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Override PartName="/xl/persons/person.xml" ContentType="application/vnd.ms-excel.person+xml"/>
  <Override PartName="/xl/namedSheetViews/namedSheetView1.xml" ContentType="application/vnd.ms-excel.namedsheetviews+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4" codeName="{3D1A710C-6663-3D7B-7F91-EC182F24A4BC}"/>
  <workbookPr updateLinks="always" codeName="ThisWorkbook"/>
  <mc:AlternateContent xmlns:mc="http://schemas.openxmlformats.org/markup-compatibility/2006">
    <mc:Choice Requires="x15">
      <x15ac:absPath xmlns:x15ac="http://schemas.microsoft.com/office/spreadsheetml/2010/11/ac" url="C:\Users\jhon.toro\Downloads\"/>
    </mc:Choice>
  </mc:AlternateContent>
  <xr:revisionPtr revIDLastSave="0" documentId="8_{713F8165-FC8C-44BC-AABA-88DCEB102B57}" xr6:coauthVersionLast="36" xr6:coauthVersionMax="36" xr10:uidLastSave="{00000000-0000-0000-0000-000000000000}"/>
  <workbookProtection workbookAlgorithmName="SHA-512" workbookHashValue="gdONICe2j7PB8AhR8AGv6jASR8Uhm6XptlM6l5ARWiOpBEHDq4cftQJh6dox9aQp9iGJ0HdZmz4OEhZNVGnmzw==" workbookSaltValue="GlFYnuHgqvKvXqPWWVbApQ==" workbookSpinCount="100000" lockStructure="1"/>
  <bookViews>
    <workbookView xWindow="0" yWindow="0" windowWidth="28800" windowHeight="11205" tabRatio="770" firstSheet="5" activeTab="9" xr2:uid="{00000000-000D-0000-FFFF-FFFF00000000}"/>
  </bookViews>
  <sheets>
    <sheet name="Periodo de Cobro" sheetId="31" state="hidden" r:id="rId1"/>
    <sheet name="LISTA" sheetId="7" state="hidden" r:id="rId2"/>
    <sheet name="Obligaciones" sheetId="13" state="hidden" r:id="rId3"/>
    <sheet name="2024" sheetId="29" state="hidden" r:id="rId4"/>
    <sheet name="Base de datos" sheetId="2" state="hidden" r:id="rId5"/>
    <sheet name="Datos de entrada" sheetId="1" r:id="rId6"/>
    <sheet name="Cuenta de Cobro" sheetId="4" r:id="rId7"/>
    <sheet name="Cálculo de aportes" sheetId="9" r:id="rId8"/>
    <sheet name="Certificación de Cumplimiento" sheetId="15" r:id="rId9"/>
    <sheet name="Informe de actividades" sheetId="19" r:id="rId10"/>
    <sheet name="Pago 1 - Cert. Tributaria" sheetId="27" r:id="rId11"/>
    <sheet name="Pago 1 - Cert. Dependientes" sheetId="28" r:id="rId12"/>
    <sheet name="Carta NO orfeo" sheetId="23" r:id="rId13"/>
  </sheets>
  <externalReferences>
    <externalReference r:id="rId14"/>
  </externalReferences>
  <definedNames>
    <definedName name="_xlnm._FilterDatabase" localSheetId="3" hidden="1">'2024'!$B$7:$W$490</definedName>
    <definedName name="_xlnm._FilterDatabase" localSheetId="4" hidden="1">'Base de datos'!$B$7:$W$140</definedName>
    <definedName name="_xlnm._FilterDatabase" localSheetId="1" hidden="1">LISTA!$A$1:$H$1025</definedName>
    <definedName name="_xlnm._FilterDatabase" localSheetId="2" hidden="1">Obligaciones!$A$6:$V$1068</definedName>
    <definedName name="_xlnm._FilterDatabase" localSheetId="0" hidden="1">'Periodo de Cobro'!$B$1:$B$32</definedName>
    <definedName name="_xleta.BASE" hidden="1" xlm="1">#NAME?</definedName>
    <definedName name="_xleta.LOOKUP" hidden="1" xlm="1">#NAME?</definedName>
    <definedName name="_xleta.PMT" hidden="1" xlm="1">#NAME?</definedName>
    <definedName name="_xleta.T" hidden="1" xlm="1">#NAME?</definedName>
    <definedName name="_xleta.XLOOKUP" hidden="1" xlm="1">#NAME?</definedName>
    <definedName name="_xlnm.Extract" localSheetId="3">'2024'!#REF!</definedName>
    <definedName name="_xlnm.Extract" localSheetId="4">'Base de datos'!#REF!</definedName>
    <definedName name="_xlnm.Print_Area" localSheetId="7">'Cálculo de aportes'!$B$1:$F$18</definedName>
    <definedName name="_xlnm.Print_Area" localSheetId="12">'Carta NO orfeo'!$A$1:$H$32</definedName>
    <definedName name="_xlnm.Print_Area" localSheetId="8">'Certificación de Cumplimiento'!$A$1:$M$35</definedName>
    <definedName name="_xlnm.Print_Area" localSheetId="6">'Cuenta de Cobro'!$A$1:$R$25</definedName>
    <definedName name="_xlnm.Print_Area" localSheetId="5">'Datos de entrada'!$A$1:$E$47</definedName>
    <definedName name="_xlnm.Print_Area" localSheetId="9">'Informe de actividades'!$A$1:$AJ$85</definedName>
    <definedName name="_xlnm.Print_Area" localSheetId="11">'Pago 1 - Cert. Dependientes'!$A$1:$M$60</definedName>
    <definedName name="_xlnm.Print_Area" localSheetId="10">'Pago 1 - Cert. Tributaria'!$A$1:$AW$42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301" i="2" l="1"/>
  <c r="H261" i="2"/>
  <c r="H257" i="2"/>
  <c r="Z134" i="2"/>
  <c r="AA793" i="2"/>
  <c r="AA786" i="2"/>
  <c r="AA784" i="2"/>
  <c r="Z762" i="2"/>
  <c r="AA753" i="2"/>
  <c r="AA747" i="2"/>
  <c r="AA737" i="2"/>
  <c r="AA730" i="2"/>
  <c r="AA707" i="2"/>
  <c r="AA694" i="2"/>
  <c r="AA693" i="2"/>
  <c r="AA692" i="2"/>
  <c r="AA678" i="2"/>
  <c r="AA668" i="2"/>
  <c r="AA651" i="2"/>
  <c r="Z554" i="2"/>
  <c r="Z535" i="2"/>
  <c r="Z499" i="2"/>
  <c r="Z497" i="2"/>
  <c r="AA496" i="2"/>
  <c r="AA471" i="2"/>
  <c r="Z455" i="2"/>
  <c r="AA294" i="2"/>
  <c r="V789" i="2"/>
  <c r="V758" i="2"/>
  <c r="V736" i="2"/>
  <c r="V536" i="2"/>
  <c r="V525" i="2"/>
  <c r="V493" i="2"/>
  <c r="V485" i="2"/>
  <c r="V481" i="2"/>
  <c r="V442" i="2"/>
  <c r="Z132" i="2" l="1"/>
  <c r="Z706" i="2"/>
  <c r="Z696" i="2"/>
  <c r="Z690" i="2"/>
  <c r="Z686" i="2"/>
  <c r="Z683" i="2"/>
  <c r="Z682" i="2"/>
  <c r="Z681" i="2"/>
  <c r="Z680" i="2"/>
  <c r="Z677" i="2"/>
  <c r="Z673" i="2"/>
  <c r="Z670" i="2"/>
  <c r="Z669" i="2"/>
  <c r="Z666" i="2"/>
  <c r="Z665" i="2"/>
  <c r="Z661" i="2"/>
  <c r="Z618" i="2"/>
  <c r="Z609" i="2"/>
  <c r="Z582" i="2"/>
  <c r="Z578" i="2"/>
  <c r="Z576" i="2"/>
  <c r="Z572" i="2"/>
  <c r="Z559" i="2"/>
  <c r="Z551" i="2"/>
  <c r="Z530" i="2"/>
  <c r="Z528" i="2"/>
  <c r="Z525" i="2"/>
  <c r="Z524" i="2"/>
  <c r="Z522" i="2"/>
  <c r="Z517" i="2"/>
  <c r="Z467" i="2"/>
  <c r="Z442" i="2"/>
  <c r="Z423" i="2"/>
  <c r="Z413" i="2"/>
  <c r="Z396" i="2"/>
  <c r="Z392" i="2"/>
  <c r="Z377" i="2"/>
  <c r="Z304" i="2"/>
  <c r="Z300" i="2"/>
  <c r="Z299" i="2"/>
  <c r="Z292" i="2"/>
  <c r="Z284" i="2"/>
  <c r="Z195" i="2"/>
  <c r="Z141" i="2"/>
  <c r="Z140" i="2"/>
  <c r="Z139" i="2"/>
  <c r="Z138" i="2"/>
  <c r="Z137" i="2"/>
  <c r="Z136" i="2"/>
  <c r="D32" i="1"/>
  <c r="Z142" i="2"/>
  <c r="Z143" i="2"/>
  <c r="Z173" i="2"/>
  <c r="Z174" i="2"/>
  <c r="Z175" i="2"/>
  <c r="Z178" i="2"/>
  <c r="Z184" i="2"/>
  <c r="Z185" i="2"/>
  <c r="Z186" i="2"/>
  <c r="Z207" i="2"/>
  <c r="Z210" i="2"/>
  <c r="Z212" i="2"/>
  <c r="Z216" i="2"/>
  <c r="Z220" i="2"/>
  <c r="Z226" i="2"/>
  <c r="Z275" i="2"/>
  <c r="Z291" i="2"/>
  <c r="Z294" i="2"/>
  <c r="Z295" i="2"/>
  <c r="Z296" i="2"/>
  <c r="Z314" i="2"/>
  <c r="Z318" i="2"/>
  <c r="Z329" i="2"/>
  <c r="Z330" i="2"/>
  <c r="Z335" i="2"/>
  <c r="Z337" i="2"/>
  <c r="Z340" i="2"/>
  <c r="Z343" i="2"/>
  <c r="Z346" i="2"/>
  <c r="Z347" i="2"/>
  <c r="Z349" i="2"/>
  <c r="Z351" i="2"/>
  <c r="Z358" i="2"/>
  <c r="Z362" i="2"/>
  <c r="Z366" i="2"/>
  <c r="Z369" i="2"/>
  <c r="Z380" i="2"/>
  <c r="Z399" i="2"/>
  <c r="Z400" i="2"/>
  <c r="Z409" i="2"/>
  <c r="Z414" i="2"/>
  <c r="Z417" i="2"/>
  <c r="Z421" i="2"/>
  <c r="Z424" i="2"/>
  <c r="Z432" i="2"/>
  <c r="Z433" i="2"/>
  <c r="Z460" i="2"/>
  <c r="Z464" i="2"/>
  <c r="Z468" i="2"/>
  <c r="Z471" i="2"/>
  <c r="Z475" i="2"/>
  <c r="Z481" i="2"/>
  <c r="Z485" i="2"/>
  <c r="Z493" i="2"/>
  <c r="Z495" i="2"/>
  <c r="Z496" i="2"/>
  <c r="Z500" i="2"/>
  <c r="Z502" i="2"/>
  <c r="Z503" i="2"/>
  <c r="Z505" i="2"/>
  <c r="Z506" i="2"/>
  <c r="Z508" i="2"/>
  <c r="Z511" i="2"/>
  <c r="Z515" i="2"/>
  <c r="Z532" i="2"/>
  <c r="Z536" i="2"/>
  <c r="Z540" i="2"/>
  <c r="Z542" i="2"/>
  <c r="Z545" i="2"/>
  <c r="Z548" i="2"/>
  <c r="Z557" i="2"/>
  <c r="Z558" i="2"/>
  <c r="Z560" i="2"/>
  <c r="Z561" i="2"/>
  <c r="Z562" i="2"/>
  <c r="Z564" i="2"/>
  <c r="Z568" i="2"/>
  <c r="Z569" i="2"/>
  <c r="Z581" i="2"/>
  <c r="Z620" i="2"/>
  <c r="Z623" i="2"/>
  <c r="Z625" i="2"/>
  <c r="Z627" i="2"/>
  <c r="Z632" i="2"/>
  <c r="Z636" i="2"/>
  <c r="Z637" i="2"/>
  <c r="Z643" i="2"/>
  <c r="Z646" i="2"/>
  <c r="Z647" i="2"/>
  <c r="Z651" i="2"/>
  <c r="Z653" i="2"/>
  <c r="Z654" i="2"/>
  <c r="Z659" i="2"/>
  <c r="T662" i="2"/>
  <c r="Z662" i="2" s="1"/>
  <c r="Z664" i="2"/>
  <c r="Z668" i="2"/>
  <c r="Z678" i="2"/>
  <c r="Z684" i="2"/>
  <c r="Z687" i="2"/>
  <c r="Z688" i="2"/>
  <c r="Z689" i="2"/>
  <c r="Z691" i="2"/>
  <c r="Z692" i="2"/>
  <c r="Z693" i="2"/>
  <c r="Z694" i="2"/>
  <c r="Z695" i="2"/>
  <c r="Z697" i="2"/>
  <c r="Z698" i="2"/>
  <c r="Z699" i="2"/>
  <c r="Z700" i="2"/>
  <c r="Z701" i="2"/>
  <c r="Z702" i="2"/>
  <c r="Z703" i="2"/>
  <c r="Z704" i="2"/>
  <c r="Z705" i="2"/>
  <c r="Z707" i="2"/>
  <c r="Z708" i="2"/>
  <c r="Z709" i="2"/>
  <c r="Z710" i="2"/>
  <c r="Z711" i="2"/>
  <c r="Z713" i="2"/>
  <c r="Z714" i="2"/>
  <c r="Z715" i="2"/>
  <c r="Z717" i="2"/>
  <c r="Z718" i="2"/>
  <c r="Z719" i="2"/>
  <c r="Z722" i="2"/>
  <c r="Z724" i="2"/>
  <c r="Z726" i="2"/>
  <c r="Z727" i="2"/>
  <c r="Z728" i="2"/>
  <c r="Z730" i="2"/>
  <c r="Z731" i="2"/>
  <c r="Z733" i="2"/>
  <c r="Z736" i="2"/>
  <c r="Z737" i="2"/>
  <c r="Z738" i="2"/>
  <c r="Z740" i="2"/>
  <c r="Z742" i="2"/>
  <c r="Z743" i="2"/>
  <c r="Z744" i="2"/>
  <c r="Z747" i="2"/>
  <c r="Z748" i="2"/>
  <c r="Z749" i="2"/>
  <c r="Z751" i="2"/>
  <c r="Z753" i="2"/>
  <c r="Z754" i="2"/>
  <c r="Z755" i="2"/>
  <c r="Z756" i="2"/>
  <c r="Z758" i="2"/>
  <c r="Z760" i="2"/>
  <c r="Z763" i="2"/>
  <c r="Z764" i="2"/>
  <c r="Z765" i="2"/>
  <c r="Z771" i="2"/>
  <c r="Z774" i="2"/>
  <c r="Z777" i="2"/>
  <c r="Z778" i="2"/>
  <c r="Z779" i="2"/>
  <c r="Z780" i="2"/>
  <c r="Z781" i="2"/>
  <c r="Z783" i="2"/>
  <c r="Z784" i="2"/>
  <c r="Z786" i="2"/>
  <c r="Z789" i="2"/>
  <c r="Z790" i="2"/>
  <c r="Z791" i="2"/>
  <c r="Z792" i="2"/>
  <c r="Z793" i="2"/>
  <c r="Z794" i="2"/>
  <c r="Z795" i="2"/>
  <c r="Z796" i="2"/>
  <c r="Z797" i="2"/>
  <c r="Z802" i="2"/>
  <c r="Z566" i="2" l="1"/>
  <c r="D35" i="1" l="1"/>
  <c r="D34" i="1"/>
  <c r="D33" i="1"/>
  <c r="D31" i="1"/>
  <c r="L10" i="4"/>
  <c r="D37" i="1" l="1"/>
  <c r="D8" i="1"/>
  <c r="D29" i="1" l="1"/>
  <c r="D28" i="1"/>
  <c r="D27" i="1"/>
  <c r="D26" i="1"/>
  <c r="D24" i="1"/>
  <c r="Z9" i="2"/>
  <c r="AN11" i="29"/>
  <c r="AN12" i="29" s="1"/>
  <c r="AN13" i="29" s="1"/>
  <c r="AN14" i="29" s="1"/>
  <c r="AN15" i="29" s="1"/>
  <c r="AN16" i="29" s="1"/>
  <c r="AN17" i="29" s="1"/>
  <c r="AN18" i="29" s="1"/>
  <c r="AN19" i="29" s="1"/>
  <c r="AN20" i="29" s="1"/>
  <c r="AN21" i="29" s="1"/>
  <c r="AN22" i="29" s="1"/>
  <c r="AN23" i="29" s="1"/>
  <c r="AN24" i="29" s="1"/>
  <c r="AN25" i="29" s="1"/>
  <c r="AN26" i="29" s="1"/>
  <c r="AN27" i="29" s="1"/>
  <c r="AN28" i="29" s="1"/>
  <c r="AN29" i="29" s="1"/>
  <c r="AN30" i="29" s="1"/>
  <c r="AN31" i="29" s="1"/>
  <c r="AN32" i="29" s="1"/>
  <c r="AN33" i="29" s="1"/>
  <c r="AN34" i="29" s="1"/>
  <c r="AN35" i="29" s="1"/>
  <c r="AN36" i="29" s="1"/>
  <c r="AN37" i="29" s="1"/>
  <c r="AN38" i="29" s="1"/>
  <c r="AN39" i="29" s="1"/>
  <c r="AN40" i="29" s="1"/>
  <c r="AN41" i="29" s="1"/>
  <c r="AN42" i="29" s="1"/>
  <c r="AN43" i="29" s="1"/>
  <c r="AN44" i="29" s="1"/>
  <c r="AN45" i="29" s="1"/>
  <c r="AN46" i="29" s="1"/>
  <c r="AN47" i="29" s="1"/>
  <c r="AN48" i="29" s="1"/>
  <c r="AN49" i="29" s="1"/>
  <c r="AN50" i="29" s="1"/>
  <c r="AN51" i="29" s="1"/>
  <c r="AN52" i="29" s="1"/>
  <c r="AN53" i="29" s="1"/>
  <c r="AN54" i="29" s="1"/>
  <c r="AN55" i="29" s="1"/>
  <c r="AN56" i="29" s="1"/>
  <c r="AN57" i="29" s="1"/>
  <c r="AN58" i="29" s="1"/>
  <c r="AN59" i="29" s="1"/>
  <c r="AN60" i="29" s="1"/>
  <c r="AN61" i="29" s="1"/>
  <c r="AN62" i="29" s="1"/>
  <c r="AN63" i="29" s="1"/>
  <c r="AN64" i="29" s="1"/>
  <c r="AN65" i="29" s="1"/>
  <c r="AN66" i="29" s="1"/>
  <c r="AN67" i="29" s="1"/>
  <c r="AN68" i="29" s="1"/>
  <c r="AN69" i="29" s="1"/>
  <c r="AN70" i="29" s="1"/>
  <c r="AN71" i="29" s="1"/>
  <c r="AN72" i="29" s="1"/>
  <c r="AN73" i="29" s="1"/>
  <c r="AN74" i="29" s="1"/>
  <c r="AN75" i="29" s="1"/>
  <c r="AN76" i="29" s="1"/>
  <c r="AN77" i="29" s="1"/>
  <c r="AN78" i="29" s="1"/>
  <c r="AN79" i="29" s="1"/>
  <c r="AN80" i="29" s="1"/>
  <c r="AN81" i="29" s="1"/>
  <c r="AN82" i="29" s="1"/>
  <c r="AN83" i="29" s="1"/>
  <c r="AN84" i="29" s="1"/>
  <c r="AN85" i="29" s="1"/>
  <c r="AN86" i="29" s="1"/>
  <c r="AN87" i="29" s="1"/>
  <c r="AN88" i="29" s="1"/>
  <c r="AN89" i="29" s="1"/>
  <c r="AN90" i="29" s="1"/>
  <c r="AN91" i="29" s="1"/>
  <c r="AN92" i="29" s="1"/>
  <c r="AN93" i="29" s="1"/>
  <c r="AN94" i="29" s="1"/>
  <c r="AN95" i="29" s="1"/>
  <c r="AN96" i="29" s="1"/>
  <c r="AN97" i="29" s="1"/>
  <c r="AN98" i="29" s="1"/>
  <c r="AN99" i="29" s="1"/>
  <c r="AN100" i="29" s="1"/>
  <c r="AN101" i="29" s="1"/>
  <c r="AN102" i="29" s="1"/>
  <c r="AN103" i="29" s="1"/>
  <c r="AN104" i="29" s="1"/>
  <c r="AN105" i="29" s="1"/>
  <c r="AN106" i="29" s="1"/>
  <c r="AN107" i="29" s="1"/>
  <c r="AN108" i="29" s="1"/>
  <c r="AN109" i="29" s="1"/>
  <c r="AN110" i="29" s="1"/>
  <c r="AN111" i="29" s="1"/>
  <c r="AN112" i="29" s="1"/>
  <c r="AN113" i="29" s="1"/>
  <c r="AN114" i="29" s="1"/>
  <c r="AN115" i="29" s="1"/>
  <c r="AN116" i="29" s="1"/>
  <c r="AN117" i="29" s="1"/>
  <c r="AN118" i="29" s="1"/>
  <c r="AN119" i="29" s="1"/>
  <c r="AN120" i="29" s="1"/>
  <c r="AN121" i="29" s="1"/>
  <c r="AN122" i="29" s="1"/>
  <c r="AN123" i="29" s="1"/>
  <c r="AN124" i="29" s="1"/>
  <c r="AN125" i="29" s="1"/>
  <c r="AN126" i="29" s="1"/>
  <c r="AN127" i="29" s="1"/>
  <c r="AN128" i="29" s="1"/>
  <c r="AN129" i="29" s="1"/>
  <c r="AN130" i="29" s="1"/>
  <c r="AN131" i="29" s="1"/>
  <c r="AN132" i="29" s="1"/>
  <c r="AN133" i="29" s="1"/>
  <c r="AN134" i="29" s="1"/>
  <c r="AN135" i="29" s="1"/>
  <c r="AN136" i="29" s="1"/>
  <c r="AN137" i="29" s="1"/>
  <c r="AN138" i="29" s="1"/>
  <c r="AN139" i="29" s="1"/>
  <c r="AN140" i="29" s="1"/>
  <c r="AN141" i="29" s="1"/>
  <c r="AN142" i="29" s="1"/>
  <c r="AN143" i="29" s="1"/>
  <c r="AN144" i="29" s="1"/>
  <c r="AN145" i="29" s="1"/>
  <c r="AN146" i="29" s="1"/>
  <c r="AN147" i="29" s="1"/>
  <c r="AN148" i="29" s="1"/>
  <c r="AN149" i="29" s="1"/>
  <c r="AN150" i="29" s="1"/>
  <c r="AN151" i="29" s="1"/>
  <c r="AN152" i="29" s="1"/>
  <c r="AN153" i="29" s="1"/>
  <c r="AN154" i="29" s="1"/>
  <c r="AN155" i="29" s="1"/>
  <c r="AN156" i="29" s="1"/>
  <c r="AN157" i="29" s="1"/>
  <c r="AN158" i="29" s="1"/>
  <c r="AN159" i="29" s="1"/>
  <c r="AN160" i="29" s="1"/>
  <c r="AN161" i="29" s="1"/>
  <c r="AN162" i="29" s="1"/>
  <c r="AN163" i="29" s="1"/>
  <c r="AN164" i="29" s="1"/>
  <c r="AN165" i="29" s="1"/>
  <c r="AN166" i="29" s="1"/>
  <c r="AN167" i="29" s="1"/>
  <c r="AN168" i="29" s="1"/>
  <c r="AN169" i="29" s="1"/>
  <c r="AN170" i="29" s="1"/>
  <c r="AN171" i="29" s="1"/>
  <c r="AN172" i="29" s="1"/>
  <c r="AN173" i="29" s="1"/>
  <c r="AN174" i="29" s="1"/>
  <c r="AN175" i="29" s="1"/>
  <c r="AN176" i="29" s="1"/>
  <c r="AN177" i="29" s="1"/>
  <c r="AN178" i="29" s="1"/>
  <c r="AN179" i="29" s="1"/>
  <c r="AN180" i="29" s="1"/>
  <c r="AN181" i="29" s="1"/>
  <c r="AN182" i="29" s="1"/>
  <c r="AN183" i="29" s="1"/>
  <c r="AN184" i="29" s="1"/>
  <c r="AN185" i="29" s="1"/>
  <c r="AN186" i="29" s="1"/>
  <c r="AN187" i="29" s="1"/>
  <c r="AN188" i="29" s="1"/>
  <c r="AN189" i="29" s="1"/>
  <c r="AN190" i="29" s="1"/>
  <c r="AN191" i="29" s="1"/>
  <c r="AN192" i="29" s="1"/>
  <c r="AN193" i="29" s="1"/>
  <c r="AN194" i="29" s="1"/>
  <c r="AN195" i="29" s="1"/>
  <c r="AN196" i="29" s="1"/>
  <c r="AN197" i="29" s="1"/>
  <c r="AN198" i="29" s="1"/>
  <c r="AN199" i="29" s="1"/>
  <c r="AN200" i="29" s="1"/>
  <c r="AN201" i="29" s="1"/>
  <c r="AN202" i="29" s="1"/>
  <c r="AN203" i="29" s="1"/>
  <c r="AN204" i="29" s="1"/>
  <c r="AN205" i="29" s="1"/>
  <c r="AN206" i="29" s="1"/>
  <c r="AN207" i="29" s="1"/>
  <c r="AN208" i="29" s="1"/>
  <c r="AN209" i="29" s="1"/>
  <c r="AN210" i="29" s="1"/>
  <c r="AN211" i="29" s="1"/>
  <c r="AN212" i="29" s="1"/>
  <c r="AN213" i="29" s="1"/>
  <c r="AN214" i="29" s="1"/>
  <c r="AN215" i="29" s="1"/>
  <c r="AN216" i="29" s="1"/>
  <c r="AN217" i="29" s="1"/>
  <c r="AN218" i="29" s="1"/>
  <c r="AN219" i="29" s="1"/>
  <c r="AN220" i="29" s="1"/>
  <c r="AN221" i="29" s="1"/>
  <c r="AN222" i="29" s="1"/>
  <c r="AN223" i="29" s="1"/>
  <c r="AN224" i="29" s="1"/>
  <c r="AN225" i="29" s="1"/>
  <c r="AN226" i="29" s="1"/>
  <c r="AN227" i="29" s="1"/>
  <c r="AN228" i="29" s="1"/>
  <c r="AN229" i="29" s="1"/>
  <c r="AN230" i="29" s="1"/>
  <c r="AN231" i="29" s="1"/>
  <c r="AN232" i="29" s="1"/>
  <c r="AN233" i="29" s="1"/>
  <c r="AN234" i="29" s="1"/>
  <c r="AN235" i="29" s="1"/>
  <c r="AN236" i="29" s="1"/>
  <c r="AN237" i="29" s="1"/>
  <c r="AN238" i="29" s="1"/>
  <c r="AN239" i="29" s="1"/>
  <c r="AN240" i="29" s="1"/>
  <c r="AN241" i="29" s="1"/>
  <c r="AN242" i="29" s="1"/>
  <c r="AN243" i="29" s="1"/>
  <c r="AN244" i="29" s="1"/>
  <c r="AN245" i="29" s="1"/>
  <c r="AN246" i="29" s="1"/>
  <c r="AN247" i="29" s="1"/>
  <c r="AN248" i="29" s="1"/>
  <c r="AN249" i="29" s="1"/>
  <c r="AN250" i="29" s="1"/>
  <c r="AN251" i="29" s="1"/>
  <c r="AN252" i="29" s="1"/>
  <c r="AN253" i="29" s="1"/>
  <c r="AN254" i="29" s="1"/>
  <c r="AN255" i="29" s="1"/>
  <c r="AN256" i="29" s="1"/>
  <c r="AN257" i="29" s="1"/>
  <c r="AN258" i="29" s="1"/>
  <c r="AN259" i="29" s="1"/>
  <c r="AN260" i="29" s="1"/>
  <c r="AN261" i="29" s="1"/>
  <c r="AN262" i="29" s="1"/>
  <c r="AN263" i="29" s="1"/>
  <c r="AN264" i="29" s="1"/>
  <c r="AN265" i="29" s="1"/>
  <c r="AN266" i="29" s="1"/>
  <c r="AN267" i="29" s="1"/>
  <c r="AN268" i="29" s="1"/>
  <c r="AN269" i="29" s="1"/>
  <c r="AN270" i="29" s="1"/>
  <c r="AN271" i="29" s="1"/>
  <c r="AN272" i="29" s="1"/>
  <c r="AN273" i="29" s="1"/>
  <c r="AN274" i="29" s="1"/>
  <c r="AN275" i="29" s="1"/>
  <c r="AN276" i="29" s="1"/>
  <c r="AN277" i="29" s="1"/>
  <c r="AN278" i="29" s="1"/>
  <c r="AN279" i="29" s="1"/>
  <c r="AN280" i="29" s="1"/>
  <c r="AN281" i="29" s="1"/>
  <c r="AN282" i="29" s="1"/>
  <c r="AN283" i="29" s="1"/>
  <c r="AN284" i="29" s="1"/>
  <c r="AN285" i="29" s="1"/>
  <c r="AN286" i="29" s="1"/>
  <c r="AN287" i="29" s="1"/>
  <c r="AN288" i="29" s="1"/>
  <c r="AN289" i="29" s="1"/>
  <c r="AN290" i="29" s="1"/>
  <c r="AN291" i="29" s="1"/>
  <c r="AN292" i="29" s="1"/>
  <c r="AN293" i="29" s="1"/>
  <c r="AN294" i="29" s="1"/>
  <c r="AN295" i="29" s="1"/>
  <c r="AN296" i="29" s="1"/>
  <c r="AN297" i="29" s="1"/>
  <c r="AN298" i="29" s="1"/>
  <c r="AN299" i="29" s="1"/>
  <c r="AN300" i="29" s="1"/>
  <c r="AN301" i="29" s="1"/>
  <c r="AN302" i="29" s="1"/>
  <c r="AN303" i="29" s="1"/>
  <c r="AN304" i="29" s="1"/>
  <c r="AN305" i="29" s="1"/>
  <c r="AN306" i="29" s="1"/>
  <c r="AN307" i="29" s="1"/>
  <c r="AN308" i="29" s="1"/>
  <c r="AN309" i="29" s="1"/>
  <c r="AN310" i="29" s="1"/>
  <c r="AN311" i="29" s="1"/>
  <c r="AN312" i="29" s="1"/>
  <c r="AN313" i="29" s="1"/>
  <c r="AN314" i="29" s="1"/>
  <c r="AN315" i="29" s="1"/>
  <c r="AN316" i="29" s="1"/>
  <c r="AN317" i="29" s="1"/>
  <c r="AN318" i="29" s="1"/>
  <c r="AN319" i="29" s="1"/>
  <c r="AN320" i="29" s="1"/>
  <c r="AN321" i="29" s="1"/>
  <c r="AN322" i="29" s="1"/>
  <c r="AN323" i="29" s="1"/>
  <c r="AN324" i="29" s="1"/>
  <c r="AN325" i="29" s="1"/>
  <c r="AN326" i="29" s="1"/>
  <c r="AN327" i="29" s="1"/>
  <c r="AN328" i="29" s="1"/>
  <c r="AN329" i="29" s="1"/>
  <c r="AN330" i="29" s="1"/>
  <c r="AN331" i="29" s="1"/>
  <c r="AN332" i="29" s="1"/>
  <c r="AN333" i="29" s="1"/>
  <c r="AN334" i="29" s="1"/>
  <c r="AN335" i="29" s="1"/>
  <c r="AN336" i="29" s="1"/>
  <c r="AN337" i="29" s="1"/>
  <c r="AN338" i="29" s="1"/>
  <c r="AN339" i="29" s="1"/>
  <c r="AN340" i="29" s="1"/>
  <c r="AN341" i="29" s="1"/>
  <c r="AN342" i="29" s="1"/>
  <c r="AN343" i="29" s="1"/>
  <c r="AN344" i="29" s="1"/>
  <c r="AN345" i="29" s="1"/>
  <c r="AN346" i="29" s="1"/>
  <c r="AN347" i="29" s="1"/>
  <c r="AN348" i="29" s="1"/>
  <c r="AN349" i="29" s="1"/>
  <c r="AN350" i="29" s="1"/>
  <c r="AN351" i="29" s="1"/>
  <c r="AN352" i="29" s="1"/>
  <c r="AN353" i="29" s="1"/>
  <c r="AN354" i="29" s="1"/>
  <c r="AN355" i="29" s="1"/>
  <c r="AN356" i="29" s="1"/>
  <c r="AN357" i="29" s="1"/>
  <c r="AN358" i="29" s="1"/>
  <c r="AN359" i="29" s="1"/>
  <c r="AN360" i="29" s="1"/>
  <c r="AN361" i="29" s="1"/>
  <c r="AN362" i="29" s="1"/>
  <c r="AN363" i="29" s="1"/>
  <c r="AN364" i="29" s="1"/>
  <c r="AN365" i="29" s="1"/>
  <c r="AN366" i="29" s="1"/>
  <c r="AN367" i="29" s="1"/>
  <c r="AN368" i="29" s="1"/>
  <c r="AN369" i="29" s="1"/>
  <c r="AN370" i="29" s="1"/>
  <c r="AN371" i="29" s="1"/>
  <c r="AN372" i="29" s="1"/>
  <c r="AN373" i="29" s="1"/>
  <c r="AN374" i="29" s="1"/>
  <c r="AN375" i="29" s="1"/>
  <c r="AN376" i="29" s="1"/>
  <c r="AN377" i="29" s="1"/>
  <c r="AN378" i="29" s="1"/>
  <c r="AN379" i="29" s="1"/>
  <c r="AN380" i="29" s="1"/>
  <c r="AN381" i="29" s="1"/>
  <c r="AN382" i="29" s="1"/>
  <c r="AN383" i="29" s="1"/>
  <c r="AN384" i="29" s="1"/>
  <c r="AN385" i="29" s="1"/>
  <c r="AN386" i="29" s="1"/>
  <c r="AN387" i="29" s="1"/>
  <c r="AN388" i="29" s="1"/>
  <c r="AN389" i="29" s="1"/>
  <c r="AN390" i="29" s="1"/>
  <c r="AN391" i="29" s="1"/>
  <c r="AN392" i="29" s="1"/>
  <c r="AN393" i="29" s="1"/>
  <c r="AN394" i="29" s="1"/>
  <c r="AN395" i="29" s="1"/>
  <c r="AN396" i="29" s="1"/>
  <c r="AN397" i="29" s="1"/>
  <c r="AN398" i="29" s="1"/>
  <c r="AN399" i="29" s="1"/>
  <c r="AN400" i="29" s="1"/>
  <c r="AN401" i="29" s="1"/>
  <c r="AN402" i="29" s="1"/>
  <c r="AN403" i="29" s="1"/>
  <c r="AN404" i="29" s="1"/>
  <c r="AN405" i="29" s="1"/>
  <c r="AN406" i="29" s="1"/>
  <c r="AN407" i="29" s="1"/>
  <c r="AN408" i="29" s="1"/>
  <c r="AN409" i="29" s="1"/>
  <c r="AN410" i="29" s="1"/>
  <c r="AN411" i="29" s="1"/>
  <c r="AN412" i="29" s="1"/>
  <c r="AN413" i="29" s="1"/>
  <c r="AN414" i="29" s="1"/>
  <c r="AN415" i="29" s="1"/>
  <c r="AN416" i="29" s="1"/>
  <c r="AN417" i="29" s="1"/>
  <c r="AN418" i="29" s="1"/>
  <c r="AN419" i="29" s="1"/>
  <c r="AN420" i="29" s="1"/>
  <c r="AN421" i="29" s="1"/>
  <c r="AN422" i="29" s="1"/>
  <c r="AN423" i="29" s="1"/>
  <c r="AN424" i="29" s="1"/>
  <c r="AN425" i="29" s="1"/>
  <c r="AN426" i="29" s="1"/>
  <c r="AN427" i="29" s="1"/>
  <c r="AN428" i="29" s="1"/>
  <c r="AN429" i="29" s="1"/>
  <c r="AN430" i="29" s="1"/>
  <c r="AN431" i="29" s="1"/>
  <c r="AN432" i="29" s="1"/>
  <c r="AN433" i="29" s="1"/>
  <c r="AN434" i="29" s="1"/>
  <c r="AN435" i="29" s="1"/>
  <c r="AN436" i="29" s="1"/>
  <c r="AN437" i="29" s="1"/>
  <c r="AN438" i="29" s="1"/>
  <c r="AN439" i="29" s="1"/>
  <c r="AN440" i="29" s="1"/>
  <c r="AN441" i="29" s="1"/>
  <c r="AN442" i="29" s="1"/>
  <c r="AN443" i="29" s="1"/>
  <c r="AN444" i="29" s="1"/>
  <c r="AN445" i="29" s="1"/>
  <c r="AN446" i="29" s="1"/>
  <c r="AN447" i="29" s="1"/>
  <c r="AN448" i="29" s="1"/>
  <c r="AN449" i="29" s="1"/>
  <c r="AN450" i="29" s="1"/>
  <c r="AN451" i="29" s="1"/>
  <c r="AN452" i="29" s="1"/>
  <c r="AN453" i="29" s="1"/>
  <c r="AN454" i="29" s="1"/>
  <c r="AN455" i="29" s="1"/>
  <c r="AN456" i="29" s="1"/>
  <c r="AN457" i="29" s="1"/>
  <c r="AN458" i="29" s="1"/>
  <c r="AN459" i="29" s="1"/>
  <c r="AN460" i="29" s="1"/>
  <c r="AN461" i="29" s="1"/>
  <c r="AN462" i="29" s="1"/>
  <c r="AN463" i="29" s="1"/>
  <c r="AN464" i="29" s="1"/>
  <c r="AN465" i="29" s="1"/>
  <c r="AN466" i="29" s="1"/>
  <c r="AN467" i="29" s="1"/>
  <c r="AN468" i="29" s="1"/>
  <c r="AN469" i="29" s="1"/>
  <c r="AN470" i="29" s="1"/>
  <c r="AN471" i="29" s="1"/>
  <c r="AN472" i="29" s="1"/>
  <c r="AN473" i="29" s="1"/>
  <c r="AN474" i="29" s="1"/>
  <c r="AN475" i="29" s="1"/>
  <c r="AN476" i="29" s="1"/>
  <c r="AN477" i="29" s="1"/>
  <c r="AN478" i="29" s="1"/>
  <c r="AN479" i="29" s="1"/>
  <c r="AN480" i="29" s="1"/>
  <c r="AN481" i="29" s="1"/>
  <c r="AN482" i="29" s="1"/>
  <c r="AN483" i="29" s="1"/>
  <c r="AN484" i="29" s="1"/>
  <c r="AN485" i="29" s="1"/>
  <c r="AN486" i="29" s="1"/>
  <c r="AN487" i="29" s="1"/>
  <c r="AN488" i="29" s="1"/>
  <c r="AN489" i="29" s="1"/>
  <c r="AN490" i="29" s="1"/>
  <c r="Z190" i="2" l="1"/>
  <c r="D25" i="1"/>
  <c r="Z11" i="29" l="1"/>
  <c r="Z10" i="29"/>
  <c r="A2" i="27"/>
  <c r="M4" i="27"/>
  <c r="A5" i="28"/>
  <c r="A2" i="23"/>
  <c r="AP6" i="27" l="1"/>
  <c r="D6" i="27"/>
  <c r="O41" i="27"/>
  <c r="M39" i="27"/>
  <c r="Q38" i="27"/>
  <c r="G36" i="27"/>
  <c r="B25" i="23"/>
  <c r="A24" i="23"/>
  <c r="F12" i="28"/>
  <c r="A12" i="28"/>
  <c r="F7" i="28"/>
  <c r="D7" i="28"/>
  <c r="J2" i="28"/>
  <c r="N37" i="27"/>
  <c r="G37" i="27" l="1"/>
  <c r="C4" i="23" l="1"/>
  <c r="A26" i="23"/>
  <c r="B2" i="19"/>
  <c r="A2" i="19"/>
  <c r="Y1" i="19"/>
  <c r="B1" i="19"/>
  <c r="D25" i="15"/>
  <c r="I21" i="15"/>
  <c r="D21" i="15"/>
  <c r="I20" i="15"/>
  <c r="D20" i="15"/>
  <c r="M16" i="15"/>
  <c r="F5" i="15"/>
  <c r="A5" i="15"/>
  <c r="A2" i="15"/>
  <c r="F6" i="9"/>
  <c r="D4" i="9"/>
  <c r="O22" i="4"/>
  <c r="L22" i="4"/>
  <c r="N20" i="4"/>
  <c r="E20" i="4"/>
  <c r="N19" i="4"/>
  <c r="E19" i="4"/>
  <c r="N18" i="4"/>
  <c r="E18" i="4"/>
  <c r="C10" i="4"/>
  <c r="F3" i="4"/>
  <c r="A2" i="4"/>
  <c r="M21" i="4" s="1"/>
  <c r="H43" i="1"/>
  <c r="N12" i="4"/>
  <c r="R12" i="19"/>
  <c r="D10" i="9"/>
  <c r="H20" i="1"/>
  <c r="J14" i="1"/>
  <c r="J11" i="1"/>
  <c r="I11" i="1"/>
  <c r="H11" i="1"/>
  <c r="F11" i="1"/>
  <c r="J10" i="1"/>
  <c r="I10" i="1"/>
  <c r="H10" i="1"/>
  <c r="F8" i="1"/>
  <c r="D15" i="15" l="1"/>
  <c r="H3" i="15"/>
  <c r="A34" i="15"/>
  <c r="D14" i="15"/>
  <c r="A33" i="15"/>
  <c r="D13" i="15"/>
  <c r="A32" i="15"/>
  <c r="M12" i="15"/>
  <c r="D17" i="15"/>
  <c r="D9" i="15"/>
  <c r="I19" i="15"/>
  <c r="D11" i="15"/>
  <c r="D19" i="15"/>
  <c r="D10" i="15"/>
  <c r="D16" i="15"/>
  <c r="D8" i="15"/>
  <c r="Q8" i="4"/>
  <c r="Q25" i="4"/>
  <c r="A8" i="4"/>
  <c r="D25" i="4"/>
  <c r="B4" i="4"/>
  <c r="Q21" i="4"/>
  <c r="O3" i="4"/>
  <c r="J16" i="4"/>
  <c r="D21" i="4"/>
  <c r="D9" i="4"/>
  <c r="AC72" i="19"/>
  <c r="R24" i="19"/>
  <c r="AB70" i="19"/>
  <c r="R22" i="19"/>
  <c r="R4" i="19"/>
  <c r="AB63" i="19"/>
  <c r="R20" i="19"/>
  <c r="Q63" i="19"/>
  <c r="R18" i="19"/>
  <c r="AB83" i="19"/>
  <c r="R28" i="19"/>
  <c r="R8" i="19"/>
  <c r="F63" i="19"/>
  <c r="R14" i="19"/>
  <c r="R30" i="19"/>
  <c r="S10" i="19"/>
  <c r="AB81" i="19"/>
  <c r="R26" i="19"/>
  <c r="V6" i="19"/>
  <c r="F2" i="19"/>
  <c r="H18" i="1"/>
  <c r="H22" i="1" s="1"/>
  <c r="G13" i="1"/>
  <c r="H13" i="1" s="1"/>
  <c r="R6" i="19"/>
  <c r="AK5" i="19" s="1"/>
  <c r="D7" i="15"/>
  <c r="D16" i="4"/>
  <c r="D12" i="15"/>
  <c r="F12" i="4"/>
  <c r="J19" i="4"/>
  <c r="F10" i="1"/>
  <c r="F12" i="1" s="1"/>
  <c r="H38" i="1" l="1"/>
  <c r="A52" i="19"/>
  <c r="A39" i="19"/>
  <c r="A55" i="19"/>
  <c r="A51" i="19"/>
  <c r="A43" i="19"/>
  <c r="A50" i="19"/>
  <c r="A47" i="19"/>
  <c r="A42" i="19"/>
  <c r="A53" i="19"/>
  <c r="A57" i="19"/>
  <c r="A40" i="19"/>
  <c r="A45" i="19"/>
  <c r="A46" i="19"/>
  <c r="A54" i="19"/>
  <c r="A48" i="19"/>
  <c r="A41" i="19"/>
  <c r="A49" i="19"/>
  <c r="A56" i="19"/>
  <c r="A44" i="19"/>
  <c r="H39" i="1"/>
  <c r="H40" i="1"/>
  <c r="D12" i="1" l="1"/>
  <c r="R16" i="19" s="1"/>
  <c r="C14" i="4" l="1"/>
  <c r="D5" i="9"/>
  <c r="D6" i="9" s="1"/>
  <c r="D9" i="9" s="1"/>
  <c r="D18" i="15"/>
  <c r="D8" i="9" l="1"/>
  <c r="E22" i="4"/>
  <c r="H9" i="9"/>
  <c r="D7" i="9"/>
  <c r="D11" i="9" l="1"/>
  <c r="AN9" i="2"/>
  <c r="AN10" i="2" s="1"/>
  <c r="AN11" i="2" s="1"/>
  <c r="AN12" i="2" s="1"/>
  <c r="AN13" i="2" s="1"/>
  <c r="AN14" i="2" s="1"/>
  <c r="AN15" i="2" s="1"/>
  <c r="AN16" i="2" s="1"/>
  <c r="AN17" i="2" s="1"/>
  <c r="AN18" i="2" s="1"/>
  <c r="AN19" i="2" s="1"/>
  <c r="AN20" i="2" s="1"/>
  <c r="AN21" i="2" s="1"/>
  <c r="AN22" i="2" s="1"/>
  <c r="AN23" i="2" s="1"/>
  <c r="AN24" i="2" s="1"/>
  <c r="AN25" i="2" s="1"/>
  <c r="AN26" i="2" s="1"/>
  <c r="AN27" i="2" s="1"/>
  <c r="AN28" i="2" s="1"/>
  <c r="AN29" i="2" s="1"/>
  <c r="AN30" i="2" s="1"/>
  <c r="AN31" i="2" s="1"/>
  <c r="AN32" i="2" s="1"/>
  <c r="AN33" i="2" s="1"/>
  <c r="AN34" i="2" s="1"/>
  <c r="AN35" i="2" s="1"/>
  <c r="AN36" i="2" s="1"/>
  <c r="AN37" i="2" s="1"/>
  <c r="AN38" i="2" s="1"/>
  <c r="AN39" i="2" s="1"/>
  <c r="AN40" i="2" s="1"/>
  <c r="AN41" i="2" s="1"/>
  <c r="AN42" i="2" s="1"/>
  <c r="AN43" i="2" s="1"/>
  <c r="AN44" i="2" s="1"/>
  <c r="AN45" i="2" s="1"/>
  <c r="AN46" i="2" s="1"/>
  <c r="AN47" i="2" s="1"/>
  <c r="AN48" i="2" s="1"/>
  <c r="AN49" i="2" s="1"/>
  <c r="AN50" i="2" s="1"/>
  <c r="AN51" i="2" s="1"/>
  <c r="AN52" i="2" s="1"/>
  <c r="AN53" i="2" s="1"/>
  <c r="AN54" i="2" s="1"/>
  <c r="AN55" i="2" s="1"/>
  <c r="AN56" i="2" s="1"/>
  <c r="AN57" i="2" s="1"/>
  <c r="AN58" i="2" s="1"/>
  <c r="AN59" i="2" s="1"/>
  <c r="AN60" i="2" s="1"/>
  <c r="AN61" i="2" s="1"/>
  <c r="AN62" i="2" s="1"/>
  <c r="AN63" i="2" s="1"/>
  <c r="AN64" i="2" s="1"/>
  <c r="AN65" i="2" s="1"/>
  <c r="AN66" i="2" s="1"/>
  <c r="AN67" i="2" s="1"/>
  <c r="AN68" i="2" s="1"/>
  <c r="AN69" i="2" s="1"/>
  <c r="AN70" i="2" s="1"/>
  <c r="AN71" i="2" s="1"/>
  <c r="AN72" i="2" s="1"/>
  <c r="AN73" i="2" s="1"/>
  <c r="AN74" i="2" s="1"/>
  <c r="AN75" i="2" s="1"/>
  <c r="AN76" i="2" s="1"/>
  <c r="AN77" i="2" s="1"/>
  <c r="AN78" i="2" s="1"/>
  <c r="AN79" i="2" s="1"/>
  <c r="AN80" i="2" s="1"/>
  <c r="AN81" i="2" s="1"/>
  <c r="AN82" i="2" s="1"/>
  <c r="AN83" i="2" s="1"/>
  <c r="AN84" i="2" s="1"/>
  <c r="AN85" i="2" s="1"/>
  <c r="AN86" i="2" s="1"/>
  <c r="AN87" i="2" s="1"/>
  <c r="AN88" i="2" s="1"/>
  <c r="AN89" i="2" s="1"/>
  <c r="AN90" i="2" s="1"/>
  <c r="AN91" i="2" s="1"/>
  <c r="AN92" i="2" s="1"/>
  <c r="AN93" i="2" s="1"/>
  <c r="AN94" i="2" s="1"/>
  <c r="AN95" i="2" s="1"/>
  <c r="AN96" i="2" s="1"/>
  <c r="AN97" i="2" s="1"/>
  <c r="AN98" i="2" s="1"/>
  <c r="AN99" i="2" s="1"/>
  <c r="AN100" i="2" s="1"/>
  <c r="AN101" i="2" s="1"/>
  <c r="AN102" i="2" s="1"/>
  <c r="AN103" i="2" s="1"/>
  <c r="AN104" i="2" s="1"/>
  <c r="AN105" i="2" s="1"/>
  <c r="AN106" i="2" s="1"/>
  <c r="AN107" i="2" s="1"/>
  <c r="AN108" i="2" s="1"/>
  <c r="AN109" i="2" s="1"/>
  <c r="AN110" i="2" s="1"/>
  <c r="AN111" i="2" s="1"/>
  <c r="AN112" i="2" s="1"/>
  <c r="AN113" i="2" s="1"/>
  <c r="AN114" i="2" s="1"/>
  <c r="AN115" i="2" s="1"/>
  <c r="AN116" i="2" s="1"/>
  <c r="AN117" i="2" s="1"/>
  <c r="AN118" i="2" s="1"/>
  <c r="AN119" i="2" s="1"/>
  <c r="AN120" i="2" s="1"/>
  <c r="AN121" i="2" s="1"/>
  <c r="AN122" i="2" s="1"/>
  <c r="AN123" i="2" s="1"/>
  <c r="AN124" i="2" s="1"/>
  <c r="AN125" i="2" s="1"/>
  <c r="AN126" i="2" s="1"/>
  <c r="AN127" i="2" s="1"/>
  <c r="AN128" i="2" s="1"/>
  <c r="AN129" i="2" s="1"/>
  <c r="AN130" i="2" s="1"/>
  <c r="AN131" i="2" s="1"/>
  <c r="AN132" i="2" s="1"/>
  <c r="AN133" i="2" s="1"/>
  <c r="AN134" i="2" s="1"/>
  <c r="AN135" i="2" s="1"/>
  <c r="AN136" i="2" s="1"/>
  <c r="AN137" i="2" s="1"/>
  <c r="AN138" i="2" s="1"/>
  <c r="AN139" i="2" s="1"/>
  <c r="AN140" i="2" s="1"/>
  <c r="AN141" i="2" s="1"/>
  <c r="AN142" i="2" s="1"/>
  <c r="AN143" i="2" s="1"/>
  <c r="AN144" i="2" s="1"/>
  <c r="AN145" i="2" s="1"/>
  <c r="AN146" i="2" s="1"/>
  <c r="AN147" i="2" s="1"/>
  <c r="AN148" i="2" s="1"/>
  <c r="AN149" i="2" s="1"/>
  <c r="AN150" i="2" s="1"/>
  <c r="AN151" i="2" s="1"/>
  <c r="AN152" i="2" s="1"/>
  <c r="AN153" i="2" s="1"/>
  <c r="AN154" i="2" s="1"/>
  <c r="AN155" i="2" s="1"/>
  <c r="AN156" i="2" s="1"/>
  <c r="AN157" i="2" s="1"/>
  <c r="AN158" i="2" s="1"/>
  <c r="AN159" i="2" s="1"/>
  <c r="AN160" i="2" s="1"/>
  <c r="AN161" i="2" s="1"/>
  <c r="AN162" i="2" s="1"/>
  <c r="AN163" i="2" s="1"/>
  <c r="AN164" i="2" s="1"/>
  <c r="AN165" i="2" s="1"/>
  <c r="AN166" i="2" s="1"/>
  <c r="AN167" i="2" s="1"/>
  <c r="AN168" i="2" s="1"/>
  <c r="AN169" i="2" s="1"/>
  <c r="AN170" i="2" s="1"/>
  <c r="AN171" i="2" s="1"/>
  <c r="AN172" i="2" s="1"/>
  <c r="AN173" i="2" s="1"/>
  <c r="AN174" i="2" s="1"/>
  <c r="AN175" i="2" s="1"/>
  <c r="AN176" i="2" s="1"/>
  <c r="AN177" i="2" s="1"/>
  <c r="AN178" i="2" s="1"/>
  <c r="AN179" i="2" s="1"/>
  <c r="AN180" i="2" s="1"/>
  <c r="AN181" i="2" s="1"/>
  <c r="AN182" i="2" s="1"/>
  <c r="AN183" i="2" s="1"/>
  <c r="AN184" i="2" s="1"/>
  <c r="AN185" i="2" s="1"/>
  <c r="AN186" i="2" s="1"/>
  <c r="AN187" i="2" s="1"/>
  <c r="AN188" i="2" s="1"/>
  <c r="AN189" i="2" s="1"/>
  <c r="AN190" i="2" s="1"/>
  <c r="AN191" i="2" s="1"/>
  <c r="AN192" i="2" s="1"/>
  <c r="AN193" i="2" s="1"/>
  <c r="AN194" i="2" s="1"/>
  <c r="AN195" i="2" s="1"/>
  <c r="AN196" i="2" s="1"/>
  <c r="AN197" i="2" s="1"/>
  <c r="AN198" i="2" s="1"/>
  <c r="AN199" i="2" s="1"/>
  <c r="AN200" i="2" s="1"/>
  <c r="AN201" i="2" s="1"/>
  <c r="AN202" i="2" s="1"/>
  <c r="AN203" i="2" s="1"/>
  <c r="AN204" i="2" s="1"/>
  <c r="AN205" i="2" s="1"/>
  <c r="AN206" i="2" s="1"/>
  <c r="AN207" i="2" s="1"/>
  <c r="AN208" i="2" s="1"/>
  <c r="AN209" i="2" s="1"/>
  <c r="AN210" i="2" s="1"/>
  <c r="AN211" i="2" s="1"/>
  <c r="AN212" i="2" s="1"/>
  <c r="AN213" i="2" s="1"/>
  <c r="AN214" i="2" s="1"/>
  <c r="AN215" i="2" s="1"/>
  <c r="AN216" i="2" s="1"/>
  <c r="AN217" i="2" s="1"/>
  <c r="AN218" i="2" s="1"/>
  <c r="AN219" i="2" s="1"/>
  <c r="AN220" i="2" s="1"/>
  <c r="AN221" i="2" s="1"/>
  <c r="AN222" i="2" s="1"/>
  <c r="AN223" i="2" s="1"/>
  <c r="AN224" i="2" s="1"/>
  <c r="AN225" i="2" s="1"/>
  <c r="AN226" i="2" s="1"/>
  <c r="AN227" i="2" s="1"/>
  <c r="AN228" i="2" s="1"/>
  <c r="AN229" i="2" s="1"/>
  <c r="AN230" i="2" s="1"/>
  <c r="AN231" i="2" s="1"/>
  <c r="AN232" i="2" s="1"/>
  <c r="AN233" i="2" s="1"/>
  <c r="AN234" i="2" s="1"/>
  <c r="AN235" i="2" s="1"/>
  <c r="AN236" i="2" s="1"/>
  <c r="AN237" i="2" s="1"/>
  <c r="AN238" i="2" s="1"/>
  <c r="AN239" i="2" s="1"/>
  <c r="AN240" i="2" s="1"/>
  <c r="AN241" i="2" s="1"/>
  <c r="AN242" i="2" s="1"/>
  <c r="AN243" i="2" s="1"/>
  <c r="AN244" i="2" s="1"/>
  <c r="AN245" i="2" s="1"/>
  <c r="AN246" i="2" s="1"/>
  <c r="AN247" i="2" s="1"/>
  <c r="AN248" i="2" s="1"/>
  <c r="AN249" i="2" s="1"/>
  <c r="AN250" i="2" s="1"/>
  <c r="AN251" i="2" s="1"/>
  <c r="AN252" i="2" s="1"/>
  <c r="AN253" i="2" s="1"/>
  <c r="AN254" i="2" s="1"/>
  <c r="AN255" i="2" s="1"/>
  <c r="AN256" i="2" s="1"/>
  <c r="AN257" i="2" s="1"/>
  <c r="AN258" i="2" s="1"/>
  <c r="AN259" i="2" s="1"/>
  <c r="AN260" i="2" s="1"/>
  <c r="AN261" i="2" s="1"/>
  <c r="AN262" i="2" s="1"/>
  <c r="AN263" i="2" s="1"/>
  <c r="AN264" i="2" s="1"/>
  <c r="AN265" i="2" s="1"/>
  <c r="AN266" i="2" s="1"/>
  <c r="AN267" i="2" s="1"/>
  <c r="AN268" i="2" s="1"/>
  <c r="AN269" i="2" s="1"/>
  <c r="AN270" i="2" s="1"/>
  <c r="AN271" i="2" s="1"/>
  <c r="AN272" i="2" s="1"/>
  <c r="AN273" i="2" s="1"/>
  <c r="AN274" i="2" s="1"/>
  <c r="AN275" i="2" s="1"/>
  <c r="AN276" i="2" s="1"/>
  <c r="AN277" i="2" s="1"/>
  <c r="AN278" i="2" s="1"/>
  <c r="AN279" i="2" s="1"/>
  <c r="AN280" i="2" s="1"/>
  <c r="AN281" i="2" s="1"/>
  <c r="AN282" i="2" s="1"/>
  <c r="AN283" i="2" s="1"/>
  <c r="AN284" i="2" s="1"/>
  <c r="AN285" i="2" s="1"/>
  <c r="AN286" i="2" s="1"/>
  <c r="AN287" i="2" s="1"/>
  <c r="AN288" i="2" s="1"/>
  <c r="AN289" i="2" s="1"/>
  <c r="AN290" i="2" s="1"/>
  <c r="AN291" i="2" s="1"/>
  <c r="AN292" i="2" s="1"/>
  <c r="AN293" i="2" s="1"/>
  <c r="AN294" i="2" s="1"/>
  <c r="AN295" i="2" s="1"/>
  <c r="AN296" i="2" s="1"/>
  <c r="AN297" i="2" s="1"/>
  <c r="AN298" i="2" s="1"/>
  <c r="AN299" i="2" s="1"/>
  <c r="AN300" i="2" s="1"/>
  <c r="AN301" i="2" s="1"/>
  <c r="AN302" i="2" s="1"/>
  <c r="AN303" i="2" s="1"/>
  <c r="AN304" i="2" s="1"/>
  <c r="AN305" i="2" s="1"/>
  <c r="AN306" i="2" s="1"/>
  <c r="AN307" i="2" s="1"/>
  <c r="AN308" i="2" s="1"/>
  <c r="AN309" i="2" s="1"/>
  <c r="AN310" i="2" s="1"/>
  <c r="AN311" i="2" s="1"/>
  <c r="AN312" i="2" s="1"/>
  <c r="AN313" i="2" s="1"/>
  <c r="AN314" i="2" s="1"/>
  <c r="AN315" i="2" s="1"/>
  <c r="AN316" i="2" s="1"/>
  <c r="AN317" i="2" s="1"/>
  <c r="AN318" i="2" s="1"/>
  <c r="AN319" i="2" s="1"/>
  <c r="AN320" i="2" s="1"/>
  <c r="AN321" i="2" s="1"/>
  <c r="AN322" i="2" s="1"/>
  <c r="AN323" i="2" s="1"/>
  <c r="AN324" i="2" s="1"/>
  <c r="AN325" i="2" s="1"/>
  <c r="AN326" i="2" s="1"/>
  <c r="AN327" i="2" s="1"/>
  <c r="AN328" i="2" s="1"/>
  <c r="AN329" i="2" s="1"/>
  <c r="AN330" i="2" s="1"/>
  <c r="AN331" i="2" s="1"/>
  <c r="AN332" i="2" s="1"/>
  <c r="AN333" i="2" s="1"/>
  <c r="AN334" i="2" s="1"/>
  <c r="AN335" i="2" s="1"/>
  <c r="AN336" i="2" s="1"/>
  <c r="AN337" i="2" s="1"/>
  <c r="AN338" i="2" s="1"/>
  <c r="AN339" i="2" s="1"/>
  <c r="AN340" i="2" s="1"/>
  <c r="AN341" i="2" s="1"/>
  <c r="AN342" i="2" s="1"/>
  <c r="AN343" i="2" s="1"/>
  <c r="AN344" i="2" s="1"/>
  <c r="AN345" i="2" s="1"/>
  <c r="AN346" i="2" s="1"/>
  <c r="AN347" i="2" s="1"/>
  <c r="AN348" i="2" s="1"/>
  <c r="AN349" i="2" s="1"/>
  <c r="AN350" i="2" s="1"/>
  <c r="AN351" i="2" s="1"/>
  <c r="AN352" i="2" s="1"/>
  <c r="AN353" i="2" s="1"/>
  <c r="AN354" i="2" s="1"/>
  <c r="AN355" i="2" s="1"/>
  <c r="AN356" i="2" s="1"/>
  <c r="AN357" i="2" s="1"/>
  <c r="AN358" i="2" s="1"/>
  <c r="AN359" i="2" s="1"/>
  <c r="AN360" i="2" s="1"/>
  <c r="AN361" i="2" s="1"/>
  <c r="AN362" i="2" s="1"/>
  <c r="AN363" i="2" s="1"/>
  <c r="AN364" i="2" s="1"/>
  <c r="AN365" i="2" s="1"/>
  <c r="AN366" i="2" s="1"/>
  <c r="AN367" i="2" s="1"/>
  <c r="AN368" i="2" s="1"/>
  <c r="AN369" i="2" s="1"/>
  <c r="AN370" i="2" s="1"/>
  <c r="AN371" i="2" s="1"/>
  <c r="AN372" i="2" s="1"/>
  <c r="AN373" i="2" s="1"/>
  <c r="AN374" i="2" s="1"/>
  <c r="AN375" i="2" s="1"/>
  <c r="AN376" i="2" s="1"/>
  <c r="AN377" i="2" s="1"/>
  <c r="AN378" i="2" s="1"/>
  <c r="AN379" i="2" s="1"/>
  <c r="AN380" i="2" s="1"/>
  <c r="AN381" i="2" s="1"/>
  <c r="AN382" i="2" s="1"/>
  <c r="AN383" i="2" s="1"/>
  <c r="AN384" i="2" s="1"/>
  <c r="AN385" i="2" s="1"/>
  <c r="AN386" i="2" s="1"/>
  <c r="AN387" i="2" s="1"/>
  <c r="AN388" i="2" s="1"/>
  <c r="AN389" i="2" s="1"/>
  <c r="AN390" i="2" s="1"/>
  <c r="AN391" i="2" s="1"/>
  <c r="AN392" i="2" s="1"/>
  <c r="AN393" i="2" s="1"/>
  <c r="AN394" i="2" s="1"/>
  <c r="AN395" i="2" s="1"/>
  <c r="AN396" i="2" s="1"/>
  <c r="AN397" i="2" s="1"/>
  <c r="AN398" i="2" s="1"/>
  <c r="AN399" i="2" s="1"/>
  <c r="AN400" i="2" s="1"/>
  <c r="AN401" i="2" s="1"/>
  <c r="AN402" i="2" s="1"/>
  <c r="AN403" i="2" s="1"/>
  <c r="AN404" i="2" s="1"/>
  <c r="AN405" i="2" s="1"/>
  <c r="AN406" i="2" s="1"/>
  <c r="AN407" i="2" s="1"/>
  <c r="AN408" i="2" s="1"/>
  <c r="AN409" i="2" s="1"/>
  <c r="AN410" i="2" s="1"/>
  <c r="AN411" i="2" s="1"/>
  <c r="AN412" i="2" s="1"/>
  <c r="AN413" i="2" s="1"/>
  <c r="AN414" i="2" s="1"/>
  <c r="AN415" i="2" s="1"/>
  <c r="AN416" i="2" s="1"/>
  <c r="AN417" i="2" s="1"/>
  <c r="AN418" i="2" s="1"/>
  <c r="AN419" i="2" s="1"/>
  <c r="AN420" i="2" s="1"/>
  <c r="AN421" i="2" s="1"/>
  <c r="AN422" i="2" s="1"/>
  <c r="AN423" i="2" s="1"/>
  <c r="AN424" i="2" s="1"/>
  <c r="AN425" i="2" s="1"/>
  <c r="AN426" i="2" s="1"/>
  <c r="AN427" i="2" s="1"/>
  <c r="AN428" i="2" s="1"/>
  <c r="AN429" i="2" s="1"/>
  <c r="AN430" i="2" s="1"/>
  <c r="AN431" i="2" s="1"/>
  <c r="AN432" i="2" s="1"/>
  <c r="AN433" i="2" s="1"/>
  <c r="AN434" i="2" s="1"/>
  <c r="AN435" i="2" s="1"/>
  <c r="AN436" i="2" s="1"/>
  <c r="AN437" i="2" s="1"/>
  <c r="AN438" i="2" s="1"/>
  <c r="AN439" i="2" s="1"/>
  <c r="AN440" i="2" s="1"/>
  <c r="AN441" i="2" s="1"/>
  <c r="AN442" i="2" s="1"/>
  <c r="AN443" i="2" s="1"/>
  <c r="AN444" i="2" s="1"/>
  <c r="AN445" i="2" s="1"/>
  <c r="AN446" i="2" s="1"/>
  <c r="AN447" i="2" s="1"/>
  <c r="AN448" i="2" s="1"/>
  <c r="AN449" i="2" s="1"/>
  <c r="AN450" i="2" s="1"/>
  <c r="AN451" i="2" s="1"/>
  <c r="AN452" i="2" s="1"/>
  <c r="AN453" i="2" s="1"/>
  <c r="AN454" i="2" s="1"/>
  <c r="AN455" i="2" s="1"/>
  <c r="AN456" i="2" s="1"/>
  <c r="AN457" i="2" s="1"/>
  <c r="AN458" i="2" s="1"/>
  <c r="AN459" i="2" s="1"/>
  <c r="AN460" i="2" s="1"/>
  <c r="AN461" i="2" s="1"/>
  <c r="AN462" i="2" s="1"/>
  <c r="AN463" i="2" s="1"/>
  <c r="AN464" i="2" s="1"/>
  <c r="AN465" i="2" s="1"/>
  <c r="AN466" i="2" s="1"/>
  <c r="AN467" i="2" s="1"/>
  <c r="AN468" i="2" s="1"/>
  <c r="AN469" i="2" s="1"/>
  <c r="AN470" i="2" s="1"/>
  <c r="AN471" i="2" s="1"/>
  <c r="AN472" i="2" s="1"/>
  <c r="AN473" i="2" s="1"/>
  <c r="AN474" i="2" s="1"/>
  <c r="AN475" i="2" s="1"/>
  <c r="AN476" i="2" s="1"/>
  <c r="AN477" i="2" s="1"/>
  <c r="AN478" i="2" s="1"/>
  <c r="AN479" i="2" s="1"/>
  <c r="AN480" i="2" s="1"/>
  <c r="AN481" i="2" s="1"/>
  <c r="AN482" i="2" s="1"/>
  <c r="AN483" i="2" s="1"/>
  <c r="AN484" i="2" s="1"/>
  <c r="AN485" i="2" s="1"/>
  <c r="AN486" i="2" s="1"/>
  <c r="AN487" i="2" s="1"/>
  <c r="AN488" i="2" s="1"/>
  <c r="AN489" i="2" s="1"/>
  <c r="AN490" i="2" s="1"/>
  <c r="AN491" i="2" s="1"/>
  <c r="AN492" i="2" s="1"/>
  <c r="AN493" i="2" s="1"/>
  <c r="AN494" i="2" s="1"/>
  <c r="AN495" i="2" s="1"/>
  <c r="AN496" i="2" s="1"/>
  <c r="AN497" i="2" s="1"/>
  <c r="AN498" i="2" s="1"/>
  <c r="AN499" i="2" s="1"/>
  <c r="AN500" i="2" s="1"/>
  <c r="AN501" i="2" s="1"/>
  <c r="AN502" i="2" s="1"/>
  <c r="AN503" i="2" s="1"/>
  <c r="AN504" i="2" s="1"/>
  <c r="AN505" i="2" s="1"/>
  <c r="AN506" i="2" s="1"/>
  <c r="AN507" i="2" s="1"/>
  <c r="AN508" i="2" s="1"/>
  <c r="AN509" i="2" s="1"/>
  <c r="AN510" i="2" s="1"/>
  <c r="AN511" i="2" s="1"/>
  <c r="AN512" i="2" s="1"/>
  <c r="AN513" i="2" s="1"/>
  <c r="AN514" i="2" s="1"/>
  <c r="AN515" i="2" s="1"/>
  <c r="AN516" i="2" s="1"/>
  <c r="AN517" i="2" s="1"/>
  <c r="AN518" i="2" s="1"/>
  <c r="AN519" i="2" s="1"/>
  <c r="AN520" i="2" s="1"/>
  <c r="AN521" i="2" s="1"/>
  <c r="AN522" i="2" s="1"/>
  <c r="AN523" i="2" s="1"/>
  <c r="AN524" i="2" s="1"/>
  <c r="AN525" i="2" s="1"/>
  <c r="AN526" i="2" s="1"/>
  <c r="AN527" i="2" s="1"/>
  <c r="AN528" i="2" s="1"/>
  <c r="AN529" i="2" s="1"/>
  <c r="AN530" i="2" s="1"/>
  <c r="AN531" i="2" s="1"/>
  <c r="AN532" i="2" s="1"/>
  <c r="AN533" i="2" s="1"/>
  <c r="AN534" i="2" s="1"/>
  <c r="AN535" i="2" s="1"/>
  <c r="AN536" i="2" s="1"/>
  <c r="AN537" i="2" s="1"/>
  <c r="AN538" i="2" s="1"/>
  <c r="AN539" i="2" s="1"/>
  <c r="AN540" i="2" s="1"/>
  <c r="AN541" i="2" s="1"/>
  <c r="AN542" i="2" s="1"/>
  <c r="AN543" i="2" s="1"/>
  <c r="AN544" i="2" s="1"/>
  <c r="AN545" i="2" s="1"/>
  <c r="AN546" i="2" s="1"/>
  <c r="AN547" i="2" s="1"/>
  <c r="AN548" i="2" s="1"/>
  <c r="AN549" i="2" s="1"/>
  <c r="AN550" i="2" s="1"/>
  <c r="AN551" i="2" s="1"/>
  <c r="AN552" i="2" s="1"/>
  <c r="AN553" i="2" s="1"/>
  <c r="AN554" i="2" s="1"/>
  <c r="AN555" i="2" s="1"/>
  <c r="AN556" i="2" s="1"/>
  <c r="AN557" i="2" s="1"/>
  <c r="AN558" i="2" s="1"/>
  <c r="AN559" i="2" s="1"/>
  <c r="AN560" i="2" s="1"/>
  <c r="AN561" i="2" s="1"/>
  <c r="AN562" i="2" s="1"/>
  <c r="AN563" i="2" s="1"/>
  <c r="AN564" i="2" s="1"/>
  <c r="AN565" i="2" s="1"/>
  <c r="AN566" i="2" s="1"/>
  <c r="AN567" i="2" s="1"/>
  <c r="AN568" i="2" s="1"/>
  <c r="AN569" i="2" s="1"/>
  <c r="AN570" i="2" s="1"/>
  <c r="AN571" i="2" s="1"/>
  <c r="AN572" i="2" s="1"/>
  <c r="AN573" i="2" s="1"/>
  <c r="AN574" i="2" s="1"/>
  <c r="AN575" i="2" s="1"/>
  <c r="AN576" i="2" s="1"/>
  <c r="AN577" i="2" s="1"/>
  <c r="AN578" i="2" s="1"/>
  <c r="AN579" i="2" s="1"/>
  <c r="AN580" i="2" s="1"/>
  <c r="AN581" i="2" s="1"/>
  <c r="AN582" i="2" s="1"/>
  <c r="AN583" i="2" s="1"/>
  <c r="AN584" i="2" s="1"/>
  <c r="AN585" i="2" s="1"/>
  <c r="AN586" i="2" s="1"/>
  <c r="AN587" i="2" s="1"/>
  <c r="AN588" i="2" s="1"/>
  <c r="AN589" i="2" s="1"/>
  <c r="AN590" i="2" s="1"/>
  <c r="AN591" i="2" s="1"/>
  <c r="AN592" i="2" s="1"/>
  <c r="AN593" i="2" s="1"/>
  <c r="AN594" i="2" s="1"/>
  <c r="AN595" i="2" s="1"/>
  <c r="AN596" i="2" s="1"/>
  <c r="AN597" i="2" s="1"/>
  <c r="AN598" i="2" s="1"/>
  <c r="AN599" i="2" s="1"/>
  <c r="AN600" i="2" s="1"/>
  <c r="AN601" i="2" s="1"/>
  <c r="AN602" i="2" s="1"/>
  <c r="AN603" i="2" s="1"/>
  <c r="AN604" i="2" s="1"/>
  <c r="AN605" i="2" s="1"/>
  <c r="AN606" i="2" s="1"/>
  <c r="AN607" i="2" s="1"/>
  <c r="AN608" i="2" s="1"/>
  <c r="AN609" i="2" s="1"/>
  <c r="AN610" i="2" s="1"/>
  <c r="AN611" i="2" s="1"/>
  <c r="AN612" i="2" s="1"/>
  <c r="AN613" i="2" s="1"/>
  <c r="AN614" i="2" s="1"/>
  <c r="AN615" i="2" s="1"/>
  <c r="AN616" i="2" s="1"/>
  <c r="AN617" i="2" s="1"/>
  <c r="AN618" i="2" s="1"/>
  <c r="AN619" i="2" s="1"/>
  <c r="AN620" i="2" s="1"/>
  <c r="AN621" i="2" s="1"/>
  <c r="AN622" i="2" s="1"/>
  <c r="AN623" i="2" s="1"/>
  <c r="AN624" i="2" s="1"/>
  <c r="AN625" i="2" s="1"/>
  <c r="AN626" i="2" s="1"/>
  <c r="AN627" i="2" s="1"/>
  <c r="AN628" i="2" s="1"/>
  <c r="AN629" i="2" s="1"/>
  <c r="AN630" i="2" s="1"/>
  <c r="AN631" i="2" s="1"/>
  <c r="AN632" i="2" s="1"/>
  <c r="AN633" i="2" s="1"/>
  <c r="AN634" i="2" s="1"/>
  <c r="AN635" i="2" s="1"/>
  <c r="AN636" i="2" s="1"/>
  <c r="AN637" i="2" s="1"/>
  <c r="AN638" i="2" s="1"/>
  <c r="AN639" i="2" s="1"/>
  <c r="AN640" i="2" s="1"/>
  <c r="AN641" i="2" s="1"/>
  <c r="AN642" i="2" s="1"/>
  <c r="AN643" i="2" s="1"/>
  <c r="AN644" i="2" s="1"/>
  <c r="AN645" i="2" s="1"/>
  <c r="AN646" i="2" s="1"/>
  <c r="AN647" i="2" s="1"/>
  <c r="AN648" i="2" s="1"/>
  <c r="AN649" i="2" s="1"/>
  <c r="AN650" i="2" s="1"/>
  <c r="AN651" i="2" s="1"/>
  <c r="AN652" i="2" s="1"/>
  <c r="AN653" i="2" s="1"/>
  <c r="AN654" i="2" s="1"/>
  <c r="AN655" i="2" s="1"/>
  <c r="AN656" i="2" s="1"/>
  <c r="AN657" i="2" s="1"/>
  <c r="AN658" i="2" s="1"/>
  <c r="AN659" i="2" s="1"/>
  <c r="AN660" i="2" s="1"/>
  <c r="AN661" i="2" s="1"/>
  <c r="AN662" i="2" s="1"/>
  <c r="AN663" i="2" s="1"/>
  <c r="AN664" i="2" s="1"/>
  <c r="AN665" i="2" s="1"/>
  <c r="AN666" i="2" s="1"/>
  <c r="AN667" i="2" s="1"/>
  <c r="AN668" i="2" s="1"/>
  <c r="AN669" i="2" s="1"/>
  <c r="AN670" i="2" s="1"/>
  <c r="AN671" i="2" s="1"/>
  <c r="AN672" i="2" s="1"/>
  <c r="AN673" i="2" s="1"/>
  <c r="AN674" i="2" s="1"/>
  <c r="AN675" i="2" s="1"/>
  <c r="AN676" i="2" s="1"/>
  <c r="AN677" i="2" s="1"/>
  <c r="AN678" i="2" s="1"/>
  <c r="AN679" i="2" s="1"/>
  <c r="AN680" i="2" s="1"/>
  <c r="AN681" i="2" s="1"/>
  <c r="AN682" i="2" s="1"/>
  <c r="AN683" i="2" s="1"/>
  <c r="AN684" i="2" s="1"/>
  <c r="AN685" i="2" s="1"/>
  <c r="AN686" i="2" s="1"/>
  <c r="AN687" i="2" s="1"/>
  <c r="AN688" i="2" s="1"/>
  <c r="AN689" i="2" s="1"/>
  <c r="AN690" i="2" s="1"/>
  <c r="AN691" i="2" s="1"/>
  <c r="AN692" i="2" s="1"/>
  <c r="AN693" i="2" s="1"/>
  <c r="AN694" i="2" s="1"/>
  <c r="AN695" i="2" s="1"/>
  <c r="AN696" i="2" s="1"/>
  <c r="AN697" i="2" s="1"/>
  <c r="AN698" i="2" s="1"/>
  <c r="AN699" i="2" s="1"/>
  <c r="AN700" i="2" s="1"/>
  <c r="AN701" i="2" s="1"/>
  <c r="AN702" i="2" s="1"/>
  <c r="AN703" i="2" s="1"/>
  <c r="AN704" i="2" s="1"/>
  <c r="AN705" i="2" s="1"/>
  <c r="AN706" i="2" s="1"/>
  <c r="AN707" i="2" s="1"/>
  <c r="AN708" i="2" s="1"/>
  <c r="AN709" i="2" s="1"/>
  <c r="AN710" i="2" s="1"/>
  <c r="AN711" i="2" s="1"/>
  <c r="AN712" i="2" s="1"/>
  <c r="AN713" i="2" s="1"/>
  <c r="AN714" i="2" s="1"/>
  <c r="AN715" i="2" s="1"/>
  <c r="AN716" i="2" s="1"/>
  <c r="AN717" i="2" s="1"/>
  <c r="AN718" i="2" s="1"/>
  <c r="AN719" i="2" s="1"/>
  <c r="AN720" i="2" s="1"/>
  <c r="AN721" i="2" s="1"/>
  <c r="AN722" i="2" s="1"/>
  <c r="AN723" i="2" s="1"/>
  <c r="AN724" i="2" s="1"/>
  <c r="AN725" i="2" s="1"/>
  <c r="AN726" i="2" s="1"/>
  <c r="AN727" i="2" s="1"/>
  <c r="AN728" i="2" s="1"/>
  <c r="AN729" i="2" s="1"/>
  <c r="AN730" i="2" s="1"/>
  <c r="AN731" i="2" s="1"/>
  <c r="AN732" i="2" s="1"/>
  <c r="AN733" i="2" s="1"/>
  <c r="AN734" i="2" s="1"/>
  <c r="AN735" i="2" s="1"/>
  <c r="AN736" i="2" s="1"/>
  <c r="AN737" i="2" s="1"/>
  <c r="AN738" i="2" s="1"/>
  <c r="AN739" i="2" s="1"/>
  <c r="AN740" i="2" s="1"/>
  <c r="AN741" i="2" s="1"/>
  <c r="AN742" i="2" s="1"/>
  <c r="AN743" i="2" s="1"/>
  <c r="AN744" i="2" s="1"/>
  <c r="AN745" i="2" s="1"/>
  <c r="AN746" i="2" s="1"/>
  <c r="AN747" i="2" s="1"/>
  <c r="AN748" i="2" s="1"/>
  <c r="AN749" i="2" s="1"/>
  <c r="AN750" i="2" s="1"/>
  <c r="AN751" i="2" s="1"/>
  <c r="AN752" i="2" s="1"/>
  <c r="AN753" i="2" s="1"/>
  <c r="AN754" i="2" s="1"/>
  <c r="AN755" i="2" s="1"/>
  <c r="AN756" i="2" s="1"/>
  <c r="AN757" i="2" s="1"/>
  <c r="AN758" i="2" s="1"/>
  <c r="AN759" i="2" s="1"/>
  <c r="AN760" i="2" s="1"/>
  <c r="AN761" i="2" s="1"/>
  <c r="AN762" i="2" s="1"/>
  <c r="AN763" i="2" s="1"/>
  <c r="AN764" i="2" s="1"/>
  <c r="AN765" i="2" s="1"/>
  <c r="AN766" i="2" s="1"/>
  <c r="AN767" i="2" s="1"/>
  <c r="AN768" i="2" s="1"/>
  <c r="AN769" i="2" s="1"/>
  <c r="AN770" i="2" s="1"/>
  <c r="AN771" i="2" s="1"/>
  <c r="AN772" i="2" s="1"/>
  <c r="AN773" i="2" s="1"/>
  <c r="AN774" i="2" s="1"/>
  <c r="AN775" i="2" s="1"/>
  <c r="AN776" i="2" s="1"/>
  <c r="AN777" i="2" s="1"/>
  <c r="AN778" i="2" s="1"/>
  <c r="AN779" i="2" s="1"/>
  <c r="AN780" i="2" s="1"/>
  <c r="AN781" i="2" s="1"/>
  <c r="AN782" i="2" s="1"/>
  <c r="AN783" i="2" s="1"/>
  <c r="AN784" i="2" s="1"/>
  <c r="AN785" i="2" s="1"/>
  <c r="AN786" i="2" s="1"/>
  <c r="AN787" i="2" s="1"/>
  <c r="AN788" i="2" s="1"/>
  <c r="AN789" i="2" s="1"/>
  <c r="AN790" i="2" s="1"/>
  <c r="AN791" i="2" s="1"/>
  <c r="AN792" i="2" s="1"/>
  <c r="AN793" i="2" s="1"/>
  <c r="AN794" i="2" s="1"/>
  <c r="AN795" i="2" s="1"/>
  <c r="AN796" i="2" s="1"/>
  <c r="AN797" i="2" s="1"/>
  <c r="AN798" i="2" s="1"/>
  <c r="AN799" i="2" s="1"/>
  <c r="AN800" i="2" s="1"/>
  <c r="AN801" i="2" s="1"/>
  <c r="AN802" i="2" s="1"/>
  <c r="AN803" i="2" s="1"/>
  <c r="AN804" i="2" s="1"/>
  <c r="AN805" i="2" s="1"/>
  <c r="AN806" i="2" s="1"/>
  <c r="AN807" i="2" s="1"/>
  <c r="AN808" i="2" s="1"/>
  <c r="AN809" i="2" s="1"/>
  <c r="AN810" i="2" s="1"/>
  <c r="AN811" i="2" s="1"/>
  <c r="AN812" i="2" s="1"/>
  <c r="AN813" i="2" s="1"/>
  <c r="AN814" i="2" s="1"/>
  <c r="AN815" i="2" s="1"/>
  <c r="AN816" i="2" s="1"/>
  <c r="AN817" i="2" s="1"/>
  <c r="AN818" i="2" s="1"/>
  <c r="AN819" i="2" s="1"/>
  <c r="AN820" i="2" s="1"/>
  <c r="AN821" i="2" s="1"/>
  <c r="AN822" i="2" s="1"/>
  <c r="AN823" i="2" s="1"/>
  <c r="AN824" i="2" s="1"/>
  <c r="AN825" i="2" s="1"/>
  <c r="AN826" i="2" s="1"/>
  <c r="AN827" i="2" s="1"/>
  <c r="AN828" i="2" s="1"/>
  <c r="AN829" i="2" s="1"/>
  <c r="AN830" i="2" s="1"/>
  <c r="AN831" i="2" s="1"/>
  <c r="AN832" i="2" s="1"/>
  <c r="AN833" i="2" s="1"/>
  <c r="AN834" i="2" s="1"/>
  <c r="AN835" i="2" s="1"/>
  <c r="AN836" i="2" s="1"/>
  <c r="AN837" i="2" s="1"/>
  <c r="AN838" i="2" s="1"/>
  <c r="AN839" i="2" s="1"/>
  <c r="AN840" i="2" s="1"/>
  <c r="AN841" i="2" s="1"/>
  <c r="AN842" i="2" s="1"/>
  <c r="AN843" i="2" s="1"/>
  <c r="AN844" i="2" s="1"/>
  <c r="AN845" i="2" s="1"/>
  <c r="AN846" i="2" s="1"/>
  <c r="AN847" i="2" s="1"/>
  <c r="AN848" i="2" s="1"/>
  <c r="AN849" i="2" s="1"/>
  <c r="AN850" i="2" s="1"/>
  <c r="AN851" i="2" s="1"/>
  <c r="AN852" i="2" s="1"/>
  <c r="AN853" i="2" s="1"/>
  <c r="AN854" i="2" s="1"/>
  <c r="AN855" i="2" s="1"/>
  <c r="AN856" i="2" s="1"/>
  <c r="AN857" i="2" s="1"/>
  <c r="AN858" i="2" s="1"/>
  <c r="AN859" i="2" s="1"/>
  <c r="AN860" i="2" s="1"/>
  <c r="AN861" i="2" s="1"/>
  <c r="AN862" i="2" s="1"/>
  <c r="AN863" i="2" s="1"/>
  <c r="AN864" i="2" s="1"/>
  <c r="AN865" i="2" s="1"/>
  <c r="AN866" i="2" s="1"/>
  <c r="AN867" i="2" s="1"/>
  <c r="AN868" i="2" s="1"/>
  <c r="AN869" i="2" s="1"/>
  <c r="AN870" i="2" s="1"/>
  <c r="AN871" i="2" s="1"/>
  <c r="AN872" i="2" s="1"/>
  <c r="AN873" i="2" s="1"/>
  <c r="AN874" i="2" s="1"/>
  <c r="AN875" i="2" s="1"/>
  <c r="AN876" i="2" s="1"/>
  <c r="AN877" i="2" s="1"/>
  <c r="AN878" i="2" s="1"/>
  <c r="AN879" i="2" s="1"/>
  <c r="AN880" i="2" s="1"/>
  <c r="AN881" i="2" s="1"/>
  <c r="AN882" i="2" s="1"/>
  <c r="AN883" i="2" s="1"/>
  <c r="AN884" i="2" s="1"/>
  <c r="AN885" i="2" s="1"/>
  <c r="AN886" i="2" s="1"/>
  <c r="AN887" i="2" s="1"/>
  <c r="AN888" i="2" s="1"/>
  <c r="AN889" i="2" s="1"/>
  <c r="AN890" i="2" s="1"/>
  <c r="AN891" i="2" s="1"/>
  <c r="AN892" i="2" s="1"/>
  <c r="AN893" i="2" s="1"/>
  <c r="AN894" i="2" s="1"/>
  <c r="AN895" i="2" s="1"/>
  <c r="AN896" i="2" s="1"/>
  <c r="AN897" i="2" s="1"/>
  <c r="AN898" i="2" s="1"/>
  <c r="AN899" i="2" s="1"/>
  <c r="AN900" i="2" s="1"/>
  <c r="AN901" i="2" s="1"/>
  <c r="AN902" i="2" s="1"/>
  <c r="AN903" i="2" s="1"/>
  <c r="AN904" i="2" s="1"/>
  <c r="AN905" i="2" s="1"/>
  <c r="AN906" i="2" s="1"/>
  <c r="AN907" i="2" s="1"/>
  <c r="AN908" i="2" s="1"/>
  <c r="AN909" i="2" s="1"/>
  <c r="AN910" i="2" s="1"/>
  <c r="AN911" i="2" s="1"/>
  <c r="AN912" i="2" s="1"/>
  <c r="AN913" i="2" s="1"/>
  <c r="AN914" i="2" s="1"/>
  <c r="AN915" i="2" s="1"/>
  <c r="AN916" i="2" s="1"/>
  <c r="AN917" i="2" s="1"/>
  <c r="AN918" i="2" s="1"/>
  <c r="AN919" i="2" s="1"/>
  <c r="AN920" i="2" s="1"/>
  <c r="AN921" i="2" s="1"/>
  <c r="AN922" i="2" s="1"/>
  <c r="AN923" i="2" s="1"/>
  <c r="AN924" i="2" s="1"/>
  <c r="AN925" i="2" s="1"/>
  <c r="AN926" i="2" s="1"/>
  <c r="AN927" i="2" s="1"/>
  <c r="AN928" i="2" s="1"/>
  <c r="AN929" i="2" s="1"/>
  <c r="AN930" i="2" s="1"/>
  <c r="AN931" i="2" s="1"/>
  <c r="AN932" i="2" s="1"/>
  <c r="AN933" i="2" s="1"/>
  <c r="AN934" i="2" s="1"/>
  <c r="AN935" i="2" s="1"/>
  <c r="AN936" i="2" s="1"/>
  <c r="AN937" i="2" s="1"/>
  <c r="AN938" i="2" s="1"/>
  <c r="AN939" i="2" s="1"/>
  <c r="AN940" i="2" s="1"/>
  <c r="AN941" i="2" s="1"/>
  <c r="AN942" i="2" s="1"/>
  <c r="AN943" i="2" s="1"/>
  <c r="AN944" i="2" s="1"/>
  <c r="AN945" i="2" s="1"/>
  <c r="AN946" i="2" s="1"/>
  <c r="AN947" i="2" s="1"/>
  <c r="AN948" i="2" s="1"/>
  <c r="AN949" i="2" s="1"/>
  <c r="AN950" i="2" s="1"/>
  <c r="AN951" i="2" s="1"/>
  <c r="AN952" i="2" s="1"/>
  <c r="AN953" i="2" s="1"/>
  <c r="AN954" i="2" s="1"/>
  <c r="AN955" i="2" s="1"/>
  <c r="AN956" i="2" s="1"/>
  <c r="AN957" i="2" s="1"/>
  <c r="AN958" i="2" s="1"/>
  <c r="AN959" i="2" s="1"/>
  <c r="AN960" i="2" s="1"/>
  <c r="AN961" i="2" s="1"/>
  <c r="AN962" i="2" s="1"/>
  <c r="AN963" i="2" s="1"/>
  <c r="AN964" i="2" s="1"/>
  <c r="AN965" i="2" s="1"/>
  <c r="AN966" i="2" s="1"/>
  <c r="AN967" i="2" s="1"/>
  <c r="AN968" i="2" s="1"/>
  <c r="AN969" i="2" s="1"/>
  <c r="AN970" i="2" s="1"/>
  <c r="AN971" i="2" s="1"/>
  <c r="AN972" i="2" s="1"/>
  <c r="AN973" i="2" s="1"/>
  <c r="AN974" i="2" s="1"/>
  <c r="AN975" i="2" s="1"/>
  <c r="AN976" i="2" s="1"/>
  <c r="AN977" i="2" s="1"/>
  <c r="AN978" i="2" s="1"/>
  <c r="AN979" i="2" s="1"/>
  <c r="AN980" i="2" s="1"/>
  <c r="AN981" i="2" s="1"/>
  <c r="AN982" i="2" s="1"/>
  <c r="AN983" i="2" s="1"/>
  <c r="AN984" i="2" s="1"/>
  <c r="AN985" i="2" s="1"/>
  <c r="AN986" i="2" s="1"/>
  <c r="AN987" i="2" s="1"/>
  <c r="AN988" i="2" s="1"/>
  <c r="AN989" i="2" s="1"/>
  <c r="AN990" i="2" s="1"/>
  <c r="AN991" i="2" s="1"/>
  <c r="AN992" i="2" s="1"/>
  <c r="AN993" i="2" s="1"/>
  <c r="AN994" i="2" s="1"/>
  <c r="AN995" i="2" s="1"/>
  <c r="AN996" i="2" s="1"/>
  <c r="AN997" i="2" s="1"/>
  <c r="AN998" i="2" s="1"/>
  <c r="AN999" i="2" s="1"/>
  <c r="AN1000" i="2" s="1"/>
  <c r="AN1001" i="2" s="1"/>
  <c r="AN1002" i="2" s="1"/>
  <c r="AN1003" i="2" s="1"/>
  <c r="AN1004" i="2" s="1"/>
  <c r="AN1005" i="2" s="1"/>
  <c r="AN1006" i="2" s="1"/>
  <c r="AN1007" i="2" s="1"/>
  <c r="AN1008" i="2" s="1"/>
  <c r="AN1009" i="2" s="1"/>
  <c r="AN1010" i="2" s="1"/>
  <c r="AN1011" i="2" s="1"/>
  <c r="AN1012" i="2" s="1"/>
  <c r="AN1013" i="2" s="1"/>
  <c r="AN1014" i="2" s="1"/>
  <c r="AN1015" i="2" s="1"/>
  <c r="AN1016" i="2" s="1"/>
  <c r="AN1017" i="2" s="1"/>
  <c r="AN1018" i="2" s="1"/>
  <c r="AN1019" i="2" s="1"/>
  <c r="AN1020" i="2" s="1"/>
  <c r="AN1021" i="2" s="1"/>
  <c r="AN1022" i="2" s="1"/>
  <c r="AN1023" i="2" s="1"/>
  <c r="AN1024" i="2" s="1"/>
  <c r="AN1025" i="2" s="1"/>
  <c r="AN1026" i="2" s="1"/>
  <c r="AN1027" i="2" s="1"/>
  <c r="AN1028" i="2" s="1"/>
  <c r="AN1029" i="2" s="1"/>
  <c r="AN1030" i="2" s="1"/>
  <c r="AN1031" i="2" s="1"/>
  <c r="AN1032" i="2" s="1"/>
  <c r="AN1033" i="2" s="1"/>
  <c r="AN1034" i="2" s="1"/>
  <c r="AN1035" i="2" s="1"/>
  <c r="AN1036" i="2" s="1"/>
  <c r="AN1037" i="2" s="1"/>
  <c r="AN1038" i="2" s="1"/>
  <c r="AN1039" i="2" s="1"/>
  <c r="AN1040" i="2" s="1"/>
  <c r="AN1041" i="2" s="1"/>
  <c r="AN1042" i="2" s="1"/>
  <c r="AN1043" i="2" s="1"/>
  <c r="AN1044" i="2" s="1"/>
  <c r="AN1045" i="2" s="1"/>
  <c r="AN1046" i="2" s="1"/>
  <c r="AN1047" i="2" s="1"/>
  <c r="AN1048" i="2" s="1"/>
  <c r="AN1049" i="2" s="1"/>
  <c r="AN1050" i="2" s="1"/>
  <c r="AN1051" i="2" s="1"/>
  <c r="AN1052" i="2" s="1"/>
  <c r="AN1053" i="2" s="1"/>
  <c r="AN1054" i="2" s="1"/>
  <c r="AN1055" i="2" s="1"/>
  <c r="AN1056" i="2" s="1"/>
  <c r="AN1057" i="2" s="1"/>
  <c r="AN1058" i="2" s="1"/>
  <c r="AN1059" i="2" s="1"/>
  <c r="AN1060" i="2" s="1"/>
  <c r="AN1061" i="2" s="1"/>
  <c r="AN1062" i="2" s="1"/>
  <c r="AN1063" i="2" s="1"/>
  <c r="AN1064" i="2" s="1"/>
  <c r="AN1065" i="2" s="1"/>
  <c r="AN1066" i="2" s="1"/>
  <c r="AN1067" i="2" s="1"/>
  <c r="AN1068" i="2" s="1"/>
  <c r="AN1069" i="2" s="1"/>
  <c r="AN1070" i="2" s="1"/>
  <c r="AN1071" i="2" s="1"/>
  <c r="AN1072" i="2" s="1"/>
  <c r="AN1073" i="2" s="1"/>
  <c r="AN1074" i="2" s="1"/>
  <c r="AN1075" i="2" s="1"/>
  <c r="AN1076" i="2" s="1"/>
  <c r="AN1077" i="2" s="1"/>
  <c r="AN1078" i="2" s="1"/>
  <c r="AN1079" i="2" s="1"/>
  <c r="AN1080" i="2" s="1"/>
  <c r="AN1081" i="2" s="1"/>
  <c r="AN1082" i="2" s="1"/>
  <c r="AN1083" i="2" s="1"/>
  <c r="AN1084" i="2" s="1"/>
  <c r="AN1085" i="2" s="1"/>
  <c r="AN1086" i="2" s="1"/>
  <c r="AN1087" i="2" s="1"/>
  <c r="AN1088" i="2" s="1"/>
  <c r="AN1089" i="2" s="1"/>
  <c r="AN1090" i="2" s="1"/>
  <c r="AN1091" i="2" s="1"/>
  <c r="AN1092" i="2" s="1"/>
  <c r="AN1093" i="2" s="1"/>
  <c r="AN1094" i="2" s="1"/>
  <c r="AN1095" i="2" s="1"/>
  <c r="AN1096" i="2" s="1"/>
  <c r="AN1097" i="2" s="1"/>
  <c r="AN1098" i="2" s="1"/>
  <c r="AN1099" i="2" s="1"/>
  <c r="AN1100" i="2" s="1"/>
  <c r="AN1101" i="2" s="1"/>
  <c r="AN1102" i="2" l="1"/>
  <c r="AN1103" i="2" s="1"/>
  <c r="AN1104" i="2" s="1"/>
  <c r="AN1105" i="2" s="1"/>
  <c r="AN1106" i="2" s="1"/>
  <c r="AN1107" i="2" s="1"/>
  <c r="AN1108"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ACOSTA</author>
  </authors>
  <commentList>
    <comment ref="A39" authorId="0" shapeId="0" xr:uid="{00000000-0006-0000-0900-000001000000}">
      <text>
        <r>
          <rPr>
            <b/>
            <sz val="9"/>
            <color indexed="81"/>
            <rFont val="Tahoma"/>
            <family val="2"/>
          </rPr>
          <t xml:space="preserve">Registre las actividades realizadas por cada obligación.
</t>
        </r>
      </text>
    </comment>
    <comment ref="A45" authorId="0" shapeId="0" xr:uid="{00000000-0006-0000-0900-000002000000}">
      <text>
        <r>
          <rPr>
            <b/>
            <sz val="9"/>
            <color indexed="81"/>
            <rFont val="Tahoma"/>
            <family val="2"/>
          </rPr>
          <t xml:space="preserve">Registre las actividades realizadas por cada obligación.
</t>
        </r>
      </text>
    </comment>
    <comment ref="B45" authorId="0" shapeId="0" xr:uid="{00000000-0006-0000-0900-000003000000}">
      <text>
        <r>
          <rPr>
            <b/>
            <sz val="9"/>
            <color indexed="81"/>
            <rFont val="Tahoma"/>
            <family val="2"/>
          </rPr>
          <t xml:space="preserve">Registre las actividades realizadas por cada obligación.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tc={4C6456DC-757D-4BF2-847B-479F0F95D16C}</author>
  </authors>
  <commentList>
    <comment ref="M7" authorId="0" shapeId="0" xr:uid="{4C6456DC-757D-4BF2-847B-479F0F95D16C}">
      <text>
        <r>
          <rPr>
            <sz val="11"/>
            <color theme="1"/>
            <rFont val="Aptos Narrow"/>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Digite la Ciudad en la que fue expedida su cédula</t>
        </r>
      </text>
    </comment>
  </commentList>
</comments>
</file>

<file path=xl/sharedStrings.xml><?xml version="1.0" encoding="utf-8"?>
<sst xmlns="http://schemas.openxmlformats.org/spreadsheetml/2006/main" count="49785" uniqueCount="13427">
  <si>
    <t>FECHA INCIAL</t>
  </si>
  <si>
    <t>No. CONTRATO</t>
  </si>
  <si>
    <t>FECHA INFORME</t>
  </si>
  <si>
    <t>MES</t>
  </si>
  <si>
    <t>Pago Número</t>
  </si>
  <si>
    <t>Total Pagos</t>
  </si>
  <si>
    <t>Informe</t>
  </si>
  <si>
    <t>SEPTIEMBRE</t>
  </si>
  <si>
    <t>001-2025</t>
  </si>
  <si>
    <t>Enero</t>
  </si>
  <si>
    <t>INFORME FINAL DE ACTIVIDADES</t>
  </si>
  <si>
    <t>OCTUBRE</t>
  </si>
  <si>
    <t>002-2025</t>
  </si>
  <si>
    <t>Febrero</t>
  </si>
  <si>
    <t>INFORME MENSUAL DE ACTIVIDADES No.</t>
  </si>
  <si>
    <t>NOVIEMBRE</t>
  </si>
  <si>
    <t>003-2025</t>
  </si>
  <si>
    <t>Marzo</t>
  </si>
  <si>
    <t>DICIEMBRE</t>
  </si>
  <si>
    <t>004-2025</t>
  </si>
  <si>
    <t>Abril</t>
  </si>
  <si>
    <t>004-2025-C1</t>
  </si>
  <si>
    <t>Mayo</t>
  </si>
  <si>
    <t>005-2025</t>
  </si>
  <si>
    <t>Junio</t>
  </si>
  <si>
    <t>006-2025</t>
  </si>
  <si>
    <t>Julio</t>
  </si>
  <si>
    <t>007-2025</t>
  </si>
  <si>
    <t>Agosto</t>
  </si>
  <si>
    <t>008-2025</t>
  </si>
  <si>
    <t>Septiembre</t>
  </si>
  <si>
    <t>009-2025</t>
  </si>
  <si>
    <t>Octubre</t>
  </si>
  <si>
    <t>010-2025</t>
  </si>
  <si>
    <t>Noviembre</t>
  </si>
  <si>
    <t>011-2025</t>
  </si>
  <si>
    <t>Diciembre</t>
  </si>
  <si>
    <t>012-2025</t>
  </si>
  <si>
    <t>013-2025</t>
  </si>
  <si>
    <t>014-2025</t>
  </si>
  <si>
    <t>015-2025</t>
  </si>
  <si>
    <t>016-2025</t>
  </si>
  <si>
    <t>017-2025</t>
  </si>
  <si>
    <t>018-2025</t>
  </si>
  <si>
    <t>019-2025-C1</t>
  </si>
  <si>
    <t>020-2025</t>
  </si>
  <si>
    <t>021-2025</t>
  </si>
  <si>
    <t>021-2025-C1</t>
  </si>
  <si>
    <t>022-2025</t>
  </si>
  <si>
    <t>023-2025</t>
  </si>
  <si>
    <t>024-2025</t>
  </si>
  <si>
    <t>025-2025</t>
  </si>
  <si>
    <t>026-2025</t>
  </si>
  <si>
    <t>027-2025</t>
  </si>
  <si>
    <t>028-2025</t>
  </si>
  <si>
    <t>029-2025</t>
  </si>
  <si>
    <t>030-2025</t>
  </si>
  <si>
    <t>031-2025</t>
  </si>
  <si>
    <t>032-2025</t>
  </si>
  <si>
    <t>033-2025</t>
  </si>
  <si>
    <t>034-2025</t>
  </si>
  <si>
    <t>035-2025</t>
  </si>
  <si>
    <t>036-2025</t>
  </si>
  <si>
    <t>037-2025</t>
  </si>
  <si>
    <t>038-2025</t>
  </si>
  <si>
    <t>040-2025</t>
  </si>
  <si>
    <t>041-2025</t>
  </si>
  <si>
    <t>042-2025</t>
  </si>
  <si>
    <t>043-2025</t>
  </si>
  <si>
    <t>044-2025</t>
  </si>
  <si>
    <t>045-2025</t>
  </si>
  <si>
    <t>046-2025</t>
  </si>
  <si>
    <t>047-2025</t>
  </si>
  <si>
    <t>048-2025</t>
  </si>
  <si>
    <t>049-2025</t>
  </si>
  <si>
    <t>050-2025</t>
  </si>
  <si>
    <t>052-2025</t>
  </si>
  <si>
    <t>053-2025</t>
  </si>
  <si>
    <t>054-2025</t>
  </si>
  <si>
    <t>055-2025</t>
  </si>
  <si>
    <t>056-2025</t>
  </si>
  <si>
    <t>057-2025</t>
  </si>
  <si>
    <t>058-2025</t>
  </si>
  <si>
    <t>059-2025</t>
  </si>
  <si>
    <t>060-2025</t>
  </si>
  <si>
    <t>061-2025</t>
  </si>
  <si>
    <t>062-2025</t>
  </si>
  <si>
    <t>063-2025</t>
  </si>
  <si>
    <t>064-2025</t>
  </si>
  <si>
    <t>065-2025</t>
  </si>
  <si>
    <t>066-2025</t>
  </si>
  <si>
    <t>068-2025</t>
  </si>
  <si>
    <t>069-2025-C1</t>
  </si>
  <si>
    <t>070-2025</t>
  </si>
  <si>
    <t>071-2025</t>
  </si>
  <si>
    <t>072-2025</t>
  </si>
  <si>
    <t>073-2025</t>
  </si>
  <si>
    <t>074-2025</t>
  </si>
  <si>
    <t>075-2025</t>
  </si>
  <si>
    <t>076-2025</t>
  </si>
  <si>
    <t>076-2025-C1</t>
  </si>
  <si>
    <t>077-2025</t>
  </si>
  <si>
    <t>077-2025-C1</t>
  </si>
  <si>
    <t>078-2025</t>
  </si>
  <si>
    <t>079-2025</t>
  </si>
  <si>
    <t>080-2025</t>
  </si>
  <si>
    <t>081-2025</t>
  </si>
  <si>
    <t>081-2025-C1</t>
  </si>
  <si>
    <t>082-2025</t>
  </si>
  <si>
    <t>082-2025-C1</t>
  </si>
  <si>
    <t>087-2025</t>
  </si>
  <si>
    <t>087-2025-C1</t>
  </si>
  <si>
    <t>088-2025</t>
  </si>
  <si>
    <t>089-2025</t>
  </si>
  <si>
    <t>090-2025</t>
  </si>
  <si>
    <t>091-2025</t>
  </si>
  <si>
    <t>092-2025</t>
  </si>
  <si>
    <t>093-2025</t>
  </si>
  <si>
    <t>094-2025</t>
  </si>
  <si>
    <t>095-2025</t>
  </si>
  <si>
    <t>096-2025</t>
  </si>
  <si>
    <t>097-2025</t>
  </si>
  <si>
    <t>097-2025-C1</t>
  </si>
  <si>
    <t>098-2025</t>
  </si>
  <si>
    <t>098-2025-C1</t>
  </si>
  <si>
    <t>098-2025-C2</t>
  </si>
  <si>
    <t>099-2025</t>
  </si>
  <si>
    <t>100-2025</t>
  </si>
  <si>
    <t>1002-2025</t>
  </si>
  <si>
    <t>1003-2025</t>
  </si>
  <si>
    <t>1004-2025</t>
  </si>
  <si>
    <t>1005-2025</t>
  </si>
  <si>
    <t>1006-2025</t>
  </si>
  <si>
    <t>1007-2025</t>
  </si>
  <si>
    <t>1008-2025</t>
  </si>
  <si>
    <t>1009-2025</t>
  </si>
  <si>
    <t>101-2025</t>
  </si>
  <si>
    <t>1014-2025</t>
  </si>
  <si>
    <t>1015-2025</t>
  </si>
  <si>
    <t>1016-2025</t>
  </si>
  <si>
    <t>1017-2025</t>
  </si>
  <si>
    <t>1018-2025</t>
  </si>
  <si>
    <t>1019-2025</t>
  </si>
  <si>
    <t>1020-2025</t>
  </si>
  <si>
    <t>1021-2025</t>
  </si>
  <si>
    <t>102-2025</t>
  </si>
  <si>
    <t>1023-2025</t>
  </si>
  <si>
    <t>1024-2025</t>
  </si>
  <si>
    <t>1025-2025</t>
  </si>
  <si>
    <t>1027-2025</t>
  </si>
  <si>
    <t>1028-2025</t>
  </si>
  <si>
    <t>103-2025</t>
  </si>
  <si>
    <t>1033-2025</t>
  </si>
  <si>
    <t>1037-2025</t>
  </si>
  <si>
    <t>1038-2025</t>
  </si>
  <si>
    <t>1039-2025</t>
  </si>
  <si>
    <t>1040-2025</t>
  </si>
  <si>
    <t>104-2025</t>
  </si>
  <si>
    <t>1043-2025</t>
  </si>
  <si>
    <t>1046-2025</t>
  </si>
  <si>
    <t>1049-2025</t>
  </si>
  <si>
    <t>105-2025</t>
  </si>
  <si>
    <t>1053-2025</t>
  </si>
  <si>
    <t>1056-2025</t>
  </si>
  <si>
    <t>1058-2025</t>
  </si>
  <si>
    <t>1059-2025</t>
  </si>
  <si>
    <t>1060-2025</t>
  </si>
  <si>
    <t>106-2025</t>
  </si>
  <si>
    <t>1062-2025</t>
  </si>
  <si>
    <t>107-2025</t>
  </si>
  <si>
    <t>108-2025</t>
  </si>
  <si>
    <t>109-2025</t>
  </si>
  <si>
    <t>110-2025</t>
  </si>
  <si>
    <t>111-2025</t>
  </si>
  <si>
    <t>111-2025-C1</t>
  </si>
  <si>
    <t>112-2025</t>
  </si>
  <si>
    <t>113-2025</t>
  </si>
  <si>
    <t>114-2025</t>
  </si>
  <si>
    <t>115-2025</t>
  </si>
  <si>
    <t>116-2025</t>
  </si>
  <si>
    <t>117-2025</t>
  </si>
  <si>
    <t>118-2025</t>
  </si>
  <si>
    <t>119-2025</t>
  </si>
  <si>
    <t>120-2025</t>
  </si>
  <si>
    <t>121-2025</t>
  </si>
  <si>
    <t>122-2025</t>
  </si>
  <si>
    <t>123-2025</t>
  </si>
  <si>
    <t>124-2025</t>
  </si>
  <si>
    <t>125-2025</t>
  </si>
  <si>
    <t>126-2025</t>
  </si>
  <si>
    <t>127-2025</t>
  </si>
  <si>
    <t>128-2025</t>
  </si>
  <si>
    <t>129-2025</t>
  </si>
  <si>
    <t>129-2025-C1</t>
  </si>
  <si>
    <t>130-2025</t>
  </si>
  <si>
    <t>131-2025</t>
  </si>
  <si>
    <t>132-2025</t>
  </si>
  <si>
    <t>133-2025</t>
  </si>
  <si>
    <t>134-2025</t>
  </si>
  <si>
    <t>135-2025</t>
  </si>
  <si>
    <t>136-2025</t>
  </si>
  <si>
    <t>137-2025</t>
  </si>
  <si>
    <t>138-2025</t>
  </si>
  <si>
    <t>139-2025</t>
  </si>
  <si>
    <t>140-2025</t>
  </si>
  <si>
    <t>141-2025</t>
  </si>
  <si>
    <t>141-2025-C1</t>
  </si>
  <si>
    <t>142-2025</t>
  </si>
  <si>
    <t>142-2025-C1</t>
  </si>
  <si>
    <t>143-2025</t>
  </si>
  <si>
    <t>144-2025</t>
  </si>
  <si>
    <t>145-2025</t>
  </si>
  <si>
    <t>146-2025</t>
  </si>
  <si>
    <t>147-2025</t>
  </si>
  <si>
    <t>148-2025</t>
  </si>
  <si>
    <t>149-2025</t>
  </si>
  <si>
    <t>150-2025</t>
  </si>
  <si>
    <t>151-2025</t>
  </si>
  <si>
    <t>152-2025</t>
  </si>
  <si>
    <t>153-2025</t>
  </si>
  <si>
    <t>154-2025</t>
  </si>
  <si>
    <t>155-2025</t>
  </si>
  <si>
    <t>156-2025</t>
  </si>
  <si>
    <t>157-2025</t>
  </si>
  <si>
    <t>158-2025</t>
  </si>
  <si>
    <t>159-2025</t>
  </si>
  <si>
    <t>159-2025-C1</t>
  </si>
  <si>
    <t>160-2025</t>
  </si>
  <si>
    <t>161-2025</t>
  </si>
  <si>
    <t>162-2025</t>
  </si>
  <si>
    <t>163-2025</t>
  </si>
  <si>
    <t>164-2025</t>
  </si>
  <si>
    <t>165-2025</t>
  </si>
  <si>
    <t>166-2025</t>
  </si>
  <si>
    <t>167-2025</t>
  </si>
  <si>
    <t>168-2025</t>
  </si>
  <si>
    <t>169-2025</t>
  </si>
  <si>
    <t>170-2025</t>
  </si>
  <si>
    <t>171-2025</t>
  </si>
  <si>
    <t>172-2025</t>
  </si>
  <si>
    <t>173-2025</t>
  </si>
  <si>
    <t>174-2025</t>
  </si>
  <si>
    <t>175-2025</t>
  </si>
  <si>
    <t>176-2025</t>
  </si>
  <si>
    <t>177-2025</t>
  </si>
  <si>
    <t>178-2025</t>
  </si>
  <si>
    <t>179-2025</t>
  </si>
  <si>
    <t>180-2025</t>
  </si>
  <si>
    <t>181-2025</t>
  </si>
  <si>
    <t>182-2025</t>
  </si>
  <si>
    <t>183-2025</t>
  </si>
  <si>
    <t>184-2025</t>
  </si>
  <si>
    <t>184-2025-C1</t>
  </si>
  <si>
    <t>185-2025</t>
  </si>
  <si>
    <t>186-2025</t>
  </si>
  <si>
    <t>187-2025</t>
  </si>
  <si>
    <t>188-2025</t>
  </si>
  <si>
    <t>189-2025</t>
  </si>
  <si>
    <t>190-2025</t>
  </si>
  <si>
    <t>191-2025</t>
  </si>
  <si>
    <t>192-2025</t>
  </si>
  <si>
    <t>193-2025</t>
  </si>
  <si>
    <t>194-2025</t>
  </si>
  <si>
    <t>195-2025</t>
  </si>
  <si>
    <t>196-2025</t>
  </si>
  <si>
    <t>197-2025</t>
  </si>
  <si>
    <t>198-2025</t>
  </si>
  <si>
    <t>199-2025</t>
  </si>
  <si>
    <t>200-2025</t>
  </si>
  <si>
    <t>201-2025</t>
  </si>
  <si>
    <t>202-2025</t>
  </si>
  <si>
    <t>203-2025</t>
  </si>
  <si>
    <t>204-2025</t>
  </si>
  <si>
    <t>205-2025</t>
  </si>
  <si>
    <t>206-2025</t>
  </si>
  <si>
    <t>207-2025</t>
  </si>
  <si>
    <t>208-2025</t>
  </si>
  <si>
    <t>209-2025</t>
  </si>
  <si>
    <t>210-2025</t>
  </si>
  <si>
    <t>211-2025</t>
  </si>
  <si>
    <t>212-2025</t>
  </si>
  <si>
    <t>213-2025</t>
  </si>
  <si>
    <t>214-2025</t>
  </si>
  <si>
    <t>215-2025</t>
  </si>
  <si>
    <t>216-2025</t>
  </si>
  <si>
    <t>217-2025</t>
  </si>
  <si>
    <t>217-2025-C1</t>
  </si>
  <si>
    <t>218-2025</t>
  </si>
  <si>
    <t>219-2025</t>
  </si>
  <si>
    <t>220-2025</t>
  </si>
  <si>
    <t>220-2025-C1</t>
  </si>
  <si>
    <t>221-2025</t>
  </si>
  <si>
    <t>222-2025</t>
  </si>
  <si>
    <t>223-2025</t>
  </si>
  <si>
    <t>224-2025</t>
  </si>
  <si>
    <t>224-2025-C1</t>
  </si>
  <si>
    <t>225-2025</t>
  </si>
  <si>
    <t>226-2025</t>
  </si>
  <si>
    <t>227-2025</t>
  </si>
  <si>
    <t>228-2025</t>
  </si>
  <si>
    <t>229-2025</t>
  </si>
  <si>
    <t>230-2025</t>
  </si>
  <si>
    <t>231-2025</t>
  </si>
  <si>
    <t>231-2025-C1</t>
  </si>
  <si>
    <t>232-2025</t>
  </si>
  <si>
    <t>233-2025</t>
  </si>
  <si>
    <t>234-2025</t>
  </si>
  <si>
    <t>235-2025</t>
  </si>
  <si>
    <t>235-2025-C1</t>
  </si>
  <si>
    <t>236-2025</t>
  </si>
  <si>
    <t>237-2025</t>
  </si>
  <si>
    <t>238-2025</t>
  </si>
  <si>
    <t>239-2025</t>
  </si>
  <si>
    <t>240-2025</t>
  </si>
  <si>
    <t>241-2025</t>
  </si>
  <si>
    <t>242-2025</t>
  </si>
  <si>
    <t>244-2025-C1</t>
  </si>
  <si>
    <t>245-2025</t>
  </si>
  <si>
    <t>246-2025</t>
  </si>
  <si>
    <t>247-2025</t>
  </si>
  <si>
    <t>248-2025</t>
  </si>
  <si>
    <t>249-2025</t>
  </si>
  <si>
    <t>250-2025</t>
  </si>
  <si>
    <t>251-2025</t>
  </si>
  <si>
    <t>252-2025</t>
  </si>
  <si>
    <t>253-2025</t>
  </si>
  <si>
    <t>254-2025</t>
  </si>
  <si>
    <t>255-2025</t>
  </si>
  <si>
    <t>256-2025</t>
  </si>
  <si>
    <t>257-2025</t>
  </si>
  <si>
    <t>258-2025</t>
  </si>
  <si>
    <t>259-2025</t>
  </si>
  <si>
    <t>260-2025</t>
  </si>
  <si>
    <t>261-2025</t>
  </si>
  <si>
    <t>262-2025</t>
  </si>
  <si>
    <t>263-2025</t>
  </si>
  <si>
    <t>264-2025</t>
  </si>
  <si>
    <t>265-2025</t>
  </si>
  <si>
    <t>266-2025</t>
  </si>
  <si>
    <t>267-2025</t>
  </si>
  <si>
    <t>268-2025</t>
  </si>
  <si>
    <t>269-2025</t>
  </si>
  <si>
    <t>270-2025</t>
  </si>
  <si>
    <t>271-2025</t>
  </si>
  <si>
    <t>272-2025</t>
  </si>
  <si>
    <t>273-2025</t>
  </si>
  <si>
    <t>274-2023</t>
  </si>
  <si>
    <t>274-2025</t>
  </si>
  <si>
    <t>275-2025</t>
  </si>
  <si>
    <t>276-2025</t>
  </si>
  <si>
    <t>277-2025</t>
  </si>
  <si>
    <t>278-2025</t>
  </si>
  <si>
    <t>279-2025</t>
  </si>
  <si>
    <t>280-2025</t>
  </si>
  <si>
    <t>281-2025</t>
  </si>
  <si>
    <t>282-2025</t>
  </si>
  <si>
    <t>283-2025</t>
  </si>
  <si>
    <t>284-2025</t>
  </si>
  <si>
    <t>285-2025</t>
  </si>
  <si>
    <t>286-2025</t>
  </si>
  <si>
    <t>287-2025</t>
  </si>
  <si>
    <t>288-2025</t>
  </si>
  <si>
    <t>288-2025-C1</t>
  </si>
  <si>
    <t>289-2025</t>
  </si>
  <si>
    <t>291-2025</t>
  </si>
  <si>
    <t>293-2025</t>
  </si>
  <si>
    <t>294-2025</t>
  </si>
  <si>
    <t>295-2025</t>
  </si>
  <si>
    <t>296-2025</t>
  </si>
  <si>
    <t>297-2025</t>
  </si>
  <si>
    <t>298-2025</t>
  </si>
  <si>
    <t>299-2025</t>
  </si>
  <si>
    <t>300-2025</t>
  </si>
  <si>
    <t>300-2025-C1</t>
  </si>
  <si>
    <t>301-2025</t>
  </si>
  <si>
    <t>302-2025</t>
  </si>
  <si>
    <t>303-2025</t>
  </si>
  <si>
    <t>304-2025</t>
  </si>
  <si>
    <t>305-2025</t>
  </si>
  <si>
    <t>306-2025</t>
  </si>
  <si>
    <t>307-2025</t>
  </si>
  <si>
    <t>308-2025</t>
  </si>
  <si>
    <t>309-2025</t>
  </si>
  <si>
    <t>310-2025</t>
  </si>
  <si>
    <t>310-2025-C1</t>
  </si>
  <si>
    <t>311-2025</t>
  </si>
  <si>
    <t>312-2025</t>
  </si>
  <si>
    <t>313-2025</t>
  </si>
  <si>
    <t>313-2025-C1</t>
  </si>
  <si>
    <t>314-2025</t>
  </si>
  <si>
    <t>315-2025</t>
  </si>
  <si>
    <t>316-2025</t>
  </si>
  <si>
    <t>317-2025</t>
  </si>
  <si>
    <t>318-2025</t>
  </si>
  <si>
    <t>319-2025</t>
  </si>
  <si>
    <t>320-2025</t>
  </si>
  <si>
    <t>321-2025</t>
  </si>
  <si>
    <t>322-2025</t>
  </si>
  <si>
    <t>323-2025</t>
  </si>
  <si>
    <t>324-2025</t>
  </si>
  <si>
    <t>325-2025</t>
  </si>
  <si>
    <t>326-2025</t>
  </si>
  <si>
    <t>327-2025</t>
  </si>
  <si>
    <t>327-2025-C1</t>
  </si>
  <si>
    <t>329-2025</t>
  </si>
  <si>
    <t>330-2025</t>
  </si>
  <si>
    <t>330-2025-C1</t>
  </si>
  <si>
    <t>331-2025</t>
  </si>
  <si>
    <t>331-2025-C1</t>
  </si>
  <si>
    <t>332-2025</t>
  </si>
  <si>
    <t>333-2025</t>
  </si>
  <si>
    <t>334-2025</t>
  </si>
  <si>
    <t>334-2025-C1</t>
  </si>
  <si>
    <t>335-2025</t>
  </si>
  <si>
    <t>336-2025</t>
  </si>
  <si>
    <t>337-2025</t>
  </si>
  <si>
    <t>338-2025</t>
  </si>
  <si>
    <t>339-2025</t>
  </si>
  <si>
    <t>340-2025</t>
  </si>
  <si>
    <t>341-2025</t>
  </si>
  <si>
    <t>342-2025</t>
  </si>
  <si>
    <t>343-2024</t>
  </si>
  <si>
    <t>343-2025</t>
  </si>
  <si>
    <t>344-2025</t>
  </si>
  <si>
    <t>345-2025</t>
  </si>
  <si>
    <t>346-2025</t>
  </si>
  <si>
    <t>347-2025</t>
  </si>
  <si>
    <t>348-2025</t>
  </si>
  <si>
    <t>349-2025</t>
  </si>
  <si>
    <t>350-2025</t>
  </si>
  <si>
    <t>351-2025</t>
  </si>
  <si>
    <t>352-2025</t>
  </si>
  <si>
    <t>353-2025</t>
  </si>
  <si>
    <t>354-2025</t>
  </si>
  <si>
    <t>354-2025-C1</t>
  </si>
  <si>
    <t>355-2025</t>
  </si>
  <si>
    <t>355-2025-C1</t>
  </si>
  <si>
    <t>356-2025</t>
  </si>
  <si>
    <t>358-2025</t>
  </si>
  <si>
    <t>359-2025</t>
  </si>
  <si>
    <t>360-2025-C1</t>
  </si>
  <si>
    <t>361-2025</t>
  </si>
  <si>
    <t>362-2025</t>
  </si>
  <si>
    <t>363-2025</t>
  </si>
  <si>
    <t>364-2025</t>
  </si>
  <si>
    <t>365-2025</t>
  </si>
  <si>
    <t>366-2025</t>
  </si>
  <si>
    <t>366-2025-C1</t>
  </si>
  <si>
    <t>367-2025</t>
  </si>
  <si>
    <t>368-2025</t>
  </si>
  <si>
    <t>369-2025</t>
  </si>
  <si>
    <t>370-2025</t>
  </si>
  <si>
    <t>371-2025</t>
  </si>
  <si>
    <t>372-2025</t>
  </si>
  <si>
    <t>373-2025</t>
  </si>
  <si>
    <t>374-2025</t>
  </si>
  <si>
    <t>375-2025</t>
  </si>
  <si>
    <t>375-2025-C1</t>
  </si>
  <si>
    <t>376-2024</t>
  </si>
  <si>
    <t>376-2025</t>
  </si>
  <si>
    <t>377-2025</t>
  </si>
  <si>
    <t>378-2025</t>
  </si>
  <si>
    <t>379-2025</t>
  </si>
  <si>
    <t>380-2025</t>
  </si>
  <si>
    <t>381-2025</t>
  </si>
  <si>
    <t>383-2025</t>
  </si>
  <si>
    <t>384-2025</t>
  </si>
  <si>
    <t>385-2025</t>
  </si>
  <si>
    <t>386-2025</t>
  </si>
  <si>
    <t>387-2025</t>
  </si>
  <si>
    <t>388-2025</t>
  </si>
  <si>
    <t>389-2025</t>
  </si>
  <si>
    <t>390-2025</t>
  </si>
  <si>
    <t>391-2025</t>
  </si>
  <si>
    <t>392-2024</t>
  </si>
  <si>
    <t>392-2025</t>
  </si>
  <si>
    <t>393-2025</t>
  </si>
  <si>
    <t>393-2025-C1</t>
  </si>
  <si>
    <t>394-2025</t>
  </si>
  <si>
    <t>395-2025</t>
  </si>
  <si>
    <t>396-2025</t>
  </si>
  <si>
    <t>397-2025</t>
  </si>
  <si>
    <t>398-2025</t>
  </si>
  <si>
    <t>399-2025</t>
  </si>
  <si>
    <t>400-2025</t>
  </si>
  <si>
    <t>401-2025</t>
  </si>
  <si>
    <t>402-2023</t>
  </si>
  <si>
    <t>402-2025</t>
  </si>
  <si>
    <t>403-2025</t>
  </si>
  <si>
    <t>404-2025</t>
  </si>
  <si>
    <t>404-2025-C1</t>
  </si>
  <si>
    <t>405-2025</t>
  </si>
  <si>
    <t>406-2025</t>
  </si>
  <si>
    <t>407-2025</t>
  </si>
  <si>
    <t>408-2025</t>
  </si>
  <si>
    <t>409-2025</t>
  </si>
  <si>
    <t>410-2025</t>
  </si>
  <si>
    <t>411-2025</t>
  </si>
  <si>
    <t>412-2025</t>
  </si>
  <si>
    <t>413-2025</t>
  </si>
  <si>
    <t>414-2025</t>
  </si>
  <si>
    <t>415-2025</t>
  </si>
  <si>
    <t>416-2025</t>
  </si>
  <si>
    <t>417-2025</t>
  </si>
  <si>
    <t>418-2025</t>
  </si>
  <si>
    <t>419-2025</t>
  </si>
  <si>
    <t>420-2025</t>
  </si>
  <si>
    <t>421-2025</t>
  </si>
  <si>
    <t>423-2025</t>
  </si>
  <si>
    <t>424-2025</t>
  </si>
  <si>
    <t>425-2025</t>
  </si>
  <si>
    <t>426-2025</t>
  </si>
  <si>
    <t>427-2025</t>
  </si>
  <si>
    <t>428-2025</t>
  </si>
  <si>
    <t>429-2025</t>
  </si>
  <si>
    <t>430-2025</t>
  </si>
  <si>
    <t>431-2025</t>
  </si>
  <si>
    <t>433-2024</t>
  </si>
  <si>
    <t>433-2025</t>
  </si>
  <si>
    <t>434-2025</t>
  </si>
  <si>
    <t>435-2025</t>
  </si>
  <si>
    <t>435-2025-C1</t>
  </si>
  <si>
    <t>436-2025</t>
  </si>
  <si>
    <t>437-2025</t>
  </si>
  <si>
    <t>438-2025</t>
  </si>
  <si>
    <t>438-2025-C1</t>
  </si>
  <si>
    <t>439-2025</t>
  </si>
  <si>
    <t>441-2025</t>
  </si>
  <si>
    <t>442-2025</t>
  </si>
  <si>
    <t>443-2025</t>
  </si>
  <si>
    <t>444-2025</t>
  </si>
  <si>
    <t>445-2025</t>
  </si>
  <si>
    <t>445-2025-C1</t>
  </si>
  <si>
    <t>446-2025</t>
  </si>
  <si>
    <t>448-2025</t>
  </si>
  <si>
    <t>449-2025</t>
  </si>
  <si>
    <t>450-2025</t>
  </si>
  <si>
    <t>451-2025</t>
  </si>
  <si>
    <t>451-2025-C1</t>
  </si>
  <si>
    <t>452-2025</t>
  </si>
  <si>
    <t>453-2025</t>
  </si>
  <si>
    <t>454-2025</t>
  </si>
  <si>
    <t>455-2025</t>
  </si>
  <si>
    <t>456-2025</t>
  </si>
  <si>
    <t>457-2025</t>
  </si>
  <si>
    <t>458-2025</t>
  </si>
  <si>
    <t>459-2025</t>
  </si>
  <si>
    <t>460-2025</t>
  </si>
  <si>
    <t>460-2025-C1</t>
  </si>
  <si>
    <t>461-2025</t>
  </si>
  <si>
    <t>462-2025</t>
  </si>
  <si>
    <t>463-2025</t>
  </si>
  <si>
    <t>464-2025</t>
  </si>
  <si>
    <t>465-2025</t>
  </si>
  <si>
    <t>466-2024</t>
  </si>
  <si>
    <t>466-2025</t>
  </si>
  <si>
    <t>468-2025</t>
  </si>
  <si>
    <t>470-2025</t>
  </si>
  <si>
    <t>470-2025-C1</t>
  </si>
  <si>
    <t>471-2025</t>
  </si>
  <si>
    <t>472-2025</t>
  </si>
  <si>
    <t>473-2025</t>
  </si>
  <si>
    <t>474-2025</t>
  </si>
  <si>
    <t>475-2025</t>
  </si>
  <si>
    <t>476-2024</t>
  </si>
  <si>
    <t>476-2025</t>
  </si>
  <si>
    <t>477-2025</t>
  </si>
  <si>
    <t>478-2025</t>
  </si>
  <si>
    <t>479-2025</t>
  </si>
  <si>
    <t>480-2025</t>
  </si>
  <si>
    <t>481-2025</t>
  </si>
  <si>
    <t>483-2025</t>
  </si>
  <si>
    <t>483-2025-C1</t>
  </si>
  <si>
    <t>484-2025</t>
  </si>
  <si>
    <t>485-2025</t>
  </si>
  <si>
    <t>486-2025</t>
  </si>
  <si>
    <t>487-2025</t>
  </si>
  <si>
    <t>488-2025</t>
  </si>
  <si>
    <t>489-2025</t>
  </si>
  <si>
    <t>490-2025</t>
  </si>
  <si>
    <t>491-2025</t>
  </si>
  <si>
    <t>492-2025</t>
  </si>
  <si>
    <t>493-2025</t>
  </si>
  <si>
    <t>494-2024</t>
  </si>
  <si>
    <t>494-2025</t>
  </si>
  <si>
    <t>495-2025</t>
  </si>
  <si>
    <t>496-2025</t>
  </si>
  <si>
    <t>497-2024</t>
  </si>
  <si>
    <t>497-2025</t>
  </si>
  <si>
    <t>498-2024</t>
  </si>
  <si>
    <t>498-2025</t>
  </si>
  <si>
    <t>499-2025</t>
  </si>
  <si>
    <t>500-2025</t>
  </si>
  <si>
    <t>501-2025</t>
  </si>
  <si>
    <t>502-2025</t>
  </si>
  <si>
    <t>503-2025</t>
  </si>
  <si>
    <t>504-2025</t>
  </si>
  <si>
    <t>505-2025</t>
  </si>
  <si>
    <t>506-2025</t>
  </si>
  <si>
    <t>507-2025</t>
  </si>
  <si>
    <t>508-2024</t>
  </si>
  <si>
    <t>508-2025</t>
  </si>
  <si>
    <t>509-2025</t>
  </si>
  <si>
    <t>510-2025</t>
  </si>
  <si>
    <t>511-2024</t>
  </si>
  <si>
    <t>511-2025</t>
  </si>
  <si>
    <t>512-2024</t>
  </si>
  <si>
    <t>512-2025</t>
  </si>
  <si>
    <t>513-2025</t>
  </si>
  <si>
    <t>514-2025</t>
  </si>
  <si>
    <t>515-2025</t>
  </si>
  <si>
    <t>516-2025</t>
  </si>
  <si>
    <t>517-2024</t>
  </si>
  <si>
    <t>517-2025</t>
  </si>
  <si>
    <t>518-2025</t>
  </si>
  <si>
    <t>519-2024</t>
  </si>
  <si>
    <t>519-2025</t>
  </si>
  <si>
    <t>520-2025</t>
  </si>
  <si>
    <t>521-2025</t>
  </si>
  <si>
    <t>522-2025</t>
  </si>
  <si>
    <t>523-2025</t>
  </si>
  <si>
    <t>524-2025</t>
  </si>
  <si>
    <t>525-2024</t>
  </si>
  <si>
    <t>525-2025</t>
  </si>
  <si>
    <t>526-2024</t>
  </si>
  <si>
    <t>526-2025</t>
  </si>
  <si>
    <t>526-2025-C1</t>
  </si>
  <si>
    <t>527-2025</t>
  </si>
  <si>
    <t>528-2024</t>
  </si>
  <si>
    <t>528-2025</t>
  </si>
  <si>
    <t>529-2025</t>
  </si>
  <si>
    <t>529-2025-C1</t>
  </si>
  <si>
    <t>529-2025-C2</t>
  </si>
  <si>
    <t>530-2025</t>
  </si>
  <si>
    <t>530-2025-C1</t>
  </si>
  <si>
    <t>531-2025</t>
  </si>
  <si>
    <t>532-2025</t>
  </si>
  <si>
    <t>532-2025-C1</t>
  </si>
  <si>
    <t>533-2025</t>
  </si>
  <si>
    <t>534-2024</t>
  </si>
  <si>
    <t>534-2025</t>
  </si>
  <si>
    <t>535-2025</t>
  </si>
  <si>
    <t>536-2025</t>
  </si>
  <si>
    <t>537-2024</t>
  </si>
  <si>
    <t>537-2025</t>
  </si>
  <si>
    <t>538-2025</t>
  </si>
  <si>
    <t>539-2025</t>
  </si>
  <si>
    <t>540-2025</t>
  </si>
  <si>
    <t>541-2025</t>
  </si>
  <si>
    <t>541-2025-C1</t>
  </si>
  <si>
    <t>542-2025</t>
  </si>
  <si>
    <t>543-2024</t>
  </si>
  <si>
    <t>543-2025</t>
  </si>
  <si>
    <t>544-2025</t>
  </si>
  <si>
    <t>544-2025-C1</t>
  </si>
  <si>
    <t>545-2024</t>
  </si>
  <si>
    <t>545-2025</t>
  </si>
  <si>
    <t>545-2025-C1</t>
  </si>
  <si>
    <t>546-2025</t>
  </si>
  <si>
    <t>547-2025</t>
  </si>
  <si>
    <t>548-2025</t>
  </si>
  <si>
    <t>549-2025</t>
  </si>
  <si>
    <t>551-2025</t>
  </si>
  <si>
    <t>552-2025</t>
  </si>
  <si>
    <t>553-2025</t>
  </si>
  <si>
    <t>554-2024</t>
  </si>
  <si>
    <t>554-2025</t>
  </si>
  <si>
    <t>555-2025</t>
  </si>
  <si>
    <t>556-2025</t>
  </si>
  <si>
    <t>557-2025</t>
  </si>
  <si>
    <t>558-2025</t>
  </si>
  <si>
    <t>559-2025</t>
  </si>
  <si>
    <t>560-2025</t>
  </si>
  <si>
    <t>560-2025-C1</t>
  </si>
  <si>
    <t>561-2025</t>
  </si>
  <si>
    <t>562-2025</t>
  </si>
  <si>
    <t>563-2025</t>
  </si>
  <si>
    <t>564-2025</t>
  </si>
  <si>
    <t>565-2025</t>
  </si>
  <si>
    <t>566-2025</t>
  </si>
  <si>
    <t>567-2024</t>
  </si>
  <si>
    <t>567-2024-C1</t>
  </si>
  <si>
    <t>573-2024</t>
  </si>
  <si>
    <t>576-2024</t>
  </si>
  <si>
    <t>578-2024</t>
  </si>
  <si>
    <t>582-2024</t>
  </si>
  <si>
    <t>586-2024-C1</t>
  </si>
  <si>
    <t>587-2024</t>
  </si>
  <si>
    <t>588-2025</t>
  </si>
  <si>
    <t>589-2025</t>
  </si>
  <si>
    <t>590-2025</t>
  </si>
  <si>
    <t>591-2025</t>
  </si>
  <si>
    <t>592-2025</t>
  </si>
  <si>
    <t>593-2025</t>
  </si>
  <si>
    <t>594-2025</t>
  </si>
  <si>
    <t>595-2025</t>
  </si>
  <si>
    <t>596-2024</t>
  </si>
  <si>
    <t>596-2025</t>
  </si>
  <si>
    <t>599-2024</t>
  </si>
  <si>
    <t>599-2025</t>
  </si>
  <si>
    <t>600-2025</t>
  </si>
  <si>
    <t>601-2024</t>
  </si>
  <si>
    <t>601-2025</t>
  </si>
  <si>
    <t>602-2025</t>
  </si>
  <si>
    <t>603-2025</t>
  </si>
  <si>
    <t>604-2024</t>
  </si>
  <si>
    <t>604-2025</t>
  </si>
  <si>
    <t>605-2025</t>
  </si>
  <si>
    <t>606-2025</t>
  </si>
  <si>
    <t>607-2024</t>
  </si>
  <si>
    <t>607-2025</t>
  </si>
  <si>
    <t>608-2025</t>
  </si>
  <si>
    <t>608-2025-C1</t>
  </si>
  <si>
    <t>608-2025-C2</t>
  </si>
  <si>
    <t>609-2025</t>
  </si>
  <si>
    <t>610-2025</t>
  </si>
  <si>
    <t>610-2025-C1</t>
  </si>
  <si>
    <t>611-2025</t>
  </si>
  <si>
    <t>613-2025</t>
  </si>
  <si>
    <t>614-2024</t>
  </si>
  <si>
    <t>614-2025</t>
  </si>
  <si>
    <t>616-2025</t>
  </si>
  <si>
    <t>617-2024</t>
  </si>
  <si>
    <t>617-2025</t>
  </si>
  <si>
    <t>618-2024</t>
  </si>
  <si>
    <t>618-2025</t>
  </si>
  <si>
    <t>619-2024</t>
  </si>
  <si>
    <t>620-2025</t>
  </si>
  <si>
    <t>622-2025</t>
  </si>
  <si>
    <t>623-2025</t>
  </si>
  <si>
    <t>624-2025</t>
  </si>
  <si>
    <t>624-2025-C1</t>
  </si>
  <si>
    <t>625-2024</t>
  </si>
  <si>
    <t>628-2025</t>
  </si>
  <si>
    <t>631-2025</t>
  </si>
  <si>
    <t>634-2025</t>
  </si>
  <si>
    <t>636-2024</t>
  </si>
  <si>
    <t>636-2025</t>
  </si>
  <si>
    <t>637-2025</t>
  </si>
  <si>
    <t>638-2025</t>
  </si>
  <si>
    <t>639-2025</t>
  </si>
  <si>
    <t>640-2024</t>
  </si>
  <si>
    <t>640-2025</t>
  </si>
  <si>
    <t>641-2025</t>
  </si>
  <si>
    <t>642-2024</t>
  </si>
  <si>
    <t>642-2025</t>
  </si>
  <si>
    <t>643-2025</t>
  </si>
  <si>
    <t>644-2025</t>
  </si>
  <si>
    <t>645-2025</t>
  </si>
  <si>
    <t>646-2025</t>
  </si>
  <si>
    <t>647-2025</t>
  </si>
  <si>
    <t>648-2025</t>
  </si>
  <si>
    <t>649-2025</t>
  </si>
  <si>
    <t>650-2025</t>
  </si>
  <si>
    <t>651-2025</t>
  </si>
  <si>
    <t>654-2025</t>
  </si>
  <si>
    <t>655-2024</t>
  </si>
  <si>
    <t>656-2024</t>
  </si>
  <si>
    <t>656-2024-C1</t>
  </si>
  <si>
    <t>657-2025</t>
  </si>
  <si>
    <t>658-2024</t>
  </si>
  <si>
    <t>660-2024</t>
  </si>
  <si>
    <t>669-2025</t>
  </si>
  <si>
    <t>670-2025</t>
  </si>
  <si>
    <t>671-2025</t>
  </si>
  <si>
    <t>672-2025</t>
  </si>
  <si>
    <t>675-2025</t>
  </si>
  <si>
    <t>676-2025</t>
  </si>
  <si>
    <t>677-2025</t>
  </si>
  <si>
    <t>685-2025</t>
  </si>
  <si>
    <t>685-2025-C1</t>
  </si>
  <si>
    <t>686-2025</t>
  </si>
  <si>
    <t>690-2025</t>
  </si>
  <si>
    <t>691-2024</t>
  </si>
  <si>
    <t>691-2025</t>
  </si>
  <si>
    <t>692-2025</t>
  </si>
  <si>
    <t>693-2024</t>
  </si>
  <si>
    <t>693-2025</t>
  </si>
  <si>
    <t>694-2024</t>
  </si>
  <si>
    <t>694-2025</t>
  </si>
  <si>
    <t>695-2024</t>
  </si>
  <si>
    <t>696-2024</t>
  </si>
  <si>
    <t>696-2025</t>
  </si>
  <si>
    <t>697-2025</t>
  </si>
  <si>
    <t>698-2025</t>
  </si>
  <si>
    <t>699-2025</t>
  </si>
  <si>
    <t>700-2025</t>
  </si>
  <si>
    <t>701-2025</t>
  </si>
  <si>
    <t>702-2024</t>
  </si>
  <si>
    <t>702-2025</t>
  </si>
  <si>
    <t>703-2025</t>
  </si>
  <si>
    <t>704-2025</t>
  </si>
  <si>
    <t>705-2025</t>
  </si>
  <si>
    <t>706-2025</t>
  </si>
  <si>
    <t>707-2025</t>
  </si>
  <si>
    <t>708-2024</t>
  </si>
  <si>
    <t>708-2025</t>
  </si>
  <si>
    <t>709-2024</t>
  </si>
  <si>
    <t>709-2024-C1</t>
  </si>
  <si>
    <t>709-2025</t>
  </si>
  <si>
    <t>710-2025</t>
  </si>
  <si>
    <t>711-2024</t>
  </si>
  <si>
    <t>711-2025</t>
  </si>
  <si>
    <t>712-2025</t>
  </si>
  <si>
    <t>713-2025</t>
  </si>
  <si>
    <t>714-2025</t>
  </si>
  <si>
    <t>715-2025</t>
  </si>
  <si>
    <t>716-2025</t>
  </si>
  <si>
    <t>717-2025</t>
  </si>
  <si>
    <t>718-2025</t>
  </si>
  <si>
    <t>719-2025</t>
  </si>
  <si>
    <t>721-2024</t>
  </si>
  <si>
    <t>726-2025</t>
  </si>
  <si>
    <t>728-2025</t>
  </si>
  <si>
    <t>729-2025</t>
  </si>
  <si>
    <t>730-2025</t>
  </si>
  <si>
    <t>731-2025</t>
  </si>
  <si>
    <t>733-2025</t>
  </si>
  <si>
    <t>734-2025</t>
  </si>
  <si>
    <t>735-2025</t>
  </si>
  <si>
    <t>737-2025</t>
  </si>
  <si>
    <t>738-2025</t>
  </si>
  <si>
    <t>739-2025</t>
  </si>
  <si>
    <t>740-2025</t>
  </si>
  <si>
    <t>741-2025</t>
  </si>
  <si>
    <t>742-2025</t>
  </si>
  <si>
    <t>742-2025-C1</t>
  </si>
  <si>
    <t>743-2025</t>
  </si>
  <si>
    <t>744-2025</t>
  </si>
  <si>
    <t>745-2025</t>
  </si>
  <si>
    <t>747-2025</t>
  </si>
  <si>
    <t>748-2024</t>
  </si>
  <si>
    <t>748-2025</t>
  </si>
  <si>
    <t>749-2024</t>
  </si>
  <si>
    <t>750-2025</t>
  </si>
  <si>
    <t>751-2025</t>
  </si>
  <si>
    <t>752-2025</t>
  </si>
  <si>
    <t>753-2025</t>
  </si>
  <si>
    <t>754-2025</t>
  </si>
  <si>
    <t>755-2025</t>
  </si>
  <si>
    <t>756-2025</t>
  </si>
  <si>
    <t>757-2025</t>
  </si>
  <si>
    <t>758-2024</t>
  </si>
  <si>
    <t>758-2025</t>
  </si>
  <si>
    <t>759-2025</t>
  </si>
  <si>
    <t>760-2025</t>
  </si>
  <si>
    <t>761-2025</t>
  </si>
  <si>
    <t>762-2025</t>
  </si>
  <si>
    <t>763-2025</t>
  </si>
  <si>
    <t>764-2025</t>
  </si>
  <si>
    <t>765-2025</t>
  </si>
  <si>
    <t>766-2025</t>
  </si>
  <si>
    <t>767-2025</t>
  </si>
  <si>
    <t>768-2025</t>
  </si>
  <si>
    <t>769-2025</t>
  </si>
  <si>
    <t>770-2025</t>
  </si>
  <si>
    <t>771-2025</t>
  </si>
  <si>
    <t>772-2025</t>
  </si>
  <si>
    <t>773-2025</t>
  </si>
  <si>
    <t>774-2024</t>
  </si>
  <si>
    <t>775-2024</t>
  </si>
  <si>
    <t>775-2025</t>
  </si>
  <si>
    <t>776-2025</t>
  </si>
  <si>
    <t>777-2025</t>
  </si>
  <si>
    <t>779-2025</t>
  </si>
  <si>
    <t>780-2025</t>
  </si>
  <si>
    <t>781-2025</t>
  </si>
  <si>
    <t>782-2025</t>
  </si>
  <si>
    <t>783-2025</t>
  </si>
  <si>
    <t>784-2024</t>
  </si>
  <si>
    <t>784-2025</t>
  </si>
  <si>
    <t>785-2025</t>
  </si>
  <si>
    <t>788-2025</t>
  </si>
  <si>
    <t>790-2024</t>
  </si>
  <si>
    <t>790-2025</t>
  </si>
  <si>
    <t>791-2024</t>
  </si>
  <si>
    <t>791-2024-C1</t>
  </si>
  <si>
    <t>791-2025</t>
  </si>
  <si>
    <t>792-2025</t>
  </si>
  <si>
    <t>793-2025</t>
  </si>
  <si>
    <t>795-2025</t>
  </si>
  <si>
    <t>796-2025</t>
  </si>
  <si>
    <t>797-2025</t>
  </si>
  <si>
    <t>798-2025</t>
  </si>
  <si>
    <t>799-2025</t>
  </si>
  <si>
    <t>800-2025</t>
  </si>
  <si>
    <t>801-2024</t>
  </si>
  <si>
    <t>801-2025</t>
  </si>
  <si>
    <t>802-2024</t>
  </si>
  <si>
    <t>802-2025</t>
  </si>
  <si>
    <t>804-2025</t>
  </si>
  <si>
    <t>805-2024</t>
  </si>
  <si>
    <t>805-2025</t>
  </si>
  <si>
    <t>806-2024</t>
  </si>
  <si>
    <t>806-2025</t>
  </si>
  <si>
    <t>807-2025</t>
  </si>
  <si>
    <t>808-2025</t>
  </si>
  <si>
    <t>809-2025</t>
  </si>
  <si>
    <t>810-2025</t>
  </si>
  <si>
    <t>811-2024</t>
  </si>
  <si>
    <t>811-2025</t>
  </si>
  <si>
    <t>812-2024</t>
  </si>
  <si>
    <t>813-2025</t>
  </si>
  <si>
    <t>814-2024</t>
  </si>
  <si>
    <t>814-2025</t>
  </si>
  <si>
    <t>815-2025</t>
  </si>
  <si>
    <t>816-2025</t>
  </si>
  <si>
    <t>817-2024</t>
  </si>
  <si>
    <t>817-2025</t>
  </si>
  <si>
    <t>818-2025</t>
  </si>
  <si>
    <t>819-2024</t>
  </si>
  <si>
    <t>819-2025</t>
  </si>
  <si>
    <t>820-2025</t>
  </si>
  <si>
    <t>821-2025</t>
  </si>
  <si>
    <t>822-2025</t>
  </si>
  <si>
    <t>823-2025</t>
  </si>
  <si>
    <t>824-2025</t>
  </si>
  <si>
    <t>825-2025</t>
  </si>
  <si>
    <t>826-2025</t>
  </si>
  <si>
    <t>827-2025</t>
  </si>
  <si>
    <t>828-2025</t>
  </si>
  <si>
    <t>829-2024</t>
  </si>
  <si>
    <t>829-2025</t>
  </si>
  <si>
    <t>830-2025</t>
  </si>
  <si>
    <t>831-2025</t>
  </si>
  <si>
    <t>832-2025</t>
  </si>
  <si>
    <t>833-2025</t>
  </si>
  <si>
    <t>834-2025</t>
  </si>
  <si>
    <t>835-2025</t>
  </si>
  <si>
    <t>836-2025</t>
  </si>
  <si>
    <t>837-2025</t>
  </si>
  <si>
    <t>838-2024</t>
  </si>
  <si>
    <t>838-2025</t>
  </si>
  <si>
    <t>839-2025</t>
  </si>
  <si>
    <t>841-2024</t>
  </si>
  <si>
    <t>841-2025</t>
  </si>
  <si>
    <t>842-2025</t>
  </si>
  <si>
    <t>844-2025</t>
  </si>
  <si>
    <t>845-2025</t>
  </si>
  <si>
    <t>846-2025</t>
  </si>
  <si>
    <t>847-2025</t>
  </si>
  <si>
    <t>848-2025</t>
  </si>
  <si>
    <t>849-2025</t>
  </si>
  <si>
    <t>850-2025</t>
  </si>
  <si>
    <t>851-2025</t>
  </si>
  <si>
    <t>852-2025</t>
  </si>
  <si>
    <t>853-2025</t>
  </si>
  <si>
    <t>854-2025</t>
  </si>
  <si>
    <t>855-2025</t>
  </si>
  <si>
    <t>856-2025</t>
  </si>
  <si>
    <t>857-2025</t>
  </si>
  <si>
    <t>858-2025</t>
  </si>
  <si>
    <t>859-2025</t>
  </si>
  <si>
    <t>860-2025</t>
  </si>
  <si>
    <t>861-2025</t>
  </si>
  <si>
    <t>862-2025</t>
  </si>
  <si>
    <t>863-2024</t>
  </si>
  <si>
    <t>863-2025</t>
  </si>
  <si>
    <t>864-2025</t>
  </si>
  <si>
    <t>865-2025</t>
  </si>
  <si>
    <t>866-2024</t>
  </si>
  <si>
    <t>866-2025</t>
  </si>
  <si>
    <t>867-2025</t>
  </si>
  <si>
    <t>868-2025</t>
  </si>
  <si>
    <t>870-2025</t>
  </si>
  <si>
    <t>871-2025</t>
  </si>
  <si>
    <t>872-2024</t>
  </si>
  <si>
    <t>873-2024</t>
  </si>
  <si>
    <t>873-2025</t>
  </si>
  <si>
    <t>874-2025</t>
  </si>
  <si>
    <t>875-2025</t>
  </si>
  <si>
    <t>876-2024</t>
  </si>
  <si>
    <t>876-2025</t>
  </si>
  <si>
    <t>877-2024</t>
  </si>
  <si>
    <t>877-2025</t>
  </si>
  <si>
    <t>878-2024</t>
  </si>
  <si>
    <t>879-2025</t>
  </si>
  <si>
    <t>880-2025</t>
  </si>
  <si>
    <t>881-2024</t>
  </si>
  <si>
    <t>881-2025</t>
  </si>
  <si>
    <t>882-2025</t>
  </si>
  <si>
    <t>883-2025</t>
  </si>
  <si>
    <t>884-2025</t>
  </si>
  <si>
    <t>885-2025</t>
  </si>
  <si>
    <t>886-2025</t>
  </si>
  <si>
    <t>887-2024</t>
  </si>
  <si>
    <t>887-2025</t>
  </si>
  <si>
    <t>888-2025</t>
  </si>
  <si>
    <t>889-2024</t>
  </si>
  <si>
    <t>889-2025</t>
  </si>
  <si>
    <t>890-2024</t>
  </si>
  <si>
    <t>890-2025</t>
  </si>
  <si>
    <t>892-2024</t>
  </si>
  <si>
    <t>894-2025</t>
  </si>
  <si>
    <t>895-2024</t>
  </si>
  <si>
    <t>895-2025</t>
  </si>
  <si>
    <t>896-2024</t>
  </si>
  <si>
    <t>896-2025</t>
  </si>
  <si>
    <t>897-2025</t>
  </si>
  <si>
    <t>898-2025</t>
  </si>
  <si>
    <t>899-2025</t>
  </si>
  <si>
    <t>900-2024</t>
  </si>
  <si>
    <t>900-2025</t>
  </si>
  <si>
    <t>901-2025</t>
  </si>
  <si>
    <t>902-2024</t>
  </si>
  <si>
    <t>902-2025</t>
  </si>
  <si>
    <t>903-2025</t>
  </si>
  <si>
    <t>904-2024</t>
  </si>
  <si>
    <t>904-2025</t>
  </si>
  <si>
    <t>905-2025</t>
  </si>
  <si>
    <t>906-2025</t>
  </si>
  <si>
    <t>907-2025</t>
  </si>
  <si>
    <t>908-2025</t>
  </si>
  <si>
    <t>909-2025</t>
  </si>
  <si>
    <t>910-2025</t>
  </si>
  <si>
    <t>911-2024</t>
  </si>
  <si>
    <t>911-2025</t>
  </si>
  <si>
    <t>912-2024</t>
  </si>
  <si>
    <t>912-2025</t>
  </si>
  <si>
    <t>913-2024</t>
  </si>
  <si>
    <t>913-2025</t>
  </si>
  <si>
    <t>914-2025</t>
  </si>
  <si>
    <t>915-2025</t>
  </si>
  <si>
    <t>916-2024</t>
  </si>
  <si>
    <t>916-2025</t>
  </si>
  <si>
    <t>917-2025</t>
  </si>
  <si>
    <t>918-2025</t>
  </si>
  <si>
    <t>919-2025</t>
  </si>
  <si>
    <t>920-2024</t>
  </si>
  <si>
    <t>920-2025</t>
  </si>
  <si>
    <t>921-2025</t>
  </si>
  <si>
    <t>922-2024</t>
  </si>
  <si>
    <t>922-2025</t>
  </si>
  <si>
    <t>923-2025</t>
  </si>
  <si>
    <t>924-2025</t>
  </si>
  <si>
    <t>925-2024</t>
  </si>
  <si>
    <t>925-2025</t>
  </si>
  <si>
    <t>926-2024</t>
  </si>
  <si>
    <t>926-2025</t>
  </si>
  <si>
    <t>927-2024</t>
  </si>
  <si>
    <t>927-2025</t>
  </si>
  <si>
    <t>928-2025</t>
  </si>
  <si>
    <t>930-2024</t>
  </si>
  <si>
    <t>931-2024</t>
  </si>
  <si>
    <t>931-2024-C1</t>
  </si>
  <si>
    <t>931-2025</t>
  </si>
  <si>
    <t>929-2025</t>
  </si>
  <si>
    <t>930-2025</t>
  </si>
  <si>
    <t>932-2024</t>
  </si>
  <si>
    <t>933-2025</t>
  </si>
  <si>
    <t>932-2025</t>
  </si>
  <si>
    <t>934-2025</t>
  </si>
  <si>
    <t>935-2025</t>
  </si>
  <si>
    <t>936-2025</t>
  </si>
  <si>
    <t>937-2024</t>
  </si>
  <si>
    <t>937-2025</t>
  </si>
  <si>
    <t>938-2025</t>
  </si>
  <si>
    <t>939-2025</t>
  </si>
  <si>
    <t>940-2025</t>
  </si>
  <si>
    <t>941-2025</t>
  </si>
  <si>
    <t>942-2024</t>
  </si>
  <si>
    <t>942-2025</t>
  </si>
  <si>
    <t>943-2025</t>
  </si>
  <si>
    <t>944-2025</t>
  </si>
  <si>
    <t>945-2024</t>
  </si>
  <si>
    <t>945-2025</t>
  </si>
  <si>
    <t>946-2025</t>
  </si>
  <si>
    <t>947-2025</t>
  </si>
  <si>
    <t>948-2024</t>
  </si>
  <si>
    <t>949-2024</t>
  </si>
  <si>
    <t>949-2025</t>
  </si>
  <si>
    <t>950-2024</t>
  </si>
  <si>
    <t>950-2025</t>
  </si>
  <si>
    <t>951-2025</t>
  </si>
  <si>
    <t>952-2025</t>
  </si>
  <si>
    <t>953-2025</t>
  </si>
  <si>
    <t>954-2024</t>
  </si>
  <si>
    <t>954-2025</t>
  </si>
  <si>
    <t>955-2025</t>
  </si>
  <si>
    <t>956-2025</t>
  </si>
  <si>
    <t>957-2025</t>
  </si>
  <si>
    <t>958-2025</t>
  </si>
  <si>
    <t>959-2024</t>
  </si>
  <si>
    <t>959-2025</t>
  </si>
  <si>
    <t>960-2025</t>
  </si>
  <si>
    <t>961-2025</t>
  </si>
  <si>
    <t>962-2025</t>
  </si>
  <si>
    <t>963-2025</t>
  </si>
  <si>
    <t>964-2025</t>
  </si>
  <si>
    <t>965-2024</t>
  </si>
  <si>
    <t>965-2025</t>
  </si>
  <si>
    <t>966-2024</t>
  </si>
  <si>
    <t>966-2025</t>
  </si>
  <si>
    <t>967-2025</t>
  </si>
  <si>
    <t>968-2024</t>
  </si>
  <si>
    <t>968-2025</t>
  </si>
  <si>
    <t>970-2025</t>
  </si>
  <si>
    <t>973-2024</t>
  </si>
  <si>
    <t>973-2025</t>
  </si>
  <si>
    <t>974-2025</t>
  </si>
  <si>
    <t>975-2025</t>
  </si>
  <si>
    <t>977 2025</t>
  </si>
  <si>
    <t>978-2025</t>
  </si>
  <si>
    <t>980-2025</t>
  </si>
  <si>
    <t>982-2025</t>
  </si>
  <si>
    <t>983-2025</t>
  </si>
  <si>
    <t>984-2025</t>
  </si>
  <si>
    <t>985-2025</t>
  </si>
  <si>
    <t>986-2025</t>
  </si>
  <si>
    <t>987-2025</t>
  </si>
  <si>
    <t>988-2025</t>
  </si>
  <si>
    <t>989-2025</t>
  </si>
  <si>
    <t>993-2025</t>
  </si>
  <si>
    <t>995-2025</t>
  </si>
  <si>
    <t>999-2025</t>
  </si>
  <si>
    <t>OBLIGACIONES SIPSE CONTRATOS PRESTACION DE SERVICIOS 2024-2025</t>
  </si>
  <si>
    <t>SIPSE</t>
  </si>
  <si>
    <t>OBLIGACIÓN ESPECÍFICA 1</t>
  </si>
  <si>
    <t>OBLIGACIÓN ESPECÍFICA 2</t>
  </si>
  <si>
    <t>OBLIGACIÓN ESPECÍFICA 3</t>
  </si>
  <si>
    <t>OBLIGACIÓN ESPECÍFICA 4</t>
  </si>
  <si>
    <t>OBLIGACIÓN ESPECÍFICA 5</t>
  </si>
  <si>
    <t>OBLIGACIÓN ESPECÍFICA 6</t>
  </si>
  <si>
    <t>OBLIGACIÓN ESPECÍFICA 7</t>
  </si>
  <si>
    <t>OBLIGACIÓN ESPECÍFICA 8</t>
  </si>
  <si>
    <t>OBLIGACIÓN ESPECÍFICA 9</t>
  </si>
  <si>
    <t>OBLIGACIÓN ESPECÍFICA 10</t>
  </si>
  <si>
    <t>OBLIGACIÓN ESPECÍFICA 11</t>
  </si>
  <si>
    <t>OBLIGACIÓN ESPECÍFICA 12</t>
  </si>
  <si>
    <t>OBLIGACIÓN ESPECÍFICA 13</t>
  </si>
  <si>
    <t>OBLIGACIÓN ESPECÍFICA 14</t>
  </si>
  <si>
    <t>OBLIGACIÓN ESPECÍFICA 15</t>
  </si>
  <si>
    <t>OBLIGACIÓN ESPECÍFICA 16</t>
  </si>
  <si>
    <t>OBLIGACIÓN ESPECÍFICA 17</t>
  </si>
  <si>
    <t>OBLIGACIÓN ESPECÍFICA 18</t>
  </si>
  <si>
    <t>OBLIGACIÓN ESPECÍFICA 19</t>
  </si>
  <si>
    <t>1. Apoyar en la elaboración de estudios de mercado, análisis de sector y estudios previos en cada una de las necesidades de contratación respectivos para los procesos licitatorios del Área de Gestión Del Desarrollo Loca en infraestructura y su correspondientes Interventoría. </t>
  </si>
  <si>
    <t>2. Apoyar a los profesionales designados en el proceso de acompañamiento y seguimiento técnico, administrativo, financiero y legal de los contratos y convenios que le sean asignados, de acuerdo con los lineamientos establecidos por la ley. </t>
  </si>
  <si>
    <t>3. Apoyar en la realización de documentos financieros necesarios para los procesos de contratación en la etapa precontractual, contractual y liquidación que se adelanten en el Fondo de Desarrollo Local. </t>
  </si>
  <si>
    <t>4.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</si>
  <si>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5. Asistir a los comités, reuniones y convocatorias en donde se convoque al Alcalde Local y requiera apoyo técnico del Área Gestión Del Desarrollo Local. </t>
  </si>
  <si>
    <t>6. Participar en los comités de estructuración y evaluación de los procesos contractuales que se adelanten en la entidad. </t>
  </si>
  <si>
    <t>7. Apoyar las evaluaciones en el componente técnico y/o financiero de los proponentes y las propuestas que le sean asignadas, en el marco de los procesos de selección de contratistas que adelanta en el Área de Gestión de Desarrollo Local. </t>
  </si>
  <si>
    <t>8. Apoyar la elaboración de los conceptos técnicos que den insumo para efectuar el cumplimiento de garantías y pólizas que se generen en los proyectos adelantados por el Fondo de Desarrollo Local en materia de infraestructura Vial y Parques, previo al trámite por parte de la Gestión Contractual. </t>
  </si>
  <si>
    <t>9. Las demás actividades que le sean asignadas por el supervisor del contrato y que sean inherente al objeto contractual</t>
  </si>
  <si>
    <t>1. Apoyar y articular con entidades distritales la territorialización e implementación de la Política Pública Distrital de juventud y/o vejez. </t>
  </si>
  <si>
    <t>2. Apoyar y articular con entidades distritales la realización de diagnósticos, caracterizaciones y gestión de la información e indicadores que evidencien la situación de la juventud y/o vejez en la localidad y articular el desarrollo de acciones para mitigar sus necesidades. </t>
  </si>
  <si>
    <t>3. Diseñar estrategias de gestión de la información, creación e indicadores, recolección de datos cuantitativos y cualitativos y manejo adecuado de la información de acuerdo a la política de datos abiertos y manejo de datos vigentes. </t>
  </si>
  <si>
    <t>4. Efectuar la planeación, gestión, convocatoria, acompañamiento y seguimiento a la participación e instancias de juventud y/o vejez, en pro de fortalecer sus procesos de participación, representación, diálogo, concertación e incidencia en la dinámica a nivel local. </t>
  </si>
  <si>
    <t>5. Servir de enlace entre organizaciones e instancias de participación local de juventud y/o vejez con las autoridades locales, a fin de visibilizar sus demandas y propuestas para garantizar el ejercicio de sus derechos. </t>
  </si>
  <si>
    <t>6. Prestar el apoyo para atender los requerimientos verbales y escritos que se presenten en temas de juventud y/o vejez de la localidad de Suba.</t>
  </si>
  <si>
    <t>7. Apoyar la realización de eventos ciudadanos y/o comunitarios que le sean designados. </t>
  </si>
  <si>
    <t>8. Apoyar en el trámite y respuesta de los requerimientos y peticiones relacionados con el tema de participación. </t>
  </si>
  <si>
    <t>9. Apoyar la presentación o rendición de informes a los entes de control, entidades, instancias de participación y comunidad en general. </t>
  </si>
  <si>
    <t>10. Asistir a las reuniones a las que sea citado o designado, para la atención de los asuntos relacionados con el objeto contractual. </t>
  </si>
  <si>
    <t>11. Participar en el diseño e implementación de acciones de fortalecimiento de organizaciones de juventud y/o vejez. </t>
  </si>
  <si>
    <t>12. Participar en la formulación de proyectos de inversión asociados a los temas de juventud y/o vejez que se financien con fondos de desarrollo local. </t>
  </si>
  <si>
    <t>13. Apoyar la supervisión de contratos y convenios que le sean designados por el alcalde(sa) Local, conforme con lo establecido en el Manual de Supervisión e Interventoría de la Secretaría Distrital de Gobierno. </t>
  </si>
  <si>
    <t>14. Las demás que sean inherentes al objeto contractual, que se encuentren en la normatividad o que sean solicitadas por el supervisor del contrato.</t>
  </si>
  <si>
    <t>1. Apoyar en el recibo, radicación, distribución y control de todas las comunicaciones que se reciben en el Centro de Documentación e Información -CDI de la Alcaldía Local de Suba.</t>
  </si>
  <si>
    <t>2. Entregar de manera inmediata al líder del proceso los casos y/o requerimientos en los que se presenten recursos de reposición y apelación a la Alcaldía Local de Suba.</t>
  </si>
  <si>
    <t>3. Radicar la correspondencia que llegue a la Alcaldía en el aplicativo ORFEO y seguir el procedimiento para su distribución interna en la Alcaldía.</t>
  </si>
  <si>
    <t>4. Recepcionar la correspondencia que ingrese al CDI</t>
  </si>
  <si>
    <t>5. Entregar de manera oportuna al área correspondiente de Tutelas, Acciones Populares o solicitudes de los diferentes entes de control.</t>
  </si>
  <si>
    <t>6. Elaborar base de datos de los derechos de petición recibidos en la Alcaldía Local de Suba y reportar la información al líder del proceso para su respectivo seguimiento.</t>
  </si>
  <si>
    <t>7. Las demás actividades que sean solicitadas por el supervisor y/o apoyo a la supervisión que tengan relación con el objeto contractual.</t>
  </si>
  <si>
    <t>1. Realizar el seguimiento, recepción y consolidación mensual de la información inherente a obras, establecimientos de comercio, espacio público e inspecciones de policía sobre los actos administrativos expedidos que involucren multas. </t>
  </si>
  <si>
    <t>2. Apoyar la verificación de las multas impuestas mensualmente y reportar a Contabilidad del Fondo de Desarrollo Local de Suba, teniendo en cuenta la información suministrada por despacho y realizando el filtro de la información que se lleva a presupuesto. </t>
  </si>
  <si>
    <t>3. Realizar la conciliación mensual con contabilidad, diligenciamiento de la información y reporte en SICO. </t>
  </si>
  <si>
    <t>4. Llevar el control y verificación del cobro y el registro en SI ACTUA. </t>
  </si>
  <si>
    <t>5. Llevar el control del envío y remisión a Cobro coactivo de las multas que hayan tenido todo el procedimiento, adjuntando los soportes respectivos y el correspondiente registro en SI ACTUA. </t>
  </si>
  <si>
    <t>6. Verificar, analizar y corregir la gestión de multas devueltas por Secretaria de Hacienda y registrar en SI ACTUA. </t>
  </si>
  <si>
    <t>7. Apoyar la depuración contable que se requiera realizando los impulsos y actos administrativos respectivos. </t>
  </si>
  <si>
    <t>8. Llevar el control y apoyar en el impulso y actos administrativos que se reasignen relacionados con el tema de multas. </t>
  </si>
  <si>
    <t>1. Apoyar la elaboración, radicación, entrega y archivo de documentos, memorandos y oficios cuando le sea requerido por el Inspector de Policía. </t>
  </si>
  <si>
    <t>2. Ingresar la información a los aplicativos dispuestos para el manejo de actuaciones administrativas </t>
  </si>
  <si>
    <t>3. Apoyar en la organización del archivo de gestión y la verificación y depuración documental. </t>
  </si>
  <si>
    <t>4. Dar correcta atención y orientación a la ciudadanía de manera personal y telefónica. </t>
  </si>
  <si>
    <t>5. Apoyar al Inspector de Policía en la gestión de asuntos relacionados con disponibilidad de espacios, equipos, transporte, suministros y demás elementos requeridos para el desarrollo de sus actividades. </t>
  </si>
  <si>
    <t>6. Asistir a las reuniones a las que sea citado o designado, para la atención de los asuntos relacionados con el objeto contractual. </t>
  </si>
  <si>
    <t>7. Presentar informe mensual de las actividades realizadas en cumplimiento de las obligaciones pactadas. </t>
  </si>
  <si>
    <t>8. Entregar, mensualmente, el archivo de los documentos suscritos que haya generado en cumplimiento del objeto y obligaciones contractuales. </t>
  </si>
  <si>
    <t>9. Las demás que se le asignen y que surjan de la naturaleza del Contrato.</t>
  </si>
  <si>
    <t>1. Apoyar la formulación y elaboración de los estudios de mercado, estudios previos y anexos técnicos respectivos para los procesos licitatorios que sean del Área de Gestión Del Desarrollo Loca en infraestructura y su correspondientes Interventoría.</t>
  </si>
  <si>
    <t>2. Realizar las actividades de apoyo para el seguimiento técnico, administrativo, financiero y legal para el apoyo al Alcalde Local a la supervisión de los contratos y convenios que le sean asignados, de acuerdo con los lineamientos establecidos por la ley.</t>
  </si>
  <si>
    <t>3. Tramitar los requerimientos que se hagan en relación a conceptos técnicos para la formulación de convenios marco de malla vial, espacio público, parques, mejoramiento de vivienda rural y de infraestructura cultural con las secretarias y/o entidades correspondientes.</t>
  </si>
  <si>
    <t>4. Apoyar en la elaboración de los informes y demás documentos que el Alcalde Local requiera para el pleno cumplimiento de las metas físicas y financieras del plan de Desarrollo Local en materia de infraestructura.</t>
  </si>
  <si>
    <t>5. Resolver los requerimientos que se hagan en el aspecto técnico suministrando la información relacionada y de acuerdo a competencia de Alcaldía Local de Suba, de las diferentes entidades del orden distrital, nacional y entes de control.</t>
  </si>
  <si>
    <t>6. Atender las consultas y elaborar las respuestas a los ciudadanos, entidades, entes de control y funcionarios que los requieran, respecto a los procesos de contratación suscritos por la entidad, de conformidad con la normatividad vigente y apoyar la administración de esta información en el aplicativo orfeo</t>
  </si>
  <si>
    <t>7. Asistir a los comités, reuniones y convocatorias en donde se convoque al Alcalde Local y requiera apoyo técnico del Área Gestión Del Desarrollo Local.</t>
  </si>
  <si>
    <t>8. Actualizar verificar e implementar el programa de gestión compartida en las obras correspondientes.</t>
  </si>
  <si>
    <t>9. Apoyar las evaluaciones técnicas que le sean asignadas, de los proponentes y las propuestas presentadas en los procesos de selección de contratista que adelanta en el Área de Gestión de Desarrollo Local.</t>
  </si>
  <si>
    <t>10. Elaborar los conceptos técnicos que den insumo para efectuar el cumplimiento de garantías y pólizas que se generen en los proyectos adelantados por el Fondo de Desarrollo Local en materia de infraestructura Vial y Parques, previo al trámite por parte de la Gestión Contractual.</t>
  </si>
  <si>
    <t>11. Las demás actividades que le sean asignadas por el supervisor del contrato y que sean inherente al objeto contractual</t>
  </si>
  <si>
    <t>1. Apoyar la supervisión de contratos y convenios que le sean designados por el Alcalde(sa) Local, conforme con lo establecido en el Manual de Supervisión e Interventoría de la Secretaría Distrital de Gobierno. </t>
  </si>
  <si>
    <t>2. Apoyar el registro de las visitas en campo de los contratos asignados con el fin de realizar las actividades propias de supervisión, así como la validación de cumplimiento de polizas para la generación de conceptos técnicos a los que haya lugar. </t>
  </si>
  <si>
    <t>3. Llevar un control sobre la ejecución y el cumplimiento del objeto y obligaciones contratadas, realizando seguimiento al cronograma de actividades presentado por el ejecutor del contrato o convenio, revisando los documentos que se produzcan en la ejecución y/o los bienes que se entreguen, solicitando las aclaraciones necesarias en cuanto a tiempo, lugar, número de usuarios, materiales, pagos, legalización de bienes, entre otras que considere pertinentes. </t>
  </si>
  <si>
    <t>4. Realizar la formulación de los procesos que le sean asignados para dar cumplimiento a las metas establecidas dentro del Plan de Desarrollo Local. </t>
  </si>
  <si>
    <t>5. Llevar a cabo las demás actividades administrativas, técnicas, financieras o demás que se requieran para cumplir a cabalidad con el desarrollo propio del apoyo a la supervisión. </t>
  </si>
  <si>
    <t>6. Realizar la programación del PAC correspondiente para efectos de los desembolsos, garantizar los trámites pertinentes que den cumplimiento a la reprogramación del PAC. </t>
  </si>
  <si>
    <t>7. Asistir a los comités técnicos de obligaciones por pagar para reportar avances de ejecución. </t>
  </si>
  <si>
    <t>8. Proyectar las liquidaciones de los contratos que le sean asignados. </t>
  </si>
  <si>
    <t>9. Proyectar las respuestas a derechos de petición y demás comunicaciones y apoyar la administración de esta información en el aplicativo ORFEO correspondientes a la supervisión de los contratos, proyectos asignados y temas relacionados con parques. </t>
  </si>
  <si>
    <t>10. Elaborar los diagnósticos y documentos técnicos que se requieran para la ejecución del proyecto y los componentes a su cargo. </t>
  </si>
  <si>
    <t>11. Realizar las evaluaciones técnicas a las cuales sea asignado. </t>
  </si>
  <si>
    <t>12. Asistir a las reuniones y comités a las que sean convocado. </t>
  </si>
  <si>
    <t>13. Las demás que den cumplimiento al objeto contractual y sean asignadas por el supervisor.</t>
  </si>
  <si>
    <t>1. Desarrollar comunicados, cubrimientos y apoyo a temas asociados a prensa, de acuerdo con los temas asignados.</t>
  </si>
  <si>
    <t>2. Realizar seguimiento a las necesidades y requerimientos comunicacionales de la Alcaldía Local.</t>
  </si>
  <si>
    <t>3. Apoyar el cubrimiento de actividades, operativos, eventos y demás acciones desarrollas por la Alcaldía Local.</t>
  </si>
  <si>
    <t>4. Crear y ejecutar publicaciones impresas y/o digitales con contenidos de la entidad con la periodicidad que determine el líder de comunicaciones.</t>
  </si>
  <si>
    <t>5. Alimentar en la página web de la entidad, el contenido noticioso y de prensa a que haya lugar.</t>
  </si>
  <si>
    <t>6. Apoyar la realización, conceptualización y desarrollo de piezas audiovisuales requeridas por la Alcaldía Local.</t>
  </si>
  <si>
    <t>7. Apoyar en el monitoreo de medios de comunicación y seguimiento a los contenidos de la Alcaldía Local.</t>
  </si>
  <si>
    <t>1. Realizar las actividades de apoyo a la supervisión de los contratos o convenios que le sean asignados, de conformidad con las disposiciones legales.</t>
  </si>
  <si>
    <t>2. Responder a las solicitudes de la ciudadanía como de entes de control, oficios, derechos de petición y/o similares que sean radicados en el aplicativo Orfeo y/o por diferentes medios, que le sean asignados.</t>
  </si>
  <si>
    <t>3. Realizar las actividades necesarias para la depuración de los compromisos constituidos como obligaciones por pagar.</t>
  </si>
  <si>
    <t>4. Asistir a las reuniones, consejos, mesas e instancias de participación que se generen o se relacionen con los asuntos locales o que se desarrollen en la localidad, que le sean designados por el Alcalde y/o el apoyo a la supervisión del contrato.</t>
  </si>
  <si>
    <t>5. Realizar los documentos necesarios para la rendición de informes, rendición de cuentas y avances del Plan de Desarrollo Local a entes de control, entidades, instancias de participación y comunidad en general.</t>
  </si>
  <si>
    <t>6. Apoyar la elaboración de los diagnósticos, documentos técnicos, análisis de sector, estudios de mercado y todos los demás que hagan parte de la formulación de los proyectos a su cargo.</t>
  </si>
  <si>
    <t>7. Las demás actividades que le sean asignadas por el supervisor y/o apoyo a la supervisión del contrato que sean relacionadas con el objeto del contrato.</t>
  </si>
  <si>
    <t>1. Realizar oportunamente la distribución y entrega de la correspondencia que se emita en la Alcaldía Local de Suba y se le asigne a diario</t>
  </si>
  <si>
    <t xml:space="preserve"> 2. Llevar una planilla de control de entrega y recibo de correspondencia donde se consagre la información relacionada con las comunicaciones que debe entregar, constancia de recibo del destinatario e indicador de gestión diariamente</t>
  </si>
  <si>
    <t>3. Radicar de manera oportuna la correspondencia de carácter urgente que se genere dentro de la alcaldía local de suba y que le sea asignada</t>
  </si>
  <si>
    <t>4. Llevar el control de la correspondencia que le sea asignada de acuerdo con los procedimientos, normatividad e instrucciones que le sean impartidas, manteniendo al día el sistema de información dispuesto para tal fin</t>
  </si>
  <si>
    <t>5. Presentar mensualmente junto con la cuenta de cobro la información de la correspondencia entregada en medio magnético (planillas)</t>
  </si>
  <si>
    <t>6. Las demás actividades que sean solicitadas por el supervisor y/o apoyo a la supervisión que tengan relación con el objeto contractual</t>
  </si>
  <si>
    <t>1. Ejecutar las actividades administrativas que se le asignen de acuerdo con los requerimientos </t>
  </si>
  <si>
    <t>2. Tramitar la correspondencia y fotocopiado de los documentos, de conformidad con los procedimientos establecidos. </t>
  </si>
  <si>
    <t>3. Tener actualizadas las bases de datos correspondientes con la información pertinente, de conformidad con los procedimientos establecidos. </t>
  </si>
  <si>
    <t>4. Organizar y custodiar el archivo de gestión de conformidad con los procedimientos establecidos </t>
  </si>
  <si>
    <t>5. Organizar y realizar transferencia de documentos al archivo central de conformidad con los procedimientos establecidos </t>
  </si>
  <si>
    <t>6. Apoyar en el trámite documental de conformidad con los procedimientos establecidos </t>
  </si>
  <si>
    <t>7. Apoyar en la realización del reparto de ORFEO, de acuerdo con las instrucciones del líder del proceso y en la creación de una base de datos que permita realizar el seguimiento y control de los documentos asignados. </t>
  </si>
  <si>
    <t>8. Dar respuesta a los derechos de petición, informando a los peticionarios el reparto realizado. </t>
  </si>
  <si>
    <t>9. Asistir a las reuniones que le sean delegadas o en las que sea convocado. </t>
  </si>
  <si>
    <t>10. Brindar atención a los ciudadanos que lo requieran </t>
  </si>
  <si>
    <t>11. Apoyar la atención de visitas de los órganos de control que se soliciten </t>
  </si>
  <si>
    <t>12. Las demás que se le asignen y que surjan de la naturaleza del contrato</t>
  </si>
  <si>
    <t>2. Llevar una planilla de control de entrega y recibo de correspondencia donde se consagre la información relacionada con las comunicaciones que debe entregar, constancia de recibo del destinatario e indicador de gestión diariamente</t>
  </si>
  <si>
    <t>1. Realizar acompañamiento en las distintas etapas del proceso de contratación en relación con los contratos, convenios y demás acuerdos de voluntades que suscriba el Área de Gestión del Desarrollo Local - Alcaldía Local de Suba. </t>
  </si>
  <si>
    <t>2. Realizar el acompañamiento a los profesionales de infraestructura, que tengan designación de apoyo a la supervisión, en la revisión, análisis, conceptos y pronunciamientos que se deban emitir, para los diferentes contratos en ejecución relacionados con infraestructura, con el fin de mantener indemne a la Alcaldía Local de Suba y garantizar la normal ejecución de los objetos contractuales. </t>
  </si>
  <si>
    <t>3. Realizar el seguimiento y control de la correspondencia, garantizando las respuestas en tiempos y términos de Ley. </t>
  </si>
  <si>
    <t>4. Revisión y aprobación de las respuestas a requerimientos, peticiones y solicitudes que se emitan relacionadas con temas de infraestructura. </t>
  </si>
  <si>
    <t>5. Participar en los diferentes comités y audiencias de contratación de los procesos de selección que le sean asignados. </t>
  </si>
  <si>
    <t>6. Apoyar al Alcalde(sa) en la revisión y seguimiento de temas de tipo contractual, que por su naturaleza tenga o requieran una atención especial por parte de la Alcaldía Local de Suba y los órganos de control. </t>
  </si>
  <si>
    <t>7. Realizar evaluaciones jurídicas de los proponentes y propuestas presentadas dentro de los procesos de selección de contratistas que le sean asignados. </t>
  </si>
  <si>
    <t>8. Realizar seguimiento y garantizar el debido cargue por parte de los contratistas, en las plataformas SECOP, SIPSE y demás virtuales, de los documentos generados en las etapas precontractual, contractual y post-contractual en forma oportuna. </t>
  </si>
  <si>
    <t>9. Las demás que sean inherentes al objeto contractual y que sean solicitadas por el supervisor del contrato.</t>
  </si>
  <si>
    <t>2. Desarrollo de material gráfico, planimetría, y presentaciones que se requieran en los procesos de formulación y ejecución de los procesos contractuales en materia de infraestructura de malla vial, espacio público, parques y de infraestructura cultural que se adelanten en el Área de Gestión de Desarrollo Local.</t>
  </si>
  <si>
    <t>3. Apoyar en la elaboración, estructuración y seguimiento a los cronogramas de ejecución de los contratos de ejecución de obra pública adelantados por el área para la Gestión del Desarrollo.</t>
  </si>
  <si>
    <t>4. Realizar actividades de apoyo en la suscripcion, seguimiento y evaluacion de los planes de mejoramiento que se suscriben como consecuencias de las auditorias internas y externas que se realicen en la Alcaldia de Suba.</t>
  </si>
  <si>
    <t>5. Responder a las solicitudes de la ciudadanía como de entes de control, oficios, derechos de petición y/o similares que sean radicados en el aplicativo Orfeo y/o por diferentes medios, que le sean asignados.</t>
  </si>
  <si>
    <t>6. Realizar las actividades necesarias para la depuración de los compromisos constituidos como obligaciones por pagar.</t>
  </si>
  <si>
    <t>7. Asistir a las reuniones, consejos, mesas e instancias de participación que se generen o se relacionen con los asuntos locales o que se desarrollen en la localidad, que le sean designados por el Alcalde y/o el apoyo a la supervisión del contrato.</t>
  </si>
  <si>
    <t>8. Realizar los documentos necesarios para la rendición de informes, rendición de cuentas y avances del Plan de Desarrollo Local a entes de control, entidades, instancias de participación y comunidad en general.</t>
  </si>
  <si>
    <t>9. Apoyar la elaboración de los diagnósticos, documentos técnicos, análisis de sector, estudios de mercado y todos los demás que hagan parte de la formulación de los proyectos a su cargo.</t>
  </si>
  <si>
    <t>10. Las demás actividades que le sean asignadas por el supervisor y/o apoyo a la supervisión del contrato que sean relacionadas con el objeto del contrato.</t>
  </si>
  <si>
    <t>1. Realizar las actividades de apoyo a la supervisión de los contratos o convenios que le sean asignados, de conformidad con las disposiciones legales. </t>
  </si>
  <si>
    <t>2. Actualizar verificar e implementar el programa de gestión compartida en las obras correspondientes. </t>
  </si>
  <si>
    <t>3. Apoyar las evaluaciones técnicas que le sean asignadas, de los proponentes y las propuestas presentadas en los procesos de selección de contratista que adelanta en el Área de Gestión de Desarrollo Local. </t>
  </si>
  <si>
    <t>4. Elaborar los conceptos técnicos que den insumo para efectuar el cumplimiento de garantias y polizas que se generen en los proyectos adelantados por el Fondo de Desarrollo Local en materia de infraestructura, previo al trámite por parte de la Gestión Contractual. </t>
  </si>
  <si>
    <t>5. Responder a las solicitudes de la ciudadanía como de entes de control, oficios, derechos de petición y/o similares que sean radicados en el aplicativo Orfeo y/o por diferentes medios, que le sean asignados. </t>
  </si>
  <si>
    <t>6. Realizar las actividades necesarias para la depuración de los compromisos constituidos como obligaciones por pagar. </t>
  </si>
  <si>
    <t>7. Asistir a las reuniones, consejos, mesas e instancias de participación que se generen o se relacionen con los asuntos locales o que se desarrollen en la localidad, que le sean designados por el Alcalde y/o el apoyo a la supervisión del contrato. </t>
  </si>
  <si>
    <t>8. Realizar los documentos necesarios para la rendición de informes, rendición de cuentas y avances del Plan de Desarrollo Local a entes de control, entidades, instancias de participación y comunidad en general. </t>
  </si>
  <si>
    <t>9. Apoyar la elaboración de los diagnósticos, documentos técnicos, análisis de sector, estudios de mercado y todos los demás que hagan parte de la formulación de los proyectos a su cargo. </t>
  </si>
  <si>
    <t>1. Entregar mensualmente el archivo de los documentos suscritos que haya generado en cumplimiento del objeto y obligaciones contractuales. </t>
  </si>
  <si>
    <t>2. Apoyar la elaboración, radicación, entrega y archivo de documentos, memorandos y oficios correspondientes a temas de infraestructura. </t>
  </si>
  <si>
    <t>3. Ingresar la información a los aplicativos dispuestos para el manejo de la correspondencia y memorandos que se generen en temas de infraestructura </t>
  </si>
  <si>
    <t>4. Apoyar en la organización del archivo de gestión y la verificación y depuración documental. </t>
  </si>
  <si>
    <t>5. Garantizar la entrega de los documentos e informes de manera oportuna cuando le sean solicitados. </t>
  </si>
  <si>
    <t>6. Atender y orientar personal y telefónicamente a los ciudadanos que lo requieran. </t>
  </si>
  <si>
    <t>7. Apoyar al área en los asuntos relacionados con disponibilidad de espacios, equipos, transporte, suministros y demás elementos requeridos para el desarrollo de las actividades que alli se generen. </t>
  </si>
  <si>
    <t>8. Asistir a las reuniones a las que sea citado o designado, para la atención de los asuntos relacionados con el objeto contractual. </t>
  </si>
  <si>
    <t>9. Las demás actividades que le sean asignadas por el supervisor del contrato y que sean inherentes al objeto contractual.</t>
  </si>
  <si>
    <t>1. Apoyar la supervisión de contratos y convenios relacionados con el componente de Desarrollo Económico que le sean designados por el alcalde(sa) Local, conforme con lo establecido en el Manual de Supervisión e Interventoría de la Secretaría Distrital de Gobierno.</t>
  </si>
  <si>
    <t>2. Revisar la elaboración de los estudios previos de los proyectos de inversión asignado en materia de desarrollo económico local, de acuerdo con el plan de compras del Área de Gestión del Desarrollo Local.</t>
  </si>
  <si>
    <t>3. Apoyar la presentación o rendición de informes a los entes de control, entidades, instancias de participación, comunidad en general y demás que le sean requeridos para dar cuenta del cumplimiento del Plan de Desarrollo Local.</t>
  </si>
  <si>
    <t>4. Apoyar la coordinación, el control y el seguimiento a los planes de mejoramiento derivados de auditorías internas y externas, hallazgos administrativos y/o fiscales, con sus respectivos reportes, así como adelantar oportunamente las actuaciones administrativas que correspondan.</t>
  </si>
  <si>
    <t>5. Asistir a las reuniones, consejos, mesas e instancias de participación a las que sea citado o designado, para la atención de los asuntos relacionados con el objeto contractual.</t>
  </si>
  <si>
    <t>6. Dar respuesta a las solicitudes que le sean asignadas a través de Orfeo o cualquier otro medio de notificación.</t>
  </si>
  <si>
    <t>7. Las demás que se le asignen y que surjan de la naturaleza del Contrato.</t>
  </si>
  <si>
    <t>1. Clasificar los expedientes asignados por vigencia y tipologías: espacio público, establecimientos de comercio Ley 232 de 1995 y régimen de obras y urbanismo.</t>
  </si>
  <si>
    <t>2. Analizar jurídicamente los expedientes asignados, emitir el respectivo concepto de acuerdo con la revisión realizada para establecer la actuación jurídica a seguir conforme con la naturaleza del proceso que corresponda.</t>
  </si>
  <si>
    <t>3. Determinar del reparto asignado, los expedientes que pueden ser archivados a partir de las causales de caducidad y/o prescripción y/o pérdida de fuerza de ejecutoria del acto administrativo.</t>
  </si>
  <si>
    <t>4. Proyectar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t>
  </si>
  <si>
    <t>5. Ajustar los proyectos de actos administrativos a partir de las observaciones y/o modificaciones sugeridas por el profesional que cumpla con el rol de supervisión estratégica de depuración e impulso procesal local de la Alcaldía, o quien este designe.</t>
  </si>
  <si>
    <t>6. Proyectar para firma del alcalde local las solicitudes de información y/o concepto dirigidas a las instancias distritales competentes y realizar su respectivo seguimiento.</t>
  </si>
  <si>
    <t>7. Realizar seguimiento a las visitas técnicas solicitadas y a la oportuna entrega del correspondiente informe.</t>
  </si>
  <si>
    <t>8. Revisar, analizar y proyectar respuesta oportuna a la totalidad de las solicitudes que le sean asignadas, en el aplicativo institucional ORFEO y presentarlos al Profesional que cumpla con el rol de supervisión estratégica de depuración e impulso procesal local de la Alcaldía, para su revisión.</t>
  </si>
  <si>
    <t>9. Incorporar al expediente físico los actos administrativos y/o la documentación generada por cada impulso procesal realizado.</t>
  </si>
  <si>
    <t>10. Apoyar en los trámites necesarios a la Alcaldía Local para surtir el trámite de notificación personal y mediante edicto de los actos administrativos y decisiones, en los términos de la Ley 1437 de 2011.</t>
  </si>
  <si>
    <t>11. Registrar correctamente en el Aplicativo SI ACTUA la actuación realizada en cada uno de los expedientes asignados.</t>
  </si>
  <si>
    <t>12. Asistir a las reuniones a las que sea citado o designado, para la atención de los asuntos relacionados con el objeto contractual.</t>
  </si>
  <si>
    <t>13. Presentar informe mensual de las actividades realizadas en cumplimiento de las obligaciones pactadas.</t>
  </si>
  <si>
    <t>14. Entregar, mensualmente, el archivo de los documentos suscritos que haya generado en cumplimiento del objeto y obligaciones contractuales.</t>
  </si>
  <si>
    <t>15. Las demás que se le asignen y que surjan de la naturaleza del contrato.</t>
  </si>
  <si>
    <t>1. Realizar las actividades precontractuales, contractuales y/o de seguimiento que sean necesarias para la correcta ejecución de la meta Financiar 50 proyectos del sector cultural y creativo del proyecto 1965 Suba territorio cultural</t>
  </si>
  <si>
    <t>2. Realizar las actividades de apoyo a la supervisión de los contratos o convenios que le sean asignados, de conformidad con las disposiciones legales.</t>
  </si>
  <si>
    <t>3. Responder a las solicitudes de la ciudadanía como de entes de control, oficios, derechos de petición y/o similares que sean radicados en el aplicativo Orfeo y/o por diferentes medios, que le sean asignados.</t>
  </si>
  <si>
    <t>4. Realizar las actividades necesarias para la depuración de los compromisos constituidos como obligaciones por pagar.</t>
  </si>
  <si>
    <t>5. Asistir a las reuniones, consejos, mesas e instancias de participación que se generen o se relacionen con los asuntos locales o que se desarrollen en la localidad, que le sean designados por el Alcalde y/o el apoyo a la supervisión del contrato.</t>
  </si>
  <si>
    <t>6. Realizar los documentos necesarios para la rendición de informes, rendición de cuentas y avances del Plan de Desarrollo Local a entes de control, entidades, instancias de participación y comunidad en general.</t>
  </si>
  <si>
    <t>7. Apoyar la elaboración de los diagnósticos, documentos técnicos, análisis de sector, estudios de mercado y todos los demás que hagan parte de la formulación de los proyectos a su cargo.</t>
  </si>
  <si>
    <t>8. Las demás actividades que le sean asignadas por el supervisor y/o apoyo a la supervisión del contrato que sean relacionadas con el objeto del contrato.</t>
  </si>
  <si>
    <t>1. Elaborar y mantener actualizados las actuaciones administrativas de obras, establecimiento de comercio, espacio público y en general actos administrativos que se consideren cuentas por cobrar las cuales ingresan en etapa persuasiva, y son reportadas por el área de jurídicas con sus soportes.</t>
  </si>
  <si>
    <t>2. Apoyar en el registro de las ordenes de pagos y contabilización en Interfaz Tesorería y en las conciliaciones de los procesos contables.</t>
  </si>
  <si>
    <t>3. Realizar el informe SIVICOF, descargar los reportes de ingresos de Bogdata y consolidar los estados de cuenta de los procesos en cobro persuasivo y cobro coactivo.</t>
  </si>
  <si>
    <t>4. Apoyar la revisión, liquidación y causación de las cuentas personas naturales, jurídicas, ingresos, egresos y ajustes correspondientes entre aplicativos.</t>
  </si>
  <si>
    <t>5. Apoyar en la ejecución del comité de sostenibilidad contable y depuración de cartera.</t>
  </si>
  <si>
    <t>6. Identificar y tasar las obligaciones de difícil recaudo en aras de presentar estas en una depuración de saneamiento contable.</t>
  </si>
  <si>
    <t>7. Apoyar en el cierre contable mensual, trimestral y anual con base en el manual de política contable y revelaciones a los estados de situación financiera.</t>
  </si>
  <si>
    <t>8. Apoyar en la elaboración de los informes contables que se deben presentar a las entidades y a los diferentes órganos de control.</t>
  </si>
  <si>
    <t>9. Rendir informe de gestión de la recuperación de las obligaciones causadas y por causar en forma mensual.</t>
  </si>
  <si>
    <t>10. Las demás funciones que sean inherentes al objeto contractual, que se encuentren en la normatividad vigente o sean solicitadas por el supervisor y/o apoyo a la supervisión del contrato.</t>
  </si>
  <si>
    <t>1.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</si>
  <si>
    <t>2.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 </t>
  </si>
  <si>
    <t>3.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</si>
  <si>
    <t>4.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</si>
  <si>
    <t>5.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 </t>
  </si>
  <si>
    <t>6. Realizar la visitas de validación de condiciones de las personas mayores que presentan novedades por los cruces de bases de datos o en procedimiento de seguimiento y control que adelanta la Subdirección para la Vejez y la Alcaldia Local. </t>
  </si>
  <si>
    <t>7.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</si>
  <si>
    <t>8. Aplicar los instrumentos necesarios (fichas, formatos, entre otros) para realizar seguimiento a las actualizaciones y registro en el Sistema Misional SIRBE y las bases de datos, realizando las respectivas consultas, además de realizar la crítica (verificación) de dichos instrumentos. </t>
  </si>
  <si>
    <t>9. Diseñar, implementar y evaluar las actividades relacionadas con los encuentros de desarrollo humano, de acuerdo con los lineamientos técnicos brindados por la Subdirección para la Vejez</t>
  </si>
  <si>
    <t>10.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 </t>
  </si>
  <si>
    <t>11. Participar en las reuniones y diferentes actividades que programe la Alcaldía Local, la Secretaría Distrital de Integración Social - Subdirección para la Vejez y la Subdireccion Local </t>
  </si>
  <si>
    <t>12. Las demás inherentes a su obligaciones contractuales y que se requieran para el cabal cumplimiento del contrato.</t>
  </si>
  <si>
    <t>1. Registrar en los tiempos establecidos con oportunidad y calidad las novedades y actuaciones relacionadas (Cambios de estados, ingresos, egresos, traslados, solicitud de bloqueos) de acuerdo con la implementación de los procedimientos establecidos para la operación y prestación del servicio de apoyos económicos para personas mayores Apoyo Económico Tipo C, así como los actos administrativos.</t>
  </si>
  <si>
    <t>2. Registrar con oportunidad y calidad en el aplicativo de focalización los datos de las personas mayores que solicitan el servicio, y/o que se encuentran atendidas y/o vinculadas al servicio de apoyo económico para personas mayores, teniendo en cuenta los instructivos que para tal efecto expida la Entidad.</t>
  </si>
  <si>
    <t>3. Registrar en el SIRBE, con calidad y oportunidad la actualización de la información de las personas mayores en estado En Atención, de acuerdo con los instructivos, protocolos, procedimientos en los tiempos establecidos por la SDIS y la Subdirección para la Vejez.</t>
  </si>
  <si>
    <t>4. Realizar las consultas y cruces de bases de datos en SIRBE, VUR, Fosyga, Ruaf Registraduría, Inhumados, rama judicial, comprobador de derechos, DNP (Lugar puntaje de SISBEN) y las demás consultas que permitan identificar alguna novedad de los participantes del servicio.</t>
  </si>
  <si>
    <t>5. Apoyar en la implementación de los procedimientos generales, procedimientos específicos, protocolos e instructivos establecidos por la Entidad para la operación y prestación del servicio Apoyos Económicos para Personas Mayores y el procedimiento de gestión de cartera. Así como apoyar el desarrollo de las actividades de los servicios de la Subdirección para la Vejez.</t>
  </si>
  <si>
    <t>6. Clasificar, ordenar y archivar la documentación que genera el servicio de Apoyos Económicos para Personas Mayores, de acuerdo con la normatividad vigente y los procedimientos establecidos por la Entidad, procurando el adecuado manejo y conservación de la documentación generada con ocasión de la prestación del servicio.</t>
  </si>
  <si>
    <t>7. Brindar la información requerida para dar respuesta a solicitudes de los ciudadanos, entes de control y demás agentes internos y externos o para la elaboración de informes o presentaciones requeridas, con calidad y oportunidad.</t>
  </si>
  <si>
    <t>8. Preparar, asistir y participar en los consejos, comités, comisiones, reuniones, mesas y/o demás espacios que indique el supervisor del contrato o sea convocado, socializando con oportunidad las actividades e información que de ellas se deriven.</t>
  </si>
  <si>
    <t>9. 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t>
  </si>
  <si>
    <t>10. Apoyar las contingencias y emergencias del Distrito Capital, de acuerdo con la normatividad, los lineamientos y protocolos establecidos por la administración Distrital y el Gobierno Nacional</t>
  </si>
  <si>
    <t>11. Cumplir con las demás actividades designadas por el supervisor del contrato relacionadas con el objeto contractual</t>
  </si>
  <si>
    <t>1. Recibir, distribuir, organizar y archivar tanto la correspondencia, como los documentos que se generen con respecto a despachos comisorios</t>
  </si>
  <si>
    <t>2. Apoyar y mantener actualizados la base de datos correspondiente a los depachos comisorios</t>
  </si>
  <si>
    <t>3. Apoyar en la elaboración, actualización, alimentación y construcción de la base de datos correspondiente a los despachos comisorios de la Localidad de Suba.</t>
  </si>
  <si>
    <t>4. Apoyar en la proyección de respuestas a los requerimientos que sean emitidos</t>
  </si>
  <si>
    <t>6. Realizar seguimiento a las respuestas oportunas de las solicitudes correspondientes a despachos comisorios</t>
  </si>
  <si>
    <t>7. Mantener y velar por la actualización de las carpetas físicas y magnéticas de la documentación generada</t>
  </si>
  <si>
    <t>8. Las demás actividades que le sean asignadas por el supervisor y que tengan relación con el objeto contractual.</t>
  </si>
  <si>
    <t>1.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t>
  </si>
  <si>
    <t>2.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t>
  </si>
  <si>
    <t>3.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t>
  </si>
  <si>
    <t>4.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t>
  </si>
  <si>
    <t>5.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t>
  </si>
  <si>
    <t>6. Realizar la visitas de validación de condiciones de las personas mayores que presentan novedades por los cruces de bases de datos o en procedimiento de seguimiento y control que adelanta la Subdirección para la Vejez y la Alcaldia Local.</t>
  </si>
  <si>
    <t>7.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t>
  </si>
  <si>
    <t>8. Aplicar los instrumentos necesarios (fichas, formatos, entre otros) para realizar seguimiento a las actualizaciones y registro en el Sistema Misional SIRBE y las bases de datos, realizando las respectivas consultas, además de realizar la crítica (verificación) de dichos instrumentos.</t>
  </si>
  <si>
    <t>9. Diseñar, implementar y evaluar las actividades relacionadas con los encuentros de desarrollo humano, de acuerdo con los lineamientos técnicos brindados por la Subdirección para la Vejez.</t>
  </si>
  <si>
    <t>10.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t>
  </si>
  <si>
    <t>11. Participar en las reuniones y diferentes actividades que programe la Alcaldía Local, la Secretaría Distrital de Integración Social - Subdirección para la Vejez y la Subdireccion Local</t>
  </si>
  <si>
    <t>1. Apoyar en la revisión de las cuentas por pagar de los contratistas de acuerdo a la reprogramación del PAC mensual.</t>
  </si>
  <si>
    <t>2. Apoyar la liquidación de impuestos de los contratistas personas naturales y jurídicas que correspondan de acuerdo a la reprogramación del PAC.</t>
  </si>
  <si>
    <t>3. Apoyar la causación y grabación de los comprobantes productos de los movimientos contables en el aplicativo SI-CAPITAL de acuerdo a la instrucción y revisión del contador F.D.L</t>
  </si>
  <si>
    <t>4. Apoyar el proceso de implementación de las normas internacionales de contabilidad para el sector público NICSP y NIIF</t>
  </si>
  <si>
    <t>5. Apoyar en la depuración de los estados financieros en el marco de la implementación del nuevo marco normativo contable.</t>
  </si>
  <si>
    <t>6. Apoyar en la revisión, grabación y conciliación de multas correspondientes al fondo de desarrollo local</t>
  </si>
  <si>
    <t>7. Apoyar la revisión de cuentas, ajustes y/o reclasificaciones pertinentes</t>
  </si>
  <si>
    <t>8. Apoyar en la contabilización correspondiente a LIMAY en los módulos de almacén, inventario, contabilidad e interfaz</t>
  </si>
  <si>
    <t>9. Organizar el archivo contable, haciendo control, seguimiento y consulta en la aplicación a la normatividad vigente en materia de gestión documental.</t>
  </si>
  <si>
    <t>10. Apoyar las conciliaciones y cruces de información de acuerdo al manual de política contable.</t>
  </si>
  <si>
    <t>11. Las demás actividades que le sean asignadas por el supervisor y/o apoyo a la supervisión del contrato que sean relacionadas con el objeto del contrato</t>
  </si>
  <si>
    <t>1. Orientar jurídicamente a la Junta Administradora Local en el cumplimiento de las atribuciones a su cargo de conformidad con la normatividad vigente.</t>
  </si>
  <si>
    <t>2. Brindar apoyo en la revisión y/o proyección jurídica de los acuerdos locales de la Junta Administradora Local y demás actos administrativos, conforme con la normatividad vigente.</t>
  </si>
  <si>
    <t>3. Elaborar y revisar los requerimientos, derechos de petición y/o solicitudes de información que deba atender la Junta Administradora Local.</t>
  </si>
  <si>
    <t>4. Asistir jurídicamente a la Junta Administradora Local en las sesiones, mesas de trabajo, comités y eventos de acuerdo con los temas que le sean designados.</t>
  </si>
  <si>
    <t>5. Revisar, analizar y proyectar respuesta oportuna a la totalidad de las solicitudes que le sean asignadas relacionadas con temas jurídicos.</t>
  </si>
  <si>
    <t>6. Orientar en la interpretación jurídica del reglamento interno de la Junta Administradora Local.</t>
  </si>
  <si>
    <t>7. Las demás que le sean asignadas y que estén relacionadas con el objeto del contrato.</t>
  </si>
  <si>
    <t>1. Revisar y analizar jurídicamente las actuaciones asignadas por el Inspector de Policía, emitir o proyectar el respectivo diagnóstico y establecer la actuación jurídica a seguir, conforme con la naturaleza del proceso.</t>
  </si>
  <si>
    <t>2. Proyectar, para revisión y aprobación del Inspector de Policía, los actos que impongan medidas correctivas u órdenes de policía, conforme con la normatividad vigente.</t>
  </si>
  <si>
    <t>3. Proyectar, para revisión y aprobación del Inspector de Policía, los actos por medio de los cuales se resuelvan los recursos interpuestos contra las decisiones adoptadas por los Comandantes de Estación, Subestación y el personal uniformado de la Policía Nacional.</t>
  </si>
  <si>
    <t>4. Apoyar en la revisión del registro y actualización de las actuaciones y querellas que le asigne el Inspector de Policía para impulso, en el Aplicativo ARCO o el sistema dispuesto para su seguimiento. En caso contrario, proceder a informar para que el personal administrativo de la Inspección de Policía proceda a su registro y actualización</t>
  </si>
  <si>
    <t>5. Registrar en el Aplicativo ARCO el trámite realizado de los expedientes asignados, con el fin de darles cierre o el impulso respectivo.</t>
  </si>
  <si>
    <t>6. Acompañar al Alcalde (sa) Local y/o al Inspector de Policía a los operativos de Inspección, Vigilancia y Control en materia de seguridad, tranquilidad, ambiente y recursos naturales, actividad económica, urbanismo, espacio público y libertad de circulación, conforme con las instrucciones que éstos le impartan y los lineamientos distritales, en el marco de las normas vigentes.</t>
  </si>
  <si>
    <t>7. Asistir a las reuniones a las que sea citado o designado, para la atención de los asuntos relacionados con el objeto contractual.</t>
  </si>
  <si>
    <t>8. Presentar informe mensual de las actividades realizadas en cumplimiento de las obligaciones pactadas.</t>
  </si>
  <si>
    <t>9. Entregar, mensualmente, el archivo de los documentos suscritos que haya generado en cumplimiento del objeto y obligaciones contractuales.</t>
  </si>
  <si>
    <t>10. Las demás que se le asignen y que surjan de la naturaleza del Contrato.</t>
  </si>
  <si>
    <t>1. Recibir la documentación a intervenir, verificando mediante punteo cajas y carpetas entregadas para el proceso técnico. </t>
  </si>
  <si>
    <t>2. Realizar la intervención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 </t>
  </si>
  <si>
    <t>3. Elaborar el plan de trabajo en conjunto con el supervisor del contrato pactando según lo establecido en los planes de acción de la dependencia una meta adecuada a las necesidades de la entidad y garantizando que el proceso se cumpla de manera idónea </t>
  </si>
  <si>
    <t>4. Asistir a las reuniones a las que sea citado o designado, para la atención de los asuntos relacionados con el objeto contractual </t>
  </si>
  <si>
    <t>5. Atender las solicitudes asignadas mediante el aplicativo ORFEO y otros medios oficiales dentro de los términos establecidos. </t>
  </si>
  <si>
    <t>6. Apoyar en trámites de gestión documental, aplicativo ORFEO y el inventario de archivo del Área de Gestión del Desarrollo </t>
  </si>
  <si>
    <t>7. Las demás que se le asignen y que surjan de la naturaleza del Contrato o que sean solicitadas por el supervisor del contrato.</t>
  </si>
  <si>
    <t>1. Apoyar en la elaboración de documentos técnicos que hagan parte de los procesos contractuales </t>
  </si>
  <si>
    <t>2. Apoyar la realización y/o participar en las reuniones de carácter ordinario y/o extraordinario de las instancias de participación y/o de Gobierno de la localidad que le sean designadas por el Alcalde (sa) Local. </t>
  </si>
  <si>
    <t>3. Generar y mantener actualizadas las bases de datos que sean necesarias para el almacenamiento oportuno de la información </t>
  </si>
  <si>
    <t>4. Apoyar la proyección de las respuestas a derechos de petición y demás comunicaciones oficiales, gestionando la administración de esta información en el aplicativo ORFEO. </t>
  </si>
  <si>
    <t>5. Consolidar las bases de datos necesarias para dar respuesta a proposiciones, derechos de petición y demás solicitudes de la ciudadanía y entes de control </t>
  </si>
  <si>
    <t>6. Realizar los estudios de mercado de los procesos contractuales asignados </t>
  </si>
  <si>
    <t>7. Apoyar y articular los espacios de participación ciudadana y comunitaria, Juntas de Acción Comunal, Asociaciones de Vecinos y demás instancias de participación existentes en la Localidad de conformidad con las indicaciones de la Alcaldía Local </t>
  </si>
  <si>
    <t>8. Apoyar la realización de eventos ciudadanos y/o comunitarios que le sean designados. </t>
  </si>
  <si>
    <t>9. Las demás que se le asignen y tengan relación directa con la naturaleza del contrato</t>
  </si>
  <si>
    <t>9. Diseñar, implementar y evaluar las actividades relacionadas con los encuentros de desarrollo humano, de acuerdo con los lineamientos técnicos brindados por la Subdirección para la Vejez </t>
  </si>
  <si>
    <t>1. Apoyar la elaboración, radicación, entrega y archivo de documentos, memorandos y oficios cuando le sea requerido.</t>
  </si>
  <si>
    <t>2. Distribuir y entregar las comunicaciones externas e internas, avisos y documentos que tengan origen o destino en la Junta Administradora Local.</t>
  </si>
  <si>
    <t>3. Apoyar en la organización del archivo de gestión y la verificación y depuración documental</t>
  </si>
  <si>
    <t>4. Dar correcta atención y orientación a la ciudadanía de manera personal y telefónica.</t>
  </si>
  <si>
    <t>5. Asistir a las reuniones a las que sea citado o designado, para la atención de los asuntos relacionados con el objeto contractual.</t>
  </si>
  <si>
    <t>6. Presentar informe mensual de las actividades realizadas en cumplimiento de las obligaciones pactadas.</t>
  </si>
  <si>
    <t>7. Entregar, mensualmente, el archivo de los documentos suscritos que haya generado en cumplimiento del objeto y obligaciones contractuales.</t>
  </si>
  <si>
    <t>8. Las demás que se le asignen y que surjan de la naturaleza del Contrato</t>
  </si>
  <si>
    <t>10.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 </t>
  </si>
  <si>
    <t>1. Apoyar el servicio de conducción del parque automotor a disposición del Área Gestión del Desarrollo Local de Suba, en el transporte de funcionarios y contratistas de la Alcaldía Local de Suba en los diferentes recorridos propios de las actividades misionales de la administración local</t>
  </si>
  <si>
    <t>2. Informar al supervisor del contrato sobre los daños existentes o posibles en los vehículos del área gestión del desarrollo local, con el fin de tomar los correctivos necesarios de manera oportuna.</t>
  </si>
  <si>
    <t>3. Velar por el buen cuidado, manejo, limpieza y tenencia del vehículo asignado.</t>
  </si>
  <si>
    <t>4. Acompañar la realización de eventos y operativos cuando sea necesario</t>
  </si>
  <si>
    <t>5. Llevar un registro mensual de las novedades y desplazamiento del vehículo asignado.</t>
  </si>
  <si>
    <t>6. Responder por el chip del vehículo a cargo para el suministro de combustible. En caso de pérdida, alteración o deterioro del mismo, deberá asumir el costo del mismo.</t>
  </si>
  <si>
    <t>7. Revisar permanentemente el estado general del vehículo: aceite, combustible, agua, aire, llantas, etc., asegurando su correcto funcionamiento e informar por escrito oportunamente cualquier novedad al Coordinador de Vehículos y/o al Supervisor del contrato.</t>
  </si>
  <si>
    <t>8. Responder por el equipo de herramientas, señales y demás elementos del vehículo</t>
  </si>
  <si>
    <t>9. Informar al personal encargado el vencimiento de los documentos del vehículo y personales (SOAT, REVISIÓN TECNICOMECÁNICA Y PASE DE CONDUCCIÓN EXIGIDO).</t>
  </si>
  <si>
    <t>10. Guardar el vehículo en el sitio indicado por la Alcaldía Local de Suba, una vez finalizadas las actividades asignadas.</t>
  </si>
  <si>
    <t>11. Responder por los daños menores o deterioro del vehículo que sean causados durante la ejecución del contrato, que no justifique afectar la Póliza de seguros</t>
  </si>
  <si>
    <t>12. Las demás que sean inherentes al objeto contractual, que se encuentren en la normatividad vigente o sean solicitadas por el supervisor del contrato</t>
  </si>
  <si>
    <t>1. Realizar las actividades precontractuales, contractuales y/o de seguimiento que sean necesarias para la correcta ejecución de la meta Implementar 50 PROCEDAS del proyecto 1997 Suba reverdece</t>
  </si>
  <si>
    <t>1. Implementar con oportunidad y calidad los procedimientos, protocolos e instructivos establecidos por la Entidad para la operación y prestación del servicio Apoyos Económicos para personas mayores - Apoyo Económico Tipo C. </t>
  </si>
  <si>
    <t>2. 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 </t>
  </si>
  <si>
    <t>3. Realizar las consultas y cruces de bases de datos en SIRBE, VUR, Fosyga, Ruaf, Registraduría, Inhumados, rama judicial, comprobador de derechos, DNP (Lugar puntaje de SISBEN) y las demás consultas que permitan identificar alguna novedad de los participantes del servicio. </t>
  </si>
  <si>
    <t>4. Diligenciar de manera oportuna, sistemática y permanente la ficha SIRBE y demás instrumentos o formatos institucionales inherentes a los procedimientos del servicio Apoyos Económicos para personas mayores - Apoyo Económico Tipo C </t>
  </si>
  <si>
    <t>5. 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 </t>
  </si>
  <si>
    <t>6. 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 </t>
  </si>
  <si>
    <t>7. Brindar la información requerida para dar respuesta a solicitudes de los ciudadanos, entes de control y demás agentes internos y externos o para la elaboración de informes o presentaciones de la Secretaría Distrital de Integración social, con calidad y oportunidad. </t>
  </si>
  <si>
    <t>8. Preparar, asistir y participar en los consejos, comités, comisiones, reuniones, mesas y/o demás espacios que indique el supervisor del contrato o sea convocado, socializando con oportunidad las actividades e información que de ellas se deriven. </t>
  </si>
  <si>
    <t>9. 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 </t>
  </si>
  <si>
    <t>10. Apoyar las contingencias y emergencias del Distrito Capital, de acuerdo con la normatividad, los lineamientos y protocolos establecidos por la administración Distrital y el Gobierno Nacional </t>
  </si>
  <si>
    <t>1. Apoyar la elaboración, radicación, entrega y archivo de documentos, memorandos y oficios cuando le sea requerido por el Inspector de Policía.</t>
  </si>
  <si>
    <t>2. Ingresar la información a los aplicativos dispuestos para el manejo de actuaciones administrativas</t>
  </si>
  <si>
    <t>3. Apoyar en la organización del archivo de gestión y la verificación y depuración documental.</t>
  </si>
  <si>
    <t>5. Apoyar al Inspector de Policía en la gestión de asuntos relacionados con disponibilidad de espacios, equipos, transporte, suministros y demás elementos requeridos para el desarrollo de sus actividades.</t>
  </si>
  <si>
    <t>6. Asistir a las reuniones a las que sea citado o designado, para la atención de los asuntos relacionados con el objeto contractual.</t>
  </si>
  <si>
    <t>7. Presentar informe mensual de las actividades realizadas en cumplimiento de las obligaciones pactadas.</t>
  </si>
  <si>
    <t>8. Entregar, mensualmente, el archivo de los documentos suscritos que haya generado en cumplimiento del objeto y obligaciones contractuales.</t>
  </si>
  <si>
    <t>2. Responder a las solicitudes de la ciudadanía como de entes de control, oficios, derechos de petición y/o similares que sean radicados en el aplicativo Orfeo y/o por diferentes medios, que le sean asignados. </t>
  </si>
  <si>
    <t>3. Realizar las actividades necesarias para la depuración de los compromisos constituidos como obligaciones por pagar. </t>
  </si>
  <si>
    <t>4. Asistir a las reuniones, consejos, mesas e instancias de participación que se generen o se relacionen con los asuntos locales o que se desarrollen en la localidad, que le sean designados por el Alcalde y/o el apoyo a la supervisión del contrato. </t>
  </si>
  <si>
    <t>5. Realizar los documentos necesarios para la rendición de informes, rendición de cuentas y avances del Plan de Desarrollo Local a entes de control, entidades, instancias de participación y comunidad en general. </t>
  </si>
  <si>
    <t>6. Apoyar la elaboración de los diagnósticos, documentos técnicos, análisis de sector, estudios de mercado y todos los demás que hagan parte de la formulación de los proyectos a su cargo. </t>
  </si>
  <si>
    <t>1. Implementar con oportunidad y calidad los procedimientos, protocolos e instructivos establecidos por la Entidad para la operación y prestación del servicio Apoyos Económicos para personas mayores - Apoyo Económico Tipo C.</t>
  </si>
  <si>
    <t>2. 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t>
  </si>
  <si>
    <t>3. Realizar las consultas y cruces de bases de datos en SIRBE, VUR, Fosyga, Ruaf, Registraduría, Inhumados, rama judicial, comprobador de derechos, DNP (Lugar puntaje de SISBEN) y las demás consultas que permitan identificar alguna novedad de los participantes del servicio.</t>
  </si>
  <si>
    <t>4. Diligenciar de manera oportuna, sistemática y permanente la ficha SIRBE y demás instrumentos o formatos institucionales inherentes a los procedimientos del servicio Apoyos Económicos para personas mayores - Apoyo Económico Tipo C</t>
  </si>
  <si>
    <t>5. 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t>
  </si>
  <si>
    <t>6. 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t>
  </si>
  <si>
    <t>7. Brindar la información requerida para dar respuesta a solicitudes de los ciudadanos, entes de control y demás agentes internos y externos o para la elaboración de informes o presentaciones de la Secretaría Distrital de Integración social, con calidad y oportunidad.</t>
  </si>
  <si>
    <t>1. Realizar las actividades precontractuales, contractuales y/o de seguimiento que sean necesarias para la correcta ejecución de la meta Fortalecer 400 organizaciones sociales, comunitarias, comunales, propiedad horizontal e instancias y mecanismos de participación con énfasis en jóvenes y asociatividad productiva del proyecto 1977 Suba participa, incide y reconstruye la confianza ciudadana</t>
  </si>
  <si>
    <t>1. Acompañar y apoyar a los Inspectores de Policía en el desarrollo de las diligencias de inspección</t>
  </si>
  <si>
    <t>2. Realizar las visitas que, en materia de urbanismo, espacio público o actividad económica, le sean asignadas por el respetivo Inspector de Policía, en desarrollo de la práctica de pruebas ordenadas dentro de una actuación y presentar el respectivo informe en los términos establecidos.</t>
  </si>
  <si>
    <t>3.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t>
  </si>
  <si>
    <t>4. Emitir los conceptos y respuestas a las solicitudes y peticiones que le sean requeridos por el Inspector de Policía.</t>
  </si>
  <si>
    <t>7. Entregar mensualmente, el archivo de los documentos suscritos que haya generado en cumplimiento del objeto y obligaciones contractuales.</t>
  </si>
  <si>
    <t>8. Las demás que se le asignen y que surjan de la naturaleza del Contrato.</t>
  </si>
  <si>
    <t>1. Realizar la formulación, evaluación y seguimiento de los programas ambientales que componen el Plan Institucional de Gestión Ambiental -PIGA. </t>
  </si>
  <si>
    <t>2. Planear y organizar las actividades propias del Plan Institucional de Gestión Ambiental -PIGA, así como ejecutar controles operacionales a los impactos ambientales generados por la Alcaldía Local, de acuerdo con la normatividad vigente y los requerimientos institucionales. </t>
  </si>
  <si>
    <t>3. Acompañar en la formulación, seguimiento y actualización del Plan Ambiental Local PAL, así como brindar la información requerida para los reportes solicitados por la autoridad ambiental y los entes de control. </t>
  </si>
  <si>
    <t>4. Realizar la recolección de información y los reportes solicitados o establecidos en la normatividad ambiental por parte de las diferentes entidades distritales, nacionales y entes de control, en lo que respecta a la gestión ambiental institucional. </t>
  </si>
  <si>
    <t>5. Apoyar al gestor ambiental en la convocatoria y realización de reuniones de los Comités de Gestión Ambiental. </t>
  </si>
  <si>
    <t>6. Desarrollar jornadas de capacitación y sensibilización, dirigidas a los servidores públicos de la Alcaldía Local y proveedores de bienes y servicios que realicen actividades relacionadas con los aspectos e impactos ambientales significativos. </t>
  </si>
  <si>
    <t>7. Mantener actualizada la documentación que soporta la gestión ambiental institucional de la Alcaldía Local. </t>
  </si>
  <si>
    <t>8. Formular, implementar y hacer seguimiento a planes de mejoramiento relacionados con la gestión ambiental de la Alcaldía Local. </t>
  </si>
  <si>
    <t>9. Apoyar a la Alcaldía Local en la atención de auditorías internas y externas frente a los temas de gestión ambiental institucional. </t>
  </si>
  <si>
    <t>10. Apoyar la elaboración y formulación de estudios previos, para la inclusión en los procesos contractuales de los criterios de sostenibilidad establecidos en los documentos guía de la entidad. </t>
  </si>
  <si>
    <t>11. Realizar inspecciones ambientales a los proveedores de bienes y servicios de la Alcaldía Local, que realicen actividades relacionadas con aspectos e impactos ambientales significativos. </t>
  </si>
  <si>
    <t>12. Asistir a las reuniones a las que sea citado o designado, para la atención de los asuntos relacionados con el objeto contractual. </t>
  </si>
  <si>
    <t>13. Presentar informe mensual de las actividades realizadas en cumplimiento de las obligaciones pactadas. </t>
  </si>
  <si>
    <t>14. Entregar, mensualmente, el archivo de los documentos suscritos que haya generado en cumplimiento del objeto y obligaciones contractuales. </t>
  </si>
  <si>
    <t>15. Las demás que se le asignen y que surjan de la naturaleza del Contrato.</t>
  </si>
  <si>
    <t xml:space="preserve">1. Apoyar la coordinación de las actividades administrativas, financieras, logísticas y operativas para el desarrollo de la Ruta Pedagógica Para La Inclusión Social de los jóvenes beneficiarios del proyecto ¿Reto Local? </t>
  </si>
  <si>
    <t>2. Realizar seguimiento y ejecer supervisión al cronograma y el desarrollo de actividades a servicios de ciudad junto con los equipos técnicos de la SDIS. </t>
  </si>
  <si>
    <t>3. Apoyar la consolidación y revisión de los informes de validación en el marco de la implementación del proyecto ¿Reto Local? que sean responsabilidad del Fondo de Desarrollo Local </t>
  </si>
  <si>
    <t>4. Apoyar en el trámite y respuesta de los requerimientos y peticiones asociados a la inclusión social y seguridad económica en la localidad , que se requieran. </t>
  </si>
  <si>
    <t>5. Emitir los conceptos que le sean requeridos y aportar elementos de juicio, que sirvan de insumo, para la toma de decisiones relacionadas con el ingreso, seguimiento y egreso de los jóvenes beneficiarios del proyecto Reto Local </t>
  </si>
  <si>
    <t>6. Apoyar la supervisión de contratos y convenios que se deriven de la estrategia Reto Local que le sean designados por el (la) Alcalde (sa) Local, según lo establecido en el Manual de Supervisión e Interventoría de la Secretaría Distrital de Gobierno. </t>
  </si>
  <si>
    <t>7. Asistir a las reuniones a las que sea citado o designado, para la atención de los asuntos relacionados con el objeto contractual. </t>
  </si>
  <si>
    <t>8. Presentar informe mensual de las actividades realizadas en cumplimiento de las obligaciones pactadas. </t>
  </si>
  <si>
    <t>9. Entregar, mensualmente, el archivo de los documentos suscritos que haya generado en cumplimiento del objeto y obligaciones contractuales. </t>
  </si>
  <si>
    <t>10. Las demás que demande la Administración Local a través de su supervisor, que correspondan a la naturaleza del contrato y que sean necesarias para la consecución del fin del objeto contractual.</t>
  </si>
  <si>
    <t>1. Registrar en los tiempos establecidos con oportunidad y calidad las novedades y actuaciones relacionadas (Cambios de estados, ingresos, egresos, traslados, solicitud de bloqueos) de acuerdo con la implementación de los procedimientos establecidos para la operación y prestación del servicio de apoyos económicos para personas mayores ¿ Apoyo Económico Tipo C, así como los actos administrativos. </t>
  </si>
  <si>
    <t>2. Registrar con oportunidad y calidad en el aplicativo de focalización los datos de las personas mayores que solicitan el servicio, y/o que se encuentran atendidas y/o vinculadas al servicio de apoyo económico para personas mayores, teniendo en cuenta los instructivos que para tal efecto expida la Entidad. </t>
  </si>
  <si>
    <t>3. Registrar en el SIRBE, con calidad y oportunidad la actualización de la información de las personas mayores en estado En Atención, de acuerdo con los instructivos, protocolos, procedimientos en los tiempos establecidos por la SDIS y la Subdirección para la Vejez. </t>
  </si>
  <si>
    <t>4. Realizar las consultas y cruces de bases de datos en SIRBE, VUR, Fosyga, Ruaf Registraduría, Inhumados, rama judicial, comprobador de derechos, DNP (Lugar puntaje de SISBEN) y las demás consultas que permitan identificar alguna novedad de los participantes del servicio. </t>
  </si>
  <si>
    <t>5. Apoyar en la implementación de los procedimientos generales, procedimientos específicos, protocolos e instructivos establecidos por la Entidad para la operación y prestación del servicio Apoyos Económicos para Personas Mayores y el procedimiento de gestión de cartera. Así como apoyar el desarrollo de las actividades de los servicios de la Subdirección para la Vejez. </t>
  </si>
  <si>
    <t>6. Clasificar, ordenar y archivar la documentación que genera el servicio de Apoyos Económicos para Personas Mayores, de acuerdo con la normatividad vigente y los procedimientos establecidos por la Entidad, procurando el adecuado manejo y conservación de la documentación generada con ocasión de la prestación del servicio. </t>
  </si>
  <si>
    <t>7. Brindar la información requerida para dar respuesta a solicitudes de los ciudadanos, entes de control y demás agentes internos y externos o para la elaboración de informes o presentaciones requeridas, con calidad y oportunidad. </t>
  </si>
  <si>
    <t>10. Apoyar las contingencias y emergencias del Distrito Capital, de acuerdo con la normatividad, los lineamientos y protocolos establecidos por la administración Distrital y el Gobierno Nacional. </t>
  </si>
  <si>
    <t>1. Apoyar la producción de fotografías y la realización de piezas audiovisuales de los acontecimientos, hechos y eventos de la Alcaldía Local que ilustren las noticias en un medio de comunicación escrito, impreso o digital.</t>
  </si>
  <si>
    <t>2. Realizar el registro en video de los recorridos, operativos realizados en las localidades, así como de los eventos externos e internos de la Alcaldía Local.</t>
  </si>
  <si>
    <t>3. Realizar la obtención de imágenes que reflejen la misión de la Alcaldía Local, con el fin de actualizar el banco de imágenes y material audiovisual.</t>
  </si>
  <si>
    <t>4. Realizar la sistematización y archivo del material audiovisual de la Alcaldía Local.</t>
  </si>
  <si>
    <t>5. Crear piezas audiovisuales para campañas y eventos institucionales</t>
  </si>
  <si>
    <t>6. Revisar el correcto funcionamiento de los equipos de cámara y de grabación que estén a su cargo.</t>
  </si>
  <si>
    <t>7. Participar en la preparación, diseño y montaje de material fotográfico para exposiciones y eventos institucionales, orientados a promover y difundir actividades de la Alcaldía Local.</t>
  </si>
  <si>
    <t>8. Las demás que sean inherentes al objeto contractual, que se encuentren en la normatividad o que sean asignadas por el supervisor del contrato.</t>
  </si>
  <si>
    <t>1. Recibir la documentación a intervenir, verificando mediante punteo cajas y carpetas entregadas para el proceso técnico.</t>
  </si>
  <si>
    <t>2. Realizar la intervención de 8 metros lineales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t>
  </si>
  <si>
    <t>3. Elaborar el plan de trabajo en conjunto con el supervisor del contrato pactando según lo establecido en los planes de acción de la dependencia una meta adecuada a las necesidades de la entidad y garantizando que el proceso se cumpla de manera idónea.</t>
  </si>
  <si>
    <t>4. Presentar informes mensuales de avance en el que se describa la totalidad de la documentación intervenida, los procesos efectuados, el resultado acumulado y el faltante para cumplir la meta.</t>
  </si>
  <si>
    <t>5. Las demás obligaciones que sean asignadas por la Líder de Gestión Documental y de acuerdo con el objeto del contrato.</t>
  </si>
  <si>
    <t>1. Apoyar las labores relacionadas con la implementación del Subsistema Interno de Gestión Documental y Archivos, así como apoyar la adecuada implementación de los instrumentos archivísticos emitidos por la Secretaria Distrital de Gobierno.</t>
  </si>
  <si>
    <t>2. Acompañar técnicamente a los auxiliares en la aplicación de la tabla de retención documental a la documentación producida entre el 29 de diciembre de 2006 y el 29 de septiembre de 2016 en la Alcaldía Local.</t>
  </si>
  <si>
    <t>3. Realizar el control de calidad a la documentación intervenida por la Alcaldía velando porque sea conformada según la estructura presentada en la Tabla de Retención Documental de la Entidad de la SGD.</t>
  </si>
  <si>
    <t>4. Apoyar los procesos archivísticos necesarios para el cabal cumplimiento de la organización documental de la dependencia.</t>
  </si>
  <si>
    <t>5. Efectuar capacitación a los funcionarios en el diligenciamiento de los formatos establecidos por la Dirección Administrativa para el buen funcionamiento de la gestión documental.</t>
  </si>
  <si>
    <t>6. Presentar informes mensuales de avance sobre el proceso.</t>
  </si>
  <si>
    <t>7. Apoyar la preparación física de las transferencias documentales primarias y secundarias aplicando los procedimientos definidos por la SDG en consonancia con lo establecido en el Decreto 1080 de 2015.</t>
  </si>
  <si>
    <t>8. Las demás obligaciones que sean asignadas por la Líder de Gestión Documental y de acuerdo con el objeto del contrato.</t>
  </si>
  <si>
    <t>1. Realizar el acompañamiento en la formulación, seguimiento y reporte del Plan de Gestión Local de acuerdo con los lineamientos institucionales establecidos.</t>
  </si>
  <si>
    <t>2. Realizar el acompañamiento en la formulación y seguimiento de las acciones correctivas generadas en los planes de mejora internos y externo, documentando las evidencias y realizando el cargue respectivo en la plataforma que para tal fin exista.</t>
  </si>
  <si>
    <t>3. Documentar las acciones de tratamiento y efectuar los reportes de la gestión del riesgo para los procesos de las Alcaldías Locales, de acuerdo con metodología y periodos establecidos por la Oficina Asesora de Planeación.</t>
  </si>
  <si>
    <t>4. Sensibilizar a los equipos de trabajo en el conocimiento y apropiación del Sistema de Gestión Institucional y la normatividad técnica y legal que lo soporta.</t>
  </si>
  <si>
    <t>5. Monitorear, en coordinación con el responsable de comunicaciones y el administrador de red la local de sistemas de la Alcaldía Local, el cumplimiento de la publicación y seguimiento a las acciones del Plan Anticorrupción y de Atención a la Ciudadanía (PAAC) de cada vigencia, de acuerdo con los lineamientos establecidos por la Oficina Asesora de Planeación.</t>
  </si>
  <si>
    <t>6. Apoyar las acciones para la actualización de documentos de los procesos locales, de acuerdo con los lineamientos que para el efecto imparta el líder del macroproceso - proceso y la Oficina Asesora de Planeación.</t>
  </si>
  <si>
    <t>7. Realizar verificación del estado de implementación de los requerimientos de las normas técnicas y legales que soportan el Sistema de Gestión Institucional, presentando los resultados al Alcalde Local y equipos de trabajo.</t>
  </si>
  <si>
    <t>8. Apoyar al Despacho del Alcalde (sa) Local, así como a las Áreas Gestión Policiva y Gestión del Desarrollo en la coordinación y atención a las visitas de auditoría interna y externa que se realicen a la Alcaldía Local, propendiendo por la adecuada atención y suministro de información a los requerimientos de los diferentes equipos auditores.</t>
  </si>
  <si>
    <t>9. Asistir a las reuniones a las que sea citado o designado, para la atención de los asuntos relacionados con el objeto contractual.</t>
  </si>
  <si>
    <t>10. Presentar informe mensual de las actividades realizadas en cumplimiento de las obligaciones pactadas.</t>
  </si>
  <si>
    <t>11. Apoyar las demás actividades que le sean asignadas por el Alcalde Local y/o el apoyo a la supervisión del contrato y que surjan de la naturaleza del contrato</t>
  </si>
  <si>
    <t>1. Apoyar en la revisión y depuración de los contratos de comodatos, tanto los vencimientos como las pólizas y los elementos entregados en el mismo</t>
  </si>
  <si>
    <t>2. Apoyar en la depuración del inventario, realizando ingresos y egresos en el aplicativo SI CAPITAL y en el módulo para realizar la depuración de los elementos</t>
  </si>
  <si>
    <t>3. Apoyar en la depuración de la bodega de elementos nuevos y usados</t>
  </si>
  <si>
    <t>4. Apoyar en la depuración de la bodega de elementos dados de baja y trámite a través del Martillo del Banco Popular u otra entidad</t>
  </si>
  <si>
    <t>5. Apoyar en la depuración de los inventarios individuales en el aplicativo SI CAPITAL, entregados a los servidores públicos de la entidad</t>
  </si>
  <si>
    <t>6. Apoyar en la depuración del kárdex de elementos de consumo.</t>
  </si>
  <si>
    <t>7. Apoyar en el diligenciamiento de la matriz para depuración de inventarios.</t>
  </si>
  <si>
    <t>8. Las demás que sean inherentes al objeto contractual, que se encuentren en la normatividad vigente o sean solicitadas por el supervisor y/o apoyo a la supervisión del contrato.</t>
  </si>
  <si>
    <t>1. Apoyar en la revisión y depuración de los contratos de comodatos, tanto los vencimientos como las pólizas y los elementos entregados en el mismo </t>
  </si>
  <si>
    <t>2. Apoyar en la depuración del inventario, realizando ingresos y egresos en el aplicativo SI CAPITAL y en el módulo para realizar la depuración de los elementos </t>
  </si>
  <si>
    <t>3. Apoyar en la depuración de la bodega de elementos nuevos y usados </t>
  </si>
  <si>
    <t>4. Apoyar en la depuración de la bodega de elementos dados de baja y trámite a través del Martillo del Banco Popular u otra entidad </t>
  </si>
  <si>
    <t>5. Apoyar en la depuración de los inventarios individuales en el aplicativo SI CAPITAL, entregados a los servidores públicos de la entidad </t>
  </si>
  <si>
    <t>6. Apoyar en la depuración del kárdex de elementos de consumo. </t>
  </si>
  <si>
    <t>7. Apoyar en el diligenciamiento de la matriz para depuración de inventarios. </t>
  </si>
  <si>
    <t>1. Apoyar al responsable de presupuesto en la expedición de los Certificados de Disponibilidad Presupuestal.</t>
  </si>
  <si>
    <t>2. Apoyar al responsable de presupuesto en la expedición de los Certificados de Registro Presupuestal.</t>
  </si>
  <si>
    <t>3. Apoyar al responsable de presupuesto en la elaboración de Órdenes de Pago.</t>
  </si>
  <si>
    <t>4. Apoyar al responsable de presupuesto en la elaboración de informes cuando así se requiera.</t>
  </si>
  <si>
    <t>5. Apoyar al responsable de presupuesto en la realización de Evaluaciones Financieras</t>
  </si>
  <si>
    <t>6. Apoyar al responsable de presupuesto en la elaboración mensual de la planilla para pago de la ARL de los contratistas del FDL Suba.</t>
  </si>
  <si>
    <t>7. Apoyar a la parte financiera del FDL Suba en la Liquidación de Impuestos y Revisión de las Cuentas de Cobro de las Personas Naturales cuando se requiera.</t>
  </si>
  <si>
    <t>8. Apoyar al responsable de presupuesto en la expedición de estados de cuenta y/o solicitudes de los ciudadanos</t>
  </si>
  <si>
    <t>9. Apoyar la organización de la información y documentación presupuestal de conformidad a las normas de gestión documental</t>
  </si>
  <si>
    <t>10. Las demás que sean asignadas por el Supervisor y/o inherentes al objeto contractual.</t>
  </si>
  <si>
    <t>1. Apoyar al responsable de presupuesto en la expedición de los Certificados de Disponibilidad Presupuestal. </t>
  </si>
  <si>
    <t>2. Apoyar al responsable de presupuesto en la expedición de los Certificados de Registro Presupuestal. </t>
  </si>
  <si>
    <t>3. Apoyar al responsable de presupuesto en la elaboración de Órdenes de Pago. </t>
  </si>
  <si>
    <t>4. Apoyar al responsable de presupuesto en la elaboración de informes cuando así se requiera. </t>
  </si>
  <si>
    <t>5. Apoyar al responsable de presupuesto en la realización de Evaluaciones Financieras </t>
  </si>
  <si>
    <t>6. Apoyar al responsable de presupuesto en la elaboración mensual de la planilla para pago de la ARL de los contratistas del FDL Suba. </t>
  </si>
  <si>
    <t>7. Apoyar a la parte financiera del FDL Suba en la Liquidación de Impuestos y Revisión de las Cuentas de Cobro de las Personas Naturales cuando se requiera. </t>
  </si>
  <si>
    <t>8. Apoyar al responsable de presupuesto en la expedición de estados de cuenta y/o solicitudes de los ciudadanos </t>
  </si>
  <si>
    <t>9. Apoyar la organización de la información y documentación presupuestal de conformidad a las normas de gestión documental </t>
  </si>
  <si>
    <t>9. Las demás que se le asignen y que surjan de la naturaleza del Contrato</t>
  </si>
  <si>
    <t>1. Apoyar el proceso de implementación de Normas Internacionales Contables Sector Público NICSP/NIIF.</t>
  </si>
  <si>
    <t>2. Apoyar la revisión, Liquidación y causación de las cuentas personas naturales, jurídicas, ediles, servicios públicos, ARL contratistas, caja menor.</t>
  </si>
  <si>
    <t>3. Apoyar en el cierre contable mensual, trimestral y anual con base en el manual de política contable.</t>
  </si>
  <si>
    <t>4. Apoyar en la Gestión de Cobranza de la entidad en el proceso de multas.</t>
  </si>
  <si>
    <t>5. Apoyar, en articulación con el almacén, el proceso de causación de reportes de ingresos, egresos, comodatos, traslados de bienes muebles e inmuebles en los módulos (SAE, SAI, DEPRECIACIÓN).</t>
  </si>
  <si>
    <t>6. Apoyar la elaboración de los informes contables que se deben rendir a los diferentes organismos nacionales y distritales.</t>
  </si>
  <si>
    <t>7. Apoyar la lectura de cuentas y contabilización en Interfaz Tesorería reporte de OPGET.</t>
  </si>
  <si>
    <t>8. Apoyar en la ejecución del comité de sostenibilidad contable y depuración de saldos.</t>
  </si>
  <si>
    <t>9. Apoyar en el seguimiento de operaciones reciprocas con entidades distritales.</t>
  </si>
  <si>
    <t>10. Apoyar en la verificación mensual de los saldos contrarios en libros auxiliares aplicativo SI-CAPITAL.</t>
  </si>
  <si>
    <t>11. Descargar, elaborar y reportar trimestralmente los procesos judiciales de la entidad según aplicativo SIPROJ.</t>
  </si>
  <si>
    <t>12. Las demás actividades que le sean asignadas por el supervisor y/o apoyo a la supervisión del contrato que sean relacionadas con el objeto del contrato.</t>
  </si>
  <si>
    <t>1. Crear, realizar y producir vídeos, programas y capsulas audiovisuales que transmitan un mensaje en la comunicación interna y externa sobre la gestión de la Alcaldía Local de acuerdo con los lineamientos establecidos por la Oficina Asesora de Comunicaciones de la Secretaría Distrital de Gobierno.</t>
  </si>
  <si>
    <t>2. Apoyar la producción de fotografías y la realización de piezas audiovisuales de los acontecimientos, hechos y eventos de la Alcaldía Local que ilustren las noticias en un medio de comunicación escrito, impreso o digital.</t>
  </si>
  <si>
    <t>3. Realizar el registro en video de los recorridos, operativos realizados en las localidades, así como de los eventos externos e internos de la Alcaldía Local.</t>
  </si>
  <si>
    <t>4. Realizar el revelado, impresión, ampliación, retoque y reproducción del material fotográfico, a través del uso de software y demás herramientas informáticas, de acuerdo con los sistemas establecidos en la Alcaldía Local.</t>
  </si>
  <si>
    <t>5. Realizar la obtención de imágenes que reflejen la misión de la Alcaldía Local, con el fin de actualizar el banco de imágenes y material audiovisual.</t>
  </si>
  <si>
    <t>6. Realizar el registro audiovisual y seguimiento de las obras de infraestructura ejecutadas por la Alcaldía Local, con tomas desde el mismo ángulo antes, durante y después de la ejecución de la obra.</t>
  </si>
  <si>
    <t>7. Realizar la sistematización y archivo del material audiovisual de la Alcaldía Local.</t>
  </si>
  <si>
    <t>8. Crear piezas audiovisuales para campañas y eventos institucionales</t>
  </si>
  <si>
    <t>9. Revisar el correcto funcionamiento de los equipos de cámara y de grabación que estén a su cargo.</t>
  </si>
  <si>
    <t>10. Participar en la preparación, diseño y montaje de material fotográfico para exposiciones y eventos institucionales, orientados a promover y difundir actividades de la Alcaldía Local.</t>
  </si>
  <si>
    <t>11. Ordenar, clasificar y registrar el material fotográfico y de video para la realización del archivo, a fin de conservar adecuadamente la memoria del material audiovisual de la Alcaldía Local, conforme los procedimientos establecidos por Sistema Integrado de Gestión de Calidad de la Secretaría Distrital de Gobierno.</t>
  </si>
  <si>
    <t>12. Entregar el archivo fotográfico a las personas encargadas para la generación de contenido gráfico, teniendo en cuenta las directrices establecida por el Sistema Integrado de Gestión de la Secretaría Distrital de Gobierno.</t>
  </si>
  <si>
    <t>13. Las demás que sean inherentes al objeto contractual, que se encuentren en la normatividad o que sean asignadas por el supervisor del contrato.</t>
  </si>
  <si>
    <t>1. Apoyar la verificación, seguimiento y control de las cuentas de cobro de personas naturales y jurídicas, para su respectiva reprogramación y pago.</t>
  </si>
  <si>
    <t>2. Realizar el apoyo logístico para llevar a cabo el desarrollo de las actividades adelantados por la Alcaldía Local.</t>
  </si>
  <si>
    <t>3. Apoyar la proyección de las respuestas a derechos de petición y demás comunicaciones oficiales, gestionando la administración de esta información en el aplicativo ORFEO.</t>
  </si>
  <si>
    <t>4. Asistir a las reuniones a las que sea citado o designado, para la atención de los asuntos relacionados con el objeto contractual.</t>
  </si>
  <si>
    <t>5. Generar y mantener actualizadas las bases de datos que sean necesarias para el almacenamiento oportuno de la información.</t>
  </si>
  <si>
    <t>6. Atender las solicitudes asignadas mediante el aplicativo ORFEO y otros medios oficiales dentro de los términos establecidos.</t>
  </si>
  <si>
    <t>7. Consolidar las bases de datos necesarias para dar respuesta a proposiciones, derechos de petición y demás solicitudes de la ciudadanía y entes de control.</t>
  </si>
  <si>
    <t>8. Elaborar las actas de reuniones (instancias de participación) que le sean asignadas</t>
  </si>
  <si>
    <t>9. Apoyar la impresión, organización, entrega y recepción de carnés oficiales de la entidad.</t>
  </si>
  <si>
    <t>10. Apoyo a la gestión documental y al inventario de archivo de la Alcaldía Local.</t>
  </si>
  <si>
    <t>11. Apoyar el constante inventario de equipos y suministros y adelantar las solicitudes de elementos para necesarios para la gestión de comunicaciones y eventos</t>
  </si>
  <si>
    <t>12. Las demás que se le asignen y que surjan de la naturaleza del Contrato o que sean solicitadas por el supervisor del contrato.</t>
  </si>
  <si>
    <t>1. Establecer la actuación jurídica de los expedientes analizados y emitir el respectivo concepto, conforme a la naturaleza del proceso que corresponda </t>
  </si>
  <si>
    <t>2. Proyectar los actos administrativos correspondientes, conforme con la normatividad vigente, que permita la toma de decisiones frente a la oportuna terminación o cierre de los expedientes, para presentarlos al profesional que cumpla con el rol de supervisión. </t>
  </si>
  <si>
    <t>3. Realizar las modificaciones necesarias en los proyectos de actos administrativos a partir de las observaciones por parte del profesional de supervisión estratégica de depuración e impulso procesal local de la Alcaldía, o quien este designe. </t>
  </si>
  <si>
    <t>4. Revisar los expedientes asignados y catalogar por vigencia y tipologías: espacio público, establecimientos de comercio Ley 232 de 1995 y régimen de obras y urbanismo </t>
  </si>
  <si>
    <t>5. Archivar los expedientes de acuerdo con las causales de caducidad y/o prescripción y/o prescripción y/o pérdida de fuerza de ejecutoría del acto administrativo. </t>
  </si>
  <si>
    <t>6. Proyectar para firma del alcalde local las solicitudes de información y/o concepto dirigidas a las instancias distritales competentes y realizar su respectivo seguimiento. </t>
  </si>
  <si>
    <t>7. Las demás que le sean asignadas de acuerdo con la naturaleza del contrato</t>
  </si>
  <si>
    <t>1. Acompañar los procesos de movilización ciudadana, monitoreo a disturbios, operativos de seguridad, actividades interinstitucionales, atención de emergencias, eventos masivos o de alta complejidad que constituyan un riesgo para la seguridad y convivencia ciudadana en la localidad.</t>
  </si>
  <si>
    <t>2. Identificar y analizar riesgos que puedan afectar la convivencia y seguridad ciudadana en los territorios.</t>
  </si>
  <si>
    <t>3. Mediar y propiciar confianza y comunicación fluida entre la Administración Local y Distrital, así como con los diferentes actores sociales que se manifiestan y movilizan.</t>
  </si>
  <si>
    <t>4. Monitorear y generar espacios para el diálogo en los disturbios que se desarrollen en la localidad.</t>
  </si>
  <si>
    <t>5. Mediar y concertar con la ciudadanía y las instituciones en los eventos masivos, propendiendo evitar la alteración del orden público.</t>
  </si>
  <si>
    <t>6. Mediar con los diferentes colectivos urbanos antes y en medio de la ocurrencia de las situaciones que alteren la convivencia y seguridad ciudadana y apoyar a la Administración frente a la ocurrencia de emergencias.</t>
  </si>
  <si>
    <t>7. Entregar reportes de forma semanal, de las situaciones encontradas y las gestiones realizadas en cada uno de los territorios asignados, en relación con el espacio público recuperado.</t>
  </si>
  <si>
    <t>8. Realizar campañas de sensibilización a las juntas de acción comunal, colegios y comunidad en general en temas de convivencia ciudadana y recuperación del espacio público.</t>
  </si>
  <si>
    <t>9. Asistir y apoyar los operativos que se realicen de recuperación del espacio público, en coordinación con el área de gestión policiva y demás entidades de orden Local o Distrital.</t>
  </si>
  <si>
    <t>10. Orientar a la ciudadanía frente a los procedimientos de recuperación del espacio público y convivencia ciudadana.</t>
  </si>
  <si>
    <t>11. Asistir a los encuentros comunitarios que sean realizados por parte de la Alcaldía y hacer seguimiento a los compromisos adquiridos por parte de las entidades Locales y/o Distritales.</t>
  </si>
  <si>
    <t>12. Las demás actividades que le sean asignadas por el supervisor y/o apoyo a la supervisión y que sean relacionadas con el objeto del contrato.</t>
  </si>
  <si>
    <t>2. Analizar jurídicamente los expedientes asignados y emitir como mínimo treinta (30) impulsos procesales de acuerdo con la revisión realizada, que permitan ejecutar la actuación jurídica conforme con la naturaleza del proceso que corresponda. jurídica a seguir conforme con la naturaleza del proceso que corresponda.</t>
  </si>
  <si>
    <t>4.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t>
  </si>
  <si>
    <t>5. Ajustar dentro del mismo mes todos los proyectos de actos administrativos que contengan observaciones y/o modificaciones sugeridas por el profesional que cumpla con el rol de supervisión estratégica de depuración e impulso procesal local de la Alcaldía, o quien este designe.</t>
  </si>
  <si>
    <t>8.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t>
  </si>
  <si>
    <t>10. Apoyar cuando sea requerido los trámites necesarios a la Alcaldía Local para surtir el trámite de notificación personal y mediante edicto de los actos administrativos y decisiones, en los términos de la Ley 1437 de 2011.</t>
  </si>
  <si>
    <t>11. Registrar correctamente en el Aplicativo SI ACTUA la actuación realizada en cada uno de los expedientes asignados, dejando constancia en el expediente físico de dicha actualización.</t>
  </si>
  <si>
    <t>1. Acompañar y apoyar al Alcalde (sa) Local o a quien este designe en las diligencias de inspección, vigilancia y control. </t>
  </si>
  <si>
    <t>2. Presentar al profesional responsable del área jurídica designado por el Alcalde Local un plan de trabajo mensual que contenga como mínimo la programación georreferenciada de las actividades a llevar a cabo en el territorio al igual que el tiempo de dedicación a la preparación y entrega de informes. </t>
  </si>
  <si>
    <t>3. Solicitar al archivo local los expedientes que hacen parte de las visitas establecidas en el plan de trabajo y de ser necesario establecer dialogo con el abogado que genera la solicitud para aclarar cualquier inquietud. </t>
  </si>
  <si>
    <t>4.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 </t>
  </si>
  <si>
    <t>5. Realizar las visitas que, en materia de urbanismo, espacio público o actividad económica, le sean asignadas, en desarrollo de la práctica de pruebas ordenadas dentro de una actuación y presentar el respectivo informe en los términos y formatos establecidos. </t>
  </si>
  <si>
    <t>6. Utilizar las plataformas tecnológicas, aplicativos distritales, planos, planchas catastrales y demás herramientas avaladas por las instancias técnicas estatales como soporte adicional a los informes presentados.</t>
  </si>
  <si>
    <t>7. Registrar correctamente en el Aplicativo ¿SI ACTUA? el informe técnico realizado en cada uno de los expedientes asignados. </t>
  </si>
  <si>
    <t>8. Proyectar respuesta oportuna a la totalidad de las solicitudes radicadas en el aplicativo institucional ORFEO asociándolos en debida forma al radicado que lo origina. </t>
  </si>
  <si>
    <t>9. Garantizar los mecanismos de movilidad que le permitan realizar los desplazamientos en la localidad para la correcta ejecución de las visitas programadas. </t>
  </si>
  <si>
    <t>11. Presentar informe mensual de las actividades realizadas, dando cuenta del cumplimiento de las obligaciones pactadas. </t>
  </si>
  <si>
    <t>12. Entregar mensualmente al archivo los documentos que genere en cumplimiento del objeto y obligaciones contractuales, los cuales deben estar debidamente suscritos. </t>
  </si>
  <si>
    <t>13. Asistir a las reuniones a las que sea citado o designado, para la atención de los asuntos relacionados con el objeto contractual. </t>
  </si>
  <si>
    <t>14. Presentar informe mensual de las actividades realizadas en cumplimiento de las obligaciones pactadas. </t>
  </si>
  <si>
    <t>15. Entregar, mensualmente, el archivo de los documentos suscritos que haya generado en cumplimiento del objeto y obligaciones contractuales. </t>
  </si>
  <si>
    <t>16. Las demás que se le asignen y que surjan de la naturaleza del contrato.</t>
  </si>
  <si>
    <t>1. Verificar jurídicamente los documentos asignados para efectos de registro de Propiedades</t>
  </si>
  <si>
    <t>2. Verificar jurídicamente los documentos para expedir los certificados de propiedad Horizontal.</t>
  </si>
  <si>
    <t>3. Resolver los recursos y revocatorias asignadas dentro de los 15 días siguientes a su reasignación verificando que el número de folios del expediente físico coincida con el número de folios en el sistema</t>
  </si>
  <si>
    <t>4. Servir de Enlace con la Secretaria Distrital de Gobierno y el Instituto Distrital de Participación y Acción comunal (IDPAC) para dar trámite a los asuntos relacionados con el régimen de propiedad horizontal.</t>
  </si>
  <si>
    <t>5. Apoyar en los trámites necesarios a la Alcaldía Local para surtir el trámite de notificación personal y mediante edicto de los actos administrativos y decisiones, en los términos de la ley 1437 de 2011.</t>
  </si>
  <si>
    <t>8. Las demás actividades que le sean asignadas por el supervisor del contrato y quesean inherente al objeto contractual.</t>
  </si>
  <si>
    <t>1. 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t>
  </si>
  <si>
    <t>2. Diagnosticar la problemática evidenciada en los sectores o zonas visitadas y presentar propuestas de Intervención.</t>
  </si>
  <si>
    <t>3. Asistir a las reuniones que le sean delegadas o convocadas.</t>
  </si>
  <si>
    <t>4. Asistir a los operativos que le sean delegados.</t>
  </si>
  <si>
    <t>5. Brindar oportuna atención a la ciudadanía</t>
  </si>
  <si>
    <t>6. Dar respuesta a la totalidad de los derechos de petición y demás solicitudes reasignadas y mensualmente hacer un reporte o informe de los oficios elaborados de acuerdo a planilla o formato preestablecido</t>
  </si>
  <si>
    <t>7. Al finalizar el contrato se debe haber dado respuesta al 100% de las peticiones y documentos reasignados en el ORFEO</t>
  </si>
  <si>
    <t>8. Al finalizar el contrato se debe haber incorporado el 100% de los documentos reasignados a los respectivos expedientes/IVC/ archivo, de tal manera que no queden documentos sin archivar.</t>
  </si>
  <si>
    <t>9. Las demás que se reasignen de acuerdo al objeto contractual</t>
  </si>
  <si>
    <t>1. Clasificar los expedientes asignados por vigencia y tipologías: espacio público, establecimientos de comercio Ley 232 de 1995 y régimen de obras y urbanismo. </t>
  </si>
  <si>
    <t>2. Analizar jurídicamente los expedientes asignados y emitir como mínimo treinta (30) impulsos procesales de acuerdo con la revisión realizada, que permitan ejecutar la actuación jurídica conforme con la naturaleza del proceso que corresponda. </t>
  </si>
  <si>
    <t>3. Determinar del reparto asignado, los expedientes que pueden ser archivados a partir de las causales de caducidad y/o prescripción y/o pérdida de fuerza de ejecutoria del acto administrativo. </t>
  </si>
  <si>
    <t>4.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</si>
  <si>
    <t>5. Ajustar dentro del mismo mes todos los proyectos de actos administrativos que contengan observaciones y/o modificaciones sugeridas por el profesional que cumpla con el rol de supervisión estratégica de depuración e impulso procesal local de la Alcaldía, o quien este designe. </t>
  </si>
  <si>
    <t>7. Realizar seguimiento a las visitas técnicas solicitadas y a la oportuna entrega del correspondiente informe. </t>
  </si>
  <si>
    <t>8.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</si>
  <si>
    <t>9. Incorporar al expediente físico los actos administrativos y/o la documentación generada por cada impulso procesal realizado </t>
  </si>
  <si>
    <t>10. Apoyar cuando sea requerido los trámites necesarios a la Alcaldía Local para surtir el trámite de notificación personal y mediante edicto de los actos administrativos y decisiones, en los términos de la Ley 1437 de 2011. </t>
  </si>
  <si>
    <t>11. Registrar correctamente en el Aplicativo SI ACTUA la actuación realizada en cada uno de los expedientes asignados, dejando constancia en el expediente físico de dicha actualización. </t>
  </si>
  <si>
    <t>12. Asistir a las reuniones a las que sea citado o designado, para la atención de los asuntos relacionados con el objeto contractual </t>
  </si>
  <si>
    <t>15. Las demás que se le asignen y que surjan de la naturaleza del contrato</t>
  </si>
  <si>
    <t>1. Asistir a todos los operativos de IVC en las horas y días que sean designados, dejando constancia en acta de operativo la realización del mismo.</t>
  </si>
  <si>
    <t>2. Registrar los operativos de manera correcta y oportuna en el aplicativo de Gobierno designado para tal fin.</t>
  </si>
  <si>
    <t>3. Registrar y radicar las actas de operativos realizados en el mes con el profesional o auxiliar delegado, de manera oportuna.</t>
  </si>
  <si>
    <t>4. Proyectar para firma del alcalde local las solicitudes de información y/o concepto dirigidas a las instancias distritales competentes y realizar su respectivo seguimiento</t>
  </si>
  <si>
    <t>5.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t>
  </si>
  <si>
    <t>6. Apoyar cuando sea requerido los trámites necesarios a la Alcaldía Local para surtir el trámite de notificación personal y mediante edicto de los actos administrativos y decisiones, en los términos de la Ley 1437 de 2011.</t>
  </si>
  <si>
    <t>7. Registrar, cuando sea requerido, correctamente en el Aplicativo SI ACTUA la actuación realizada en cada uno de los expedientes asignados.</t>
  </si>
  <si>
    <t>8. Asistir a las reuniones a las que sea citado o designado, para la atención de los asuntos institucionales relacionados con el objeto contractual</t>
  </si>
  <si>
    <t>9. Presentar informe mensual de las actividades realizadas en cumplimiento de las obligaciones pactadas.</t>
  </si>
  <si>
    <t>10. Entregar, mensualmente, el archivo de los documentos suscritos que haya generado en cumplimiento del objeto y obligaciones contractuales.</t>
  </si>
  <si>
    <t>11. Las demás que se le asignen y que surjan de la naturaleza del contrato</t>
  </si>
  <si>
    <t>1. Realizar el seguimiento, recepción y consolidación mensual de la información inherente a obras, establecimientos de comercio, espacio público e inspecciones de policía sobre los actos administrativos expedidos que involucren multas.</t>
  </si>
  <si>
    <t>2. Apoyar la verificación de las multas impuestas mensualmente y reportar a Contabilidad del Fondo de Desarrollo Local de Suba, teniendo en cuenta la información suministrada por despacho y realizando el filtro de la información que se lleva a presupuesto.</t>
  </si>
  <si>
    <t>3. Realizar la conciliación mensual con contabilidad, diligenciamiento de la información y reporte en SICO.</t>
  </si>
  <si>
    <t>4. Llevar el control y verificación del cobro y el registro en SI ACTUA.</t>
  </si>
  <si>
    <t>5. Llevar el control del envío y remisión a Cobro coactivo de las multas que hayan tenido todo el procedimiento, adjuntando los soportes respectivos y el correspondiente registro en SI ACTUA.</t>
  </si>
  <si>
    <t>6. Verificar, analizar y corregir la gestión de multas devueltas por Secretaria de Hacienda y registrar en SI ACTUA.</t>
  </si>
  <si>
    <t>7. Apoyar la depuración contable que se requiera realizando los impulsos y actos administrativos respectivos.</t>
  </si>
  <si>
    <t>8. Llevar el control y apoyar en el impulso y actos administrativos que se reasignen relacionados con el tema de multas.</t>
  </si>
  <si>
    <t>1. Realizar el respectivo acompañamiento técnico a los operativos ejecutados por la Alcaldía Local de Suba y las Inspecciones de Policía de la Localidad, coordinados con la finalidad de restituir el espacio público objeto de ocupación indebida</t>
  </si>
  <si>
    <t>2. Verificar el cumplimiento de los procesos de licenciamiento de acuerdo a la norma urbana y verificar la actividad comercial de acuerdo a los usos reglamentados.</t>
  </si>
  <si>
    <t>3. Dar respuesta, trámite y acompañamiento a las solicitudes elevadas ante la Alcaldía Local de Suba y las Inspecciones de Policía de la Localidad, elevadas por la comunidad y entes de control en materia de espacio público, asesoría en obras y actividad económica.</t>
  </si>
  <si>
    <t>4. Implementar en los aplicativos (Si Actúa, Orfeo), planos y plataformas digitales establecidas para garantizar la debida trazabilidad de los procesos en las actuaciones administrativas como soporte y aval de la información presentada en los informes técnicos.</t>
  </si>
  <si>
    <t>5. Entregar los informes técnicos mensuales, con la información requerida, para el fallo de decisiones administrativas por parte de la Alcaldía Local de Suba y las Inspecciones de Policía de la Localidad.</t>
  </si>
  <si>
    <t>6. Las demás que se le asignen y que surjan de la naturaleza del Contrato.</t>
  </si>
  <si>
    <t>5. Atender a los ciudadanos en las fechas y horas establecidas de atención</t>
  </si>
  <si>
    <t>1. 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 </t>
  </si>
  <si>
    <t>2. Diagnosticar la problemática evidenciada en los sectores o zonas visitadas y presentar propuestas de Intervención. </t>
  </si>
  <si>
    <t>3. Asistir a las reuniones que le sean delegadas o convocadas. </t>
  </si>
  <si>
    <t>4. Asistir a los operativos que le sean delegados. </t>
  </si>
  <si>
    <t>5. Brindar oportuna atención a la ciudadanía </t>
  </si>
  <si>
    <t>6. Dar respuesta a la totalidad de los derechos de petición y demás solicitudes reasignadas y mensualmente hacer un reporte o informe de los oficios elaborados de acuerdo a planilla o formato preestablecido </t>
  </si>
  <si>
    <t>7 . Al finalizar el contrato se debe haber dado respuesta al 100% de las peticiones y documentos reasignados en el ORFEO </t>
  </si>
  <si>
    <t>8. Al finalizar el contrato se debe haber incorporado el 100% de los documentos reasignados a los respectivos expedientes/IVC/ archivo, de tal manera que no queden documentos sin archivar. </t>
  </si>
  <si>
    <t>5. Organizar y realizar transferencia de documentos al archivo central de conformidad con los procedimientos establecidos</t>
  </si>
  <si>
    <t>1. Asistir a todos los operativos de IVC en las horas y días que sean designados, dejando constancia en acta de operativo la realización del mismo. </t>
  </si>
  <si>
    <t>2 . Registrar los operativos de manera correcta y oportuna en el aplicativo de Gobierno designado para tal fin. </t>
  </si>
  <si>
    <t>3. Registrar y radicar las actas de operativos realizados en el mes con el profesional o auxiliar delegado, de manera oportuna. </t>
  </si>
  <si>
    <t>4. Proyectar para firma del alcalde local las solicitudes de información y/o concepto dirigidas a las instancias distritales competentes y realizar su respectivo seguimiento </t>
  </si>
  <si>
    <t>5.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</si>
  <si>
    <t>6. Apoyar cuando sea requerido los trámites necesarios a la Alcaldía Local para surtir el trámite de notificación personal y mediante edicto de los actos administrativos y decisiones, en los términos de la Ley 1437 de 2011. </t>
  </si>
  <si>
    <t>7. Registrar, cuando sea requerido, correctamente en el Aplicativo SI ACTUA la actuación realizada en cada uno de los expedientes asignados. </t>
  </si>
  <si>
    <t>8. Asistir a las reuniones a las que sea citado o designado, para la atención de los asuntos institucionales relacionados con el objeto contractual. </t>
  </si>
  <si>
    <t>9. Presentar informe mensual de las actividades realizadas en cumplimiento de las obligaciones pactadas. </t>
  </si>
  <si>
    <t>10. Entregar, mensualmente, el archivo de los documentos suscritos que haya generado en cumplimiento del objeto y obligaciones contractuales. </t>
  </si>
  <si>
    <t>11. Las demás que se le asignen y que surjan de la naturaleza del contrato.</t>
  </si>
  <si>
    <t>1. Acompañar y apoyar al Alcalde (sa) Local o a quien este designe en las diligencias de inspección, vigilancia y control.</t>
  </si>
  <si>
    <t>2. Presentar al profesional responsable del área jurídica designado por el Alcalde Local un plan de trabajo mensual que contenga como mínimo la programación georreferenciada de las actividades a llevar a cabo en el territorio al igual que el tiempo de dedicación a la preparación y entrega de informes.</t>
  </si>
  <si>
    <t>3. Solicitar al archivo local los expedientes que hacen parte de las visitas establecidas en el plan de trabajo y de ser necesario establecer dialogo con el abogado que genera la solicitud para aclarar cualquier inquietud.</t>
  </si>
  <si>
    <t>4.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t>
  </si>
  <si>
    <t>5. Realizar las visitas que, en materia de urbanismo, espacio público o actividad económica, le sean asignadas, en desarrollo de la práctica de pruebas ordenadas dentro de una actuación y presentar el respectivo informe en los términos y formatos establecidos.</t>
  </si>
  <si>
    <t>7. Registrar correctamente en el Aplicativo SI ACTUA el informe técnico realizado en cada uno de los expedientes asignados.</t>
  </si>
  <si>
    <t>8. Proyectar respuesta oportuna a la totalidad de las solicitudes radicadas en el aplicativo institucional ORFEO asociándolos en debida forma al radicado que lo origina.</t>
  </si>
  <si>
    <t>9. Garantizar los mecanismos de movilidad que le permitan realizar los desplazamientos en la localidad para la correcta ejecución de las visitas programadas.</t>
  </si>
  <si>
    <t>10. Asistir a las reuniones a las que sea citado o designado, para la atención de los asuntos relacionados con el objeto contractual.</t>
  </si>
  <si>
    <t>11. Presentar informe mensual de las actividades realizadas, dando cuenta del cumplimiento de las obligaciones pactadas.</t>
  </si>
  <si>
    <t>12. Entregar mensualmente al archivo los documentos que genere en cumplimiento del objeto y obligaciones contractuales, los cuales deben estar debidamente suscritos.</t>
  </si>
  <si>
    <t>13. Asistir a las reuniones a las que sea citado o designado, para la atención de los asuntos relacionados con el objeto contractual.</t>
  </si>
  <si>
    <t>14. Presentar informe mensual de las actividades realizadas en cumplimiento de las obligaciones pactadas.</t>
  </si>
  <si>
    <t>15. Entregar, mensualmente, el archivo de los documentos suscritos que haya generado en cumplimiento del objeto y obligaciones contractuales.</t>
  </si>
  <si>
    <t>1. Ejecutar las actividades administrativas que se le asignen de acuerdo con los requerimientos</t>
  </si>
  <si>
    <t>2. Tramitar la correspondencia y fotocopiado de los documentos, de conformidad con los procedimientos establecidos.</t>
  </si>
  <si>
    <t>3. Tener actualizadas las bases de datos correspondientes con la información pertinente, de conformidad con los procedimientos establecidos.</t>
  </si>
  <si>
    <t>4. Organizar y custodiar el archivo de gestión de conformidad con los procedimientos establecidos</t>
  </si>
  <si>
    <t>6. Apoyar en el trámite documental de conformidad con los procedimientos establecidos</t>
  </si>
  <si>
    <t>7. Apoyar en la realización del reparto de ORFEO, de acuerdo con las instrucciones del líder del proceso y en la creación de una base de datos que permita realizar el seguimiento y control de los documentos asignados.</t>
  </si>
  <si>
    <t>8. Dar respuesta a los derechos de petición, informando a los peticionarios el reparto realizado.</t>
  </si>
  <si>
    <t>9. Asistir a las reuniones que le sean delegadas o en las que sea convocado.</t>
  </si>
  <si>
    <t>10. Brindar atención a los ciudadanos que lo requieran</t>
  </si>
  <si>
    <t>11. Apoyar la atención de visitas de los órganos de control que se soliciten</t>
  </si>
  <si>
    <t>6. Utilizar las plataformas tecnológicas, aplicativos distritales, planos, planchas catastrales y demás herramientas avaladas por las instancias técnicas estatales como soporte adicional a los informes presentados. </t>
  </si>
  <si>
    <t>7. Registrar correctamente en el Aplicativo SI ACTUA el informe técnico realizado en cada uno de los expedientes asignados. </t>
  </si>
  <si>
    <t>16. Las demás que se le asignen y que surjan de la naturaleza del contrato</t>
  </si>
  <si>
    <t>1. Realizar visitas de control, vigilancia y verificación sobre las disposiciones técnicas conforme a las normas legales vigentes y las rutas y operaciones que para el efecto establezca la RNPC, conforme lo señalen los supervisores del contrato </t>
  </si>
  <si>
    <t>2. Elaborar informes técnicos de acuerdo con las visitas de control, vigilancia y verificación de cumplimiento, de las disposiciones técnicas y la recaudación de material probatorio pertinente para las investigaciones administrativas de rigor y las demás propias de la experticia técnica, conforme lo señalen los supervisores del contrato. </t>
  </si>
  <si>
    <t>3. Apoyar técnicamente en las investigaciones que surjan producto de las visitas o por denuncias relacionadas con el cumplimiento de las disposiciones técnicas a cargo de la Dirección de Investigaciones para el control y verificación de reglamentos técnicos y metrología legal, conforme lo señalen los supervisores del contrato. </t>
  </si>
  <si>
    <t>4. Proyectar requerimientos de información, informes y actividades de apoyo, como reportes mensuales de gestión, resultados, plan de acción, planeación de enfoque de metrología legal, bases de datos, consultas y conceptos, precampañas entre otros, conforme lo señalen los supervisores del contrato, </t>
  </si>
  <si>
    <t>5. Apoyar técnicamente a los supervisores del contrato en las investigaciones que surjan producto de las visitas o por visitas relacionadas con el cumplimiento de las normas relacionadas con las disposiciones técnicas. </t>
  </si>
  <si>
    <t>6. Adelantar visitas preventivas a establecimientos de comercio para observar el cumplimiento de las normas de reglamentos Técnicos y metrología legal, conforme a las rutas establecidas por los supervisores del contrato. </t>
  </si>
  <si>
    <t>7. Adelantar socializaciones y capacitaciones a las autoridades locales, administrativas y en general a todos los actores involucrados, en materia de control y verificación de reglamentos técnicos y metrología legal, conforme los señalen los supervisores del contrato y de acuerdo a las rutas y operación establecida por la RNCP </t>
  </si>
  <si>
    <t>8. Verificar, alimentar, actualizar y depurar las bases de datos relacionadas con las visitas, sensibilización, prevención y socialización, realizada en materia de control y verificación de reglamentos técnicos y metrología legal y realizar su seguimiento. </t>
  </si>
  <si>
    <t>9. Llevar el registro, control y archivo de los documentos de acuerdo con los procedimientos establecidos por los supervisores del contrato que se generen en la ejecución del contrato. </t>
  </si>
  <si>
    <t>10. Apoyar en la planeación y ejecución de las actividades preparatorias de los diferentes eventos previstos por la red nacional de protección al consumidor para el control y verificación de reglamentos técnicos y metrología legal. Apoyar en la proyección de traslados/ archivos / requerimiento de información, con la debida argumentación de las denuncias e investigaciones que le sean asignadas por el supervisor del contrato. </t>
  </si>
  <si>
    <t>11. Apoyar en la proyección, investigación vigilancia de los tramites que resulten relacionados con la protección al consumidor, que le sean asignados por el supervisor. </t>
  </si>
  <si>
    <t>12. Apoyar en la proyección de los actos administrativos que le sean asignados en el mes. </t>
  </si>
  <si>
    <t>13. Prestar asistencia y orientación a los usuarios - consumidores que se acerquen a la casa del consumidor en busca de asesoría profesional respecto al estatuto del consumidor y en especial de los temas de control y verificación de reglamentos técnicos y metrología legal </t>
  </si>
  <si>
    <t>14. Las demás que sean asignadas y den cumplimiento al objeto contractual</t>
  </si>
  <si>
    <t>1. Apoyar la supervisión de contratos y convenios relacionados con el componente de gestión ambiental que le sean designados por el alcalde(sa) Local, conforme con lo establecido en el Manual de Supervisión e Interventoría de la Secretaría Distrital de Gobierno.</t>
  </si>
  <si>
    <t>2. Articular acciones, actividades y jornadas con el IDPYBA en territorio.</t>
  </si>
  <si>
    <t>3. Asistir y acompañar reuniones de instancias de participación ciudadana, principalmente al Consejo Local PyBA.</t>
  </si>
  <si>
    <t>4. Presidir como delegado del Alcalde Local los consejos locales PyBA formalizados, dando cumplimiento al acuerdo 524 de 2013.</t>
  </si>
  <si>
    <t>5. Acompañar actividades, brigadas y jornadas PyBA, brindando apoyo logístico a nivel local, tanto con entidades como con la comunidad.</t>
  </si>
  <si>
    <t>6. Servir de enlace entre la comunidad y el IDPYBA para la atención de requerimientos relacionados con la protección y el bienestar animal de la localidad.</t>
  </si>
  <si>
    <t>7. Llevar a cabo el registro de perros potencialmente peligrosos ante la alcaldía localidad y el registro Ciudadano de 4 patas de IDPYBA.</t>
  </si>
  <si>
    <t>8. Coordinar una estrategia de identificación de problemáticas, necesidades y aliados en la localidad para la atención de los animales</t>
  </si>
  <si>
    <t>8. Actualizar verificar e implementar el programa de gestión compartida en las obras correspondientes</t>
  </si>
  <si>
    <t>10. Elaborar los conceptos técnicos que den insumo para efectuar el cumplimiento de garantias y polizas que se generen en los proyectos adelantados por el Fondo de Desarrollo Local en materia de infraestructura Vial y Parques, previo al trámite por parte de la Gestión Contractual.</t>
  </si>
  <si>
    <t>10. Las demás que se le asignen y que surjan de la naturaleza del Contrato</t>
  </si>
  <si>
    <t>1. Acompañar los procesos de reubicación y organización del espacio público. </t>
  </si>
  <si>
    <t>2. Mediar y propiciar confianza y comunicación fluida entre la Administración Local y Distrital, así como con los diferentes actores sociales que ocupan el espacio público. </t>
  </si>
  <si>
    <t>3. Entregar reportes semanalmente de las situaciones encontradas y las gestiones realizadas en cada uno de los territorios asignados, en relación con el espacio público recuperado. </t>
  </si>
  <si>
    <t>4. Realizar campañas de sensibilización a las juntas de acción comunal, colegios y comunidad en general en temas de espacio público. </t>
  </si>
  <si>
    <t>5. Asistir y apoyar los operativos que se realicen de recuperación del espacio público, en coordinación con el área de gestión policiva y demás entidades de orden Local o Distrital. </t>
  </si>
  <si>
    <t>6. Orientar a la ciudadanía frente a los procedimientos de recuperación del espacio público y convivencia ciudadana. </t>
  </si>
  <si>
    <t>7. Asistir a los encuentros comunitarios que sean realizados por parte de la Alcaldía y hacer seguimiento a los compromisos adquiridos por parte de las entidades Locales y/o Distritales </t>
  </si>
  <si>
    <t>8. Las demás actividades que le sean asignadas por el supervisor y que estén relacionadas con el objeto del contrato.</t>
  </si>
  <si>
    <t>1. Apoyar las actividades relacionadas con la implementación, cargue, manejo, validación y actualización de información el aplicativo SIPSE. </t>
  </si>
  <si>
    <t>2. Apoyar el proceso de consolidación de la información relacionada con el avance de Plan de Desarrollo para realizar el reporte MUSI, la actualización de los aplicativos SEGPLAN y SIPSE, y demás asignados. </t>
  </si>
  <si>
    <t>3. Apoyar la elaboración de informes que hagan parte del seguimiento al Plan de Gestión Local, el Plan de Desarrollo Local y los planes de mejoramiento del área de gestión para el desarrollo local. </t>
  </si>
  <si>
    <t>4. Apoyar la elaboración de documentos técnicos y presentaciones que hagan parte de la formulación y seguimiento de los proyectos de inversión, y de los procesos de rendición de cuentas. </t>
  </si>
  <si>
    <t>5. Participar en las reuniones en los cuales sea designado por el supervisor, de conformidad con el objeto de su contrato. </t>
  </si>
  <si>
    <t>6. Responder a las solicitudes de la ciudadanía como de entes de control, oficios, derechos de petición y/o similares que sean radicados en el aplicativo Orfeo y/o por diferentes medios, que le sean asignados. </t>
  </si>
  <si>
    <t>7. Apoyar las demás actividades que le sean asignadas por el Alcalde Local y/o el apoyo a la supervisión del contrato y que surjan de la naturaleza del contrato .</t>
  </si>
  <si>
    <t>1. Apoyar la supervisión de contratos y convenios que le sean designados por el (la) Alcalde (sa) Local, según lo establecido en el Manual de Supervisión e Interventoría de la Secretaría Distrital de Gobierno.</t>
  </si>
  <si>
    <t>2. Apoyar la elaboración de los estudios previos de los proyectos de inversión designados por el ordenador del gasto, de acuerdo con el plan de compras del Área de Gestión del Desarrollo Local.</t>
  </si>
  <si>
    <t>3. Convocar a los ciudadanos y ciudadanas a los eventos deportivos de la localidad que tengan lugar con los proyectos de inversión.</t>
  </si>
  <si>
    <t>4. Asistir a los eventos deportivos de la localidad que tengan lugar con los proyectos de inversión</t>
  </si>
  <si>
    <t>5. Adelantar gestiones con las entidades del nivel nacional, distrital y local para el fortalecimiento de los procesos deportivos de la localidad.</t>
  </si>
  <si>
    <t>6. Asistir a las reuniones, instancias y espacios de participación a los que sea designado por el supervisor del contrato.</t>
  </si>
  <si>
    <t>7. Proyectar las respuestas a derechos de petición y demás comunicaciones y apoyar la administración de esta información en el aplicativo ORFEO.</t>
  </si>
  <si>
    <t>8. Realizar la gestión de datos, indicadores e información cuantitativa y cualitativa del sistema de cultura y deportivo local.</t>
  </si>
  <si>
    <t>9. Las demás que sean inherentes al objeto contractual, que se encuentren en la normatividad o que sean solicitadas por el supervisor del contrato</t>
  </si>
  <si>
    <t>1. Realizar acompañamiento en las distintas etapas del proceso de contratación en relación con los contratos, convenios y demás acuerdos de voluntades que suscriba el Área de Gestión del Desarrollo Local - Alcaldía Local de Suba.</t>
  </si>
  <si>
    <t>2. Proyectar los actos administrativos de carácter general o particular que se generan en la etapa precontractual, contractual y postcontractual que le sean asignados.</t>
  </si>
  <si>
    <t>3. Participar en los diferentes comités y audiencias de contratación de los procesos de selección que le sean asignados.</t>
  </si>
  <si>
    <t>4. Apoyar al Alcalde en la revisión y seguimiento de temas de tipo contractual, que por su naturaleza tenga o requieran una atención especial por parte de la Alcaldía local de suba y los órganos de control.</t>
  </si>
  <si>
    <t>5. Revisar y/o proyectar las actas de liquidación de los contratos o convenios y demás acuerdos de voluntades que suscriba el Fondo de Desarrollo Local de Suba- Alcaldía Local de Suba</t>
  </si>
  <si>
    <t>6. Emitir los conceptos jurídicos de carácter contractual y realizar los análisis de tipo jurídico de la misma índole que le sean asignados por la supervisión del contrato.</t>
  </si>
  <si>
    <t>7. Realizar evaluaciones jurídicas de los proponentes y propuestas presentadas dentro de los procesos de selección de contratistas que le sean asignados.</t>
  </si>
  <si>
    <t>8.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t>
  </si>
  <si>
    <t>9. Realizar el apoyo a la supervisión de los contratos y/o convenios que le sean asignados por el supervisor del contrato.</t>
  </si>
  <si>
    <t>10. Realizar y proyectar las actuaciones administrativas sancionatorias de tipo contractual que deba adelantar el Fondo de Desarrollo Local de Suba-Alcaldía Local de Suba.</t>
  </si>
  <si>
    <t>11. Remitir los documentos que le sean solicitados y mantener actualizadas las bases de datos que se manejen.</t>
  </si>
  <si>
    <t>12. Las demás que sean inherentes al objeto contractual y que sean solicitadas por el supervisor y/o apoyo a la supervisión del contrato.</t>
  </si>
  <si>
    <t>1. Efectuar la liquidación, consolidación y posterior depuración, de la totalidad de Obligaciones por Pagar vigentes, a cargo del Fondo de Desarrollo Local de Suba, realizando el seguimiento respectivo.</t>
  </si>
  <si>
    <t>2. Proyectar las actas de liquidación de los contratos indicados por el Fondo de Desarrollo Local de Suba de conformidad con los antecedentes que obran en el archivo correspondiente, con observancia de la normatividad legal vigente en materia contractual.</t>
  </si>
  <si>
    <t>3. Revisar y emitir el concepto jurídico de los contratos que por su naturaleza requieran pronunciamiento, necesario para la liquidación de contratos a su cargo.</t>
  </si>
  <si>
    <t>4. Iniciar el procedimiento de ley para la liquidación unilateral de los contratos, cuando a ello hubiere lugar.</t>
  </si>
  <si>
    <t>5. Reportar mensualmente al Despacho los contratos liquidados y remitir los documentos en los términos de ley.</t>
  </si>
  <si>
    <t>6. Iniciar e imprimir impulso procesal que se requiera en procesos que demanden la aplicación del artículo 86 de la Ley 1474 de 2011 y/o normas que regulen lo relaciónado con incumplimiento de obligaciones contractuales, proyectando las decisiones que considere pertinentes.</t>
  </si>
  <si>
    <t>7. Emitir concepto jurídico que será direccionado a la Oficina Jurídica de la Secretaría Distrital de Gobierno, relacionado con acciones constitucionales en temas de la liquidación de los contratos del Fondo de Desarrollo Local de Suba, previa solicitud del Alcalde</t>
  </si>
  <si>
    <t>8. Realizar acompañamiento en las distintas etapas del proceso de contratación, participando en los diferentes comités y audiencias de contratación y realizando las evaluaciones de los proponentes y propuestas presentadas dentro de los procesos de selección de contratistas que adelante la Alcaldía Local de Suba y que le sean asignados en el componente administrativo y jurídico.</t>
  </si>
  <si>
    <t>9. Las demás que sean inherentes al objeto contractual y que sean solicitadas por el supervisor y/o apoyo a la supervisión del contrato.</t>
  </si>
  <si>
    <t>1. Garantizar el contenido correcto de las carpetas de los contratos que sean suscritos por la Entidad</t>
  </si>
  <si>
    <t>2. Archivar los documentos de gestión contractual para cada uno de los contratos suscritos por la Entidad</t>
  </si>
  <si>
    <t>3. Realizar seguimiento a los requerimientos y respuestas solicitadas en términos contractuales, para garantizar su respuesta en los términos establecidos por la ley</t>
  </si>
  <si>
    <t>4. Asistir a las reuniones que se citen</t>
  </si>
  <si>
    <t>5. Realizar la asignación de requerimientos y documentos de información contractual.</t>
  </si>
  <si>
    <t>6. Proyectar las respuestas a derechos de petición y demás comunicaciones oficiales, gestionando la administración de esta información en el aplicativo ORFEO.</t>
  </si>
  <si>
    <t>7. Apoyar los trámites operativos y administrativos en el marco de la gestión contractual que se requieran de la Alcaldía local de suba.</t>
  </si>
  <si>
    <t>8. Las demás que se le asignen y tengan relación directa con la naturaleza del contrato</t>
  </si>
  <si>
    <t>1. Realizar acompañamiento en la etapa precontractual y contractual del proceso de contratación en relación con los contratos, convenios y demás acuerdos de voluntades que suscriba el Área de Gestión del Desarrollo Local Alcaldía Local de Suba.</t>
  </si>
  <si>
    <t>2. Proyectar los actos administrativos de carácter general o particular que se generan en la etapa precontractual y contractual que le sean asignados.</t>
  </si>
  <si>
    <t>4. Apoyar al Alcalde en la revisión y seguimiento de temas de tipo contractual, que por su naturaleza tenga o requieran una atención especial por parte de la Alcaldía local de suba y los Órganos de Control.</t>
  </si>
  <si>
    <t>5. Emitir los conceptos jurídicos de carácter contractual y realizar los análisis de tipo jurídico de la misma índole que le sean asignados por la supervisión del contrato.</t>
  </si>
  <si>
    <t>6. Realizar evaluaciones jurídicas de los proponentes y propuestas presentadas dentro de los procesos de selección de contratistas que le sean asignados.</t>
  </si>
  <si>
    <t>7. Entregar los documentos generados en los diferentes procesos de selección en las etapas precontractual y contractual para el cargue en el SECOP y demás plataformas virtuales involucradas en procesos de contratación al responsable designado por el supervisor de forma oportuna.</t>
  </si>
  <si>
    <t>8. Encargarse del uso de la plataforma SIVICOF, en caso de no serle asignada esta obligación, igualmente deberá estar a disposición para el uso de la misma según la necesidad</t>
  </si>
  <si>
    <t>10. Realizar las actividades derivadas de la suscripción, seguimiento y evaluación de los planes de mejoramiento que se suscriben como consecuencia de las auditorías internas y externas que se realicen en la Alcaldía Local de Suba</t>
  </si>
  <si>
    <t>11. Realizar la revisión de la correcta elaboración de las pólizas de los contratos que suscriba la Entidad y acompañar los procesos derivados de verificación de estabilidad de obra adelantadas</t>
  </si>
  <si>
    <t>1. Efectuar la liquidación, consolidación y posterior depuración, de la totalidad de Obligaciones por Pagar vigentes, a cargo del Fondo de Desarrollo Local de Suba, realizando el seguimiento técnico respectivo.</t>
  </si>
  <si>
    <t>2. Proyectar para revisión del abogado y posterior firma del Alcalde Local, las actas de liquidación de los contratos indicados por el Fondo de Desarrollo Local de Suba, de conformidad con los antecedentes que obran en el archivo correspondiente, con observancia de la normatividad legal vigente en materia contractual.</t>
  </si>
  <si>
    <t>3. Revisar y emitir el concepto técnico de los contratos que por su naturaleza requieran pronunciamiento, necesario para la liquidación de contratos a su cargo.</t>
  </si>
  <si>
    <t>4. Recomendar al Alcalde Local el trámite a seguir para la liquidación unilateral de los contratos, cuando a ello hubiere lugar.</t>
  </si>
  <si>
    <t>5. Recomendar al abogado de realizar la gestión de depuración de Obligaciones por Pagar, iniciar el impulso procesal que se requiera en procesos que demanden la aplicación del artículo 86 de la Ley 1474 de 2011 y/o normas que regulen lo relacionado con incumplimiento de obligaciones contractuales, proyectando las decisiones que considere pertinentes.</t>
  </si>
  <si>
    <t>6. Emitir concepto técnico que será direccionado a la Oficina Jurídica de la Secretaría Distrital de Gobierno, relacionado con acciones constitucionales en temas de la liquidación de los contratos del Fondo de Desarrollo Local de Suba, previa solicitud del Alcalde Local.</t>
  </si>
  <si>
    <t>7. Realizar acompañamiento en las distintas etapas del proceso de contratación, participando en los diferentes comités y audiencias de contratación y realizando las evaluaciones de los proponentes y propuestas presentadas dentro de los procesos de selección de contratistas que adelante la Alcaldía Local de Suba y que le sean asignados en el componente administrativo y financiero.</t>
  </si>
  <si>
    <t>8. Las demás que sean inherentes al objeto contractual y que sean solicitadas por el supervisor y/o apoyo a la supervisión del contrato.</t>
  </si>
  <si>
    <t>1. Apoyar en la elaboración de documentos técnicos que hagan parte de los procesos contractuales.</t>
  </si>
  <si>
    <t>2. Apoyar la proyección de las respuestas a derechos de petición y demás comunicaciones oficiales, gestionando la administración de esta información en el aplicativo ORFEO.</t>
  </si>
  <si>
    <t>3. Alimentar las bases de datos que sean necesarias para el almacenamiento oportuno de la información.</t>
  </si>
  <si>
    <t>4. Consolidar las bases de datos necesarias para dar respuesta a proposiciones, derechos de petición y demás solicitudes de la ciudadanía y entes de control.</t>
  </si>
  <si>
    <t>5. Realizar el registro de la numeración de procesos y contratos que adelante el Fondo de Desarrollo Local.</t>
  </si>
  <si>
    <t>6. Apoyar operativamente las diferentes reuniones, mesas de trabajo y jornadas convocadas por el área de contratación o el Fondo de Desarrollo local, en relación a las obligaciones específicas del contrato.</t>
  </si>
  <si>
    <t>7. Las demás que se le asignen y tengan relación directa con la naturaleza del contrato.</t>
  </si>
  <si>
    <t>1. Apoyar la recepción y entrega de la correspondencia dirigida al Área de Gestión de Desarrollo Local.</t>
  </si>
  <si>
    <t>2. Apoyar en la organización y archivo de los documentos de gestión administrativa del Área de Gestión de Desarrollo Local</t>
  </si>
  <si>
    <t>3. Realizar seguimiento a los requerimientos y respuestas solicitadas en términos administrativos y operativos para garantizar su respuesta en los términos establecidos por la ley</t>
  </si>
  <si>
    <t>4. Asistir a las reuniones que se citen y apoyar en la transcripción de actas que le sean asignadas</t>
  </si>
  <si>
    <t>5. Custodiar y cuidar la documentación e información que, por razón de su prestación de servicio, conserve bajo su cuidado o al que tenga acceso.</t>
  </si>
  <si>
    <t>7. Apoyar la administración de información en el aplicativo ORFEO</t>
  </si>
  <si>
    <t>8. Apoyar los trámites operativos y administrativos en el marco de la gestión administrativa que se requieran de la Alcaldía local de suba.</t>
  </si>
  <si>
    <t>9. Realizar la actualización de las bases de datos que le sean asignadas.</t>
  </si>
  <si>
    <t>10. Las demás que se le asignen y tengan relación directa con la naturaleza del contrato.</t>
  </si>
  <si>
    <t>10. Las demás que se le asignen y tengan relación directa con la naturaleza del contrato</t>
  </si>
  <si>
    <t>1. Establecer los indicadores financieros para cada una de las necesidades de contratación que adelanta la entidad y que así lo ameriten.</t>
  </si>
  <si>
    <t>2. Apoyar financieramente en la formulación de procesos de contratación de la entidad, realizando análisis financiero y de riesgos para los procesos de contratación que se adelanten en la entidad.</t>
  </si>
  <si>
    <t>3. Realizar documentos financieros necesarios para los procesos de contratación en la etapa precontractual, contractual y liquidación que se adelanten en el Fondo de Desarrollo Local.</t>
  </si>
  <si>
    <t>4. Participar en los comités de estructuración y evaluación de los procesos contractuales que se adelanten en la entidad.</t>
  </si>
  <si>
    <t>5. Apoyar la elaboración de estudios de mercado, análisis de sector y estudios previos en cada una de las necesidades de contratación de bienes y servicios de la entidad orientados a establecer las condiciones de los contratos a celebrar.</t>
  </si>
  <si>
    <t>6. Atender, analizar y dar respuesta a las observaciones de carácter financiero y económico de los procesos de contratación de bienes y servicios.</t>
  </si>
  <si>
    <t>7. Elaboración de los informes de evaluación de las propuestas presentadas a los procesos de contratación como parte integrante del comité evaluador.</t>
  </si>
  <si>
    <t>8. Realizar las evaluaciones en el componente técnico y/o financiero de los proponentes y las propuestas que le sean asignadas, en el marco de los procesos de selección de contratistas que adelanta en el Área de Gestión de Desarrollo Local.</t>
  </si>
  <si>
    <t>1. Diseñar y desarrollar aplicaciones web, móviles o sistemas de información necesarios en la Alcaldía Local de Suba</t>
  </si>
  <si>
    <t>2. Administrar las herramientas digitales para la información y los sistemas de información con que cuente la Alcaldía Local de Suba.</t>
  </si>
  <si>
    <t>3. Mantener y configurar el servidor y los aplicativos que se gestionan desde allí.</t>
  </si>
  <si>
    <t>4. Realizar gestión a las máquinas virtuales y file server</t>
  </si>
  <si>
    <t>5. Prestar soporte para el correcto funcionamiento de las aplicaciones desarrolladas por la Alcaldía Local de Suba.</t>
  </si>
  <si>
    <t>6. Administrar, actualizar y gestionar las bases de datos de la entidad y garantizar la disposición de la información en el centro de mando.</t>
  </si>
  <si>
    <t>7. Realizar proyectos de transformación digital y propender la política cero papel, salvaguardando la memoria institucional y de los procesos que se desarrollan en la entidad.</t>
  </si>
  <si>
    <t>8. Congregar la información misional de la entidad en aras de realizar, gestionar y mantener las bases de datos de la entidad en su capa de Gestión de la Información y Sistemas de la Información de la arquitectura TI.</t>
  </si>
  <si>
    <t>9. Dar soporte y capacitar a los funcionarios de la Alcaldía Local de Suba en cuanto al uso y apropiación de los sistemas de información</t>
  </si>
  <si>
    <t>10. Apoyar la generación de mecanismos de transparencia, participación y colaboración procurando que las acciones de Gobierno Abierto respondan a las necesidades de la ciudadanía y sean un medio para facilitar la rendición de cuentas de la entidad</t>
  </si>
  <si>
    <t>11. Apoyar contenidos de desarrollo que requiera la página web de la Alcaldía, así como el apoyo al cumplimiento a la ley de transparencia 1712 de 2014.</t>
  </si>
  <si>
    <t>12. Las demás que sean inherentes al objeto contractual, que se encuentren en la normatividad o que sean solicitadas por el supervisor del contrato.</t>
  </si>
  <si>
    <t>1. Apoyar al administrador de red en el levantamiento del inventario y la elaboración del diagnóstico técnico de los recursos tecnológicos y licenciamientos de la Alcaldía Local.</t>
  </si>
  <si>
    <t>2. Apoyar al administrador de la red en el seguimiento y acompañamiento de los contratos de mantenimiento preventivo y correctivo relacionados con los recursos tecnológicos y licenciamientos de la Alcaldía Local.</t>
  </si>
  <si>
    <t>3. Brindar soporte de sistemas y tecnología a la Junta Administradora Local.</t>
  </si>
  <si>
    <t>4. Apoyar al administrador de red brindando soporte de primer nivel al usuario final.</t>
  </si>
  <si>
    <t>5. Realizar informes mensuales de los servicios atendidos, indicando el tipo de servicio prestado, fecha y hora de inicio y fecha y hora de atención, nombre del funcionario o equipo atendido, dependencia a la cual pertenece, descripción de la falla reportada, solución y conclusión de este.</t>
  </si>
  <si>
    <t>6. Establecer contacto permanente y asistir a reuniones de capacitación y actualización convocadas por la Dirección de Tecnologías e Información de la Secretaría Distrital de Gobierno relacionadas con la instalación, configuración y manejo de los aplicativos misionales y de apoyo de la Secretaria Distrital de Gobierno.</t>
  </si>
  <si>
    <t>7. Apoyar al administrador de red en la capacitar a los usuarios finales de la localidad en manejo de los aplicativos misionales y de apoyo de la Secretaria Distrital de Gobierno.</t>
  </si>
  <si>
    <t>8. Apoyar al administrador de red en la estructuración de los estudios previos, pre-pliegos y pliegos de los procesos precontractuales relacionados con los recursos tecnológicos locales, que le sean asignados por el (la) Alcalde (sa) Local y/o su supervisor.</t>
  </si>
  <si>
    <t>11. Entregar, mensualmente, el archivo de los documentos suscritos que haya generado en cumplimiento del objeto y obligaciones contractuales.</t>
  </si>
  <si>
    <t>1. Apoyar la supervisión de contratos y convenios que le sean designados por el alcalde(sa) Local, conforme con lo establecido en el Manual de Supervisión e Interventoría de la Secretaría Distrital de Gobierno. </t>
  </si>
  <si>
    <t>2. Apoyar la elaboración de los estudios previos de los proyectos de inversión designados por el ordenador del gasto, de acuerdo con el plan de compras del Área de Gestión del Desarrollo Local. </t>
  </si>
  <si>
    <t>3. Apoyar las actividades de planeación presupuestal y seguimiento de los proyectos de inversión que le sean asignados. </t>
  </si>
  <si>
    <t>4. Asistir a las reuniones de las instancias a las que sea designado por el Alcalde Local y/o el apoyo a la supervisión. </t>
  </si>
  <si>
    <t>5. Consolidar los diferentes informes relacionados con la gestión de la Alcaldía Local de Suba. </t>
  </si>
  <si>
    <t>6. Elaborar los diagnósticos, documentos técnicos, análisis de sector, estudios de mercado y todos los demás que hagan parte de la formulación de los proyectos y/o componentes a su cargo. </t>
  </si>
  <si>
    <t>7. Las demás que sean inherentes al objeto contractual, que se encuentren en la normatividad o que sean solicitadas por el supervisor del contrato.</t>
  </si>
  <si>
    <t>1. Apoyar la elaboración de propuestas metodológicas y proporcionar los contenidos para llevar a cabo los procesos de formación e innovación.</t>
  </si>
  <si>
    <t>2. Apoyar el desarrollo de procesos de innovación social que se realicen en el laboratorio de innovación SUBALAB.</t>
  </si>
  <si>
    <t>3. Apoyar la preparación y el desarrollo de los encuentros ciudadanos.</t>
  </si>
  <si>
    <t>4. Apoyar la elaboración fichas de idea o de concepto de los prototipos para orientar la implementación hacia el plan de desarrollo, presupuestos participativos, vinculación con el sector u otra ruta de solución.</t>
  </si>
  <si>
    <t>5. Responder a las solicitudes de la ciudadanía como de entes de control, oficios, derechos de petición y/o similares que sean radicados en el aplicativo Orfeo y/o por diferentes medios, que le sean asignados</t>
  </si>
  <si>
    <t>6. Participar en las reuniones en los cuales sea designado por el supervisor, de conformidad con el objeto de su contrato.</t>
  </si>
  <si>
    <t>7. Apoyar las demás actividades que le sean asignadas por el Alcalde Local y/o el apoyo a la supervisión del contrato y que surjan de la naturaleza del contrato.</t>
  </si>
  <si>
    <t>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t>
  </si>
  <si>
    <t>1. Apoyar al administrador de red en el levantamiento del inventario y la elaboración del diagnóstico técnico de los recursos tecnológicos y licenciamientos de la Alcaldía Local. </t>
  </si>
  <si>
    <t>2. Apoyar al administrador de la red en el seguimiento y acompañamiento de los contratos de mantenimiento preventivo y correctivo relacionados con los recursos tecnológicos y licenciamientos de la Alcaldía Local. </t>
  </si>
  <si>
    <t>3. Brindar soporte de sistemas y tecnología a la Junta Administradora Local. </t>
  </si>
  <si>
    <t>4 . Apoyar al administrador de red brindando soporte de primer nivel al usuario final. </t>
  </si>
  <si>
    <t>5. Realizar informes mensuales de los servicios atendidos, indicando el tipo de servicio prestado, fecha y hora de inicio y fecha y hora de atención, nombre del funcionario o equipo atendido, dependencia a la cual pertenece, descripción de la falla reportada, solución y conclusión de este. </t>
  </si>
  <si>
    <t>6. Establecer contacto permanente y asistir a reuniones de capacitación y actualización convocadas por la Dirección de Tecnologías e Información de la Secretaría Distrital de Gobierno relacionadas con la instalación, configuración y manejo de los aplicativos misionales y de apoyo de la Secretaria Distrital de Gobierno. </t>
  </si>
  <si>
    <t>7. Apoyar al administrador de red en la capacitar a los usuarios finales de la localidad en manejo de los aplicativos misionales y de apoyo de la Secretaria Distrital de Gobierno. </t>
  </si>
  <si>
    <t>8. Apoyar al administrador de red en la estructuración de los estudios previos, pre-pliegos y pliegos de los procesos precontractuales relacionados con los recursos tecnológicos locales, que le sean asignados por el (la) Alcalde (sa) Local y/o su supervisor. </t>
  </si>
  <si>
    <t>9. Asistir a las reuniones a las que sea citado o designado, para la atención de los asuntos relacionados con el objeto contractual. </t>
  </si>
  <si>
    <t>10. Presentar informe mensual de las actividades realizadas en cumplimiento de las obligaciones pactadas. </t>
  </si>
  <si>
    <t>11. Entregar, mensualmente, el archivo de los documentos suscritos que haya generado en cumplimiento del objeto y obligaciones contractuales. </t>
  </si>
  <si>
    <t>1. Diligenciar las tablas de retención documental para el trámite de la correspondencia interna y externa en el tema de Seguridad.</t>
  </si>
  <si>
    <t>2. Entregar correspondencia al CDI para ser subida como documento definitivo para hacer trámite de envío o para correcciones de escaneo y/o para el respectivo envío.</t>
  </si>
  <si>
    <t>3. Redactar los memorandos, comunicaciones internas, externas y demás documentos que le sean requeridos en el aplicativo ORFEO</t>
  </si>
  <si>
    <t>4. Realizar el apoyo administrativo en todas las actividades específicas que se generen en el tema de Seguridad.</t>
  </si>
  <si>
    <t>5. Organizar la documentación del archivo que se genere en el tema de Seguridad, de acuerdo con las instrucciones que, recibidas, los manuales, métodos y procedimientos, sistemas y normas legales adoptadas y vigentes.</t>
  </si>
  <si>
    <t>6. Apoyar en labores secretariales y asistiendo a las reuniones o convocatorias que le sean designadas por el supervisor o el Alcalde.</t>
  </si>
  <si>
    <t>7. Las demás actividades que le sean asignadas por el supervisor y que sean relacionadas con el objeto del contrato</t>
  </si>
  <si>
    <t>2. Gestionar, analizar y revisar, en coordinación con las organizaciones sociales de la localidad y las entidades Distritales, las iniciativas y sugerencias de la comunidad respecto de los asuntos de cuidado.</t>
  </si>
  <si>
    <t>4. Asistir a las reuniones, consejos, mesas e instancias de participación que se generen y se relacionen con el objeto contractual y que le sean designados por el Alcalde y/o el a la supervisión del contrato. </t>
  </si>
  <si>
    <t>7. Apoyar actividades relacionadas con la promoción de los derechos humanos en la localidad. </t>
  </si>
  <si>
    <t>1. Apoyar la supervisión de contratos y convenios que le sean designados por el alcalde(sa) Local, conforme con lo establecido en el Manual de Supervisión e Interventoría de la Secretaría Distrital de Gobierno.</t>
  </si>
  <si>
    <t>2. Apoyar la elaboración de los estudios previos de los proyectos de inversión designados por el ordenador del gasto, de acuerdo con el plan de compras del Área de Gestión del Desarrollo Local</t>
  </si>
  <si>
    <t>3. Convocar a los ciudadanos y ciudadanas a los eventos culturales/deportivos de la localidad que tengan lugar con los proyectos de inversión.</t>
  </si>
  <si>
    <t>4. Asistir a los eventos culturales de la localidad que tengan lugar con los proyectos de inversión</t>
  </si>
  <si>
    <t>5. Elaborar una base de datos de las organizaciones de la localidad definiendo necesidades de los procesos culturales/deportivos, artísticos y étnicos de la localidad de Suba.</t>
  </si>
  <si>
    <t>6. Apoyar el cubrimiento periodístico de los eventos culturales/deportivos de la localidad de Suba.</t>
  </si>
  <si>
    <t>7. Adelantar gestiones con las entidades del nivel nacional, distrital y local para el fortalecimiento de los procesos culturales/deportivos de la localidad.</t>
  </si>
  <si>
    <t>8. Convocar a los referentes de cultura/deportes a nivel distrital a reuniones para desarrollar un plan de trabajo con el Alcalde Local.</t>
  </si>
  <si>
    <t>9. Elaborar una agenda de trabajo para desarrollar en los colegios públicos de la localidad los procesos culturales, artísticos y/o deportivos.</t>
  </si>
  <si>
    <t>10. Proyectar las respuestas a derechos de petición y demás comunicaciones y apoyar la administración de esta información en el aplicativo ORFEO.</t>
  </si>
  <si>
    <t>11. Apoyar la gestión de datos, indicadores e información cuantitativa y cualitativa del sistema de cultura y deportivo local.</t>
  </si>
  <si>
    <t>1. Elaborar estudios previos, diagnósticos, documentos técnicos, análisis del sector, estudios de mercado y todos los demás que hagan parte de la formulación de los proyectos y componentes a su cargo y todas aquellas actividades que se deriven de los procesos contractuales y post contractuales de los proyectos que le sean asignados con respecto a los acuerdos de espacio público</t>
  </si>
  <si>
    <t>2. Desarrollar actividades de planeación estratégica y de seguimiento a las metas establecidas en el Plan de Desarrollo Local y lo referente al Área de Gestión del Desarrollo Local en lo concerniente a los acuerdos de espacio público</t>
  </si>
  <si>
    <t>3. Participar en las reuniones y comités en los cuales sea designado por el supervisor, de conformidad con el objeto de su contrato y en todo lo concerniente a acuerdos de espacio público</t>
  </si>
  <si>
    <t>4. Gestionar, apoyar y hacer seguimiento a los proyectos de inversión que se deriven del Plan de Desarrollo Local de Suba en los temas de acuerdos de espacio público</t>
  </si>
  <si>
    <t>5. Apoyar actividades de planeación presupuestal y seguimiento de los proyectos que le sean asignados con respecto a acuerdo de espacio público</t>
  </si>
  <si>
    <t>6. Diligenciar y/o cargar las matrices y/o plataformas que le sean solicitadas y que se deriven de las actividades propias de la planeación de la Alcaldía Local de Suba.</t>
  </si>
  <si>
    <t>7. Realizar las actividades de apoyo a la supervisión de los contratos o convenios que le sean asignados, de conformidad con las disposiciones legales con respecto a los acuerdos de espacio público</t>
  </si>
  <si>
    <t>8. Responder a las solicitudes de la ciudadanía como de entes de control, oficios, derechos de petición y/o similares que sean radicados en el aplicativo Orfeo y/o por diferentes medios, que le sean asignados.</t>
  </si>
  <si>
    <t>9. Realizar actividades de apoyo en la suscripción, seguimiento y evaluación de los planes de mejoramiento que se suscriben como consecuencias de las auditorías internas y externas que se realicen en la Alcaldía de Suba.</t>
  </si>
  <si>
    <t>10. Las demás que sean inherentes al objeto contractual.</t>
  </si>
  <si>
    <t>1. Apoya la formulación e implementación del Plan local de Gestión del Riesgo y Cambio Climático - PDGR CC- y las orientaciones del IDIGER, como entidad coordinadora del Sistema Distrital de Gestión de Riesgos y Cambio Climático SDGR-CC</t>
  </si>
  <si>
    <t>2. Hacer seguimiento a la implementación de los proyectos de gestión de riesgos y cambio climático que se ejecuten en la Localidad.</t>
  </si>
  <si>
    <t>3. Brindar asistencia y soporte técnico al Alcalde local en el proceso de formulación, ejecución, seguimiento y evaluación de la políticas, planes, programas y proyectos relacionados con el sector en temas de riesgo, evaluación y control de aglomeraciones y atracciones mecánicas y dispositivos de entretenimiento y coordinación del Consejo Local de Gestión del Riesgo y Cambio Climático.</t>
  </si>
  <si>
    <t>4. Participar y acompañar las actividades del PIRE de la localidad de Suba.</t>
  </si>
  <si>
    <t>5. Articular, coordinar y gestionar ante las autoridades competentes, los requerimientos logísticos, en materia del Plan Institucional de Respuesta a Emergencias o demás instrumentos que lo modifiquen o sustituyan de la Localidad y su canalización a través del Fondo de Desarrollo Local de la Alcaldía de Suba.</t>
  </si>
  <si>
    <t>6. Realizar la evaluación y control de las aglomeraciones registradas en la jurisdicción de la Localidad de Suba, conceptuando y cargando los conceptos en el módulo SUGA</t>
  </si>
  <si>
    <t>7. Apoyar a la Alcaldía Local en el seguimiento a las recomendaciones derivadas de estudios, diagnósticos técnicos, conceptos técnicos y conceptos de amenaza ruina que se emitan en materia de riesgo por parte del IDIGER para la localidad y a los compromisos interinstitucionales producto de la atención de emergencias.</t>
  </si>
  <si>
    <t>8. Participar en la respuesta a emergencias, calamidades o desastres, de conformidad con los lineamientos y funciones que establece la Estrategia Distrital de Respuesta a Emergencias.</t>
  </si>
  <si>
    <t>9. Proyectar los informes y respuesta a los derechos de petición, solicitudes de entidades o comunidad que se formulen a la entidad, absolver las consultas y demás requerimientos relacionados con las actividades contractuales, en los plazos legalmente establecidos y realizar seguimiento a las respuestas proyectadas para la correspondencia asignada a su cargo incorporando dichas respuestas en las bases de datos.</t>
  </si>
  <si>
    <t>10. Acompañamiento en la realización de actividades, eventos y operativos que realice la administración local cuando sea necesario.</t>
  </si>
  <si>
    <t>11. Brindar apoyo profesional para las actividades de gestión social y humanitaria que requiera la localidad, en el marco de reducción de riesgos de la Ciudad.</t>
  </si>
  <si>
    <t>12. Realizar la verificación y concepto a los Permisos Unificados para Filmaciones Audiovisuales (PUFA), que se realicen en la Localidad</t>
  </si>
  <si>
    <t>13. Las demás actividades que le sean asignadas por el supervisor y que sean relacionadas con el objeto del contrato.</t>
  </si>
  <si>
    <t>1. Brindar apoyo en la revisión de los proyectos y programas relacionados con el seguimiento del Plan de Desarrollo Local a la Junta Administradora Local, conforme con la normatividad vigente.</t>
  </si>
  <si>
    <t>2. Elaborar y revisar los requerimientos, derechos de petición y/o solicitudes de información que deba atender la Junta Administradora Local.</t>
  </si>
  <si>
    <t>3. Asistir a la Junta Administradora Local en las sesiones, mesas de trabajo, comités y eventos que sea requerido y se encuentren relacionados con el objeto del contrato.</t>
  </si>
  <si>
    <t>4. Elaborar documentos técnicos y los demás que se requieran en el marco del objeto contractual.</t>
  </si>
  <si>
    <t>5. Las demás que le sean asignadas y que estén relacionadas con el objeto del contrato.</t>
  </si>
  <si>
    <t>1. Desarrollar comunicados, cubrimientos y apoyo a temas asociados a prensa de la Junta Administradora Local.</t>
  </si>
  <si>
    <t>2. Realizar seguimiento a las necesidades y requerimientos comunicacionales de la Junta Administradora Local.</t>
  </si>
  <si>
    <t>3. Apoyar el cubrimiento de actividades, operativos, eventos y demás acciones desarrollas por la Junta Administradora Local.</t>
  </si>
  <si>
    <t>4. Asistir a la Junta Administradora Local en las sesiones, mesas de trabajo, comités y eventos que sea requerido y se encuentren relacionados con el objeto del contrato.</t>
  </si>
  <si>
    <t>5. Alimentar en las redes sociales de la Junta Administradora Local, el contenido noticioso y de prensa a que haya lugar, en cumplimiento de las normas y lineamientos vigentes.</t>
  </si>
  <si>
    <t>6. Apoyar la realización, conceptualización y desarrollo de piezas audiovisuales requeridas por la Junta Administradora Local.</t>
  </si>
  <si>
    <t>7. Apoyar en el monitoreo de medios de comunicación y seguimiento a los contenidos de la Junta Administradora Local.</t>
  </si>
  <si>
    <t>8. Las demás que le sean asignadas y que estén relacionadas con el objeto del contrato.</t>
  </si>
  <si>
    <t>1. Brindar apoyo en la elaboración de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 </t>
  </si>
  <si>
    <t>2. Realizar soporte en las evaluaciones en el componente técnico y/o financiero de los proponentes y las propuestas que le sean asignadas, en el marco de los procesos de selección de contratistas que adelanta en el Área de Gestión de Desarrollo Local. </t>
  </si>
  <si>
    <t>3. Participar en las reuniones en los cuales sea designado por el supervisor, de conformidad con el objeto de su contrato. </t>
  </si>
  <si>
    <t>4. Apoyar el seguimiento a los proyectos de inversión y la inclusión de presupuestos participativos en la estructuración de procesos derivados del Plan de Desarrollo Local de Suba. </t>
  </si>
  <si>
    <t>5. Realizar actividades de apoyo en las acciones necesarias para realizar la depuración de los compromisos constituidos como obligaciones por pagar. </t>
  </si>
  <si>
    <t>2. Analizar jurídicamente los expedientes asignados, emitir el respectivo concepto de acuerdo con la revisión realizada para establecer la actuación jurídica a seguir conforme con la naturaleza del proceso que corresponda. </t>
  </si>
  <si>
    <t>4. Proyectar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 </t>
  </si>
  <si>
    <t>5. Ajustar los proyectos de actos administrativos a partir de las observaciones y/o modificaciones sugeridas por el profesional que cumpla con el rol de supervisión estratégica de depuración e impulso procesal local de la Alcaldía, o quien este designe. </t>
  </si>
  <si>
    <t>8. Revisar, analizar y proyectar respuesta oportuna a la totalidad de las solicitudes que le sean asignadas, en el aplicativo institucional ORFEO y presentarlos al Profesional que cumpla con el rol de supervisión estratégica de depuración e impulso procesal local de la Alcaldía, para su revisión. </t>
  </si>
  <si>
    <t>9. Incorporar al expediente físico los actos administrativos y/o la documentación generada por cada impulso procesal realizado. </t>
  </si>
  <si>
    <t>10. Apoyar en los trámites necesarios a la Alcaldía Local para surtir el trámite de notificación personal y mediante edicto de los actos administrativos y decisiones, en los términos de la Ley 1437 de 2011. </t>
  </si>
  <si>
    <t>11. Registrar correctamente en el Aplicativo ¿SI ACTUA? la actuación realizada en cada uno de los expedientes asignados. </t>
  </si>
  <si>
    <t>1. Apoyar el desarrollo de los eventos deportivos y actividades culturales relacionadas con el proyecto de inversión 1963 - Suba, una comunidad que se mueve</t>
  </si>
  <si>
    <t>2. Adelantar gestiones con las entidades del distrital y local para el fortalecimiento de los procesos deportivos de la localidad dentro del desarrollos de los eventos recreo deportivos del proyecto de inversión.</t>
  </si>
  <si>
    <t>3. Apoyar el desarrollo de metodologías y demás documentos necesarios para llevar a cabo las actividades recreo-deportivos de la localidad en relación con la implementación de los ganadores de presupuestos participativos.</t>
  </si>
  <si>
    <t>4. Apoyar el seguimiento a las actividades programadas dentro de los cronogramas de ejecución para fortalecer las actividades recreo-deportivos de la localidad.</t>
  </si>
  <si>
    <t>5. Apoyar la gestión de datos, indicadores e información cuantitativa y cualitativa del sistema deportivo local.</t>
  </si>
  <si>
    <t>6. Apoyar en el trámite y respuesta de los requerimientos y peticiones relacionados con el tema de participación y deporte, que se requieran.</t>
  </si>
  <si>
    <t>7. Todas las demás nominadas y específicas que asigne el supervisor del contrato, con el fin de suplir la necesidad que originan el objeto contractual.</t>
  </si>
  <si>
    <t>1. Realizar las actividades precontractuales, contractuales y/o de seguimiento que sean necesarias para la correcta ejecución de la meta Vincular 2000 personas a procesos de construcción de memoria, verdad, reparación integral a víctimas, paz y reconciliación del proyecto 1973 Suba territorio de paz y reconciliación</t>
  </si>
  <si>
    <t>1. Articular con los enlaces de la Subdirección de Asuntos Étnicos la realización de un diagnóstico que evidencie las situaciones de las comunidades negras, afrodescendiente y palenqueras de la localidad y articular el desarrollo de acciones para mitigar sus necesidades.</t>
  </si>
  <si>
    <t>2. Apoyar el fortalecimiento de los espacios de participación, diálogo, concertación, e interlocución de las comunidades Negras, Afrocolombianas y Palenqueras.</t>
  </si>
  <si>
    <t>3. Gestionar programas y proyectos en el Fondo de Desarrollo Local que conlleven a la materialización de la Política Pública Afro.</t>
  </si>
  <si>
    <t>4. Prestar el apoyo para atender los requerimientos verbales y escritos que presenten la comunidad negra, afrocolombiana y palenquera residentes en el distrito capital en el ámbito local.</t>
  </si>
  <si>
    <t>5. Realizar el seguimiento en la materialización de los proyectos, programas y actividades que se desarrollen en beneficio de la comunidad negra, afrodescendiente y palenquera residente en la localidad.</t>
  </si>
  <si>
    <t>6. Las demás que por su naturaleza le sean atribuidas por el/ la supervisor(a) conforme al objeto y alcance del contrato.</t>
  </si>
  <si>
    <t>1. Apoyar la coordinación y la implementación de la Política Pública para los Pueblos Indígenas a nivel local.</t>
  </si>
  <si>
    <t>3. Articular con los enlaces de la Subdirección de Asuntos Étnicos, la realización de un diagnóstico que evidencie las situaciones de los Pueblos Indígenas de la localidad y articular el desarrollo de acciones para mitigar sus necesidades.</t>
  </si>
  <si>
    <t>4. Efectuar la planeación, gestión, convocatoria, acompañamiento y seguimiento a la participación e instancias de los Pueblos Indígenas, en vía de fortalecer sus procesos de participación, representación, diálogo, concertación e incidencia en la dinámica a nivel local.</t>
  </si>
  <si>
    <t>5. Elaborar el diagnóstico, formulación y aprobación de planes, programas, proyectos y actividades de gestión pública en la localidad, con el propósito de garantizar la inclusión del enfoque diferencial étnico en el marco de la Política Pública para los Pueblos Indígenas.</t>
  </si>
  <si>
    <t>6. Servir de enlace entre la instancia de los Pueblos Indígenas y con las autoridades locales, a fin de visibilizar sus demandas y propuestas para garantizar el ejercicio de sus derechos</t>
  </si>
  <si>
    <t>7. Prestar el apoyo para atender los requerimientos verbales y escritos que presenten los Pueblos Indígenas residentes en la localidad.</t>
  </si>
  <si>
    <t>8. Apoyar la realización de eventos ciudadanos y/o comunitarios que le sean designados.</t>
  </si>
  <si>
    <t>9. Apoyar en el trámite y respuesta de los requerimientos y peticiones relacionados con el tema de participación, que se requieran.</t>
  </si>
  <si>
    <t>10. Apoyar la presentación o rendición de informes a los entes de control, entidades, instancias de participación y comunidad en general.</t>
  </si>
  <si>
    <t>11. Asistir a las reuniones a las que sea citado o designado, para la atención de los asuntos relacionados con el objeto contractual.</t>
  </si>
  <si>
    <t>12. Apoyar la supervisión de contratos y convenios que le sean designados por el alcalde(sa) Local, conforme con lo establecido en el Manual de Supervisión e Interventoría de la Secretaría Distrital de Gobierno.</t>
  </si>
  <si>
    <t>13. Las demás que sean inherentes al objeto contractual, que se encuentren en la normatividad o que sean solicitadas por el supervisor del contrato.</t>
  </si>
  <si>
    <t>1. Apoyar y articular con entidades distritales la territorialización e implementación de la Política Pública Distrital de juventud y/o vejez.</t>
  </si>
  <si>
    <t>2. Apoyar y articular con entidades distritales la realización de diagnósticos, caracterizaciones y gestión de la información e indicadores que evidencien la situación de la juventud y/o vejez en la localidad y articular el desarrollo de acciones para mitigar sus necesidades.</t>
  </si>
  <si>
    <t>3. Diseñar estrategias de gestión de la información, creación e indicadores, recolección de datos cuantitativos y cualitativos y manejo adecuado de la información de acuerdo a la política de datos abiertos y manejo de datos vigentes.</t>
  </si>
  <si>
    <t>4. Efectuar la planeación, gestión, convocatoria, acompañamiento y seguimiento a la participación e instancias de juventud y/o vejez, en pro de fortalecer sus procesos de participación, representación, diálogo, concertación e incidencia en la dinámica a nivel local.</t>
  </si>
  <si>
    <t>5. Servir de enlace entre organizaciones e instancias de participación local de juventud y/o vejez con las autoridades locales, a fin de visibilizar sus demandas y propuestas para garantizar el ejercicio de sus derechos.</t>
  </si>
  <si>
    <t>7. Apoyar la realización de eventos ciudadanos y/o comunitarios que le sean designados.</t>
  </si>
  <si>
    <t>8. Apoyar en el trámite y respuesta de los requerimientos y peticiones relacionados con el tema de participación.</t>
  </si>
  <si>
    <t>9. Apoyar la presentación o rendición de informes a los entes de control, entidades, instancias de participación y comunidad en general.</t>
  </si>
  <si>
    <t>11. Participar en el diseño e implementación de acciones de fortalecimiento de organizaciones de juventud y/o vejez.</t>
  </si>
  <si>
    <t>12. Participar en la formulación de proyectos de inversión asociados a los temas de juventud y/o vejez que se financien con fondos de desarrollo local.</t>
  </si>
  <si>
    <t>13. Apoyar la supervisión de contratos y convenios que le sean designados por el alcalde(sa) Local, conforme con lo establecido en el Manual de Supervisión e Interventoría de la Secretaría Distrital de Gobierno.</t>
  </si>
  <si>
    <t>1. Apoyar la preparación y desarrollo de las diferentes etapas de presupuestos participativos.</t>
  </si>
  <si>
    <t>2. Mantener actualizadas las bases de datos de los proyectos y los aplicativos en el Área de Gestión del Desarrollo Local.</t>
  </si>
  <si>
    <t>3. Apoyar la elaboración de documentos técnicos y presentaciones que se requieran en el marco del objeto contractual.</t>
  </si>
  <si>
    <t>4. Responder a las solicitudes de la ciudadanía como de entes de control, oficios, derechos de petición y/o similares que sean radicados en el aplicativo Orfeo y/o por diferentes medios, que le sean asignados.</t>
  </si>
  <si>
    <t>5. Participar en las reuniones en los cuales sea designado de conformidad con el objeto de su contrato.</t>
  </si>
  <si>
    <t>6. Apoyar las demás actividades que le sean asignadas por el Alcalde Local y/o el apoyo a la supervisión del contrato y que surjan de la naturaleza del contrato.</t>
  </si>
  <si>
    <t>1. Apoyar la construcción de acciones locales encaminadas a visibilizar los derechos de las mujeres y a implementar la Política Publica de Mujeres y Equidad de género a nivel local.</t>
  </si>
  <si>
    <t>2. Apoyar la actualización de bases de datos y la construcción de informes que den cuenta de la implementación de la Política Publica de Mujeres y Equidad de género a nivel local.</t>
  </si>
  <si>
    <t>3. Apoyar el desarrollo de actividades relacionadas con la participación de las mujeres, para el cumplimiento de las metas del plan de desarrollo y la implementa de la PPMYEG a nivel local.</t>
  </si>
  <si>
    <t>4. Apoyar la supervisión de contratos y convenios que le sean designados por el (la) Alcalde (sa) Local, según lo establecido en el Manual de Supervisión e Interventoría de la Secretaría Distrital de Gobierno.</t>
  </si>
  <si>
    <t>5. Participar en las reuniones en los cuales sea designado por el supervisor y/o apoyo a la supervisión, de conformidad con el objeto de su contrato.</t>
  </si>
  <si>
    <t>6. Responder a las solicitudes de la ciudadanía como de entes de control, oficios, derechos de petición y/o similares que sean radicados en el aplicativo Orfeo y/o por diferentes medios, que le sean asignados.</t>
  </si>
  <si>
    <t>1. Apoyar la formulación, seguimiento y reporte del Plan de Gestión Local de acuerdo con los lineamientos institucionales establecidos.</t>
  </si>
  <si>
    <t>2. Apoyar el seguimiento de los procesos y procedimientos de la Alcaldía Local de Suba, de acuerdo con los lineamientos de la Secretaría Distrital de Gobierno.</t>
  </si>
  <si>
    <t>3. Apoyar las acciones para la actualización de documentos de los procesos locales, de acuerdo con los lineamientos que para el efecto imparta el líder del macroproceso - proceso y la Oficina Asesora de Planeación.</t>
  </si>
  <si>
    <t>4. Apoyar las acciones de sensibilización sobre el Sistema de Gestión Institucional.</t>
  </si>
  <si>
    <t>5. Apoyar la atención de las visitas de auditoría interna y externa que se realicen a la Alcaldía Local y el suministro de información requerido para su desarrollo.</t>
  </si>
  <si>
    <t>6. Apoyar el desarrollo de reportes e informes que hagan parte de las acciones de promoción de la mejora de la Alcaldía Local de Suba.</t>
  </si>
  <si>
    <t>7. Responder a las solicitudes de la ciudadanía como de entes de control, oficios, derechos de petición y/o similares que sean radicados en el aplicativo Orfeo y/o por diferentes medios, que le sean asignados.</t>
  </si>
  <si>
    <t>8. Participar en las reuniones en los cuales sea designado por el supervisor y/o el apoyo a la supervisión del contrato y que surjan de la naturaleza del contrato.</t>
  </si>
  <si>
    <t>9. Apoyar las demás actividades que le sean asignadas por el Alcalde Local y/o el apoyo a la supervisión del contrato y que surjan de la naturaleza del contrato.</t>
  </si>
  <si>
    <t>1. Alimentar las bases de datos que sean necesarias para el almacenamiento oportuno de la información.</t>
  </si>
  <si>
    <t>2. Acompañar el proceso de afiliación de ARL de los contratos que así lo requieran</t>
  </si>
  <si>
    <t>3. Apoyar operativamente las diferentes reuniones, mesas de trabajo y jornadas convocadas por contratación o el Fondo de Desarrollo local, en relación a las obligaciones específicas del contrato.</t>
  </si>
  <si>
    <t>4. Administrar el aplicativo SIDEAP para la verificación y aprobación de hojas de vida de los futuros contratistas de la entidad.</t>
  </si>
  <si>
    <t>5. Acompañar el registro de la numeración de procesos y contratos que adelante el Fondo de Desarrollo Local.</t>
  </si>
  <si>
    <t>6. Encargarse del uso de la plataforma SIVICOF, y acompañar la rendición de informes de la misma</t>
  </si>
  <si>
    <t>7. Las demás que se le asignen y tengan relación directa con la naturaleza del contrato</t>
  </si>
  <si>
    <t>1. Apoyar la supervisión de contratos y convenios que den cumplimiento a las metas del Plan de Desarrollo Local, designados por el alcalde(sa) Local, conforme con lo establecido en el Manual de Supervisión e Interventoría de la Secretaría Distrital de Gobierno</t>
  </si>
  <si>
    <t>2. Realizar apoyo jurídico en la formulación, estudios previos, elaboración de estudios de sector y estudios de mercado para los proyectos de inversión que le sean asignados en relación con la gestión ambiental de la localidad.</t>
  </si>
  <si>
    <t>3. Tramitar y realizar seguimiento a las medidas preventivas de carácter ambiental que comisione la autoridad ambiental competente.</t>
  </si>
  <si>
    <t>5. Realizar seguimiento y tramite del cumplimiento de acciones populares, proferidas en pro de la conservación de zonas de importancia ambiental y afines.</t>
  </si>
  <si>
    <t>6. Realizar el seguimiento del estado jurídico de los contratos y convenios relacionados con la gestión ambiental</t>
  </si>
  <si>
    <t>7. Atender proposiciones, derechos de petición y solicitudes de los entes de control allegados a la Alcaldia</t>
  </si>
  <si>
    <t>8. Formular, implementar y hacer seguimiento a planes de mejoramiento relacionados con la gestión ambiental externa de la Alcaldía Local.</t>
  </si>
  <si>
    <t>9. Realizar talleres y capacitaciones a la comunidad sobre normatividad ambiental.</t>
  </si>
  <si>
    <t>10. Realizar reportes administrativos cuando sean solicitados de SIPSE, SECOP, SIVICOF y PAL.</t>
  </si>
  <si>
    <t>11. Las demás que se le asignen y que surjan de la naturaleza del Contrato</t>
  </si>
  <si>
    <t>1. Realizar el apoyo logístico para llevar a cabo el desarrollo de las actividades y operativos adelantados por la Alcaldía Local.</t>
  </si>
  <si>
    <t>2. Apoyar en la elaboración de documentos técnicos que hagan parte de los procesos contractuales y demás relacionados.</t>
  </si>
  <si>
    <t>5. Generar y mantener actualizadas las bases de datos que sean necesarias para el almacenamiento oportuno de la información</t>
  </si>
  <si>
    <t>6. Consolidar las bases de datos necesarias para dar respuesta a proposiciones, derechos de petición y demás solicitudes de la ciudadanía y entes de control</t>
  </si>
  <si>
    <t>7. Acompañar la gestión de proyectos.</t>
  </si>
  <si>
    <t>8. Apoyo a la gestión documental y al inventario de archivo de la Alcaldía Local.</t>
  </si>
  <si>
    <t>9. Apoyar las demás actividades que le sean asignadas por el Alcalde Local y/o el apoyo a la supervisión del contrato y que surjan de la naturaleza del contrato</t>
  </si>
  <si>
    <t>1. Apoyar la gestión contractual en lo referente al manejo, configuración y gestión del usuario administrador de las plataformas de contratación del SECOP. </t>
  </si>
  <si>
    <t>2. Apoyar la proyección de las respuestas a derechos de petición, documentos técnicos y demás comunicaciones oficiales, gestionando la administración de esta información en el aplicativo ORFEO. </t>
  </si>
  <si>
    <t>3. Realizar el proceso de afiliación de ARL de los contratos que así lo requieran como su respectivo cargue a SECOP II </t>
  </si>
  <si>
    <t>4. Administrar el aplicativo SIDEAP para la verificación y aprobación de hojas de vida de los futuros contratistas de la entidad. </t>
  </si>
  <si>
    <t>5. Realizar acompañamiento en las auditorias que realiza los entes de control en el Fondo de desarrollo Local. </t>
  </si>
  <si>
    <t>6. Las demás que se le asignen y tengan relación directa con la naturaleza del contrato.</t>
  </si>
  <si>
    <t>1. Acompañar los procesos de movilización ciudadana, monitoreo a disturbios, operativos de seguridad, actividades interinstitucionales, atención de emergencias, eventos masivos o de alta complejidad que constituyan un riesgo para la seguridad y convivencia ciudadana en la localidad. </t>
  </si>
  <si>
    <t>2. Identificar y analizar riesgos que puedan afectar la convivencia y seguridad ciudadana en los territorios. </t>
  </si>
  <si>
    <t>3. Mediar y propiciar confianza y comunicación fluida entre la Administración Local y Distrital, así como con los diferentes actores sociales que se manifiestan y movilizan. </t>
  </si>
  <si>
    <t>4. Monitorear y generar espacios para el diálogo en los disturbios que se desarrollen en la localidad. </t>
  </si>
  <si>
    <t>5. Mediar y concertar con la ciudadanía y las instituciones en los eventos masivos, propendiendo evitar la alteración del orden público. </t>
  </si>
  <si>
    <t>6. Mediar con los diferentes colectivos urbanos antes y en medio de la ocurrencia de las situaciones que alteren la convivencia y seguridad ciudadana y apoyar a la Administración frente a la ocurrencia de emergencias. </t>
  </si>
  <si>
    <t>7. Entregar reportes de forma semanal, de las situaciones encontradas y las gestiones realizadas en cada uno de los territorios asignados, en relación con el espacio público recuperado. </t>
  </si>
  <si>
    <t>8. Realizar campañas de sensibilización a las juntas de acción comunal, colegios y comunidad en general en temas de convivencia ciudadana y recuperación del espacio público. </t>
  </si>
  <si>
    <t>9. Asistir y apoyar los operativos que se realicen de recuperación del espacio público, en coordinación con el área de gestión policiva y demás entidades de orden Local o Distrital. </t>
  </si>
  <si>
    <t>10. Orientar a la ciudadanía frente a los procedimientos de recuperación del espacio público y convivencia ciudadana. </t>
  </si>
  <si>
    <t>11. Asistir a los encuentros comunitarios que sean realizados por parte de la Alcaldía y hacer seguimiento a los compromisos adquiridos por parte de las entidades Locales y/o Distritales. </t>
  </si>
  <si>
    <t>1. Implementar los procesos y procedimientos oficiales para la operación y prestación del servicio como (Identificación, ingreso, prestación,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</si>
  <si>
    <t>6. Realizar las visitas de validación de condiciones de las personas mayores que presentan novedades por los cruces de bases de datos o en procedimiento de seguimiento y control que adelanta la Subdirección para la Vejez y la Alcaldía Local. </t>
  </si>
  <si>
    <t>7.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</si>
  <si>
    <t>9. Diseñar, implementar y evaluar las actividades relacionadas con los encuentros de desarrollo humano, de acuerdo con los lineamientos técnicos brindados por la Subdirección para la Vejez. </t>
  </si>
  <si>
    <t>11. Participar en las reuniones y diferentes actividades que programe la Alcaldía Local, la Secretaría Distrital de Integración Social - Subdirección para la Vejez y la Subdirección Local </t>
  </si>
  <si>
    <t>1. Realizar el plan de trabajo y cronograma de actividades al inicio de la ejecución, el cual deberá ser aprobado por el supervisor y/o el apoyo a la supervisión del contrato. </t>
  </si>
  <si>
    <t>2. Apoyar a las personas que realizarán los procesos de experimentación, investigación, observatorio de tendencias y oportunidades, así como la estructuración de proyectos, acompañamiento a los participantes en el proceso para maximizar su potencial, que pueden ser representantes líderes, representantes de las juntas de acción comunal, entre otros, que podrían participar en el laboratorio </t>
  </si>
  <si>
    <t>3. Elaborar las propuestas metodológicas y proporcionar los contenidos para llevar a cabo los procesos de investigación sobre diferentes métodos y técnicas de innovación requeridos por SubaLab. </t>
  </si>
  <si>
    <t>4. Acompañar las diferentes reuniones que se programen para coordinar la realización de los procesos en la localidad de Suba </t>
  </si>
  <si>
    <t>5. Diseñar y/o vincular talleres presenciales y/o virtuales en materia de innovación para los funcionarios y contratistas de la Entidad. </t>
  </si>
  <si>
    <t>6. Brindar apoyo a la gestión institucional que se requiera para la adecuada realización de modelos de mejoramiento organizacional </t>
  </si>
  <si>
    <t>7. Realizar eventos y muestras de los prototipos creados durante el programa </t>
  </si>
  <si>
    <t>8. Elaborar y diseñar fichas de idea o de concepto de los prototipos para orientar la implementación hacia el plan de desarrollo, presupuestos participativos, vinculación con el sector u otra ruta de solución </t>
  </si>
  <si>
    <t>9. Asistir a los eventos que sean liderados por Subalab y realizar la logística para garantizar el éxito de eventos virtuales y presenciales </t>
  </si>
  <si>
    <t>10. Elaborar informe que reporte los alcances de ciudadanos y el impacto de los diseños desarrollados </t>
  </si>
  <si>
    <t>11. Todas las demás actividades en el marco del objeto contractual</t>
  </si>
  <si>
    <t>1. Apoyar a la coordinación en la programación de los espacios de La Casa de la Memoria, verificando disponibilidades de espacios y elementos para las actividades que se quieren realizar. </t>
  </si>
  <si>
    <t>2. Coadyuvar en la construcción de espacios culturales, académicos, artísticos e institucionales que busquen transmitir y mantener vivas las memorias de la localidad de Suba. </t>
  </si>
  <si>
    <t>3. Apoyar a la coordinación en el alistamiento de los espacios y los instrumentos requeridos para las actividades que se lleven a cabo al interior de la casa de la memoria. </t>
  </si>
  <si>
    <t>4. Apoyar las interlocuciones con las organizaciones sociales, agrupaciones, JAC y demás grupos ciudadanos que quieran acceder a la casa de la memoria. </t>
  </si>
  <si>
    <t>5. Apoyar las actividades que le sean designadas por la coordinación de la casa de la memoria. </t>
  </si>
  <si>
    <t>6. Reportar de manera oportuna a la Coordinación de la Casa de Memoria cualquier novedad o eventualidad que se presente, referente a la infraestructura y equipamientos de la casa de la memoria. </t>
  </si>
  <si>
    <t>7. Asistir a las reuniones a las que sea convocado o designado por parte del Alcalde Local, Coordinación de Participación o supervisor de contrato. </t>
  </si>
  <si>
    <t>8. Las demás que sean inherentes al objeto contractual, que se encuentren en la normatividad o que sean solicitadas por el supervisor del contrato.</t>
  </si>
  <si>
    <t>1. Apoyar la coordinación con entidades del nivel local y distrital para garantizar la territorialización de la Política Pública Distrital de victimas </t>
  </si>
  <si>
    <t>2. Apoyar la articulación con entidades distritales para la realización de diagnósticos, caracterizaciones y gestión de la información e indicadores que evidencien la situación de las victimas en la localidad y articular el desarrollo de acciones para mitigar sus necesidades. </t>
  </si>
  <si>
    <t>3. Apoyar las actividades pertinentes para promover la participación de los ciudadanos en los procesos de construcción de paz y reconciliación que se generen a través de la Alcaldía Local de Suba. </t>
  </si>
  <si>
    <t>4. Asistir a los consejos, mesas e instancias de participación que se generen o se relacionen con los asuntos locales o que se desarrollen en la localidad, que le sea solicitados por el Alcalde. </t>
  </si>
  <si>
    <t>5. Apoyar gestiones con las entidades del nivel nacional, distrital y local para el fortalecimiento de los procesos de construcción de paz y reconciliación de la localidad de Suba. </t>
  </si>
  <si>
    <t>6. Convocar a los referentes, instancias y organizaciones para promover la construcción del tejido social y el fortalecimiento de acciones conducentes a la paz y la reconciliación dentro de la localidad, de acuerdo a las metas establecidas Plan de Desarrollo Local. </t>
  </si>
  <si>
    <t>7. Apoyar la realización de los documentos para informar, citar o invitar a los ciudadanos y ciudadanas de la localidad a los diferentes procesos de construcción de paz y reconciliación de la Administración Local. </t>
  </si>
  <si>
    <t>8. Apoyar el diseño de estrategias de gestión de la información, creación e indicadores, recolección de datos cuantitativos y cualitativos y manejo adecuado de la información de acuerdo a la política de datos abiertos y manejo de datos vigentes. </t>
  </si>
  <si>
    <t>9. Apoyar al enlace entre organizaciones e instancias de participación local de victimas, con las autoridades locales, a fin de visibilizar sus demandas y propuestas para garantizar el ejercicio de sus derechos. </t>
  </si>
  <si>
    <t>10. Apoyar en el diseño e implementación de acciones de fortalecimiento de organizaciones de víctimas. </t>
  </si>
  <si>
    <t>11. Las demás que sean inherentes al objeto contractual, que se encuentren en la normatividad o que sean solicitadas por el supervisor del contrato.</t>
  </si>
  <si>
    <t>1. Hacer el acompañamiento administrativo, coordinación y articulación a las organizaciones sociales, puntos de atención comunitaria, entre otras, en la localidad de Suba. </t>
  </si>
  <si>
    <t>2. Articular a las diferentes instituciones públicas y hacer seguimiento a compromisos de las mismas en el marco de las actividades desarrolladas para el fortalecimiento de organizaciones y la gestión de conflictos. </t>
  </si>
  <si>
    <t>3. Gestionar y articular con las entidades de nivel central las capacitaciones, actuaciones y mecanismos de atención que fortalezcan y potencien las organizaciones sociales y los puntos de atención comunitaria y las acciones adelantadas en el desarrollo de las actividades de seguridad y convivencia de la Alcaldía Local de Suba. </t>
  </si>
  <si>
    <t>4. Promover estrategias para la atención y mitigación de violencias y conflictos de convivencia por medio de las diferentes instancias estructurados para dicho efecto por la Alcaldía Local de Suba. </t>
  </si>
  <si>
    <t>1. Apoyar en la elaboración de estudios de mercado, análisis de sector y estudios previos en cada una de las necesidades de contratación respectivos para los procesos de selección del Área de Gestión Del Desarrollo Local en infraestructura y su correspondientes Interventoría. </t>
  </si>
  <si>
    <t>3.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</si>
  <si>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4. Asistir a los comités, reuniones y convocatorias en donde se convoque al Alcalde Local y requiera apoyo técnico del Área Gestión Del Desarrollo Local. </t>
  </si>
  <si>
    <t>5. Participar en los comités de estructuración y evaluación de los procesos contractuales que se adelanten en la entidad.</t>
  </si>
  <si>
    <t>6. Apoyar las evaluaciones en el componente técnico y/o financiero de los proponentes y las propuestas que le sean asignadas, en el marco de los procesos de selección de contratistas que adelanta en el Área de Gestión de Desarrollo Local. </t>
  </si>
  <si>
    <t>7. Apoyar la elaboración de los conceptos técnicos que den insumo para efectuar el cumplimiento de garantías y pólizas que se generen en los proyectos adelantados por el Fondo de Desarrollo Local en materia de infraestructura Vial y espacio público previo al trámite por parte de la Gestión Contractual. </t>
  </si>
  <si>
    <t>8. Las demás actividades que le sean asignadas por el supervisor del contrato y que sean inherente al objeto contractual</t>
  </si>
  <si>
    <t>12. Entregar el archivo fotográfico a las personas encargadas para la generación de contenido gráfico, teniendo en cuenta las directrices establecidas por el Sistema Integrado de Gestión de la Secretaría Distrital de Gobierno.</t>
  </si>
  <si>
    <t>1. Realizar el respectivo acompañamiento técnico a los operativos ejecutados por la Alcaldía Local de Suba y las Inspecciones de Policía de la Localidad, coordinados con la finalidad de restituir el espacio público objeto de ocupación indebida </t>
  </si>
  <si>
    <t>2. Verificar el cumplimiento de los procesos de licenciamiento de acuerdo a la norma urbana y verificar la actividad comercial de acuerdo a los usos reglamentados. </t>
  </si>
  <si>
    <t>3. Dar respuesta, trámite y acompañamiento a las solicitudes elevadas ante la Alcaldía Local de Suba y las Inspecciones de Policía de la Localidad, elevadas por la comunidad y entes de control en materia de espacio público, asesoría en obras y actividad económica. </t>
  </si>
  <si>
    <t>4. Implementar en los aplicativos (Si Actúa, Orfeo), planos y plataformas digitales establecidas para garantizar la debida trazabilidad de los procesos en las actuaciones administrativas como soporte y aval de la información presentada en los informes técnicos. </t>
  </si>
  <si>
    <t>5. Entregar los informes técnicos mensuales, con la información requerida, para el fallo de decisiones administrativas por parte de la Alcaldía Local de Suba y las Inspecciones de Policía de la Localidad. </t>
  </si>
  <si>
    <t>1. Elaborar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t>
  </si>
  <si>
    <t>2. Realizar las evaluaciones en el componente técnico y/o financiero de los proponentes y las propuestas que le sean asignadas, en el marco de los procesos de selección de contratistas que adelanta en el Área de Gestión de Desarrollo Local.</t>
  </si>
  <si>
    <t>3. Participar en las reuniones en los cuales sea designado por el supervisor, de conformidad con el objeto de su contrato.</t>
  </si>
  <si>
    <t>4. Apoyar el seguimiento a los proyectos de inversión mediante la actualización de fichas EBI, DTS y el Plan Anual de Adquisiciones.</t>
  </si>
  <si>
    <t>5. Realizar actividades de apoyo en las acciones necesarias para realizar la depuración de los compromisos constituidos como obligaciones por pagar.</t>
  </si>
  <si>
    <t>1. Apoyar el servicio de conducción del parque automotor a disposición del Área Gestión del Desarrollo Local de Suba, en el transporte de funcionarios y contratistas de la Alcaldía Local de Suba en los diferentes recorridos propios de las actividades misionales de la administración local </t>
  </si>
  <si>
    <t>2. Informar al supervisor del contrato sobre los daños existentes o posibles en los vehículos del área gestión del desarrollo local, con el fin de tomar los correctivos necesarios de manera oportuna. </t>
  </si>
  <si>
    <t>3. Velar por el buen cuidado, manejo, limpieza y tenencia del vehículo asignado. </t>
  </si>
  <si>
    <t>4. Acompañar la realización de eventos y operativos cuando sea necesario </t>
  </si>
  <si>
    <t>5. Llevar un registro mensual de las novedades y desplazamiento del vehículo asignado. </t>
  </si>
  <si>
    <t>6. Responder por el chip del vehículo a cargo para el suministro de combustible. En caso de pérdida, alteración o deterioro del mismo, deberá asumir el costo del mismo. </t>
  </si>
  <si>
    <t>7. Revisar permanentemente el estado general del vehículo: aceite, combustible, agua, aire, llantas, etc., asegurando su correcto funcionamiento e informar por escrito oportunamente cualquier novedad al Coordinador de Vehículos y/o al Supervisor del contrato. </t>
  </si>
  <si>
    <t>8. Responder por el equipo de herramientas, señales y demás elementos del vehículo </t>
  </si>
  <si>
    <t>9. Informar al personal encargado el vencimiento de los documentos del vehículo y personales (SOAT, REVISIÓN TECNICOMECÁNICA Y PASE DE CONDUCCIÓN EXIGIDO). </t>
  </si>
  <si>
    <t>10. Guardar el vehículo en el sitio indicado por la Alcaldía Local de Suba, una vez finalizadas las actividades asignadas. </t>
  </si>
  <si>
    <t>11. Responder por los daños menores o deterioro del vehículo que sean causados durante la ejecución del contrato, que no justifique afectar la Póliza de seguros </t>
  </si>
  <si>
    <t>1. Realizar el apoyo logístico para llevar a cabo el desarrollo de las actividades y operativos adelantados por la Alcaldía Local en temas ambientales</t>
  </si>
  <si>
    <t>2. Promover la creación de nuevas organizaciones ambientales y fortalecer las organizaciones ambientales existentes en la localidad, que promuevan la agricultura urbana y los procedas</t>
  </si>
  <si>
    <t>3. Realizar el acompañamiento de talleres y capacitaciones a la comunidad sobre normatividad ambiental local, agricultura urbana y otras temáticas de carácter ambiental aplicables</t>
  </si>
  <si>
    <t>5. Apoyar actividades relacionadas con la prevención y cuidado del medio Ambiente de la localidad con apoyo de otras entidades</t>
  </si>
  <si>
    <t>6. Desarrollar acciones de intervención y recuperación de espacio y zonas verdes a través de acciones de gestión donde se involucre a la comunidad en la conservación del mismo</t>
  </si>
  <si>
    <t>7. Apoyar acciones de fortalecimiento e impulso a procesos comunitarios e individuales de agricultura urbana.</t>
  </si>
  <si>
    <t>8. Apoyo a la gestión documental y al inventario de archivo de la Alcaldía Local en temas ambiental</t>
  </si>
  <si>
    <t>9. Apoyar en la realización de proyectos orientados al empoderamiento del territorio con acciones comunitarias de carácter ambiental</t>
  </si>
  <si>
    <t>10. Apoyar las acciones enfocadas a fortalecer la comercialización en cadenas cortas de excedentes de producción</t>
  </si>
  <si>
    <t>11. Mantener actualizada la base de datos con la información de la comunidad atendida por temas ambientales para realizar el seguimiento de los requerimientos</t>
  </si>
  <si>
    <t>12. Acompañar la gestión de proyectos de educación ambiental comunitaria</t>
  </si>
  <si>
    <t>13. Apoyar las demás actividades que le sean asignadas por el Alcalde Local y/o el apoyo a la supervisión del contrato y que surjan de la naturaleza del contrato</t>
  </si>
  <si>
    <t>1. Realizar las actividades precontractuales, contractuales y/o de seguimiento que sean necesarias para la correcta ejecución de la meta ¿Implementar 750 acciones de fomento para la agricultura urbana? del proyecto 1995 Sembrando emprendimiento urbano </t>
  </si>
  <si>
    <t>2. Realizar las actividades de apoyo a la supervisión de los contratos o convenios que le sean asignados, de conformidad con las disposiciones legales. </t>
  </si>
  <si>
    <t>3. Responder a las solicitudes de la ciudadanía como de entes de control, oficios, derechos de petición y/o similares que sean radicados en el aplicativo Orfeo y/o por diferentes medios, que le sean asignados. </t>
  </si>
  <si>
    <t>4. Realizar las actividades necesarias para la depuración de los compromisos constituidos como obligaciones por pagar. </t>
  </si>
  <si>
    <t>5. Asistir a las reuniones, consejos, mesas e instancias de participación que se generen o se relacionen con los asuntos locales o que se desarrollen en la localidad, que le sean designados por el Alcalde y/o el apoyo a la supervisión del contrato. </t>
  </si>
  <si>
    <t>6. Realizar los documentos necesarios para la rendición de informes, rendición de cuentas y avances del Plan de Desarrollo Local a entes de control, entidades, instancias de participación y comunidad en general. </t>
  </si>
  <si>
    <t>7. Apoyar la elaboración de los diagnósticos, documentos técnicos, análisis de sector, estudios de mercado y todos los demás que hagan parte de la formulación de los proyectos a su cargo. </t>
  </si>
  <si>
    <t>1. Acompañar los procesos de reubicación y organización del espacio público.</t>
  </si>
  <si>
    <t>2. Mediar y propiciar confianza y comunicación fluida entre la Administración Local y Distrital, así como con los diferentes actores sociales que ocupan el espacio público.</t>
  </si>
  <si>
    <t>3. Entregar reportes semanalmente de las situaciones encontradas y las gestiones realizadas en cada uno de los territorios asignados, en relación con el espacio público recuperado.</t>
  </si>
  <si>
    <t>4. Realizar campañas de sensibilización a las juntas de acción comunal, colegios y comunidad en general en temas de espacio público.</t>
  </si>
  <si>
    <t>5. Asistir y apoyar los operativos que se realicen de recuperación del espacio público, en coordinación con el área de gestión policiva y demás entidades de orden Local o Distrital.</t>
  </si>
  <si>
    <t>6. Orientar a la ciudadanía frente a los procedimientos de recuperación del espacio público y convivencia ciudadana.</t>
  </si>
  <si>
    <t>7. Asistir a los encuentros comunitarios que sean realizados por parte de la Alcaldía y hacer seguimiento a los compromisos adquiridos por parte de las entidades Locales y/o Distritales</t>
  </si>
  <si>
    <t>1. Revisar y analizar jurídicamente las actuaciones asignadas por el Inspector de Policía, emitir o proyectar el respectivo diagnóstico y establecer la actuación jurídica a seguir, conforme con la naturaleza del proceso. </t>
  </si>
  <si>
    <t>2. Proyectar, para revisión y aprobación del Inspector de Policía, los actos que impongan medidas correctivas u órdenes de policía, conforme con la normatividad vigente. </t>
  </si>
  <si>
    <t>3. Proyectar, para revisión y aprobación del Inspector de Policía, los actos por medio de los cuales se resuelvan los recursos interpuestos contra las decisiones adoptadas por los Comandantes de Estación, Subestación y el personal uniformado de la Policía Nacional. </t>
  </si>
  <si>
    <t>4. Apoyar en la revisión del registro y actualización de las actuaciones y querellas que le asigne el Inspector de Policía para impulso, en el Aplicativo ARCO o el sistema dispuesto para su seguimiento. En caso contrario, proceder a informar para que el personal administrativo de la Inspección de Policía proceda a su registro y actualización </t>
  </si>
  <si>
    <t>5. Registrar en el Aplicativo ARCO el trámite realizado de los expedientes asignados, con el fin de darles cierre o el impulso respectivo. </t>
  </si>
  <si>
    <t>6. Acompañar al Alcalde (sa) Local y/o al Inspector de Policía a los operativos de Inspección, Vigilancia y Control en materia de seguridad, tranquilidad, ambiente y recursos naturales, actividad económica, urbanismo, espacio público y libertad de circulación, conforme con las instrucciones que éstos le impartan y los lineamientos distritales, en el marco de las normas vigentes. </t>
  </si>
  <si>
    <t>1. Realizar el respectivo acompañamiento jurídico a los operativos ejecutados por la Alcaldía Local de Suba, coordinados con la finalidad de restituir el espacio público objeto de ocupación indebida y la verificación del cumplimiento de los requisitos de la Ley 232 de 1995 para los establecimientos de comercio. </t>
  </si>
  <si>
    <t>2. Realizar el control y seguimiento por medio de actos administrativos de tramite o de fondo, al cumplimiento del régimen urbanístico y de obras en la localidad de Suba. </t>
  </si>
  <si>
    <t>3. Revisar y analizar la clasificación realizada por los contratistas abogados de los expedientes asignados por vigencia y tipologías: espacio público, establecimientos de comercio Ley 232 de 1995 y régimen de obras y urbanismo. </t>
  </si>
  <si>
    <t>4. Revisar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 </t>
  </si>
  <si>
    <t>5. Realizar los ajustes a los proyectos de actos administrativos realizados por los contratistas abogados a partir de las observaciones y/o modificaciones sugeridas por el profesional que cumpla con el rol de supervisión estratégica de depuración e impulso procesal local de la Alcaldía, o quien este designe. </t>
  </si>
  <si>
    <t>6. Revisar los documentos para firma del alcalde local, de las solicitudes de información y/o concepto dirigidas a las instancias distritales competentes y realizar su respectivo seguimiento. </t>
  </si>
  <si>
    <t>7. Revisar la tipificación del reparto asignado, los expedientes que pueden ser archivados a partir de las causales de caducidad y/o prescripción y/o perdida de fuerza de ejecutoria del acto administrativo. </t>
  </si>
  <si>
    <t>8. Las demás que se le asignen y que surjan de la naturaleza del contrato.</t>
  </si>
  <si>
    <t>1. Realizar el respectivo acompañamiento jurídico a los operativos ejecutados por la Alcaldía Local de Suba, coordinados con la finalidad de restituir el espacio público objeto de ocupación indebida y la verificación del cumplimiento de los requisitos de la Ley 232 de 1995 para los establecimientos de comercio.</t>
  </si>
  <si>
    <t>2. Realizar el control y seguimiento por medio de actos administrativos de tramite o de fondo, al cumplimiento del régimen urbanístico y de obras en la localidad de Suba.</t>
  </si>
  <si>
    <t>3. Revisar y analizar la clasificación realizada por los contratistas abogados de los expedientes asignados por vigencia y tipologías: espacio público, establecimientos de comercio Ley 232 de 1995 y régimen de obras y urbanismo.</t>
  </si>
  <si>
    <t>4. Revisar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t>
  </si>
  <si>
    <t>5. Realizar los ajustes a los proyectos de actos administrativos realizados por los contratistas abogados a partir de las observaciones y/o modificaciones sugeridas por el profesional que cumpla con el rol de supervisión estratégica de depuración e impulso procesal local de la Alcaldía, o quien este designe.</t>
  </si>
  <si>
    <t>6. Revisar los documentos para firma del alcalde local, de las solicitudes de información y/o concepto dirigidas a las instancias distritales competentes y realizar su respectivo seguimiento.</t>
  </si>
  <si>
    <t>7. Revisar la tipificación del reparto asignado, los expedientes que pueden ser archivados a partir de las causales de caducidad y/o prescripción y/o perdida de fuerza de ejecutoria del acto administrativo.</t>
  </si>
  <si>
    <t>1. Realizar seguimiento a las estrategias y herramientas institucionales para adelantar y optimizar la depuración e impulso de las actuaciones administrativas a cargo del Alcalde Local como autoridad de policía. </t>
  </si>
  <si>
    <t>2. Supervisar los procesos administrativos de competencia de la dependencia, de acuerdo con la normatividad vigente y los procedimientos establecidos en la materia. </t>
  </si>
  <si>
    <t>3. Coordinar el desarrollo de los procesos y procedimientos que organizan y apoyan la gestión de las autoridades de policía locales a cargo de la Secretaría de Distrital de Gobierno, de forma oportuna conforme a las orientaciones del Alcalde Local y las directrices institucionales y Distritales en la materia, en el marco de la normatividad vigente. </t>
  </si>
  <si>
    <t>4. Brindar apoyo en la revisión jurídica de los informes técnicos y el recaudo probatorio practicado por los abogados con el fin de impulsar y archivar las actuaciones administrativas relacionadas con actividad económica, urbanismo y espacio público. </t>
  </si>
  <si>
    <t>5. Apoyar al Alcalde Local en la revisión de los conceptos emitidos por los abogados de apoyo, garantizando que se incorporen sus observaciones y/o modificaciones sugeridas, de acuerdo con el soporte jurídico y técnico </t>
  </si>
  <si>
    <t>6. Consolidar la información de las actuaciones administrativas depuradas e impulsadas en la localidad de forma mensual, revisando que la misma, haya sido registrada en el Aplicativo ¿SI ACTUA?, con el fin de dar el cierre respectivo y para que la Dirección para la Gestión Policiva realice el seguimiento de estas. </t>
  </si>
  <si>
    <t>7. Implementar las directrices emitidas por la Dirección para la Gestión Policiva en la aplicación técnica y normativa de la gestión de las actuaciones administrativas, conforme a la normatividad legal vigente </t>
  </si>
  <si>
    <t>8. Orientar jurídicamente al equipo de la alcaldía Local encargados de depurar expedientes administrativos con el fin de analizar y determinar las causales de caducidad y/o prescripción y/o pérdida de fuerza de ejecutoria de los actos administrativos. </t>
  </si>
  <si>
    <t>9. Apoyar en los trámites necesarios a la Alcaldía Local para surtir el trámite de notificación personal y mediante edicto de los actos administrativos y decisiones, en los términos de la Ley 1437 de 2011. </t>
  </si>
  <si>
    <t>10. Las demás que le sean asignadas y que este relacionadas con el objeto del Contrato.</t>
  </si>
  <si>
    <t>14. Las demás que sean inherentes al objeto contractual, que se encuentren en la normatividad o que sean solicitadas por el supervisor del contrato</t>
  </si>
  <si>
    <t>2 . Informar al supervisor del contrato sobre los daños existentes o posibles en los vehículos del área gestión del desarrollo local, con el fin de tomar los correctivos necesarios de manera oportuna. </t>
  </si>
  <si>
    <t>12. Las demás que sean inherentes al objeto con</t>
  </si>
  <si>
    <t>1. Apoyar jurídica y técnicamente en el desarrollo de las actividades encaminadas al cumplimiento de las metas establecidas en los planes de trabajo suscritos para los temas de establecimientos de comercio, espacio público, obras y urbanismo, propiedad horizontal, derechos de petición, peticiones entes de control y parqueaderos. </t>
  </si>
  <si>
    <t>2. Apoyar en la elaboración y socialización de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</si>
  <si>
    <t>3. Apoyar en la elaboración y seguimiento de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</si>
  <si>
    <t>4. Realizar las acciones necesarias con el fin de cumplir las metas establecidas en el plan de gestión en todo lo concerniente a Inspección vigilancia y control </t>
  </si>
  <si>
    <t>5. Apoyar en la formulación y seguimiento a los planes de mejoramiento internos, plan de gestión, matriz de riesgo y servicio no conforme. </t>
  </si>
  <si>
    <t>6. Apoyar en la programación y realización de los operativos de inspección vigilancia y control, conforme a los lineamientos del alcalde local y Distritales en la materia. </t>
  </si>
  <si>
    <t>7. Consolidar y elaborar informe mensual de la gestión realizada en los diferentes operativos y remitir la información solicitada por nivel central. </t>
  </si>
  <si>
    <t>8. Socializar las orientaciones y directrices emitidas desde la Secretaría Distrital de Gobierno o por el Alcalde Local </t>
  </si>
  <si>
    <t>9. Apoyar en el control, consolidación y seguimiento de los requerimientos y peticiones reiteradas sobre directrices jurídicas y remitir informe para ser resueltas en mesa de trabajo. </t>
  </si>
  <si>
    <t>10. Asistir a las reuniones que se deleguen desde alcalde local o Área de Gestión Jurídica y Policiva </t>
  </si>
  <si>
    <t>11. Las demás actividades que le sean asignadas por el supervisor del contrato y quesean inherente al objeto contractual.</t>
  </si>
  <si>
    <t xml:space="preserve">1. Apoyar la supervisión de contratos y convenios relacionados con el componente de gestión ambiental que le sean designados por el alcalde(sa) Local, conforme con lo establecido en el Manual de Supervisión e Interventoría de la Secretaría Distrital de Gobierno. </t>
  </si>
  <si>
    <t xml:space="preserve">2. Articular acciones, actividades y jornadas con el IDPYBA en territorio. </t>
  </si>
  <si>
    <t xml:space="preserve">3. Asistir y acompañar reuniones de instancias de participación ciudadana, principalmente al Consejo Local PyBA. </t>
  </si>
  <si>
    <t xml:space="preserve">4. Presidir como delegado del Alcalde Local los consejos locales PyBA formalizados, dando cumplimiento al acuerdo 524 de 2013. </t>
  </si>
  <si>
    <t xml:space="preserve">5. Acompañar actividades, brigadas y jornadas PyBA, brindando apoyo logístico a nivel local, tanto con entidades como con la comunidad. </t>
  </si>
  <si>
    <t xml:space="preserve">6. Servir de enlace entre la comunidad y el IDPYBA para la atención de requerimientos relacionados con la protección y el bienestar animal de la localidad. </t>
  </si>
  <si>
    <t xml:space="preserve">7. Llevar a cabo el registro de perros potencialmente peligrosos ante la alcaldía localidad y el registro Ciudadano de 4 patas de IDPYBA. </t>
  </si>
  <si>
    <t>1. Realizar las actividades precontractuales, contractuales y/o de seguimiento que sean necesarias para la correcta ejecución de la meta Plantar 1000 árboles urbanos y/o rurales del proyecto 1969 Más árboles, más vida</t>
  </si>
  <si>
    <t>1. Liderar la Gestión Documental de acuerdo al objeto del contrato. </t>
  </si>
  <si>
    <t>2. Implementar las acciones acordadas por el Grupo de Gestión del Patrimonio Documental de la Dirección Administrativa frente al cumplimiento de los lineamientos técnicos, procesos y procedimientos encaminados al cumplimiento del Programa de Gestión Documental de la Entidad. </t>
  </si>
  <si>
    <t>3. Implementar la operación de organización documental verificando que los procesos técnicos archivísticos se cumplan de manera idónea de acuerdo con lo establecido en la normativa nacional, distrital e interna establecida por la Secretaria Distrital de Gobierno. </t>
  </si>
  <si>
    <t>4. Llevar en estricto orden y en el formato único de inventario documental establecido por el Proceso de Gestión del Patrimonio Documental los inventarios del archivo de gestión que tenga la Alcaldía Local del fondo documental acumulado. </t>
  </si>
  <si>
    <t>5. Apoyar la supervisión de las acciones y actividades del grupo de trabajo que tenga a su cargo, así como rendir informes mensuales del avance sobre el proceso. </t>
  </si>
  <si>
    <t>6. Responder por las actividades que le sean encomendadas como referente de gestión documental de la Alcaldía Local. </t>
  </si>
  <si>
    <t>7. Las demás obligaciones que sean asignadas y que surjan de la naturaleza del contrato.</t>
  </si>
  <si>
    <t xml:space="preserve">1. Desarrollar actividades de planeación estratégica y de seguimiento a las metas establecidas en el Plan de Desarrollo Local y lo referente al Área de Gestión del Desarrollo Local con respecto a la reactivación económica local. </t>
  </si>
  <si>
    <t xml:space="preserve">2. Participar en las reuniones y comités en los cuales sea designado por el supervisor y/o apoyo a la supervisión, de conformidad con el objeto de su contrato o con la reactivacion económica de la localidad. </t>
  </si>
  <si>
    <t xml:space="preserve">3. Gestionar, apoyar y hacer seguimiento a los proyectos de inversión que se deriven del Plan de Desarrollo Local de Suba principalmente los relacionados con la reactivación económica local. </t>
  </si>
  <si>
    <t xml:space="preserve">4. Apoyar actividades de planeación presupuestal y seguimiento de los proyectos que le sean asignados. </t>
  </si>
  <si>
    <t xml:space="preserve">5. Diligenciar y/o cargar las matrices a las plataformas que le sean solicitadas y que se deriven de las actividades propias de la planeación de la Alcaldía Local de Suba. </t>
  </si>
  <si>
    <t xml:space="preserve">6. Responder a las solicitudes de la ciudadanía y/o de entes de control oficios, derechos de petición y/o similares que sean radicados en el aplicativo Orfeo y/o por diferentes medios, que le sean asignados. </t>
  </si>
  <si>
    <t xml:space="preserve">7. Apoyar la elaboración de los estudios previos de los proyectos de inversión designados por el ordenador del gasto, de acuerdo con el plan de compras del Área de Gestión del Desarrollo Local </t>
  </si>
  <si>
    <t>2. Apoyar la construcción, seguimiento y ejecución de del plan de trabajo territorial de la Alcaldía Local de Suba. </t>
  </si>
  <si>
    <t>3. Preparar la información y/o presentar informes técnicos y ejecutivos de los procesos sociales de la Alcaldía Local de Suba, para rendición de cuentas de las diferentes instancias y ciudadanía, así como los solicitados por los organismos de control </t>
  </si>
  <si>
    <t>4. Responder oportunamente los derechos de petición y demás solicitudes presentadas por los entes de control, corporaciones públicas y ciudadanía en general, que estén relacionados con el objeto contractual </t>
  </si>
  <si>
    <t>5. Asistir a las reuniones a las que sea citado o designado, para la atención de los asuntos relacionados con el objeto contractual. </t>
  </si>
  <si>
    <t>6. Apoyar la articulación, orientación y concertación de las acciones de la Alcaldía Local en materia de promoción interinstitucional </t>
  </si>
  <si>
    <t>7. Las demás actividades que le sean asignadas por el supervisor y que tengan relación con el objeto contractual</t>
  </si>
  <si>
    <t xml:space="preserve">1. Apoyar en la revisión y depuración de los contratos de comodatos, tanto los vencimientos como las pólizas y los elementos entregados en el mismo </t>
  </si>
  <si>
    <t xml:space="preserve">2. Apoyar en la depuración del inventario, realizando ingresos y egresos en el aplicativo SI CAPITAL y en el módulo para realizar la depuración de los elementos y realizar el diligenciamiento de las bases de datos establecidas por la entidad. </t>
  </si>
  <si>
    <t xml:space="preserve">3. Apoyar en la depuración de la bodega de elementos nuevos y usados </t>
  </si>
  <si>
    <t xml:space="preserve">4. Apoyar en la depuración del kárdex de elementos de consumo. </t>
  </si>
  <si>
    <t>5. Las demás que sean inherentes al objeto contractual, que se encuentren en la normatividad vigente o sean solicitadas por el supervisor y/o apoyo a la supervisión del contrato.</t>
  </si>
  <si>
    <t xml:space="preserve">1. Realizar la operación de la maquinaria de forma puntual y atendiendo todos los requerimientos de seguridad estipulados para tal fin </t>
  </si>
  <si>
    <t xml:space="preserve">2. Cumplir con la normatividad vigente en el desarrollo de sus actividades. Todo material que sea manipulado deberá hacerse teniendo en cuenta los parámetros SISO ambientales vigentes en el distrito </t>
  </si>
  <si>
    <t xml:space="preserve">3. Velar por el buen manejo y correcta conducción de la maquinaria asignada </t>
  </si>
  <si>
    <t xml:space="preserve">4. Hacer buen uso y correcta operación del equipo que le sea asignado, velando por la seguridad e integrudad del equipo durante el tiempo que le sea asignado para su operación y traslado. </t>
  </si>
  <si>
    <t xml:space="preserve">5. Avisar oportunamente y por escrito al Supervisor del contrato o a quien haga sus veces, respecto del estado general de la maquinaria y de la vigencia de los documentos que se requieran para su movilidad. </t>
  </si>
  <si>
    <t xml:space="preserve">6. Retirar y guardar la maquinaria en el sitio establecido para ello o donde el Supervisor del contrato lo requiere. </t>
  </si>
  <si>
    <t xml:space="preserve">7. Hacer seguimiento a los cambios de aceite y llevar una hoja de control, donde se haga seguimiento detallado del consumo de combustible, kilometraje (horómetro), vencimiento de seguros, y demás aspectos relacionados con los vehículos y/o equipos. </t>
  </si>
  <si>
    <t xml:space="preserve">8. Entregar de forma oportuna los CHIPS y solicitar oportunamente el combustible, los lubricantes y colaborar en la supervisión de las reparaciones de los equipos </t>
  </si>
  <si>
    <t xml:space="preserve">9. Informar en debida forma y oportunidad cualquier novedad que se presente durante la ejecución de los trabajos </t>
  </si>
  <si>
    <t xml:space="preserve">10. Cumplir con los cronogramas de trabajo que se concreten en el Área De Gestión Del Desarrollo Local </t>
  </si>
  <si>
    <t>11. Cumplir con las demás labores que le sean asignadas y que correspondan a la naturaleza de las actividades objeto del contrato</t>
  </si>
  <si>
    <t xml:space="preserve">1. Realizar la operación del equipo de forma puntual y atendiendo todos los requerimientos de seguridad estipulados para tal fin </t>
  </si>
  <si>
    <t xml:space="preserve">2. Velar por el buen manejo y correcta conducción del equipo asignado </t>
  </si>
  <si>
    <t xml:space="preserve">3. Hacer buen uso y correcta operación del equipo que le sea asignado, velando por la seguridad e integrudad del equipo durante el tiempo que le sea asignado para su operación y traslado. </t>
  </si>
  <si>
    <t xml:space="preserve">4. Avisar oportunamente y por escrito al Supervisor del contrato o a quien haga sus veces, respecto del estado general de la maquinaria y de la vigencia de los documentos que se requieran para su movilidad. </t>
  </si>
  <si>
    <t xml:space="preserve">5. Retirar y guardar la maquinaria en el sitio establecido para ello o donde el Supervisor del contrato lo requiere. </t>
  </si>
  <si>
    <t xml:space="preserve">6. Hacer seguimiento a los cambios de aceite y llevar una hoja de control, donde se haga seguimiento detallado del consumo de combustible, kilometraje (horómetro), vencimiento de seguros, y demás aspectos relacionados con los vehículos y/o equipos. </t>
  </si>
  <si>
    <t xml:space="preserve">7. Informar en debida forma y oportunidad cualquier novedad que se presente durante la ejecución de los trabajos </t>
  </si>
  <si>
    <t xml:space="preserve">8. Cumplir con los cronogramas de trabajo que se concreten en el Área De Gestión Del Desarrollo Local </t>
  </si>
  <si>
    <t>9. Cumplir con las demás labores que le sean asignadas y que correspondan a la naturaleza de las actividades objeto del contrato</t>
  </si>
  <si>
    <t>1. Acompañar la proyección de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 </t>
  </si>
  <si>
    <t>2. Realizar el control y seguimiento al trámite y respuesta oportuna a proposiciones, tutelas, acciones populares y requerimientos de entes de control. </t>
  </si>
  <si>
    <t>3. Asistir a las audiencias y reuniones relacionadas con acciones populares que convoquen los juzgados, secretaria general, secretaria de gobierno u otras entidades y demás reuniones a las que sea convocado. </t>
  </si>
  <si>
    <t>4. Acompañar la presentación de informes periódicos a los juzgados, en relación con el avance de las acciones populares. </t>
  </si>
  <si>
    <t>5. Apoyar los operativos que delegue el Alcalde Local o su delegado o apoyo a la supervisión. </t>
  </si>
  <si>
    <t>6. Apoyar en los casos especiales y asuntos relevantes desde el punto de vista jurídico y/o financiero, relacionados con la aplicación de la normatividad vigente, en materia contractual y administrativa. </t>
  </si>
  <si>
    <t>7. Apoyar el desarrollo de las actuaciones administrativas sancionatorias de tipo contractual que deba adelantar el Fondo de Desarrollo Local de Suba Alcaldía Local de Suba. </t>
  </si>
  <si>
    <t>8. Las demás actividades que le sean asignadas por el supervisor del contrato y que sean inherente al objeto contractual.</t>
  </si>
  <si>
    <t>1. Diseñar y desarrollar aplicaciones web, móviles o sistemas de información necesarios en la Alcaldía Local de Suba </t>
  </si>
  <si>
    <t>2. Administrar las herramientas digitales para la información y los sistemas de información con que cuente la Alcaldía Local de Suba. </t>
  </si>
  <si>
    <t>3. Mantener y configurar el servidor y los aplicativos que se gestionan desde allí. </t>
  </si>
  <si>
    <t>4. Realizar gestión a las máquinas virtuales y file server </t>
  </si>
  <si>
    <t>5. Prestar soporte para el correcto funcionamiento de las aplicaciones desarrolladas por la Alcaldía Local de Suba. </t>
  </si>
  <si>
    <t>6. Administrar, actualizar y gestionar las bases de datos de la entidad y garantizar la disposición de la información en el centro de mando. </t>
  </si>
  <si>
    <t>7. Realizar proyectos de transformación digital y propender la política cero papel, salvaguardando la memoria institucional y de los procesos que se desarrollan en la entidad. </t>
  </si>
  <si>
    <t>8. Congregar la información misional de la entidad en aras de realizar, gestionar y mantener las bases de datos de la entidad en su capa de Gestión de la Información y Sistemas de la Información de la arquitectura TI. </t>
  </si>
  <si>
    <t>9. Dar soporte y capacitar a los funcionarios de la Alcaldía Local de Suba en cuanto al uso y apropiación de los sistemas de información </t>
  </si>
  <si>
    <t>10. Apoyar la generación de mecanismos de transparencia, participación y colaboración procurando que las acciones de Gobierno Abierto respondan a las necesidades de la ciudadanía y sean un medio para facilitar la rendición de cuentas de la entidad </t>
  </si>
  <si>
    <t>11. Apoyar contenidos de desarrollo que requiera la página web de la Alcaldía, así como el apoyo al cumplimiento a la ley de transparencia 1712 de 2014. </t>
  </si>
  <si>
    <t>1. Apoyar la revisión jurídica de las distintas etapas del proceso de contratación de los contratos, convenios y demás acuerdos de voluntades que suscriba el Área de Gestión del Desarrollo Local - Alcaldía Local de Suba. </t>
  </si>
  <si>
    <t>2. Apoyar la revisión de los actos administrativos de carácter general o particular que se generan en la etapa precontractual, contractual y postcontractual que le sean asignados. </t>
  </si>
  <si>
    <t>3. Participar en los diferentes comités y audiencias de contratación de los procesos de selección que le sean asignados </t>
  </si>
  <si>
    <t>5. Acompañar los distintos procedimientos de la etapa postcontractual que conozca el Fondo de Desarrollo Local de Suba, de conformidad con la naturaleza de estos procesos. </t>
  </si>
  <si>
    <t>6. Emitir los conceptos jurídicos de carácter contractual y realizar los análisis de tipo jurídico de la misma índole que le sean asignados por la supervisión del contrato </t>
  </si>
  <si>
    <t>7. Apoyar la coordinación de la gestión de las evaluaciones jurídicas de los proponentes y propuestas presentadas dentro de los procesos de selección de contratistas que le sean asignados. </t>
  </si>
  <si>
    <t>8. Realizar el apoyo a la supervisión de los contratos y/o convenios que le sean asignados por el supervisor del contrato. </t>
  </si>
  <si>
    <t>9. Apoyar y acompañar el desarrollo de las actuaciones administrativas sancionatorias de tipo contractual que deba adelantar el Fondo de Desarrollo Local de Suba Alcaldía Local de Suba. </t>
  </si>
  <si>
    <t>10. Las demás inherentes al objeto contractual que sean solicitadas por el supervisor y/o apoyo a la supervisión del contrato.</t>
  </si>
  <si>
    <t>1. Liderar la formulación de estudios previos, estudios de sector, estudio de mercado, entre otros, que se requieran para adelantar los procesos contractuales que materializan los proyectos de inversión que contiene el Plan de Desarrollo Local. </t>
  </si>
  <si>
    <t>2. Apoyar la supervisión de contratos y convenios que le sean designados por el Alcalde(sa) Local, conforme con lo establecido en el Manual de Supervisión e Interventoría de la Secretaría Distrital de Gobierno. </t>
  </si>
  <si>
    <t>3. Realizar las actividades de planeación presupuestal relacionadas con la estructuración, ejecución y seguimiento del presupuesto de inversión y funcionamiento local, Plan Anual de Adquisiciones, Plan Operativo Anual de Inversiones y demás herramientas. </t>
  </si>
  <si>
    <t>4. Mantener actualizadas las fichas EBI, DTS, reporte MUSI y demás necesarios para el desarrollo de los proyectos de inversión locales. </t>
  </si>
  <si>
    <t>5. Realizar informes técnicos y ejecutivos de los procesos de la Alcaldía Local de Suba, para la rendición de cuentas ante las diferentes instancias y ciudadanía, así como los solicitados por los organismos de </t>
  </si>
  <si>
    <t>8. Apoyar las demás actividades que le sean asignadas por el Alcalde Local y/o el apoyo a la supervisión del contrato y que surjan de la naturaleza del contrato.</t>
  </si>
  <si>
    <t>1. Apoyar al alcalde (sa) Local en la realización de la convocatoria a sesiones ordinaria o extraordinaria del Consejo Local de Seguridad, en coordinación con el Enlace Local de Seguridad de la Secretaría Distrital de Seguridad, Convivencia y Justicia (SCJ), de conformidad con las instrucciones que le imparta el (la) alcalde (sa) Local y la SCJ. </t>
  </si>
  <si>
    <t>2. Asistir a las reuniones del Consejo Local de Seguridad, apoyar el desarrollo de estas, llevar el control y custodia de las actas y hacer seguimiento al cumplimiento de los compromisos adquiridos por la Alcaldía y demás miembros de Consejo. </t>
  </si>
  <si>
    <t>3 . Gestionar, analizar y revisar, en coordinación con las organizaciones sociales de la localidad y las entidades Distritales, las iniciativas y sugerencias de la comunidad respecto de los asuntos de seguridad y convivencia ciudadana. </t>
  </si>
  <si>
    <t>4. Realizar el monitoreo constante del comportamiento de la seguridad, convivencia y percepción de seguridad en los territorios de la localidad. </t>
  </si>
  <si>
    <t>5. Apoyar la elaboración, revisión y análisis de las respuestas a requerimientos, quejas, reclamos, peticiones y demás solicitudes de la comunidad, de los entes de control y vigilancia y entidades de derecho público y/o privado, que guarden relación con el objeto contractual, dentro de los plazos, términos y condiciones establecidos por la normatividad vigente. </t>
  </si>
  <si>
    <t>6. Participar, propender por el cumplimiento y hacer seguimiento a las metas del Plan de Gestión Local relacionadas con seguridad, convivencia y justicia. </t>
  </si>
  <si>
    <t>7. Revisar, analizar y conceptuar sobre la información relacionada con la situación de convivencia y seguridad ciudadana de la localidad, promoviendo y coordinando la caracterización de las problemáticas y la difusión de la información a nivel distrital. </t>
  </si>
  <si>
    <t>8. Revisar, analizar y conceptuar sobre de los informes presentados al alcalde (sa) Local, en temas relacionados con seguridad, convivencia y justicia, cuando así lo solicite la Alcaldía Local. </t>
  </si>
  <si>
    <t>9 . Ejecutar las supervisiones que le sean asignadas relacionadas con seguridad, convivencia y justicia, cumpliendo con los manuales y normas existentes. </t>
  </si>
  <si>
    <t>10. Apoyar la formulación de los proyectos de inversión de la Alcaldía Local relacionados con seguridad y convivencia, en concordancia con lo establecido en el Plan de Desarrollo Local, las líneas de inversión dictadas por el Consejo Superior de Política Fiscal - CONFIS, los criterios de elegibilidad y viabilidad del Sector Seguridad, las directrices del Departamento Administrativo del Planeación Distrital y de conformidad con los plazos e instrucciones que le imparta el (la) alcalde (sa) Local. </t>
  </si>
  <si>
    <t>11. Apoyar la supervisión e interventoría de contratos o convenios relacionados con seguridad y convivencia que le sean designados por el Alcalde (sa) Local, conforme con lo establecido en el Manual de Supervisión e Interventoría de la Secretaría Distrital de Gobierno. </t>
  </si>
  <si>
    <t>12. Convocar y apoyar la instalación y el desarrollo de los Puestos de Mando Unificado -PMU, de responsabilidad de la Alcaldía Local, de acuerdo con la normatividad vigente y las instrucciones que le imparta el (la) alcalde (sa) Local. </t>
  </si>
  <si>
    <t>13. Asistir y apoyar, al Alcalde (sa) Local o a quien este designe, en las reuniones de carácter externo o interno, diligencias, visitas y operativos que se requieran. </t>
  </si>
  <si>
    <t>14. Apoyar la implementación del Capítulo Local del Plan Integral de Seguridad, Convivencia y Justicia Distrital, realizar su seguimiento y actualización, de conformidad con las instrucciones que le imparta el (la) Alcalde (sa) Local. </t>
  </si>
  <si>
    <t>15. Promover, convocar, participar, hacer seguimiento y registrar, en coordinación con la SCJ, las Juntas Zonales de Seguridad, según la normativa que las reglamenta. </t>
  </si>
  <si>
    <t>16. Asistir a las reuniones a las que sea citado o designado, para la atención de los asuntos relacionados con el objeto contractual. </t>
  </si>
  <si>
    <t>17. Presentar informe mensual de las actividades realizadas en cumplimiento de las obligaciones pactadas. </t>
  </si>
  <si>
    <t>18. Entregar, mensualmente, el archivo de los documentos suscritos que haya generado en cumplimiento del objeto y obligaciones contractuales. </t>
  </si>
  <si>
    <t>19. Las demás que se le asignen y que surjan de la naturaleza del Contrato.</t>
  </si>
  <si>
    <t>1. Apoyar la supervisión de contratos y convenios relacionados con el componente de gestión ambiental que le sean designados por el alcalde(sa) Local, conforme con lo establecido en el Manual de Supervisión e Interventoría de la Secretaría Distrital de Gobierno. </t>
  </si>
  <si>
    <t>2. Revisar la elaboración de los estudios previos de los proyectos de inversión asignados en materia ambiental, de acuerdo con el plan de compras del Área de Gestión del Desarrollo Local. </t>
  </si>
  <si>
    <t>3. Apoyar la presentación o rendición de informes a los entes de control, entidades, instancias de participación, comunidad en general y demás que le sean requeridos para dar cuenta del cumplimiento del Plan de Desarrollo Local. </t>
  </si>
  <si>
    <t>4. Apoyar la coordinación, el control y el seguimiento a los planes de mejoramiento derivados de auditorías internas y externas, hallazgos administrativos y/o fiscales, con sus respectivos reportes, así como adelantar oportunamente las actuaciones administrativas que correspondan. </t>
  </si>
  <si>
    <t>5. Asistir a las reuniones, consejos, mesas e instancias de participación a las que sea citado o designado, para la atención de los asuntos relacionados con el objeto contractual. </t>
  </si>
  <si>
    <t>1. Apoyar en la coordinación, articulación, orientación y concertación de las acciones de la Alcaldía Local en materia de promoción local de la participación y fortalecimiento de la sociedad civil y sus organizaciones sociales. </t>
  </si>
  <si>
    <t>2. Apoyar y articular los espacios de participación ciudadana y comunitaria, Juntas de Acción Comunal, Asociaciones de Vecinos y demás instancias de participación existentes en la Localidad de conformidad con las indicaciones de la Alcaldía Local. </t>
  </si>
  <si>
    <t>3. Apoyar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</si>
  <si>
    <t>4. Apoyar la realización y/o participar en las reuniones de carácter ordinario y/o extraordinario de las instancias de participación y/o de Gobierno de la localidad que le sean designadas por el Alcalde (sa) Local. </t>
  </si>
  <si>
    <t>5. Articular acciones y estrategias para la implementación de la política pública y del Sistema Distrital de Participación. </t>
  </si>
  <si>
    <t>6. Apoyar la realización de eventos ciudadanos y/o comunitarios que le sean designados. </t>
  </si>
  <si>
    <t>7. Apoyar en el trámite y respuesta de los requerimientos y peticiones relacionados con el tema de participación, que se requieran. </t>
  </si>
  <si>
    <t>8. Apoyar en la consolidación y análisis de los diagnósticos sectoriales o poblacionales suministrados por las instituciones con presencia en lo local, cuando así se requiera. </t>
  </si>
  <si>
    <t>9. Apoyar la formulación de los proyectos de inversión relacionados con participación ciudadana, que se financien con recursos del Fondo de Desarrollo Local. </t>
  </si>
  <si>
    <t>10. Apoyar en la etapa precontractual y contractual de los proyectos de inversión relacionados con participación ciudadana, que se financien con recursos del Fondo de Desarrollo Local. </t>
  </si>
  <si>
    <t>11. Apoyar la supervisión de contratos y convenios relacionados con participación ciudadana que le sean designados por el (la) Alcalde (sa) Local, según lo establecido en el Manual de Supervisión e Interventoría de la Secretaría Distrital de Gobierno. </t>
  </si>
  <si>
    <t>15. Las demás que demande la Administración Local a través de su supervisor, que correspondan a la naturaleza del contrato y que sean necesarias para la consecución del fin del objeto contractual.</t>
  </si>
  <si>
    <t>1. Efectuar la liquidación, consolidación y posterior depuración, de la totalidad de Obligaciones por Pagar vigentes, a cargo del Fondo de Desarrollo Local de Suba, realizando el seguimiento técnico respectivo. </t>
  </si>
  <si>
    <t>2. Proyectar para revisión del abogado y posterior firma del Alcalde Local, las actas de liquidación de los contratos indicados por el Fondo de Desarrollo Local de Suba, de conformidad con los antecedentes que obran en el archivo correspondiente, con observancia de la normatividad legal vigente en materia contractual. </t>
  </si>
  <si>
    <t>3. Revisar y emitir el concepto técnico de los contratos que por su naturaleza requieran pronunciamiento, necesario para la liquidación de contratos a su cargo. </t>
  </si>
  <si>
    <t>4. Recomendar al Alcalde Local el trámite a seguir para la liquidación unilateral de los contratos, cuando a ello hubiere lugar. </t>
  </si>
  <si>
    <t>5. Recomendar al abogado de realizar la gestión de depuración de Obligaciones por Pagar, iniciar el impulso procesal que se requiera en procesos que demanden la aplicación del artículo 86 de la Ley 1474 de 2011 y/o normas que regulen lo relacionado con incumplimiento de obligaciones contractuales, proyectando las decisiones que considere pertinentes. </t>
  </si>
  <si>
    <t>6. Emitir concepto técnico que será direccionado a la Oficina Jurídica de la Secretaría Distrital de Gobierno, relacionado con acciones constitucionales en temas de la liquidación de los contratos del Fondo de Desarrollo Local de Suba, previa solicitud del Alcalde Local. </t>
  </si>
  <si>
    <t>7. Realizar acompañamiento en las distintas etapas del proceso de contratación, participando en los diferentes comités y audiencias de contratación y realizando las evaluaciones de los proponentes y propuestas presentadas dentro de los procesos de selección de contratistas que adelante la Alcaldía Local de Suba y que le sean asignados en el componente administrativo y financiero. </t>
  </si>
  <si>
    <t>1. Acompañar la supervisión de contratos y convenios que le sean designados por el alcalde(sa) Local, conforme con lo establecido en el Manual de Supervisión e Interventoría de la Secretaría Distrital de Gobierno. </t>
  </si>
  <si>
    <t>2. Acompañar la construcción, seguimiento y ejecución del presupuesto de inversión y funcionamiento local, plan operativo anual de inversión y demás herramientas de planeación financiera de la inversión y plan estratégico local </t>
  </si>
  <si>
    <t>3. Acompañar la ejecución de los procesos administrativos, técnicos y financieros que se adelanten en la Alcaldía Local, así como en el control y evaluación de los programas y proyectos </t>
  </si>
  <si>
    <t>4. Preparar la información y/o presentar informes técnicos y ejecutivos de los procesos sociales de la Alcaldía Local de Suba, para rendición de cuentas de las diferentes instancias y ciudadanía, así como los solicitados por los organismos de control </t>
  </si>
  <si>
    <t>5. Responder oportunamente los derechos de petición y demás solicitudes presentadas por los entes de control, corporaciones públicas y ciudadanía en general, que estén relacionados con el objeto contractual </t>
  </si>
  <si>
    <t>7. Acompañar la articulación, orientación y concertación de las acciones de la Alcaldía Local en materia de promoción interinstitucional </t>
  </si>
  <si>
    <t>8. Garantizar la articulación entre las diferentes entidades distritales y el Fondo para el cumplimiento del Plan de Desarrollo Local </t>
  </si>
  <si>
    <t>9. Brindar lineamientos entre las entidades y el Fondo para el suministro de información necesaria que permita la formulación de los procesos que dan cumplimiento a las metas establecidas en el Plan de Desarrollo Local. </t>
  </si>
  <si>
    <t>10. Las demás actividades que le sean asignadas por el supervisor y que tengan relación con el objeto contractual.</t>
  </si>
  <si>
    <t>1. Apoyar la verificación, seguimiento y control de las cuentas de cobro de personas naturales para su respectiva reprogramación y pago. </t>
  </si>
  <si>
    <t>2. Apoyar en el seguimiento oportuno al pago de los servicios públicos de las respectivas sedes del Fondo de Desarrollo Local, así como elaborar base de datos y entregar reportes cuando se requiera. </t>
  </si>
  <si>
    <t>3. Apoyar en la generación de los recibos de pago por conceptos varios de los ciudadanos y entidades ante la Secretaria Distrital de Hacienda. </t>
  </si>
  <si>
    <t>4. Apoyar en la programación de recorridos que sean programados por las áreas de la Alcaldía en cuanto a apoyo vehicular </t>
  </si>
  <si>
    <t>5. Proyectar solicitudes para las entidades y/o ciudadanos cuando se le requieran. </t>
  </si>
  <si>
    <t>6. Atender las solicitudes asignadas mediante el aplicativo ORFEO y otros medios oficiales dentro de los términos establecidos. </t>
  </si>
  <si>
    <t>7. Asistir a las reuniones a las que sea citado o designado, para la atención de los asuntos relacionados con el objeto contractual </t>
  </si>
  <si>
    <t>8. Las demás que se le asignen y que surjan de la naturaleza del Contrato o que sean solicitadas por el supervisor del contrato.</t>
  </si>
  <si>
    <t>1. Apoyar la construcción de acciones locales encaminadas a visibilizar los derechos de las mujeres y a implementar la Política Publica de Mujeres y Equidad de género a nivel local. </t>
  </si>
  <si>
    <t>2. Apoyar la planeación, gestión, convocatoria, acompañamiento y seguimiento a la participación e instancias de las mujeres y de enfoque de género, en vía de fortalecer sus procesos de participación, representación e incidencia en la dinámica a nivel local. </t>
  </si>
  <si>
    <t>3. Apoyar en la implementación y el seguimiento de las actividades que se relacionen con el desarrollo de presupuestos participativos. </t>
  </si>
  <si>
    <t>4. Participar en las reuniones en los cuales sea designado por el supervisor y/o apoyo a la supervisión, de conformidad con el objeto de su contrato. </t>
  </si>
  <si>
    <t>2. Apoyar la elaboración de los estudios previos de los proyectos de inversión designados por el ordenador del gasto, de acuerdo con el plan de compras del Área de Gestión del Desarrollo Local </t>
  </si>
  <si>
    <t>1. Elaborar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 </t>
  </si>
  <si>
    <t>2. Realizar las evaluaciones en el componente técnico y/o financiero de los proponentes y las propuestas que le sean asignadas, en el marco de los procesos de selección de contratistas que adelanta en el Área de Gestión de Desarrollo Local. </t>
  </si>
  <si>
    <t>5. Apoyar la elaboración de documentos técnicos, matrices y demás insumos necesarios para la formulación del Plan de Desarrollo Local </t>
  </si>
  <si>
    <t xml:space="preserve">1. Acompañar los procesos de movilización ciudadana, monitoreo a disturbios, operativos de seguridad, actividades interinstitucionales, atención de emergencias, eventos masivos o de alta complejidad que constituyan un riesgo para la seguridad y convivencia ciudadana en la localidad. </t>
  </si>
  <si>
    <t xml:space="preserve">2. Identificar y analizar riesgos que puedan afectar la convivencia y seguridad ciudadana en los territorios. </t>
  </si>
  <si>
    <t xml:space="preserve">3. Mediar y propiciar confianza y comunicación fluida entre la Administración Local y Distrital, así como con los diferentes actores sociales que se manifiestan y movilizan. </t>
  </si>
  <si>
    <t xml:space="preserve">4. Monitorear y generar espacios para el diálogo en los disturbios que se desarrollen en la localidad. </t>
  </si>
  <si>
    <t xml:space="preserve">5. Mediar y concertar con la ciudadanía y las instituciones en los eventos masivos, propendiendo evitar la alteración del orden público. </t>
  </si>
  <si>
    <t xml:space="preserve">6. Mediar con los diferentes colectivos urbanos antes y en medio de la ocurrencia de las situaciones que alteren la convivencia y seguridad ciudadana y apoyar a la Administración frente a la ocurrencia de emergencias. </t>
  </si>
  <si>
    <t xml:space="preserve">7. Entregar reportes de forma semanal, de las situaciones encontradas y las gestiones realizadas en cada uno de los territorios asignados, en relación con el espacio público recuperado. </t>
  </si>
  <si>
    <t xml:space="preserve">8. Realizar campañas de sensibilización a las juntas de acción comunal, colegios y comunidad en general en temas de convivencia ciudadana y recuperación del espacio público. </t>
  </si>
  <si>
    <t xml:space="preserve">9. Asistir y apoyar los operativos que se realicen de recuperación del espacio público, en coordinación con el área de gestión policiva y demás entidades de orden Local o Distrital. </t>
  </si>
  <si>
    <t xml:space="preserve">10. Orientar a la ciudadanía frente a los procedimientos de recuperación del espacio público y convivencia ciudadana. </t>
  </si>
  <si>
    <t xml:space="preserve">11. Asistir a los encuentros comunitarios que sean realizados por parte de la Alcaldía y hacer seguimiento a los compromisos adquiridos por parte de las entidades Locales y/o Distritales. </t>
  </si>
  <si>
    <t>1. Liderar la gestión correspondiente al trámite de documentos a través del CDI </t>
  </si>
  <si>
    <t>2. Coodinar las actividades necesarias para la radicación de documentos a través del CDI </t>
  </si>
  <si>
    <t>3. Apoyar la supervisión de contratos y convenios que le sean designados por el alcalde(sa) Local, conforme con lo establecido en el Manual de Supervisión e Interventoría de la Secretaría Distrital de Gobierno. </t>
  </si>
  <si>
    <t>4. Garantizar que todos los documentos radicados sean digitalizados para su respectivo trámite </t>
  </si>
  <si>
    <t>5. Coordinar y programar la logística de reparto externo de los documentos generados por la Entidad </t>
  </si>
  <si>
    <t>6. Garantizar la digitalización de todos los documentos remitidos por la Entidad para acuse de recibo </t>
  </si>
  <si>
    <t>7. Organizar y coordinar la entrega al archivo de la Alcaldía para su respectivo almacenamiento </t>
  </si>
  <si>
    <t>8. Las demás que le sean asignadas y de cumplimiento a su objeto contractual</t>
  </si>
  <si>
    <t>1. Coordinar la operación, seguimiento y cumplimiento de los procedimientos generales de los servicios, procedimientos específicos del servicio Apoyos Económicos. Así como, implementar el procedimiento administrativo de cobro, de conformidad con lo previsto en los artículos 7, 8 y 9 del Decreto Distrital 397 de 2011 Por el cual se establece el reglamento interno del recaudo de cartera en el Distrito Capital y se dictan otras disposiciones y la Resolución 257 de 2013 Por medio de la cual se adoptan los Manuales de Administración y Cobro de Cartera de la Secretaría Distrital de Gobierno y el Sector Localidades, y se dictan otras disposiciones.</t>
  </si>
  <si>
    <t>2. Articular las acciones de seguimiento, verificación y puntos de control que permitan consolidar la gestión, los reportes de novedades de la operación y prestación del servicio en el marco de la implementación de los procedimientos generales y específicos del servicio (Apoyo Económico Tipo C) y los lineamientos Técnicos establecidos por la Subdirección para la Vejez Secretaría Distrital de Integración Social.</t>
  </si>
  <si>
    <t>3. Verificar y revisar que los profesionales administrativos, de seguimiento y técnicos realicen los cruces de bases de datos individuales de las personas mayores que se encuentran como participantes del servicio (Apoyo económico Tipo C), así como las personas que se encuentran registrados en la modalidad de identificación (Solicitud de Servicio e Inscritos) previo al ingreso, en el marco del procedimiento de seguimiento y control.</t>
  </si>
  <si>
    <t>4. Emitir los conceptos técnicos que le sean requeridos en el desarrollo de las acciones / actividades establecidos en los procedimientos generales, específicos, protocolos e instructivos del servicio y del Proyecto de Inversión.</t>
  </si>
  <si>
    <t>5. Proyectar y/o revisar los actos administrativos que deban expedirse con ocasión de la prestación del servicio social Apoyos para la seguridad económica de acuerdo con los procedimientos y los lineamientos establecidos por la Subdirección para la Vejez Secretaría Distrital de Integración Social.</t>
  </si>
  <si>
    <t>6. Realizar acciones de seguimiento al registro y actualización de la información que contribuyan al correcto cumplimiento del procedimiento estipulado para la prestación del servicio Apoyos Económicos Tipo C, aplicando los instrumentos técnicos y tecnológicos previstos para tal fin; así como aplicar los instrumentos aprobados para la ejecución del Proyecto (fichas, formatos, entre otros), con el fin de realizar seguimiento a las actualizaciones del Sistema Misional SIRBE y las bases de datos, realizando las respectivas consultas, verificación, revisión y aprobación.</t>
  </si>
  <si>
    <t>7. Elaborar y analizar mensualmente la información de la meta física, las acciones de seguimiento, verificación y control que permitan consolidar los reportes de gestión del servicio social y el reporte de las novedades como: ingresos, egresos, saldos altos, cobros y no cobros, bloqueos, retiros fuera de la ciudad, y o las novedades reportadas en el informe único, o las identificadas en el seguimiento.</t>
  </si>
  <si>
    <t>8. Revisar y verificar que se realicen las visitas de validación de condiciones (Diligenciamiento de la Ficha SIRBE - descripción y concepto) a las personas mayores que se encuentran en la lista de espera y que son priorizadas para el ingreso al servicio y cumplen con los criterios y lineamientos establecidos.</t>
  </si>
  <si>
    <t>9. Atender, tramitar y dar respuesta oportuna a las solicitudes, derechos de petición y acciones de tutela, de las y los ciudadanas-os y entes de control, teniendo en cuenta los lineamientos y términos establecidos para este fin.</t>
  </si>
  <si>
    <t>10. Presentar los casos de las personas mayores priorizadas de acuerdo con los criterios, ante el Comité Operativo Local de Envejecimiento y Vejez  Mesa técnica, así como los egresos.</t>
  </si>
  <si>
    <t>11. Realizar seguimiento y ejecutar los planes de mejoramiento derivados de los hallazgos internos y auditorías externas, cobros indebidos, hallazgos administrativos y/o fiscales, con sus respectivos reportes, así como adelantar oportunamente las actuaciones y procesos administrativos que correspondan.</t>
  </si>
  <si>
    <t>12. Participar en las reuniones y diferentes actividades que programadas por la Secretaría de Gobierno, la Alcaldía Local, la Secretaría Distrital de Integración Social y la Subdirección para la Vejez.</t>
  </si>
  <si>
    <t>13. Ejercer las labores de apoyo a la supervisión de los contratos del proyecto 1953 ¿Suba Solidaria y Equitativa¿ que le sean asignados.</t>
  </si>
  <si>
    <t>14. Realizar las actividades precontractuales, contractuales y/o de seguimiento que sean necesarias para la correcta ejecución de los diferentes componentes del proyecto 1953 Suba Solidaria y Equitativa: Apoyo Económico Tipo c, Ingreso Mínimo Garantizado y Jóvenes Reto Local.</t>
  </si>
  <si>
    <t>15. Elaborar los informes de ejecución de las diferentes metas del proyecto 1953 Suba Solidaria y Equitativa que le sean requeridos.</t>
  </si>
  <si>
    <t>16. Las demás inherentes a sus obligaciones contractuales y que se requieran para el cabal cumplimiento del contrato.</t>
  </si>
  <si>
    <t> 4.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</si>
  <si>
    <t>2. Acompañar el cumplimiento de la política de gobierno digital, manejo de datos abiertos, propender la transformación digital y demás lineamientos y políticas concernientes a las TIC, que se establezcan desde el MINTIC, la Alta consejería Distrital para las TIC, IDECA y demás entidades Distritales y Nacionales, en lo que le corresponda al Fondo de Desarrollo Local de Suba, con el fin de propender la transformación digital de la entidad. </t>
  </si>
  <si>
    <t>3. Prestar apoyo al Alcalde local de Suba en lo que respecta al funcionamiento de la firma digital, la plataforma de la Secretaria Distrital de Hacienda, Contraloría de Bogotá y todas las plataformas digitales que se requieran. </t>
  </si>
  <si>
    <t>4. Acompañar y gestionar el cumplimiento de las actividades contractuales de los Contratos de Prestación de Servicios Profesionales y de Apoyo a la Gestión, cuyos objetos se sean enfocados en asuntos de tecnología y el laboratorio de innovación del FDLS. </t>
  </si>
  <si>
    <t>5. Realizar la administración de la red del FDLS a fin de atender de manera oportuna los requerimientos en materia de sistemas y tecnológicos. </t>
  </si>
  <si>
    <t>6. Atender y articular con la ciudadanía y las entidades públicas las actividades y proyectos referentes a los temas de innovación, TIC, emprendimiento digital y tecnología educativa. </t>
  </si>
  <si>
    <t>7. Incluir y mantener actualizada la información de la plataforma SIVICOF de Bogotá, así como solicitar la información necesaria de acuerdo con la temática. </t>
  </si>
  <si>
    <t>8. Realizar seguimiento y control a las metas y la asignación presupuestal del plan de desarrollo local en materia de cobertura tecnológica. </t>
  </si>
  <si>
    <t>9. Brindar acompañamiento al cumplimiento de la Ley 1712 de 2014 Ley de transparencia, implementando y gestionando la construcción y mantenimiento del modelo de gobernanza de la localidad GABO. </t>
  </si>
  <si>
    <t>10. Proyectar las respuestas a requerimientos de ciudadanos o entes de control que le sean asignados por la supervisión del contrato, que se encuentren en el aplicativo Orfeo. </t>
  </si>
  <si>
    <t xml:space="preserve">1. Crear, realizar y producir vídeos, programas y capsulas audiovisuales que transmitan un mensaje en la comunicación interna y externa sobre la gestión de la Alcaldía Local de acuerdo con los lineamientos establecidos por la Oficina Asesora de Comunicaciones de la Secretaría Distrital de Gobierno. </t>
  </si>
  <si>
    <t xml:space="preserve">2. Apoyar la producción de fotografías y la realización de piezas audiovisuales de los acontecimientos, hechos y eventos de la Alcaldía Local que ilustren las noticias en un medio de comunicación escrito, impreso o digital. </t>
  </si>
  <si>
    <t xml:space="preserve">3. Realizar el registro en video de los recorridos, operativos realizados en las localidades, así como de los eventos externos e internos de la Alcaldía Local. </t>
  </si>
  <si>
    <t xml:space="preserve">4. Realizar el revelado, impresión, ampliación, retoque y reproducción del material fotográfico, a través del uso de software y demás herramientas informáticas, de acuerdo con los sistemas establecidos en la Alcaldía Local. </t>
  </si>
  <si>
    <t xml:space="preserve">5. Realizar la obtención de imágenes que reflejen la misión de la Alcaldía Local, con el fin de actualizar el banco de imágenes y material audiovisual. </t>
  </si>
  <si>
    <t xml:space="preserve">6. Realizar el registro audiovisual y seguimiento de las obras de infraestructura ejecutadas por la Alcaldía Local, con tomas desde el mismo ángulo antes, durante y después de la ejecución de la obra. </t>
  </si>
  <si>
    <t xml:space="preserve">7. Realizar la sistematización y archivo del material audiovisual de la Alcaldía Local. </t>
  </si>
  <si>
    <t xml:space="preserve">8. Crear piezas audiovisuales para campañas y eventos institucionales </t>
  </si>
  <si>
    <t xml:space="preserve">9. Revisar el correcto funcionamiento de los equipos de cámara y de grabación que estén a su cargo. </t>
  </si>
  <si>
    <t xml:space="preserve">10. Participar en la preparación, diseño y montaje de material fotográfico para exposiciones y eventos institucionales, orientados a promover y difundir actividades de la Alcaldía Local. </t>
  </si>
  <si>
    <t xml:space="preserve">11. Ordenar, clasificar y registrar el material fotográfico y de video para la realización del archivo, a fin de conservar adecuadamente la memoria del material audiovisual de la Alcaldía Local, conforme los procedimientos establecidos por Sistema Integrado de Gestión de Calidad de la Secretaría Distrital de Gobierno. </t>
  </si>
  <si>
    <t xml:space="preserve">12. Entregar el archivo fotográfico a las personas encargadas para la generación de contenido gráfico, teniendo en cuenta las directrices establecida por el Sistema Integrado de Gestión de la Secretaría Distrital de Gobierno. </t>
  </si>
  <si>
    <t xml:space="preserve">1. Apoyar la supervisión de contratos y convenios que le sean designados por el Alcalde(sa) Local, conforme con lo establecido en el Manual de Supervisión e Interventoría de la Secretaría Distrital de Gobierno. </t>
  </si>
  <si>
    <t xml:space="preserve">2. Apoyar al Alcalde(sa) en todos los temas relacionados con los proyectos a cargo del Área de Gestión para el Desarrollo Local, ante las entidades estatales y de interacción de la comunidad. </t>
  </si>
  <si>
    <t xml:space="preserve">3. Revisar y hacer seguimiento a la elaboración de los estudios previos de los proyectos de inversión designados por el ordenador del gasto, de acuerdo con el plan de compras del Área de Gestión del Desarrollo Local </t>
  </si>
  <si>
    <t xml:space="preserve">4. Apoyar la elaboración de los diagnósticos, documentos técnicos, análisis del sector, estudios de mercado y todos los demás que hagan parte de la formulación de los proyectos y componentes a su cargo </t>
  </si>
  <si>
    <t xml:space="preserve">5. Asistir a los consejos, mesas e instancias de participación que se generen o se relacionen con los asuntos locales o que se desarrollen en la localidad, que le sea solicitados por el Alcalde. </t>
  </si>
  <si>
    <t xml:space="preserve">6. Realizar las actividades de apoyo a la supervisión de los contratos o convenios que le sean asignados, de conformidad con las disposiciones legales </t>
  </si>
  <si>
    <t xml:space="preserve">7. Servir de enlace al interior del Fondo de Desarrollo Local de Suba, para la formulación y seguimiento de los diferentes proyectos de inversión y/o funcionamiento con miras al cumplimiento de las metas del Plan de Desarrollo Local. </t>
  </si>
  <si>
    <t xml:space="preserve">8. Consolidar los diferentes informes relacionados con la gestión de los propósitos del Plan de Desarrollo Local relacionados con salud, educación y subsidios. </t>
  </si>
  <si>
    <t xml:space="preserve">9. Generar procesos de comunicación con las diferentes instancias internas a fin de depurar e integrar la información y preparar respuestas a requerimientos específicos de Órganos de control y a Derechos de Petición en referencia a los temas de política social </t>
  </si>
  <si>
    <t>10. Las demás que sean inherentes al objeto contractual, que se encuentren en la normatividad o que sean asignadas por el supervisor del contrato.</t>
  </si>
  <si>
    <t xml:space="preserve">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</si>
  <si>
    <t xml:space="preserve">2. Realizar las actividades de apoyo a la supervisión de los contratos o convenios que le sean asignados, de conformidad con las disposiciones legales. </t>
  </si>
  <si>
    <t xml:space="preserve">3. Responder a las solicitudes de la ciudadanía como de entes de control, oficios, derechos de petición y/o similares que sean radicados en el aplicativo Orfeo y/o por diferentes medios, que le sean asignados. </t>
  </si>
  <si>
    <t xml:space="preserve">4. Realizar las actividades necesarias para la depuración de los compromisos constituidos como obligaciones por pagar. </t>
  </si>
  <si>
    <t xml:space="preserve">5. Asistir a las reuniones, consejos, mesas e instancias de participación que se generen o se relacionen con los asuntos locales o que se desarrollen en la localidad, que le sean designados por el Alcalde y/o el apoyo a la supervisión del contrato. </t>
  </si>
  <si>
    <t xml:space="preserve">6. Realizar los documentos necesarios para la rendición de informes, rendición de cuentas y avances del Plan de Desarrollo Local a entes de control, entidades, instancias de participación y comunidad en general. </t>
  </si>
  <si>
    <t xml:space="preserve">7. Apoyar la elaboración de los diagnósticos, documentos técnicos, análisis de sector, estudios de mercado y todos los demás que hagan parte de la formulación de los proyectos a su cargo. </t>
  </si>
  <si>
    <t xml:space="preserve">1. Acompañar al responsable de presupuesto en la expedición de los Certificados de Disponibilidad Presupuestal. </t>
  </si>
  <si>
    <t xml:space="preserve">2. Acompañar al responsable de presupuesto en la expedición de los Certificados de Registro Presupuestal. </t>
  </si>
  <si>
    <t xml:space="preserve">3. Acompañar al responsable de presupuesto en la elaboración de Órdenes de Pago. </t>
  </si>
  <si>
    <t xml:space="preserve">4. Acompañar al responsable de presupuesto en la elaboración de informes cuando así se requiera. </t>
  </si>
  <si>
    <t xml:space="preserve">5. Acompañar al responsable de presupuesto en la realización de Evaluaciones Financieras </t>
  </si>
  <si>
    <t xml:space="preserve">6. Acompañar al responsable de presupuesto en la elaboración mensual de la planilla para pago de la ARL de los contratistas del FDL Suba. </t>
  </si>
  <si>
    <t xml:space="preserve">7. Acompañar a la parte financiera del FDL Suba en la Liquidación de Impuestos y Revisión de las Cuentas de Cobro de las Personas Naturales cuando se requiera. </t>
  </si>
  <si>
    <t xml:space="preserve">8. Acompañar al responsable de presupuesto en la expedición de estados de cuenta y/o solicitudes de los ciudadanos </t>
  </si>
  <si>
    <t xml:space="preserve">9. Realizar la organización de la información y documentación presupuestal de conformidad a las normas de gestión documental </t>
  </si>
  <si>
    <t xml:space="preserve">1. Acompañar al responsable de presupuesto en el manejo de información presupuestal en el aplicativo SAP BogData. </t>
  </si>
  <si>
    <t xml:space="preserve">2. Acompañar al responsable de presupuesto en la expedición de reportes generados del aplicativo SAP BogData. </t>
  </si>
  <si>
    <t xml:space="preserve">3. Acompañar al responsable de presupuesto en la expedición de copias de CDP y CRP de acuerdo a las solicitudes allegadas a la dependencia. </t>
  </si>
  <si>
    <t xml:space="preserve">4. Acompañar al responsable de presupuesto en la elaboración de informes SIVICOF, BogData, entre otros, cuando así se requiera. </t>
  </si>
  <si>
    <t xml:space="preserve">5. Acompañar al responsable de presupuesto en la realización de evaluaciones financieras. </t>
  </si>
  <si>
    <t xml:space="preserve">7. Acompañar a la parte financiera del FDL Suba en la liquidación de impuestos y revisión de las cuentas de cobro de las personas naturales cuando se requiera. </t>
  </si>
  <si>
    <t xml:space="preserve">8. Acompañar al responsable de presupuesto en la expedición de estados de cuenta y/o solicitudes de los ciudadanos. </t>
  </si>
  <si>
    <t xml:space="preserve">9. Realizar la organización de la información y documentación presupuestal de conformidad a las normas de gestión documental. </t>
  </si>
  <si>
    <t>10. Las demás que sean asignadas por el supervisor y/o apoyo a la supervisión e inherentes al objeto contractual.</t>
  </si>
  <si>
    <t xml:space="preserve">1. Apoyar la formulación y elaboración de los estudios de mercado, estudios previos y anexos técnicos respectivos para los procesos licitatorios que sean del Área de Gestión Del Desarrollo Loca en infraestructura y su correspondientes Interventoría. </t>
  </si>
  <si>
    <t xml:space="preserve">2. Realizar las actividades de apoyo para el seguimiento técnico, administrativo, financiero y legal para el apoyo al Alcalde Local a la supervisión de los contratos y convenios que le sean asignados, de acuerdo con los lineamientos establecidos por la ley. </t>
  </si>
  <si>
    <t xml:space="preserve">3. Tramitar los requerimientos que se hagan en relación a conceptos técnicos para la formulación de convenios marco de malla vial, espacio público, parques, mejoramiento de vivienda rural y de infraestructura cultural con las secretarias y/o entidades correspondientes. </t>
  </si>
  <si>
    <t xml:space="preserve">4. Apoyar en la elaboración de los informes y demás documentos que el Alcalde Local requiera para el pleno cumplimiento de las metas físicas y financieras del plan de Desarrollo Local en materia de infraestructura. </t>
  </si>
  <si>
    <t xml:space="preserve">5. Resolver los requerimientos que se hagan en el aspecto técnico suministrando la información relacionada y de acuerdo a competencia de Alcaldía Local de Suba, de las diferentes entidades del orden distrital, nacional y entes de control. </t>
  </si>
  <si>
    <t xml:space="preserve">6. Atender las consultas y elaborar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</si>
  <si>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7. Asistir a los comités, reuniones y convocatorias en donde se convoque al Alcalde Local y requiera apoyo técnico del Área Gestión Del Desarrollo Local. </t>
  </si>
  <si>
    <t xml:space="preserve">8. Actualizar verificar e implementar el programa de gestión compartida en las obras correspondientes. </t>
  </si>
  <si>
    <t xml:space="preserve">9. Apoyar las evaluaciones técnicas que le sean asignadas, de los proponentes y las propuestas presentadas en los procesos de selección de contratista que adelanta en el Área de Gestión de Desarrollo Local. </t>
  </si>
  <si>
    <t xml:space="preserve">10. Elaborar los conceptos técnicos que den insumo para efectuar el cumplimiento de garantias y polizas que se generen en los proyectos adelantados por el Fondo de Desarrollo Local en materia de infraestructura Vial y Parques, previo al trámite por parte de la Gestión Contractual. </t>
  </si>
  <si>
    <t>1. Realizar los estudios de mercado, análisis de sector y estudios previos en cada una de las necesidades de contratación respectivos para los procesos licitatorios del Área de Gestión Del Desarrollo Loca en infraestructura y su correspondientes Interventoría. </t>
  </si>
  <si>
    <t>2. Acompañar a los profesionales designados en el proceso de acompañamiento y seguimiento técnico, administrativo, financiero y legal de los contratos y convenios que le sean asignados, de acuerdo con los lineamientos establecidos por la ley. </t>
  </si>
  <si>
    <t>3. Realizar los documentos financieros necesarios para los procesos de contratación en la etapa precontractual, contractual y liquidación que se adelanten en el Fondo de Desarrollo Local. </t>
  </si>
  <si>
    <t>4. 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</si>
  <si>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7. Realizar las evaluaciones en el componente técnico y/o financiero de los proponentes y las propuestas que le sean asignadas, en el marco de los procesos de selección de contratistas que adelanta en el Área de Gestión de Desarrollo Local. </t>
  </si>
  <si>
    <t>8. 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 </t>
  </si>
  <si>
    <t xml:space="preserve">1. Entregar al supervisor los documentos elaborados en cumplimiento de las obligaciones contractuales y archivos a su cargo, organizados, rotulados y almacenados, atendiendo los estándares y directrices de gestión documental, sin que ello implique exoneración de la responsabilidad a que haya lugar en caso de irregularidades. (Artículo 15 de la Ley 594 de 2000), así como los informes requeridos sobre las actividades realizadas durante la ejecución del mismo. </t>
  </si>
  <si>
    <t xml:space="preserve">2. Asignar al Área de Gestión de Desarrollo Local y al Área de Gestión Policiva Jurídica, los documentos tramitados a través de ORFEO y correo electrónico del Despacho </t>
  </si>
  <si>
    <t xml:space="preserve">3. Realizar seguimiento de la respuesta de las peticiones asignadas por el despacho a las áreas </t>
  </si>
  <si>
    <t xml:space="preserve">4. Apoyar en los trámites correspondientes a actos administrativos emitidos por la Entidad </t>
  </si>
  <si>
    <t xml:space="preserve">5. Mantener las bases de datos del despacho actualizadas </t>
  </si>
  <si>
    <t xml:space="preserve">6. Proyectar las respuestas a los requerimientos y/o peticiones de los ciudadanos, entes de control, órganos colegiados y demás entidad del orden nacional o territorial, en los términos de Ley. </t>
  </si>
  <si>
    <t xml:space="preserve">7. Rendir los informes y asistir a las reuniones y/o comités que le sean solicitados por el supervisor y/o apoyo a la supervisión. </t>
  </si>
  <si>
    <t xml:space="preserve">8. Apoyar los procesos de archivo necesarios para el cumplimiento de la organización documental de la dependencia. </t>
  </si>
  <si>
    <t xml:space="preserve">9. Apoyar en la estructuración de documentos técnicos que se requieran en el despacho </t>
  </si>
  <si>
    <t>10. Las demás que le sean asignadas por el supervisor y que estén relacionadas con el objeto contractual.</t>
  </si>
  <si>
    <t xml:space="preserve">1. Realizar el proceso de consolidación de la información para desarrolla el reporte MUSI, la actualización del aplicativo SEGPLAN y demás asignados. </t>
  </si>
  <si>
    <t xml:space="preserve">2. Revisar, analizar y atender los requerimientos relacionados con los Objetivos de Desarrollo Sostenible, políticas públicas, planes, programas y proyectos distritales y nacionales. </t>
  </si>
  <si>
    <t xml:space="preserve">3. Apoyar las actividades de planeación presupuestal y seguimiento de los proyectos de inversión que le sean asignados. </t>
  </si>
  <si>
    <t xml:space="preserve">4. Apoyar la actualización de las fichas EBI, DTS y demás documentos necesarios para los proyectos de inversión que le sean asignados. </t>
  </si>
  <si>
    <t xml:space="preserve">5. Participar en las reuniones en los cuales sea designado por el supervisor, de conformidad con el objeto de su contrato </t>
  </si>
  <si>
    <t xml:space="preserve">6. Apoyar la elaboración de documentos técnicos que hagan parte de la estructuración de estudios previos. </t>
  </si>
  <si>
    <t xml:space="preserve">7. Responder a las solicitudes de la ciudadanía como de entes de control, oficios, derechos de petición y/o similares que sean radicados en el aplicativo Orfeo y/o por diferentes medios, que le sean asignados. </t>
  </si>
  <si>
    <t xml:space="preserve">1. Realizar el respectivo acompañamiento jurídico a los operativos ejecutados por la Alcaldía Local de Suba, coordinados con la finalidad de restituir el espacio público objeto de ocupación indebida y la verificación del cumplimiento de los requisitos de la Ley 232 de 1995 para los establecimientos de comercio. </t>
  </si>
  <si>
    <t xml:space="preserve">2. Realizar el control y seguimiento al cronograma de actividades de IVC establecido para cada periodo, garantizando que se cumpla con lo dispuesto en el. </t>
  </si>
  <si>
    <t xml:space="preserve">3. Asistir a las reuniones a las que sea citado o designado, para la atención de los asuntos relacionados con el objeto contractual. </t>
  </si>
  <si>
    <t xml:space="preserve">4. Revisar y aprobar que las Actas de operativos presentadas por los profesionales designados cumplan con los requisitos mínimos exigidos a su presentación. </t>
  </si>
  <si>
    <t xml:space="preserve">5. Verificar que las Actas se encuentren debidamente cargadas y diligenciadas en el Aplicativo de Gobierno designado para tal fin. </t>
  </si>
  <si>
    <t xml:space="preserve">6. Revisar, cuando sea requerido,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 </t>
  </si>
  <si>
    <t xml:space="preserve">7. Proyectar para firma del alcalde local las solicitudes de información y/o concepto dirigidas a las instancias distritales y Organismos de Control competentes y realizar su respectivo seguimiento. </t>
  </si>
  <si>
    <t xml:space="preserve">8.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</si>
  <si>
    <t xml:space="preserve">9. Presentar informe mensual de las actividades realizadas en cumplimiento de las obligaciones pactadas. </t>
  </si>
  <si>
    <t>10. Las demás que se le asignen y que surjan de la naturaleza del contrato.</t>
  </si>
  <si>
    <t xml:space="preserve">1. Realizar oportunamente la distribución y entrega de la correspondencia que se emita en la Alcaldía Local de Suba y se le asigne a diario </t>
  </si>
  <si>
    <t xml:space="preserve">2. Llevar una planilla de control de entrega y recibo de correspondencia donde se consagre la información relacionada con las comunicaciones que debe entregar, constancia de recibo del destinatario e indicador de gestión diariamente </t>
  </si>
  <si>
    <t xml:space="preserve">3. Radicar de manera oportuna la correspondencia de carácter urgente que se genere dentro de la alcaldía local de suba y que le sea asignada </t>
  </si>
  <si>
    <t xml:space="preserve">4. Llevar el control de la correspondencia que le sea asignada de acuerdo con los procedimientos, normatividad e instrucciones que le sean impartidas, manteniendo al día el sistema de información dispuesto para tal fin </t>
  </si>
  <si>
    <t xml:space="preserve">5. Presentar mensualmente junto con la cuenta de cobro la información de la correspondencia entregada en medio magnético (planillas) </t>
  </si>
  <si>
    <t>1. Realizar las actividades precontractuales, contractuales y/o de seguimiento que sean necesarias para la correcta ejecución de la meta Vincular 2000 personas en separación en la fuente y reciclaje del proyecto 2014 Suba promueve el reciclaje y las energías alternativas</t>
  </si>
  <si>
    <t> . Realizar las actividades necesarias para la depuración de los compromisos constituidos como obligaciones por pagar. </t>
  </si>
  <si>
    <t xml:space="preserve">1. Clasificar los expedientes asignados por vigencia y tipologías: espacio público, establecimientos de comercio Ley 232 de 1995 y régimen de obras y urbanismo. </t>
  </si>
  <si>
    <t xml:space="preserve">2. Analizar jurídicamente los expedientes asignados y emitir como mínimo treinta (30) impulsos procesales de acuerdo con la revisión realizada, que permitan ejecutar la actuación jurídica conforme con la naturaleza del proceso que corresponda. </t>
  </si>
  <si>
    <t xml:space="preserve">3. Determinar del reparto asignado, los expedientes que pueden ser archivados a partir de las causales de caducidad y/o prescripción y/o pérdida de fuerza de ejecutoria del acto administrativo. </t>
  </si>
  <si>
    <t xml:space="preserve">5. Ajustar dentro del mismo mes todos los proyectos de actos administrativos que contengan observaciones y/o modificaciones sugeridas por el profesional que cumpla con el rol de supervisión estratégica de depuración e impulso procesal local de la Alcaldía, o quien este designe. </t>
  </si>
  <si>
    <t xml:space="preserve">6. Proyectar para firma del alcalde local las solicitudes de información y/o concepto dirigidas a las instancias distritales competentes y realizar su respectivo seguimiento. </t>
  </si>
  <si>
    <t xml:space="preserve">7. Realizar seguimiento a las visitas técnicas solicitadas y a la oportuna entrega del correspondiente informe. </t>
  </si>
  <si>
    <t xml:space="preserve">9. Incorporar al expediente físico los actos administrativos y/o la documentación generada por cada impulso procesal realizado </t>
  </si>
  <si>
    <t>11 . Registrar correctamente en el Aplicativo SI ACTUA la actuación realizada en cada uno de los expedientes asignados, dejando constancia en el expediente físico de dicha actualización.</t>
  </si>
  <si>
    <t xml:space="preserve">12. Asistir a las reuniones a las que sea citado o designado, para la atención de los asuntos relacionados con el objeto contractual </t>
  </si>
  <si>
    <t xml:space="preserve">13. Presentar informe mensual de las actividades realizadas en cumplimiento de las obligaciones pactadas. </t>
  </si>
  <si>
    <t xml:space="preserve">14. Entregar, mensualmente, el archivo de los documentos suscritos que haya generado en cumplimiento del objeto y obligaciones contractuales. </t>
  </si>
  <si>
    <t xml:space="preserve">1. Realizar acompañamiento en la etapa precontractual y contractual del proceso de contratación en relación con los contratos, convenios y demás acuerdos de voluntades que suscriba el Área de Gestión del Desarrollo Local Alcaldía Local de Suba. </t>
  </si>
  <si>
    <t xml:space="preserve">2. Proyectar los actos administrativos de carácter general o particular que se generan en la etapa precontractual y contractual que le sean asignados. </t>
  </si>
  <si>
    <t xml:space="preserve">3. Participar en los diferentes comités y audiencias de contratación de los procesos de selección que le sean asignados. </t>
  </si>
  <si>
    <t xml:space="preserve">4. Apoyar al Alcalde en la revisión y seguimiento de temas de tipo contractual, que por su naturaleza tenga o requieran una atención especial por parte de la Alcaldía local de suba y los Órganos de Control. </t>
  </si>
  <si>
    <t xml:space="preserve">5. Emitir los conceptos jurídicos de carácter contractual y realizar los análisis de tipo jurídico de la misma índole que le sean asignados por la supervisión del contrato. </t>
  </si>
  <si>
    <t xml:space="preserve">6. Realizar evaluaciones jurídicas de los proponentes y propuestas presentadas dentro de los procesos de selección de contratistas que le sean asignados. </t>
  </si>
  <si>
    <t xml:space="preserve">7. Entregar los documentos generados en los diferentes procesos de selección en las etapas precontractual y contractual para el cargue en el SECOP y demás plataformas virtuales involucradas en procesos de contratación al responsable designado por el supervisor de forma oportuna. </t>
  </si>
  <si>
    <t xml:space="preserve">8. Encargarse del uso de la plataforma SIVICOF, en caso de no serle asignada esta obligación, igualmente deberá estar a disposición para el uso de la misma según la necesidad </t>
  </si>
  <si>
    <t xml:space="preserve">9. Realizar el apoyo a la supervisión de los contratos y/o convenios que le sean asignados por el supervisor del contrato. </t>
  </si>
  <si>
    <t xml:space="preserve">10. Realizar las actividades derivadas de la suscripción, seguimiento y evaluación de los planes de mejoramiento que se suscriben como consecuencia de las auditorías internas y externas que se realicen en la Alcaldía Local de Suba </t>
  </si>
  <si>
    <t xml:space="preserve">11. Realizar la revisión de la correcta elaboración de las pólizas de los contratos que suscriba la Entidad y acompañar los procesos derivados de verificación de estabilidad de obra adelantadas </t>
  </si>
  <si>
    <t xml:space="preserve">1. Apoyar la supervisión de contratos y convenios que le sean designados por el alcalde(sa) Local, conforme con lo establecido en el Manual de Supervisión e Interventoría de la Secretaría Distrital de Gobierno. </t>
  </si>
  <si>
    <t xml:space="preserve">2. Apoyar la elaboración de los estudios previos de los proyectos de inversión designados por el ordenador del gasto, de acuerdo con el plan de compras del Área de Gestión del Desarrollo Local </t>
  </si>
  <si>
    <t xml:space="preserve">3. Convocar a los ciudadanos y ciudadanas a los eventos culturales/deportivos de la localidad que tengan lugar con los proyectos de inversión. </t>
  </si>
  <si>
    <t xml:space="preserve">4. Asistir a los eventos culturales de la localidad que tengan lugar con los proyectos de inversión </t>
  </si>
  <si>
    <t xml:space="preserve">5. Elaborar una base de datos de las organizaciones de la localidad definiendo necesidades de los procesos culturales/deportivos, artísticos y étnicos de la localidad de Suba. </t>
  </si>
  <si>
    <t xml:space="preserve">6. Apoyar el cubrimiento periodístico de los eventos culturales/deportivos de la localidad de Suba. </t>
  </si>
  <si>
    <t xml:space="preserve">7. Adelantar gestiones con las entidades del nivel nacional, distrital y local para el fortalecimiento de los procesos culturales/deportivos de la localidad. </t>
  </si>
  <si>
    <t xml:space="preserve">8. Convocar a los referentes de cultura/deportes a nivel distrital a reuniones para desarrollar un plan de trabajo con el Alcalde Local. </t>
  </si>
  <si>
    <t xml:space="preserve">9. Elaborar una agenda de trabajo para desarrollar en los colegios públicos de la localidad los procesos culturales, artísticos y/o deportivos. </t>
  </si>
  <si>
    <t xml:space="preserve">10. Proyectar las respuestas a derechos de petición y demás comunicaciones y apoyar la administración de esta información en el aplicativo ORFEO. </t>
  </si>
  <si>
    <t xml:space="preserve">11. Apoyar la gestión de datos, indicadores e información cuantitativa y cualitativa del sistema de cultura y deportivo local. </t>
  </si>
  <si>
    <t xml:space="preserve">1. Realizar la revisión y depuración de los contratos de comodatos, tanto los vencimientos como las pólizas y los elementos entregados en el mismo </t>
  </si>
  <si>
    <t xml:space="preserve">2. Acompañar en la depuración del inventario, realizando ingresos y egresos en el aplicativo SI CAPITAL y en el módulo para realizar la depuración de los elementos </t>
  </si>
  <si>
    <t xml:space="preserve">3. Acompañar en la depuración de la bodega de elementos nuevos y usados </t>
  </si>
  <si>
    <t xml:space="preserve">4. Acompañar en la depuración de la bodega de elementos dados de baja y trámite a través del Martillo del Banco Popular u otra entidad </t>
  </si>
  <si>
    <t xml:space="preserve">5. Acompañar en la depuración de los inventarios individuales en el aplicativo SI CAPITAL, entregados a los servidores públicos de la entidad </t>
  </si>
  <si>
    <t xml:space="preserve">6. Realizar la depuración del kárdex de elementos de consumo. </t>
  </si>
  <si>
    <t xml:space="preserve">7. Acompañar en el diligenciamiento de la matriz para depuración de inventarios. </t>
  </si>
  <si>
    <t>2. Elaborar los documentos técnicos, análisis del sector, estudios de mercado, matriz de riesgos, estudios previos y todas aquellas actividades que se deriven de las diferentes etapas precontractuales, contractuales y postcontractuales de los rubros de funcionamiento designados por el ordenador del gasto de acuerdo con el plan de compras de la Alcaldía Local de Suba. </t>
  </si>
  <si>
    <t>3. Realizar el apoyo a la supervisión, informes, certificaciones y demás acciones necesarias para realizar la depuración de los compromisos constituidos como obligaciones por pagar de los contratos y/o convenios designados por el ordenador del gasto. </t>
  </si>
  <si>
    <t>4. Realizar actividades de apoyo en la revisión de cuentas naturales, apoyo en la programación anual de PAC y las reprogramaciones requeridas por el Área de Gestión del Desarrollo Local y la depuración de los compromisos constituidos como obligaciones por pagar de los procesos de funcionamiento a que haya lugar. </t>
  </si>
  <si>
    <t>5. Apoyar en la revisión y/o seguimiento de las respuestas Peticiones, Quejas, Reclamos y sugerencias presentadas por los ciudadanos y entes de control, que le sean asignadas mediante el aplicativo ORFEO y/o Bogotá te escucha, de manera oportuna y dentro de los términos de ley. </t>
  </si>
  <si>
    <t>6. Participar en reuniones y comités a los cuales sea citado y/o designado en los temas de conformidad con su objeto contractual. </t>
  </si>
  <si>
    <t>7. Entregar oportunamente los documentos que le sean derivados de la gestión de los contratos asignados como apoyo a la supervisión, al archivo o al responsable correspondiente, en los tiempos establecidos en la Ley. </t>
  </si>
  <si>
    <t>8. Apoyar las diferentes actividades administrativas solicitadas por el ordenador del gasto y/o coordinador del Área de Gestión de Desarrollo Local. </t>
  </si>
  <si>
    <t>9. Las demás que se le asignen y que surjan de la naturaleza del Contrato o que sean solicitadas por el supervisor del contrato.</t>
  </si>
  <si>
    <t xml:space="preserve">1. Apoyar el diseño y desarrollo de programas para el mejoramiento de las prácticas de trabajo, campañas de bienestar, seguridad y salud en el trabajo entre los servidores públicos y contratistas por prestación de servicios, y la divulgación de estos </t>
  </si>
  <si>
    <t xml:space="preserve">2. Apoyar en el desarrollo de estrategias para lograr la divulgación y participación activa de los contratistas y funcionarios de la Secretaria Distrital de Gobierno en las actividades de bienestar, capacitación y seguridad y salud en el trabajo </t>
  </si>
  <si>
    <t xml:space="preserve">3. Apoyar las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 </t>
  </si>
  <si>
    <t xml:space="preserve">4. Apoyar la ejecución de las actividades relacionadas con el bienestar laboral, de los servidores públicos y contratistas por prestación de servicios de la Entidad </t>
  </si>
  <si>
    <t xml:space="preserve">5. Apoyar la identificación, implementación y ejecución de las estrategias asociadas con el manejo del Riesgo Psicosocial </t>
  </si>
  <si>
    <t xml:space="preserve">6. Apoyar el proceso de entrevistas de las personas que se inscribieron en el Banco de Hojas de Vida de Bogotá, en la plataforma de Talento No Palanca, atendiendo a las necesidades de vinculación contractual de la entidad. </t>
  </si>
  <si>
    <t xml:space="preserve">7. Acompañar a la entidad en la fijación de los criterios que permitan hacer la valoración de las capacidades y competencias de los candidatos </t>
  </si>
  <si>
    <t xml:space="preserve">8. Asistir a las reuniones a las que sea citado o designado, para la atención de los asuntos relacionados con el objeto contractual </t>
  </si>
  <si>
    <t xml:space="preserve">1. Realizar las actividades de apoyo a la supervisión de los contratos o convenios que le sean asignados, de conformidad con las disposiciones legales. </t>
  </si>
  <si>
    <t xml:space="preserve">2. Responder a las solicitudes de la ciudadanía como de entes de control, oficios, derechos de petición y/o similares que sean radicados en el aplicativo Orfeo y/o por diferentes medios, que le sean asignados. </t>
  </si>
  <si>
    <t xml:space="preserve">3. Realizar las actividades necesarias para la depuración de los compromisos constituidos como obligaciones por pagar. </t>
  </si>
  <si>
    <t xml:space="preserve">4. Asistir a las reuniones, consejos, mesas e instancias de participación que se generen o se relacionen con los asuntos locales o que se desarrollen en la localidad, que le sean designados por el Alcalde y/o el apoyo a la supervisión del contrato. </t>
  </si>
  <si>
    <t xml:space="preserve">5. Realizar los documentos necesarios para la rendición de informes, rendición de cuentas y avances del Plan de Desarrollo Local a entes de control, entidades, instancias de participación y comunidad en general. </t>
  </si>
  <si>
    <t xml:space="preserve">6. Apoyar la elaboración de los diagnósticos, documentos técnicos, análisis de sector, estudios de mercado y todos los demás que hagan parte de la formulación de los proyectos a su cargo. </t>
  </si>
  <si>
    <t xml:space="preserve">1. Entregar mensualmente el archivo de los documentos suscritos que haya generado en cumplimiento del objeto y obligaciones contractuales. </t>
  </si>
  <si>
    <t xml:space="preserve">2. Apoyar la elaboración, radicación, entrega y archivo de documentos, memorandos y oficios correspondientes a temas de infraestructura. </t>
  </si>
  <si>
    <t xml:space="preserve">3. Ingresar la información a los aplicativos dispuestos para el manejo de la correspondencia y memorandos que se generen en temas de infraestructura </t>
  </si>
  <si>
    <t xml:space="preserve">4. Apoyar en la organización del archivo de gestión y la verificación y depuración documental. </t>
  </si>
  <si>
    <t xml:space="preserve">5. Garantizar la entrega de los documentos e informes de manera oportuna cuando le sean solicitados. </t>
  </si>
  <si>
    <t xml:space="preserve">6. Atender y orientar personal y telefónicamente a los ciudadanos que lo requieran. </t>
  </si>
  <si>
    <t xml:space="preserve">7. Apoyar al área en los asuntos relacionados con disponibilidad de espacios, equipos, transporte, suministros y demás elementos requeridos para el desarrollo de las actividades que alli se generen. </t>
  </si>
  <si>
    <t xml:space="preserve">8. Asistir a las reuniones a las que sea citado o designado, para la atención de los asuntos relacionados con el objeto contractual. </t>
  </si>
  <si>
    <t xml:space="preserve">6. Acompañar la elaboración de los diagnósticos, documentos técnicos, análisis de sector, estudios de mercado y todos los demás que hagan parte de la formulación de los proyectos a su cargo. </t>
  </si>
  <si>
    <t xml:space="preserve">1. Acompañar y apoyar a los Inspectores de Policía en el desarrollo de las diligencias de inspección </t>
  </si>
  <si>
    <t xml:space="preserve">2. Realizar las visitas que, en materia de urbanismo, espacio público o actividad económica, le sean asignadas por el respetivo Inspector de Policía, en desarrollo de la práctica de pruebas ordenadas dentro de una actuación y presentar el respectivo informe en los términos establecidos. </t>
  </si>
  <si>
    <t xml:space="preserve">3.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 </t>
  </si>
  <si>
    <t xml:space="preserve">4. Emitir los conceptos y respuestas a las solicitudes y peticiones que le sean requeridos por el Inspector de Policía. </t>
  </si>
  <si>
    <t xml:space="preserve">5. Asistir a las reuniones a las que sea citado o designado, para la atención de los asuntos relacionados con el objeto contractual. </t>
  </si>
  <si>
    <t xml:space="preserve">6. Presentar informe mensual de las actividades realizadas en cumplimiento de las obligaciones pactadas. </t>
  </si>
  <si>
    <t xml:space="preserve">7. Entregar mensualmente, el archivo de los documentos suscritos que haya generado en cumplimiento del objeto y obligaciones contractuales. </t>
  </si>
  <si>
    <t>1. Elaborar propuestas metodológicas y proporcionar los contenidos para llevar a cabo los procesos de formación e innovación. </t>
  </si>
  <si>
    <t>2. Desarrollar procesos de innovación social que se realicen en el laboratorio de innovación SUBALAB. </t>
  </si>
  <si>
    <t>3. Acompañar la preparación y el desarrollo de los encuentros ciudadanos. </t>
  </si>
  <si>
    <t>4. Elaborar las fichas de idea o de concepto de los prototipos para orientar la implementación hacia el plan de desarrollo, presupuestos participativos, vinculación con el sector u otra ruta de solución. </t>
  </si>
  <si>
    <t>5. Responder a las solicitudes de la ciudadanía como de entes de control, oficios, derechos de petición y/o similares que sean radicados en el aplicativo Orfeo y/o por diferentes medios, que le sean asignados </t>
  </si>
  <si>
    <t>6. Participar en las reuniones en los cuales sea designado por el supervisor, de conformidad con el objeto de su contrato. </t>
  </si>
  <si>
    <t>7. Las demás actividades que le sean asignadas por el Alcalde Local y/o el apoyo a la supervisión del contrato y que surjan de la naturaleza del contrato.</t>
  </si>
  <si>
    <t>2. Proyectar los actos administrativos de carácter general o particular que se generan en la etapa precontractual, contractual y postcontractual que le sean asignados. </t>
  </si>
  <si>
    <t>3. Participar en los diferentes comités y audiencias de contratación de los procesos de selección que le sean asignados. </t>
  </si>
  <si>
    <t>4. Acompañar al Alcalde en la revisión y seguimiento de temas de tipo contractual, que por su naturaleza tenga o requieran una atención especial por parte de la Alcaldía local de suba y los órganos de control. </t>
  </si>
  <si>
    <t>5. Revisar y/o proyectar las actas de liquidación de los contratos o convenios y demás acuerdos de voluntades que suscriba el Fondo de Desarrollo Local de Suba- Alcaldía Local de Suba </t>
  </si>
  <si>
    <t>6. Emitir los conceptos jurídicos de carácter contractual y realizar los análisis de tipo jurídico de la misma índole que le sean asignados por la supervisión del contrato. </t>
  </si>
  <si>
    <t>8.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 </t>
  </si>
  <si>
    <t>9. Realizar el apoyo a la supervisión de los contratos y/o convenios que le sean asignados por el supervisor del contrato. </t>
  </si>
  <si>
    <t>10. Realizar y proyectar las actuaciones administrativas sancionatorias de tipo contractual que deba adelantar el Fondo de Desarrollo Local de Suba-Alcaldía Local de Suba. </t>
  </si>
  <si>
    <t>11. Remitir los documentos que le sean solicitados y mantener actualizadas las bases de datos que se manejen. </t>
  </si>
  <si>
    <t xml:space="preserve">1. Recibir, distribuir, organizar y archivar tanto la correspondencia, como los documentos que se generen con respecto a despachos comisorios </t>
  </si>
  <si>
    <t xml:space="preserve">2. Apoyar y mantener actualizados la base de datos correspondiente a los depachos comisorios </t>
  </si>
  <si>
    <t xml:space="preserve">3. Apoyar en la elaboración, actualización, alimentación y construcción de la base de datos correspondiente a los despachos comisorios de la Localidad de Suba. </t>
  </si>
  <si>
    <t xml:space="preserve">4. Apoyar en la proyección de respuestas a los requerimientos que sean emitidos </t>
  </si>
  <si>
    <t xml:space="preserve">5. Responder a las solicitudes de la ciudadanía como de entes de control, oficios, derechos de petición y/o similares que sean radicados en el aplicativo Orfeo y/o por diferentes medios, que le sean asignados. </t>
  </si>
  <si>
    <t xml:space="preserve">6. Realizar seguimiento a las respuestas oportunas de las solicitudes correspondientes a despachos comisorios </t>
  </si>
  <si>
    <t xml:space="preserve">7. Mantener y velar por la actualización de las carpetas físicas y magnéticas de la documentación generada </t>
  </si>
  <si>
    <t xml:space="preserve">1. Recibir y apoyar la revisión de los despachos comisorios que son radicados en la Alcaldía Local, seleccionando aquellos que deban ser devueltos o requieran trámites adicionales. </t>
  </si>
  <si>
    <t xml:space="preserve">2. Mantener actualizada la base de datos o libro de Despachos comisorios junto con su respectivo archivo </t>
  </si>
  <si>
    <t xml:space="preserve">3. Hacer las citaciones, notificaciones, autos y demás documentos que se requieran para llevar a cabo las diligencias comisionadas. </t>
  </si>
  <si>
    <t xml:space="preserve">4. Responder las Acciones de Tutela o peticiones que tengan por objeto asuntos de Despachos Comisorios </t>
  </si>
  <si>
    <t xml:space="preserve">5. Llevar actualizadas las estadísticas de Despachos Comisorios recibidos, diligenciados, devueltos </t>
  </si>
  <si>
    <t xml:space="preserve">6. Acompañar al Alcalde Local en la realización de diligencias comisionadas </t>
  </si>
  <si>
    <t xml:space="preserve">7. Elaborar las constancias, avisos y demás que se requieran en el ejercicio de las diligencias de Despachos Comisorios </t>
  </si>
  <si>
    <t xml:space="preserve">8. Asistir a las reuniones a que haya lugar con motivo del adelantamiento de diligencias comisionadas. </t>
  </si>
  <si>
    <t xml:space="preserve">9. Fijar fecha a cada uno de los Despachos recibidos dentro de los 10 días hábiles siguientes a su radicación </t>
  </si>
  <si>
    <t xml:space="preserve">10. Atender las solicitudes de la ciudadanía en materia de Despachos Comisorios. Atención al Público </t>
  </si>
  <si>
    <t xml:space="preserve">1. Apoyar la gestión de coordinación de todas las actividades relacionadas con los despachos comisorios </t>
  </si>
  <si>
    <t xml:space="preserve">2. Apoyar la supervisión de contratos que le sean designados por el alcalde(sa) Local, conforme con lo establecido en el Manual de Supervisión e Interventoría de la Secretaría Distrital de Gobierno. </t>
  </si>
  <si>
    <t xml:space="preserve">3. Recibir y revisar los Despachos comisorios que son radicados en la Alcaldía, seleccionando aquellos que deban ser devueltos o requieran trámites adicionales. </t>
  </si>
  <si>
    <t xml:space="preserve">4. Mantener actualizada la base de datos o libro de Despachos comisorios junto con su respectivo archivo </t>
  </si>
  <si>
    <t xml:space="preserve">5. Hacer las citaciones, notificaciones telegramas, autos y demás documentos que se requieran para llevar a cabo las diligencias comisionadas </t>
  </si>
  <si>
    <t xml:space="preserve">6. Responder las Acciones de Tutela o peticiones que tengan por objeto asuntos de Despachos Comisorios </t>
  </si>
  <si>
    <t xml:space="preserve">7. Llevar actualizadas las estadísticas de Despachos Comisorios recibidos, diligenciados, devueltos </t>
  </si>
  <si>
    <t xml:space="preserve">8. Acompañar al Alcalde Local en la realización de diligencias comisionadas </t>
  </si>
  <si>
    <t xml:space="preserve">9. Elaborar las constancias, avisos y demás que se requieran en el ejercicio de las diligencias de Despachos Comisorios </t>
  </si>
  <si>
    <t xml:space="preserve">10. Asistir a las reuniones a que haya lugar con motivo del adelantamiento de diligencias comisionadas. </t>
  </si>
  <si>
    <t xml:space="preserve">11. Fijar fecha a cada uno de los Despachos recibidos dentro de los 10 días hábiles siguientes a su radicación </t>
  </si>
  <si>
    <t xml:space="preserve">12. Atender las solicitudes de la ciudadanía en materia de Despachos Comisorios. </t>
  </si>
  <si>
    <t xml:space="preserve">1. Apoyar la gestión contractual en lo referente al manejo, configuración y gestión del usuario administrador de las plataformas de contratación del SECOP. </t>
  </si>
  <si>
    <t xml:space="preserve">2. Apoyar la proyección de las respuestas a derechos de petición, documentos técnicos y demás comunicaciones oficiales, gestionando la administración de esta información en el aplicativo ORFEO. </t>
  </si>
  <si>
    <t xml:space="preserve">3. Realizar el proceso de afiliación de ARL de los contratos que así lo requieran como su respectivo cargue a SECOP II </t>
  </si>
  <si>
    <t xml:space="preserve">4. Administrar el aplicativo SIDEAP para la verificación y aprobación de hojas de vida de los futuros contratistas de la entidad. </t>
  </si>
  <si>
    <t xml:space="preserve">5. Realizar acompañamiento en las auditorias que realiza los entes de control en el Fondo de desarrollo Local. </t>
  </si>
  <si>
    <t xml:space="preserve">6. Solicitar la expedición de los CRP de los contratos que se generen en la gestión contractual. </t>
  </si>
  <si>
    <t xml:space="preserve">7. Realizar las actividades relacionadas con la implementación, cargue, manejo, validación y actualización de información en el aplicativo SIPSE, relacionado con la etapa precontractual, incluida la generación de las actas de inicio de contratos en el aplicativo. </t>
  </si>
  <si>
    <t xml:space="preserve">8. Realizar las actividades relacionadas con la implementación, cargue, manejo, validación y actualización de información en el aplicativo SIPSE, relacionado con la etapa contractual, incluidas la generación de las modificaciones contractuales existentes en el aplicativo. </t>
  </si>
  <si>
    <t>9. Las demás que se le asignen y tengan relación directa con la naturaleza del contrato.</t>
  </si>
  <si>
    <t xml:space="preserve">1. Acompañar la supervisión de contratos y convenios relacionados con el componente de Desarrollo Económico que le sean designados por el alcalde(sa) Local, conforme con lo establecido en el Manual de Supervisión e Interventoría de la Secretaría Distrital de Gobierno. </t>
  </si>
  <si>
    <t xml:space="preserve">2. Revisar la elaboración de los estudios previos de los proyectos de inversión asignado en materia de desarrollo económico local, de acuerdo con el plan de compras del Área de Gestión del Desarrollo Local. </t>
  </si>
  <si>
    <t xml:space="preserve">3. Realizar la presentación o rendición de informes a los entes de control, entidades, instancias de participación, comunidad en general y demás que le sean requeridos para dar cuenta del cumplimiento del Plan de Desarrollo Local. </t>
  </si>
  <si>
    <t xml:space="preserve">4. Acompañar la coordinación, el control y el seguimiento a los planes de mejoramiento derivados de auditorías internas y externas, hallazgos administrativos y/o fiscales, con sus respectivos reportes, así como adelantar oportunamente las actuaciones administrativas que correspondan. </t>
  </si>
  <si>
    <t xml:space="preserve">5. Asistir a las reuniones, consejos, mesas e instancias de participación a las que sea citado o designado, para la atención de los asuntos relacionados con el objeto contractual. </t>
  </si>
  <si>
    <t xml:space="preserve">6. Dar respuesta a las solicitudes que le sean asignadas a través de Orfeo o cualquier otro medio de notificación. </t>
  </si>
  <si>
    <t xml:space="preserve">2. Elaborar los documentos técnicos, análisis del sector, estudios de mercado, matriz de riesgos, estudios previos y todas aquellas actividades que se deriven de las diferentes etapas precontractuales, contractuales y postcontractuales de los rubros de funcionamiento designados por el ordenador del gasto de acuerdo con el plan de compras de la Alcaldía Local de Suba. </t>
  </si>
  <si>
    <t xml:space="preserve">3. Realizar el apoyo a la supervisión, informes, certificaciones y demás acciones necesarias para realizar la depuración de los compromisos constituidos como obligaciones por pagar de los contratos y/o convenios designados por el ordenador del gasto. </t>
  </si>
  <si>
    <t xml:space="preserve">4. Realizar actividades de apoyo en la revisión de cuentas naturales, apoyo en la programación anual de PAC y las reprogramaciones requeridas por el Área de Gestión del Desarrollo Local y la depuración de los compromisos constituidos como obligaciones por pagar de los procesos de funcionamiento a que haya lugar. </t>
  </si>
  <si>
    <t xml:space="preserve">5. Apoyar en la revisión y/o seguimiento de las respuestas Peticiones, Quejas, Reclamos y sugerencias presentadas por los ciudadanos y entes de control, que le sean asignadas mediante el aplicativo ORFEO y/o Bogotá te escucha, de manera oportuna y dentro de los términos de ley. </t>
  </si>
  <si>
    <t xml:space="preserve">6. Participar en reuniones y comités a los cuales sea citado y/o designado en los temas de conformidad con su objeto contractual. </t>
  </si>
  <si>
    <t xml:space="preserve">7. Entregar oportunamente los documentos que le sean derivados de la gestión de los contratos asignados como apoyo a la supervisión, al archivo o al responsable correspondiente, en los tiempos establecidos en la Ley. </t>
  </si>
  <si>
    <t xml:space="preserve">8. Apoyar las diferentes actividades administrativas solicitadas por el ordenador del gasto y/o coordinador del Área de Gestión de Desarrollo Local. </t>
  </si>
  <si>
    <t xml:space="preserve">1. Apoyar el proceso de implementación de Normas Internacionales Contables Sector Público NICSP/NIIF. </t>
  </si>
  <si>
    <t xml:space="preserve">2. Apoyar la revisión, Liquidación y causación de las cuentas personas naturales, jurídicas, ediles, servicios públicos, ARL contratistas, caja menor. </t>
  </si>
  <si>
    <t xml:space="preserve">3. Apoyar en el cierre contable mensual, trimestral y anual con base en el manual de política contable. </t>
  </si>
  <si>
    <t xml:space="preserve">4. Apoyar en la Gestión de Cobranza de la entidad en el proceso de multas. </t>
  </si>
  <si>
    <t xml:space="preserve">5. Apoyar, en articulación con el almacén, el proceso de causación de reportes de ingresos, egresos, comodatos, traslados de bienes muebles e inmuebles en los módulos (SAE, SAI, DEPRECIACIÓN). </t>
  </si>
  <si>
    <t xml:space="preserve">6. Apoyar la elaboración de los informes contables que se deben rendir a los diferentes organismos nacionales y distritales. </t>
  </si>
  <si>
    <t xml:space="preserve">7. Apoyar la lectura de cuentas y contabilización en Interfaz Tesorería reporte de OPGET. </t>
  </si>
  <si>
    <t xml:space="preserve">8. Apoyar en la ejecución del comité de sostenibilidad contable y depuración de saldos. </t>
  </si>
  <si>
    <t xml:space="preserve">9. Apoyar en el seguimiento de operaciones reciprocas con entidades distritales. </t>
  </si>
  <si>
    <t xml:space="preserve">10. Apoyar en la verificación mensual de los saldos contrarios en libros auxiliares aplicativo SI-CAPITAL. </t>
  </si>
  <si>
    <t xml:space="preserve">11. Descargar, elaborar y reportar trimestralmente los procesos judiciales de la entidad según aplicativo SIPROJ. </t>
  </si>
  <si>
    <t xml:space="preserve">1. Verificar jurídicamente los documentos asignados para efectos de registro de Propiedades </t>
  </si>
  <si>
    <t xml:space="preserve">2. Verificar jurídicamente los documentos para expedir los certificados de propiedad Horizontal. </t>
  </si>
  <si>
    <t xml:space="preserve">3. Resolver los recursos y revocatorias asignadas dentro de los 15 días siguientes a su reasignación verificando que el número de folios del expediente físico coincida con el número de folios en el sistema </t>
  </si>
  <si>
    <t xml:space="preserve">4. Servir de Enlace con la Secretaria Distrital de Gobierno y el Instituto Distrital de Participación y Acción comunal (IDPAC) para dar trámite a los asuntos relacionados con el régimen de propiedad horizontal. </t>
  </si>
  <si>
    <t xml:space="preserve">5. Apoyar en los trámites necesarios a la Alcaldía Local para surtir el trámite de notificación personal y mediante edicto de los actos administrativos y decisiones, en los términos de la ley 1437 de 2011. </t>
  </si>
  <si>
    <t xml:space="preserve">6. Asistir a las reuniones a las que sea citado o designado, para la atención de los asuntos relacionados con el objeto contractual. </t>
  </si>
  <si>
    <t xml:space="preserve">1. Proyectar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 </t>
  </si>
  <si>
    <t xml:space="preserve">2. Realizar el control y seguimiento al trámite y respuesta oportuna a proposiciones, tutelas, acciones populares y requerimientos de entes de control </t>
  </si>
  <si>
    <t xml:space="preserve">3. Asistir a las audiencias y reuniones relacionadas con acciones populares que convoquen los juzgados, secretaria general, secretaria de gobierno u otras entidades y demás reuniones a las que sea convocado. </t>
  </si>
  <si>
    <t xml:space="preserve">4. Presentar informes periódicos a los juzgados, en relación con el avance de las acciones populares. </t>
  </si>
  <si>
    <t xml:space="preserve">5. Apoyar los operativos que delegue el Alcalde Local o su delegado o apoyo a la supervisión. </t>
  </si>
  <si>
    <t xml:space="preserve">6. Mantener las bases de datos actualizadas que le sean asignadas en concordancia con el objeto contractual. </t>
  </si>
  <si>
    <t xml:space="preserve">7. Apoyar la ejecución de los procesos administrativos y/o jurídicos y/o técnicos y/o financieros que se adelanten en el Área de gestión del Desarrollo Local, así como en la formulación de lineamientos técnicos para las diferentes etapas de planes, programas y proyectos </t>
  </si>
  <si>
    <t xml:space="preserve">8. Apoyar en los casos especiales y asuntos relevantes desde el punto de vista jurídico y/o financiero, relacionados con la aplicación de la normatividad vigente, en materia contractual y administrativa </t>
  </si>
  <si>
    <t>9. Las demás actividades que le sean asignadas por el supervisor del contrato y que sean inherente al objeto contractual.</t>
  </si>
  <si>
    <t xml:space="preserve">1. Revisar y analizar jurídicamente las actuaciones asignadas por el Inspector de Policía, emitir o proyectar el respectivo diagnóstico y establecer la actuación jurídica a seguir, conforme con la naturaleza del proceso. </t>
  </si>
  <si>
    <t xml:space="preserve">2. Proyectar, para revisión y aprobación del Inspector de Policía, los actos que impongan medidas correctivas u órdenes de policía, conforme con la normatividad vigente. </t>
  </si>
  <si>
    <t xml:space="preserve">3. Proyectar, para revisión y aprobación del Inspector de Policía, los actos por medio de los cuales se resuelvan los recursos interpuestos contra las decisiones adoptadas por los Comandantes de Estación, Subestación y el personal uniformado de la Policía Nacional. </t>
  </si>
  <si>
    <t xml:space="preserve">4. Apoyar en la revisión del registro y actualización de las actuaciones y querellas que le asigne el Inspector de Policía para impulso, en el Aplicativo ¿ARCO¿ o el sistema dispuesto para su seguimiento. En caso contrario, proceder a informar para que el personal administrativo de la Inspección de Policía proceda a su registro y actualización </t>
  </si>
  <si>
    <t xml:space="preserve">5. Registrar en el Aplicativo ¿ARCO¿ el trámite realizado de los expedientes asignados, con el fin de darles cierre o el impulso respectivo. </t>
  </si>
  <si>
    <t xml:space="preserve">6. Acompañar al Alcalde (sa) Local y/o al Inspector de Policía a los operativos de Inspección, Vigilancia y Control en materia de seguridad, tranquilidad, ambiente y recursos naturales, actividad económica, urbanismo, espacio público y libertad de circulación, conforme con las instrucciones que éstos le impartan y los lineamientos distritales, en el marco de las normas vigentes. </t>
  </si>
  <si>
    <t xml:space="preserve">7. Asistir a las reuniones a las que sea citado o designado, para la atención de los asuntos relacionados con el objeto contractual. </t>
  </si>
  <si>
    <t xml:space="preserve">8. Presentar informe mensual de las actividades realizadas en cumplimiento de las obligaciones pactadas. </t>
  </si>
  <si>
    <t xml:space="preserve">9. Entregar, mensualmente, el archivo de los documentos suscritos que haya generado en cumplimiento del objeto y obligaciones contractuales. </t>
  </si>
  <si>
    <t xml:space="preserve">1. Apoyar en la elaboración de documentos técnicos que hagan parte de los procesos contractuales </t>
  </si>
  <si>
    <t xml:space="preserve">2. Apoyar la realización y/o participar en las reuniones de carácter ordinario y/o extraordinario de las instancias de participación y/o de Gobierno de la localidad que le sean designadas por el Alcalde (sa) Local. </t>
  </si>
  <si>
    <t xml:space="preserve">3. Generar y mantener actualizadas las bases de datos que sean necesarias para el almacenamiento oportuno de la información </t>
  </si>
  <si>
    <t xml:space="preserve">4. Apoyar la proyección de las respuestas a derechos de petición y demás comunicaciones oficiales, gestionando la administración de esta información en el aplicativo ORFEO. </t>
  </si>
  <si>
    <t xml:space="preserve">5. Consolidar las bases de datos necesarias para dar respuesta a proposiciones, derechos de petición y demás solicitudes de la ciudadanía y entes de control </t>
  </si>
  <si>
    <t xml:space="preserve">6. Realizar los estudios de mercado de los procesos contractuales asignados </t>
  </si>
  <si>
    <t xml:space="preserve">7. Apoyar y articular los espacios de participación ciudadana y comunitaria, Juntas de Acción Comunal, Asociaciones de Vecinos y demás instancias de participación existentes en la Localidad de conformidad con las indicaciones de la Alcaldía Local </t>
  </si>
  <si>
    <t xml:space="preserve">8. Apoyar la realización de eventos ciudadanos y/o comunitarios que le sean designados. </t>
  </si>
  <si>
    <t xml:space="preserve">1. Apoyar la construcción de acciones locales encaminadas a visibilizar los derechos de las mujeres y a implementar la Política Publica de Mujeres y Equidad de género a nivel local. </t>
  </si>
  <si>
    <t xml:space="preserve">2. Desarrollar de actividades relacionadas con la participación de instancias de las mujeres y de enfoque de género, en vía de fortalecer sus procesos de participación e incidencia a nivel local y distrital. </t>
  </si>
  <si>
    <t xml:space="preserve">3. Apoyar la coordinación interinstitucional para los temas relacionados con la PPMEYG y mantener constante articulación con la Secretaría Distrital de la Mujer. </t>
  </si>
  <si>
    <t xml:space="preserve">4. Apoyar la supervisión de contratos y convenios que le sean designados por el (la) Alcalde (sa) Local, según lo establecido en el Manual de Supervisión e Interventoría de la Secretaría Distrital de Gobierno </t>
  </si>
  <si>
    <t xml:space="preserve">5. Participar en las reuniones en los cuales sea designado por el supervisor y/o apoyo a la supervisión, de conformidad con el objeto de su contrato. </t>
  </si>
  <si>
    <t xml:space="preserve">6. Responder a las solicitudes de la ciudadanía como de entes de control, oficios, derechos de petición y/o similares que sean radicados en el aplicativo Orfeo y/o por diferentes medios, que le sean asignados. </t>
  </si>
  <si>
    <t>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</si>
  <si>
    <t xml:space="preserve">1. Realizar las actividades precontractuales, contractuales y/o de seguimiento que sean necesarias para la correcta ejecución de la meta ¿Beneficiar 575 estudiantes de programas de educación superior con apoyo de sostenimiento para la permanencia¿ del proyecto 1994 ¿Jóvenes formados para el futuro¿ </t>
  </si>
  <si>
    <t xml:space="preserve">2. Apoyar la elaboración de los estudios previos de los proyectos de inversión designados por el ordenador del gasto, de acuerdo con el plan de compras del Área de Gestión del Desarrollo Local. </t>
  </si>
  <si>
    <t>4.  Asistir a las reuniones de las instancias a las que sea designado por el Alcalde Local y/o el apoyo a la supervisión.</t>
  </si>
  <si>
    <t xml:space="preserve">5.  Consolidar los diferentes informes relacionados con la gestión de la Alcaldía Local de Suba. </t>
  </si>
  <si>
    <t xml:space="preserve">6. Elaborar los diagnósticos, documentos técnicos, análisis de sector, estudios de mercado y todos los demás que hagan parte de la formulación de los proyectos y/o componentes a su cargo. </t>
  </si>
  <si>
    <t xml:space="preserve">1. Realizar y entregar para aprobación un cronograma de actividades y de entrega de productos asociados al presente contrato y el plan de trabajo. </t>
  </si>
  <si>
    <t xml:space="preserve">2. Participar en las sesiones de coordinación y capacitación programadas en temas de participación de la Alcaldía Local. </t>
  </si>
  <si>
    <t xml:space="preserve">3. Acompañar y liderar la estrategia de comunicaciones del sector cultural. </t>
  </si>
  <si>
    <t xml:space="preserve">4. 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 </t>
  </si>
  <si>
    <t xml:space="preserve">5. Mantener actualizada la Base de Datos del sector de arte, cultura y patrimonio de la localidad. </t>
  </si>
  <si>
    <t xml:space="preserve">6. Acompañar los procesos de caracterización y diagnósticos del sector cultural y organizaciones en la localidad. </t>
  </si>
  <si>
    <t xml:space="preserve">7. Acompañar los procesos de fortalecimiento de las organizaciones, agrupaciones y actores del sector cultural. </t>
  </si>
  <si>
    <t xml:space="preserve">8. Acompañar la atención de solicitudes y suministro de información local relacionada con arte, cultura y patrimonio. </t>
  </si>
  <si>
    <t xml:space="preserve">9. Acompañar la producción y logística de las actividades realizadas por la Alcaldía Local. </t>
  </si>
  <si>
    <t xml:space="preserve">10. Acompañar la presentación o rendición de informes a los entes de control, entidades, instancias de participación y comunidad en general. </t>
  </si>
  <si>
    <t xml:space="preserve">11. Asistir a las reuniones a las que sea citado o designado, para la atención de los asuntos relacionados con el objeto contractual. </t>
  </si>
  <si>
    <t xml:space="preserve">1. Realizar las actividades precontractuales, contractuales y/o de seguimiento que sean necesarias para la correcta ejecución de la meta ¿Implementar 50 PROCEDAS¿ del proyecto 1997 ¿Suba reverdece¿ </t>
  </si>
  <si>
    <t>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</si>
  <si>
    <t>2. Apoyar a la supervisión de los contratos o convenios que le sean asignados, de conformidad con las disposiciones legales. </t>
  </si>
  <si>
    <t>4. Articular las actividades necesarias para garantizar la depuración de los compromisos constituidos como obligaciones por pagar. </t>
  </si>
  <si>
    <t>7. Coordinar y articular la elaboración de los diagnósticos, documentos técnicos, análisis de sector, estudios de mercado y todos los demás que hagan parte de la formulación de los proyectos a su cargo. </t>
  </si>
  <si>
    <t xml:space="preserve">1. Establecer los indicadores financieros para cada una de las necesidades de contratación que adelanta la entidad y que así lo ameriten. </t>
  </si>
  <si>
    <t xml:space="preserve">2. Apoyar financieramente en la formulación de procesos de contratación de la entidad, realizando análisis financiero y de riesgos para los procesos de contratación que se adelanten en la entidad. </t>
  </si>
  <si>
    <t xml:space="preserve">3. Realizar documentos financieros necesarios para los procesos de contratación en la etapa precontractual, contractual y liquidación que se adelanten en el Fondo de Desarrollo Local. </t>
  </si>
  <si>
    <t xml:space="preserve">4. Participar en los comités de estructuración y evaluación de los procesos contractuales que se adelanten en la entidad. </t>
  </si>
  <si>
    <t xml:space="preserve">5. Apoyar la elaboración de estudios de mercado, análisis de sector y estudios previos en cada una de las necesidades de contratación de bienes y servicios de la entidad orientados a establecer las condiciones de los contratos a celebrar. </t>
  </si>
  <si>
    <t xml:space="preserve">6. Atender, analizar y dar respuesta a las observaciones de carácter financiero y económico de los procesos de contratación de bienes y servicios. </t>
  </si>
  <si>
    <t xml:space="preserve">7. Elaboración de los informes de evaluación de las propuestas presentadas a los procesos de contratación como parte integrante del comité evaluador. </t>
  </si>
  <si>
    <t xml:space="preserve">8. Realizar las evaluaciones en el componente técnico y/o financiero de los proponentes y las propuestas que le sean asignadas, en el marco de los procesos de selección de contratistas que adelanta en el Área de Gestión de Desarrollo Local. </t>
  </si>
  <si>
    <t xml:space="preserve">4. Asistir a las reuniones, consejos, mesas e instancias de participación que se generen y se relacionen con el objeto contractual y que le sean designados por el Alcalde y/o el a la supervisión del contrato. </t>
  </si>
  <si>
    <t xml:space="preserve">7. Apoyar actividades relacionadas con la promoción de los derechos humanos en la localidad. </t>
  </si>
  <si>
    <t>1. Realizar seguimiento a la implementación de la estrategia Reto Local: jóvenes y entornos seguros. </t>
  </si>
  <si>
    <t>2. Programar las actividades prácticas y de ciudad a desarrollar en el marco de la Estrategia Reto Local Jóvenes y Entornos Seguros. </t>
  </si>
  <si>
    <t>3. Acompañar, guiar y coordinar las actividades de ciudad proyectadas en el componente práctico del Servicio Social para la Economía de la Juventud. </t>
  </si>
  <si>
    <t>4. Coordinar junto con los profesionales y/o enlaces de la Secretaría Distrital de Integración Social el seguimiento al avance de los jóvenes beneficiarios de la Estrategia Reto Local: Jóvenes y Entornos </t>
  </si>
  <si>
    <t>5. Rendir informes cuando se le solicite, sobre el avance del programa Reto Local: Jóvenes y Entornos Seguros. </t>
  </si>
  <si>
    <t>6. Establecer herramientas de control y seguimiento que permitan la identificación de rutas más adecuadas para la inclusión y retorno a las oportunidades educativas o laborales de los jóvenes beneficiarios. </t>
  </si>
  <si>
    <t>7. Brindar apoyo a los jóvenes beneficiarios de la estrategia Reto Local: Jóvenes y Entornos Seguros, en los temas relacionados con el programa en general. </t>
  </si>
  <si>
    <t>8. Brindar oportunidades de solución ante conflictos que presenten en el desarrollo de las actividades de ciudad. </t>
  </si>
  <si>
    <t>9. Mantener contacto con los profesionales (BINAS) y/o enlaces en aras de brindar respuestas oportunas a las diversas solicitudes. </t>
  </si>
  <si>
    <t>10. Brindar la información completa y oportuna necesaria y requerida en el marco de dar respuesta a requerimientos emitidos por los entes de control y comunidad en general. </t>
  </si>
  <si>
    <t>11. Apoyar a los profesionales del proyecto en las acciones de seguimiento territorial y actualización de la información de los jóvenes vinculados al servicio social para la economía de la juventud. </t>
  </si>
  <si>
    <t xml:space="preserve">1. Realizar el respectivo acompañamiento técnico a los operativos ejecutados por la Alcaldía Local de Suba y las Inspecciones de Policía de la Localidad, coordinados con la finalidad de restituir el espacio público objeto de ocupación indebida </t>
  </si>
  <si>
    <t xml:space="preserve">2. Verificar el cumplimiento de los procesos de licenciamiento de acuerdo a la norma urbana y verificar la actividad comercial de acuerdo a los usos reglamentados. </t>
  </si>
  <si>
    <t xml:space="preserve">3. Dar respuesta, trámite y acompañamiento a las solicitudes elevadas ante la Alcaldía Local de Suba y las Inspecciones de Policía de la Localidad, elevadas por la comunidad y entes de control en materia de espacio público, asesoría en obras y actividad económica. </t>
  </si>
  <si>
    <t xml:space="preserve">4. Implementar en los aplicativos (Si Actúa, Orfeo), planos y plataformas digitales establecidas para garantizar la debida trazabilidad de los procesos en las actuaciones administrativas como soporte y aval de la información presentada en los informes técnicos. </t>
  </si>
  <si>
    <t xml:space="preserve">5. Entregar los informes técnicos mensuales, con la información requerida, para el fallo de decisiones administrativas por parte de la Alcaldía Local de Suba y las Inspecciones de Policía de la Localidad. </t>
  </si>
  <si>
    <t xml:space="preserve">1. Realizar el apoyo logístico para llevar a cabo el desarrollo de las actividades y operativos adelantados por la Alcaldía Local. </t>
  </si>
  <si>
    <t xml:space="preserve">2. Apoyar en la elaboración de documentos técnicos que hagan parte de los procesos contractuales y demás relacionados. </t>
  </si>
  <si>
    <t xml:space="preserve">3. Apoyar la proyección de las respuestas a derechos de petición y demás comunicaciones oficiales, gestionando la administración de esta información en el aplicativo ORFEO. </t>
  </si>
  <si>
    <t xml:space="preserve">4. Asistir a las reuniones a las que sea citado o designado, para la atención de los asuntos relacionados con el objeto contractual. </t>
  </si>
  <si>
    <t xml:space="preserve">5. Generar y mantener actualizadas las bases de datos que sean necesarias para el almacenamiento oportuno de la información </t>
  </si>
  <si>
    <t xml:space="preserve">6. Consolidar las bases de datos necesarias para dar respuesta a proposiciones, derechos de petición y demás solicitudes de la ciudadanía y entes de control </t>
  </si>
  <si>
    <t xml:space="preserve">7. Acompañar la gestión de proyectos. </t>
  </si>
  <si>
    <t xml:space="preserve">8. Apoyo a la gestión documental y al inventario de archivo de la Alcaldía Local. </t>
  </si>
  <si>
    <t xml:space="preserve">2. Realizar seguimiento y ejecer supervisión al cronograma y el desarrollo de actividades a servicios de ciudad junto con los equipos técnicos de la SDIS. </t>
  </si>
  <si>
    <t xml:space="preserve">3. Apoyar la consolidación y revisión de los informes de validación en el marco de la implementación del proyecto ¿Reto Local? que sean responsabilidad del Fondo de Desarrollo Local </t>
  </si>
  <si>
    <t xml:space="preserve">4. Apoyar en el tra¿mite y respuesta de los requerimientos y peticiones asociados a la inclusión social y seguridad económica en la localidad , que se requieran. </t>
  </si>
  <si>
    <t xml:space="preserve">5. Emitir los conceptos que le sean requeridos y aportar elementos de juicio, que sirvan de insumo, para la toma de decisiones relacionadas con el ingreso, seguimiento y egreso de los jóvenes beneficiarios del proyecto Reto Local </t>
  </si>
  <si>
    <t xml:space="preserve">6. Apoyar la supervisión de contratos y convenios que se deriven de la estrategia Reto Local que le sean designados por el (la) Alcalde (sa) Local, según lo establecido en el Manual de Supervisión e Interventoría de la Secretaría Distrital de Gobierno. </t>
  </si>
  <si>
    <t xml:space="preserve">1. Apoyar en la elaboración de estudios de mercado, análisis de sector y estudios previos en cada una de las necesidades de contratación respectivos para los procesos de selección del Área de Gestión Del Desarrollo Local en infraestructura y su correspondientes Interventoría. </t>
  </si>
  <si>
    <t xml:space="preserve">2. Apoyar a los profesionales designados en el proceso de acompañamiento y seguimiento técnico, administrativo, financiero y legal de los contratos y convenios que le sean asignados, de acuerdo con los lineamientos establecidos por la ley. </t>
  </si>
  <si>
    <t xml:space="preserve">3.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</si>
  <si>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4. Asistir a los comités, reuniones y convocatorias en donde se convoque al Alcalde Local y requiera apoyo técnico del Área Gestión Del Desarrollo Local. </t>
  </si>
  <si>
    <t xml:space="preserve">5. Participar en los comités de estructuración y evaluación de los procesos contractuales que se adelanten en la entidad. </t>
  </si>
  <si>
    <t xml:space="preserve">6. Apoyar las evaluaciones en el componente técnico y/o financiero de los proponentes y las propuestas que le sean asignadas, en el marco de los procesos de selección de contratistas que adelanta en el Área de Gestión de Desarrollo Local. </t>
  </si>
  <si>
    <t xml:space="preserve">7. Apoyar la elaboración de los conceptos técnicos que den insumo para efectuar el cumplimiento de garantías y pólizas que se generen en los proyectos adelantados por el Fondo de Desarrollo Local en materia de infraestructura Vial y espacio público previo al trámite por parte de la Gestión Contractual. </t>
  </si>
  <si>
    <t xml:space="preserve">1. 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 </t>
  </si>
  <si>
    <t xml:space="preserve">2. Diagnosticar la problemática evidenciada en los sectores o zonas visitadas y presentar propuestas de Intervención. </t>
  </si>
  <si>
    <t xml:space="preserve">3. Asistir a las reuniones que le sean delegadas o convocadas. </t>
  </si>
  <si>
    <t xml:space="preserve">4. Asistir a los operativos que le sean delegados. </t>
  </si>
  <si>
    <t xml:space="preserve">5. Brindar oportuna atención a la ciudadanía </t>
  </si>
  <si>
    <t xml:space="preserve">6. Dar respuesta a la totalidad de los derechos de petición y demás solicitudes reasignadas y mensualmente hacer un reporte o informe de los oficios elaborados de acuerdo a planilla o formato preestablecido </t>
  </si>
  <si>
    <t xml:space="preserve">7. Al finalizar el contrato se debe haber dado respuesta al 100% de las peticiones y documentos reasignados en el ORFEO </t>
  </si>
  <si>
    <t xml:space="preserve">8. Al finalizar el contrato se debe haber incorporado el 100% de los documentos reasignados a los respectivos expedientes/IVC/ archivo, de tal manera que no queden documentos sin archivar. </t>
  </si>
  <si>
    <t xml:space="preserve">1. Apoyar en el recibo, radicación, distribución y control de todas las comunicaciones que se reciben en el Centro de Documentación e Información -CDI de la Alcaldía Local de Suba. </t>
  </si>
  <si>
    <t xml:space="preserve">2. Entregar de manera inmediata al líder del proceso los casos y/o requerimientos en los que se presenten recursos de reposición y apelación a la Alcaldía Local de Suba. </t>
  </si>
  <si>
    <t xml:space="preserve">3. Radicar la correspondencia que llegue a la Alcaldía en el aplicativo ORFEO y seguir el procedimiento para su distribución interna en la Alcaldía. </t>
  </si>
  <si>
    <t xml:space="preserve">4. Recepcionar la correspondencia que ingrese al CDI </t>
  </si>
  <si>
    <t xml:space="preserve">5. Entregar de manera oportuna al área correspondiente de Tutelas, Acciones Populares o solicitudes de los diferentes entes de control. </t>
  </si>
  <si>
    <t xml:space="preserve">6. Elaborar base de datos de los derechos de petición recibidos en la Alcaldía Local de Suba y reportar la información al líder del proceso para su respectivo seguimiento. </t>
  </si>
  <si>
    <t xml:space="preserve">7. Acomapañar a la parte financiera del FDL Suba en la Liquidación de Impuestos y Revisión de las Cuentas de Cobro de las Personas Naturales cuando se requiera. </t>
  </si>
  <si>
    <t xml:space="preserve">3. Asistir a las reuniones, consejos, mesas e instancias de participación que se generen o se relacionen con los asuntos locales o que se desarrollen en la localidad, que le sean designados por el Alcalde y/o el apoyo a la supervisión del contrato. </t>
  </si>
  <si>
    <t xml:space="preserve">4. Efectuar la planeación, gestión, convocatoria, acompañamiento y seguimiento a la participación e instancias de participación, en vía de fortalecer sus procesos de participación, representación, diálogo, concertación e incidencia en la dinámica a nivel local. </t>
  </si>
  <si>
    <t>5. Las demás actividades que le sean asignadas por el supervisor y/o apoyo a la supervisión del contrato que sean relacionadas con el objeto del contrato.</t>
  </si>
  <si>
    <t xml:space="preserve">1. Alimentar las bases de datos que sean necesarias para el almacenamiento oportuno de la información. </t>
  </si>
  <si>
    <t xml:space="preserve">2. Acompañar el proceso de afiliación de ARL de los contratos que así lo requieran </t>
  </si>
  <si>
    <t xml:space="preserve">3. Apoyar operativamente las diferentes reuniones, mesas de trabajo y jornadas convocadas por contratación o el Fondo de Desarrollo local, en relación a las obligaciones específicas del contrato. </t>
  </si>
  <si>
    <t xml:space="preserve">5. Acompañar el registro de la numeración de procesos y contratos que adelante el Fondo de Desarrollo Local. </t>
  </si>
  <si>
    <t xml:space="preserve">6. Encargarse del uso de la plataforma SIVICOF, y acompañar la rendición de informes de la misma </t>
  </si>
  <si>
    <t xml:space="preserve">2. Proyectar los actos administrativos de carácter general o particular que se generan en la etapa precontractual, contractual y postcontractual que le sean asignados. </t>
  </si>
  <si>
    <t xml:space="preserve"> 3. Participar en los diferentes comités y audiencias de contratación de los procesos de selección que le sean asignados. </t>
  </si>
  <si>
    <t xml:space="preserve">4. Apoyar al Alcalde en la revisión y seguimiento de temas de tipo contractual, que por su naturaleza tenga o requieran una atención especial por parte de la Alcaldía local de suba y los órganos de control. </t>
  </si>
  <si>
    <t xml:space="preserve"> 5. Revisar y/o proyectar las actas de liquidación de los contratos o convenios y demás acuerdos de voluntades que suscriba el Fondo de Desarrollo Local de Suba- Alcaldía Local de Suba </t>
  </si>
  <si>
    <t xml:space="preserve"> 6. Emitir los conceptos jurídicos de carácter contractual y realizar los análisis de tipo jurídico de la misma índole que le sean asignados por la supervisión del contrato. </t>
  </si>
  <si>
    <t xml:space="preserve"> 7. Realizar evaluaciones jurídicas de los proponentes y propuestas presentadas dentro de los procesos de selección de contratistas que le sean asignados. </t>
  </si>
  <si>
    <t xml:space="preserve"> 8.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 </t>
  </si>
  <si>
    <t xml:space="preserve">10. Realizar y proyectar las actuaciones administrativas sancionatorias de tipo contractual que deba adelantar el Fondo de Desarrollo Local de Suba-Alcaldía Local de Suba. </t>
  </si>
  <si>
    <t xml:space="preserve">11. Remitir los documentos que le sean solicitados y mantener actualizadas las bases de datos que se manejen. </t>
  </si>
  <si>
    <t xml:space="preserve"> 12. Las demás que sean inherentes al objeto contractual y que sean solicitadas por el supervisor y/o apoyo a la supervisión del contrato.</t>
  </si>
  <si>
    <t xml:space="preserve">1. Apoyar la revisión jurídica de las distintas etapas del proceso de contratación de los contratos, convenios y demás acuerdos de voluntades que suscriba el Área de Gestión del Desarrollo Local - Alcaldía Local de Suba. </t>
  </si>
  <si>
    <t xml:space="preserve">2. Apoyar la revisión de los actos administrativos de carácter general o particular que se generan en la etapa precontractual, contractual y postcontractual que le sean asignados. </t>
  </si>
  <si>
    <t xml:space="preserve">3. Participar en los diferentes comités y audiencias de contratación de los procesos de selección que le sean asignados </t>
  </si>
  <si>
    <t xml:space="preserve">5. Acompañar los distintos procedimientos de la etapa postcontractual que conozca el Fondo de Desarrollo Local de Suba, de conformidad con la naturaleza de estos procesos. </t>
  </si>
  <si>
    <t xml:space="preserve">6. Emitir los conceptos jurídicos de carácter contractual y realizar los análisis de tipo jurídico de la misma índole que le sean asignados por la supervisión del contrato </t>
  </si>
  <si>
    <t xml:space="preserve">7. Apoyar la coordinación de la gestión de las evaluaciones jurídicas de los proponentes y propuestas presentadas dentro de los procesos de selección de contratistas que le sean asignados. </t>
  </si>
  <si>
    <t xml:space="preserve">8. Realizar el apoyo a la supervisión de los contratos y/o convenios que le sean asignados por el supervisor del contrato. </t>
  </si>
  <si>
    <t xml:space="preserve">9. Apoyar y acompañar el desarrollo de las actuaciones administrativas sancionatorias de tipo contractual que deba adelantar el Fondo de Desarrollo Local de Suba Alcaldía Local de Suba. </t>
  </si>
  <si>
    <t xml:space="preserve">1. Acompañar la supervisión de contratos y convenios que le sean designados por el alcalde(sa) Local, conforme con lo establecido en el Manual de Supervisión e Interventoría de la Secretaría Distrital de Gobierno. </t>
  </si>
  <si>
    <t xml:space="preserve">2. Acompañar la construcción, seguimiento y ejecución de del plan de trabajo territorial de la Alcaldía Local de Suba. </t>
  </si>
  <si>
    <t xml:space="preserve">3. Preparar la información y/o presentar informes técnicos y ejecutivos de los procesos sociales de la Alcaldía Local de Suba, para rendición de cuentas de las diferentes instancias y ciudadanía, así como los solicitados por los organismos de control </t>
  </si>
  <si>
    <t xml:space="preserve">4. Responder oportunamente los derechos de petición y demás solicitudes presentadas por los entes de control, corporaciones públicas y ciudadanía en general, que estén relacionados con el objeto contractual </t>
  </si>
  <si>
    <t xml:space="preserve">6. Acompañar la articulación, orientación y concertación de las acciones de la Alcaldía Local en materia de promoción interinstitucional </t>
  </si>
  <si>
    <t xml:space="preserve">1. Liderar la formulación de estudios previos, estudios de sector, estudio de mercado, entre otros, que se
requieran para adelantar los procesos contractuales que materializan los proyectos de inversión que
contiene el Plan de Desarrollo Local.
</t>
  </si>
  <si>
    <t xml:space="preserve">2. Apoyar la supervisión de contratos y convenios que le sean designados por el Alcalde(sa) Local,
conforme con lo establecido en el Manual de Supervisión e Interventoría de la Secretaría Distrital de
Gobierno.
</t>
  </si>
  <si>
    <t xml:space="preserve">3. Realizar las actividades de planeación presupuestal relacionadas con la estructuración, ejecución y
seguimiento del presupuesto de inversión y funcionamiento local, Plan Anual de Adquisiciones, Plan
Operativo Anual de Inversiones y demás herramientas.
</t>
  </si>
  <si>
    <t xml:space="preserve">4. Mantener actualizadas las fichas EBI, DTS, reporte MUSI y demás necesarios para el desarrollo de los
proyectos de inversión locales.
</t>
  </si>
  <si>
    <t xml:space="preserve">5. Realizar informes técnicos y ejecutivos de los procesos de la Alcaldía Local de Suba, para la rendición
de cuentas ante las diferentes instancias y ciudadanía, así como los solicitados por los organismos de
</t>
  </si>
  <si>
    <t xml:space="preserve">6. Responder a las solicitudes de la ciudadanía como de entes de control, oficios, derechos de petición y/o
similares que sean radicados en el aplicativo Orfeo y/o por diferentes medios, que le sean asignados.
</t>
  </si>
  <si>
    <t xml:space="preserve">7. Asistir a las reuniones a las que sea citado o designado, para la atención de los asuntos relacionados
con el objeto contractual.
</t>
  </si>
  <si>
    <t>8. Apoyar las demás actividades que le sean asignadas por el Alcalde Local y/o el apoyo a la supervisión
del contrato y que surjan de la naturaleza del contrato.</t>
  </si>
  <si>
    <t xml:space="preserve">1. Elaborar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 </t>
  </si>
  <si>
    <t xml:space="preserve">2. Realizar las evaluaciones en el componente técnico y/o financiero de los proponentes y las propuestas que le sean asignadas, en el marco de los procesos de selección de contratistas que adelanta en el Área de Gestión de Desarrollo Local. </t>
  </si>
  <si>
    <t xml:space="preserve">3. Participar en las reuniones en los cuales sea designado por el supervisor, de conformidad con el objeto de su contrato. </t>
  </si>
  <si>
    <t xml:space="preserve">4. Apoyar el seguimiento a los proyectos de inversión y la inclusión de presupuestos participativos en la estructuración de procesos derivados del Plan de Desarrollo Local de Suba. </t>
  </si>
  <si>
    <t xml:space="preserve">5. Apoyar la elaboración de documentos técnicos, matrices y demás insumos necesarios para la formulación del Plan de Desarrollo Local </t>
  </si>
  <si>
    <t xml:space="preserve">7. Acompañar la estructuración del Plan de Desarrollo Local. </t>
  </si>
  <si>
    <t xml:space="preserve">1. Desarrollar comunicados, cubrimientos y apoyo a temas asociados a prensa de la Junta Administradora Local. </t>
  </si>
  <si>
    <t xml:space="preserve">2. Realizar seguimiento a las necesidades y requerimientos comunicacionales de la Junta Administradora Local. </t>
  </si>
  <si>
    <t xml:space="preserve">3. Apoyar el cubrimiento de actividades, operativos, eventos y demás acciones desarrollas por la Junta Administradora Local. </t>
  </si>
  <si>
    <t xml:space="preserve">4. Asistir a la Junta Administradora Local en las sesiones, mesas de trabajo, comités y eventos que sea requerido y se encuentren relacionados con el objeto del contrato. </t>
  </si>
  <si>
    <t xml:space="preserve">5. Alimentar en las redes sociales de la Junta Administradora Local, el contenido noticioso y de prensa a que haya lugar, en cumplimiento de las normas y lineamientos vigentes. </t>
  </si>
  <si>
    <t xml:space="preserve">6. Apoyar la realización, conceptualización y desarrollo de piezas audiovisuales requeridas por la Junta Administradora Local. </t>
  </si>
  <si>
    <t xml:space="preserve">7. Apoyar en el monitoreo de medios de comunicación y seguimiento a los contenidos de la Junta Administradora Local. </t>
  </si>
  <si>
    <t xml:space="preserve">1. Orientar jurídicamente a la Junta Administradora Local en el cumplimiento de las atribuciones a su cargo
de conformidad con la normatividad vigente.
</t>
  </si>
  <si>
    <t xml:space="preserve">2. Brindar apoyo en la revisión y/o proyección jurídica de los acuerdos locales de la Junta Administradora
Local y demás actos administrativos, conforme con la normatividad vigente.
</t>
  </si>
  <si>
    <t xml:space="preserve">3. Elaborar y revisar los requerimientos, derechos de petición y/o solicitudes de información que deba
atender la Junta Administradora Local.
</t>
  </si>
  <si>
    <t xml:space="preserve">4. Asistir jurídicamente a la Junta Administradora Local en las sesiones, mesas de trabajo, comités y
eventos de acuerdo con los temas que le sean designados.
</t>
  </si>
  <si>
    <t xml:space="preserve">5. Revisar, analizar y proyectar respuesta oportuna a la totalidad de las solicitudes que le sean asignadas
relacionadas con temas jurídicos.
</t>
  </si>
  <si>
    <t xml:space="preserve">6. Orientar en la interpretación jurídica del reglamento interno de la Junta Administradora Local.
</t>
  </si>
  <si>
    <t xml:space="preserve">1. Apoyar la elaboración, radicación, entrega y archivo de documentos, memorandos y oficios cuando le
sea requerido.
</t>
  </si>
  <si>
    <t xml:space="preserve">2. Distribuir y entregar las comunicaciones externas e internas, avisos y documentos que tengan origen o
destino en la Junta Administradora Local.
</t>
  </si>
  <si>
    <t xml:space="preserve">3. Apoyar en la organización del archivo de gestión y la verificación y depuración documental
</t>
  </si>
  <si>
    <t xml:space="preserve">4. Dar correcta atención y orientación a la ciudadanía de manera personal y telefónica.
</t>
  </si>
  <si>
    <t xml:space="preserve">5. Asistir a las reuniones a las que sea citado o designado, para la atención de los asuntos relacionados
con el objeto contractual.
</t>
  </si>
  <si>
    <t xml:space="preserve">6. Presentar informe mensual de las actividades realizadas en cumplimiento de las obligaciones pactadas.
</t>
  </si>
  <si>
    <t xml:space="preserve">7. Entregar, mensualmente, el archivo de los documentos suscritos que haya generado en cumplimiento
del objeto y obligaciones contractuales.
</t>
  </si>
  <si>
    <t>1. Apoyar el servicio de conducción del parque automotor a disposición del Área Gestión del Desarrollo Local de Suba, en el transporte de funcionarios y contratistas de la Alcaldía Local de Suba en los diferentes recorridos propios de las actividades misionales de la administración local.</t>
  </si>
  <si>
    <t>4. Acompañar la realización de eventos y operativos cuando sea necesario.</t>
  </si>
  <si>
    <t>8. Responder por el equipo de herramientas, señales y demás elementos del vehículo.</t>
  </si>
  <si>
    <t>11. Responder por los daños menores o deterioro del vehículo que sean causados durante la ejecución del contrato, que no justifique afectar la Póliza de seguros.</t>
  </si>
  <si>
    <t xml:space="preserve">1. Apoyar el servicio de conducción del parque automotor a disposición del Área Gestión del Desarrollo Local de Suba, en el transporte de funcionarios y contratistas de la Alcaldía Local de Suba en los diferentes recorridos propios de las actividades misionales de la administración local </t>
  </si>
  <si>
    <t xml:space="preserve">2. Informar al supervisor del contrato sobre los daños existentes o posibles en los vehículos del área gestión del desarrollo local, con el fin de tomar los correctivos necesarios de manera oportuna. </t>
  </si>
  <si>
    <t xml:space="preserve">3. Velar por el buen cuidado, manejo, limpieza y tenencia del vehículo asignado. </t>
  </si>
  <si>
    <t xml:space="preserve">4. Acompañar la realización de eventos y operativos cuando sea necesario </t>
  </si>
  <si>
    <t xml:space="preserve">5. Llevar un registro mensual de las novedades y desplazamiento del vehículo asignado. </t>
  </si>
  <si>
    <t xml:space="preserve">6. Responder por el chip del vehículo a cargo para el suministro de combustible. En caso de pérdida, alteración o deterioro del mismo, deberá asumir el costo del mismo. </t>
  </si>
  <si>
    <t xml:space="preserve">7. Revisar permanentemente el estado general del vehículo: aceite, combustible, agua, aire, llantas, etc., asegurando su correcto funcionamiento e informar por escrito oportunamente cualquier novedad al Coordinador de Vehículos y/o al Supervisor del contrato. </t>
  </si>
  <si>
    <t xml:space="preserve">8. Responder por el equipo de herramientas, señales y demás elementos del vehículo </t>
  </si>
  <si>
    <t xml:space="preserve">9. Informar al personal encargado el vencimiento de los documentos del vehículo y personales (SOAT, REVISIÓN TECNICOMECÁNICA Y PASE DE CONDUCCIÓN EXIGIDO). </t>
  </si>
  <si>
    <t xml:space="preserve">10. Guardar el vehículo en el sitio indicado por la Alcaldía Local de Suba, una vez finalizadas las actividades asignadas. </t>
  </si>
  <si>
    <t xml:space="preserve">4. Apoyar el seguimiento a los proyectos de inversión mediante la actualización de fichas EBI, DTS y el Plan Anual de Adquisiciones. </t>
  </si>
  <si>
    <t xml:space="preserve">1. Acompañar los procesos de movilización ciudadana, monitoreo a disturbios, operativos de seguridad,
actividades interinstitucionales, atención de emergencias, eventos masivos o de alta complejidad que
constituyan un riesgo para la seguridad y convivencia ciudadana en la localidad.
</t>
  </si>
  <si>
    <t xml:space="preserve">2. Identificar y analizar riesgos que puedan afectar la convivencia y seguridad ciudadana en los territorios.
</t>
  </si>
  <si>
    <t xml:space="preserve">3. Mediar y propiciar confianza y comunicación fluida entre la Administración Local y Distrital, así como con
los diferentes actores sociales que se manifiestan y movilizan.
</t>
  </si>
  <si>
    <t xml:space="preserve">4. Monitorear y generar espacios para el diálogo en los disturbios que se desarrollen en la localidad.
</t>
  </si>
  <si>
    <t xml:space="preserve">5. Mediar y concertar con la ciudadanía y las instituciones en los eventos masivos, propendiendo evitar la
alteración del orden público.
</t>
  </si>
  <si>
    <t xml:space="preserve">6. Mediar con los diferentes colectivos urbanos antes y en medio de la ocurrencia de las situaciones que
alteren la convivencia y seguridad ciudadana y apoyar a la Administración frente a la ocurrencia de
emergencias.
</t>
  </si>
  <si>
    <t xml:space="preserve">7. Entregar reportes de forma semanal, de las situaciones encontradas y las gestiones realizadas en cada
uno de los territorios asignados, en relación con el espacio público recuperado.
</t>
  </si>
  <si>
    <t xml:space="preserve">8. Realizar campañas de sensibilización a las juntas de acción comunal, colegios y comunidad en general
en temas de convivencia ciudadana y recuperación del espacio público.
</t>
  </si>
  <si>
    <t xml:space="preserve">9. Asistir y apoyar los operativos que se realicen de recuperación del espacio público, en coordinación con
el área de gestión policiva y demás entidades de orden Local o Distrital.
</t>
  </si>
  <si>
    <t xml:space="preserve">10. Orientar a la ciudadanía frente a los procedimientos de recuperación del espacio público y convivencia
ciudadana.
</t>
  </si>
  <si>
    <t xml:space="preserve">11. Asistir a los encuentros comunitarios que sean realizados por parte de la Alcaldía y hacer seguimiento a
los compromisos adquiridos por parte de las entidades Locales y/o Distritales.
</t>
  </si>
  <si>
    <t>12. Las demás actividades que le sean asignadas por el supervisor y/o apoyo a la supervisión y que sean
relacionadas con el objeto del contrato.</t>
  </si>
  <si>
    <t>1. Acompañar la revisión, Liquidación y causación de las cuentas personas naturales, jurídicas, ediles, servicios públicos, ARL contratistas.</t>
  </si>
  <si>
    <t>2. Acompañar en el cierre contable mensual, trimestral y anual con base en el manual de política contable.</t>
  </si>
  <si>
    <t>3. Acompañar en la Gestión de Cobranza de la entidad en el proceso de multas.</t>
  </si>
  <si>
    <t>4. Acompañar en articulación con el almacén, el proceso de causación de reportes de ingresos, egresos, comodatos, traslados de bienes muebles e inmuebles en los módulos (SAE, SAI, DEPRECIACIÓN).</t>
  </si>
  <si>
    <t>5. Acompañar la elaboración de los informes contables que se deben rendir a los diferentes organismos nacionales y distritales.</t>
  </si>
  <si>
    <t>6. Acompañar la lectura de cuentas y contabilización en Interfaz Tesorería reporte de BOGDATA.</t>
  </si>
  <si>
    <t>7. Acompañar en la ejecución del comité de sostenibilidad contable y depuración de saldos.</t>
  </si>
  <si>
    <t>8. Acompañar en el seguimiento de operaciones reciprocas con entidades distritales.</t>
  </si>
  <si>
    <t>9. Acompañar en la verificación mensual de los saldos contrarios en libros auxiliares aplicativo SI-CAPITAL.</t>
  </si>
  <si>
    <t>10. Descargar, elaborar y reportar trimestralmente los procesos judiciales de la entidad según aplicativo SIPROJ.</t>
  </si>
  <si>
    <t xml:space="preserve">1. Crear, realizar y producir vídeos, programas y capsulas audiovisuales que transmitan un mensaje en la
comunicación interna y externa sobre la gestión de la Alcaldía Local de acuerdo con los lineamientos
establecidos por la Oficina Asesora de Comunicaciones de la Secretaría Distrital de Gobierno.
</t>
  </si>
  <si>
    <t xml:space="preserve">2. Apoyar la producción de fotografías y la realización de piezas audiovisuales de los acontecimientos,
hechos y eventos de la Alcaldía Local que ilustren las noticias en un medio de comunicación escrito,
impreso o digital.
</t>
  </si>
  <si>
    <t xml:space="preserve">3. Realizar el registro en video de los recorridos, operativos realizados en las localidades, así como de los
eventos externos e internos de la Alcaldía Local.
</t>
  </si>
  <si>
    <t xml:space="preserve">4. Realizar el revelado, impresión, ampliación, retoque y reproducción del material fotográfico, a través del
uso de software y demás herramientas informáticas, de acuerdo con los sistemas establecidos en la
Alcaldía Local.
</t>
  </si>
  <si>
    <t xml:space="preserve">5. Realizar la obtención de imágenes que reflejen la misión de la Alcaldía Local, con el fin de actualizar el
banco de imágenes y material audiovisual.
</t>
  </si>
  <si>
    <t xml:space="preserve">6. Realizar el registro audiovisual y seguimiento de las obras de infraestructura ejecutadas por la Alcaldía
Local, con tomas desde el mismo ángulo antes, durante y después de la ejecución de la obra.
</t>
  </si>
  <si>
    <t xml:space="preserve">7. Realizar la sistematización y archivo del material audiovisual de la Alcaldía Local.
</t>
  </si>
  <si>
    <t xml:space="preserve">8. Crear piezas audiovisuales para campañas y eventos institucionales
</t>
  </si>
  <si>
    <t xml:space="preserve">9. Revisar el correcto funcionamiento de los equipos de cámara y de grabación que estén a su cargo.
</t>
  </si>
  <si>
    <t xml:space="preserve">10. Participar en la preparación, diseño y montaje de material fotográfico para exposiciones y eventos
institucionales, orientados a promover y difundir actividades de la Alcaldía Local.
</t>
  </si>
  <si>
    <t xml:space="preserve">11. Ordenar, clasificar y registrar el material fotográfico y de video para la realización del archivo, a fin de
conservar adecuadamente la memoria del material audiovisual de la Alcaldía Local, conforme los
procedimientos establecidos por Sistema Integrado de Gestión de Calidad de la Secretaría Distrital de
Gobierno.
</t>
  </si>
  <si>
    <t xml:space="preserve">12. Entregar el archivo fotográfico a las personas encargadas para la generación de contenido gráfico,
teniendo en cuenta las directrices establecida por el Sistema Integrado de Gestión de la Secretaría Distrital
de Gobierno
</t>
  </si>
  <si>
    <t>13. Las demás que sean inherentes al objeto contractual, que se encuentren en la normatividad o que sean
asignadas por el supervisor del contrato.</t>
  </si>
  <si>
    <t xml:space="preserve">1. Apoyar la supervisión de contratos y convenios que le sean designados por el (la) Alcalde (sa) Local,
según lo establecido en el Manual de Supervisión e Interventoría de la Secretaría Distrital de Gobierno.
</t>
  </si>
  <si>
    <t xml:space="preserve">2. Apoyar la elaboración de los estudios previos de los proyectos de inversión designados por el ordenador
del gasto, de acuerdo con el plan de compras del Área de Gestión del Desarrollo Local.
</t>
  </si>
  <si>
    <t xml:space="preserve">3. Convocar a los ciudadanos y ciudadanas a los eventos deportivos de la localidad que tengan lugar con
los proyectos de inversión.
</t>
  </si>
  <si>
    <t xml:space="preserve">4. Asistir a los eventos deportivos de la localidad que tengan lugar con los proyectos de inversión
</t>
  </si>
  <si>
    <t xml:space="preserve">5. Adelantar gestiones con las entidades del nivel nacional, distrital y local para el fortalecimiento de los
procesos deportivos de la localidad.
</t>
  </si>
  <si>
    <t xml:space="preserve">6. Asistir a las reuniones, instancias y espacios de participación a los que sea designado por el supervisor
del contrato.
</t>
  </si>
  <si>
    <t xml:space="preserve">7. Proyectar las respuestas a derechos de petición y demás comunicaciones y apoyar la administración de
esta información en el aplicativo ORFEO.
</t>
  </si>
  <si>
    <t xml:space="preserve">8. Realizar la gestión de datos, indicadores e información cuantitativa y cualitativa del sistema de cultura y
deportivo local.
</t>
  </si>
  <si>
    <t>9. Las demás que sean inherentes al objeto contractual, que se encuentren en la normatividad o que sean
solicitadas por el supervisor del contrato.</t>
  </si>
  <si>
    <t>12. Las demás que sean inherentes al objeto contractual y que sean solicitadas por el supervisor y/o apoyo a la supervisión del contrato</t>
  </si>
  <si>
    <t xml:space="preserve">2. Apoyar financieramente en la formulación de procesos de contratación de la entidad, realizando análisis financiero y de riesgos para los procesos de contratación que se adelanten en la entidad. 
</t>
  </si>
  <si>
    <t xml:space="preserve">3. Realizar documentos financieros necesarios para los procesos de contratación en la etapa precontractual, contractual y liquidación que se adelanten en el Fondo de Desarrollo Local.
</t>
  </si>
  <si>
    <t xml:space="preserve">4. Participar en los comités de estructuración y evaluación de los procesos contractuales que se adelanten en la entidad.
</t>
  </si>
  <si>
    <t xml:space="preserve">5. Apoyar la elaboración de estudios de mercado, análisis de sector y estudios previos en cada una de las necesidades de contratación de bienes y servicios de la entidad orientados a establecer las condiciones de los contratos a celebrar.
</t>
  </si>
  <si>
    <t xml:space="preserve">6. Atender, analizar y dar respuesta a las observaciones de carácter financiero y económico de los procesos de contratación de bienes y servicios.
</t>
  </si>
  <si>
    <t xml:space="preserve">7. Elaboración de los informes de evaluación de las propuestas presentadas a los procesos de contratación como parte integrante del comité evaluador.
</t>
  </si>
  <si>
    <t xml:space="preserve">8. Realizar las evaluaciones en el componente técnico y/o financiero de los proponentes y las propuestas que le sean asignadas, en el marco de los procesos de selección de contratistas que adelanta en el Área de Gestión de Desarrollo Local.
</t>
  </si>
  <si>
    <t xml:space="preserve">1. Apoyar jurídica y técnicamente en el desarrollo de las actividades encaminadas al cumplimiento de las metas establecidas en los planes de trabajo suscritos para los temas de establecimientos de comercio, espacio público, obras y urbanismo, propiedad horizontal, derechos de petición, peticiones entes de control y parqueaderos. </t>
  </si>
  <si>
    <t xml:space="preserve">2. Apoyar en la elaboración y socialización de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</si>
  <si>
    <t xml:space="preserve">3. Apoyar en la elaboración y seguimiento de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</si>
  <si>
    <t xml:space="preserve">4. Realizar las acciones necesarias con el fin de cumplir las metas establecidas en el plan de gestión en todo lo concerniente a Inspección vigilancia y control </t>
  </si>
  <si>
    <t xml:space="preserve">5. Apoyar en la formulación y seguimiento a los planes de mejoramiento internos, plan de gestión, matriz de riesgo y servicio no conforme. </t>
  </si>
  <si>
    <t xml:space="preserve">6. Apoyar en la programación y realización de los operativos de inspección vigilancia y control, conforme a los lineamientos del alcalde local y Distritales en la materia. </t>
  </si>
  <si>
    <t xml:space="preserve">7. Consolidar y elaborar informe mensual de la gestión realizada en los diferentes operativos y remitir la información solicitada por nivel central. </t>
  </si>
  <si>
    <t xml:space="preserve">8. Socializar las orientaciones y directrices emitidas desde la Secretaría Distrital de Gobierno o por el Alcalde Local </t>
  </si>
  <si>
    <t xml:space="preserve">9. Apoyar en el control, consolidación y seguimiento de los requerimientos y peticiones reiteradas sobre directrices jurídicas y remitir informe para ser resueltas en mesa de trabajo. </t>
  </si>
  <si>
    <t xml:space="preserve">10. Asistir a las reuniones que se deleguen desde alcalde local o Área de Gestión Jurídica y Policiva </t>
  </si>
  <si>
    <t xml:space="preserve">2. Apoyar al alcalde (sa) Local en la realización de la convocatoria a sesiones ordinaria o extraordinaria del Consejo Local de Seguridad, en coordinación con el Enlace Local de Seguridad de la Secretaría Distrital de Seguridad, Convivencia y Justicia (SCJ), de conformidad con las instrucciones que le imparta el (la) alcalde (sa) Local y la SCJ. </t>
  </si>
  <si>
    <t xml:space="preserve">3. Gestionar, analizar y revisar, en coordinación con las organizaciones sociales de la localidad y las entidades Distritales, las iniciativas y sugerencias de la comunidad respecto de los asuntos de seguridad y convivencia ciudadana. </t>
  </si>
  <si>
    <t xml:space="preserve">4. Realizar el monitoreo constante del comportamiento de la seguridad, convivencia y percepción de seguridad en los territorios de la localidad. </t>
  </si>
  <si>
    <t xml:space="preserve">5. Responder oportunamente los derechos de petición y demás solicitudes presentadas por los entes de control, corporaciones públicas y ciudadanía en general, que estén relacionados con el objeto contractual </t>
  </si>
  <si>
    <t>7. Apoyar la articulación, orientación y concertación de las acciones de la Alcaldía Local en materia de promoción interinstitucional</t>
  </si>
  <si>
    <t xml:space="preserve">8. Garantizar la articulación entre las diferentes entidades distritales y el Fondo para el cumplimiento del Plan de Desarrollo Local </t>
  </si>
  <si>
    <t xml:space="preserve">9. Ejecutar las supervisiones que le sean asignadas relacionadas con seguridad, convivencia y justicia, cumpliendo con los manuales y normas existentes. </t>
  </si>
  <si>
    <t xml:space="preserve">1. Acompañar la ejecución de los procesos administrativos, técnicos y financieros que se adelanten en la Alcaldía Local </t>
  </si>
  <si>
    <t xml:space="preserve">2. Elaborar informes técnicos y ejecutivos de los procesos sociales de la Alcaldía Local de Suba, para rendición de cuentas de las diferentes instancias y ciudadanía, así como los solicitados por los organismos de control, y la Junta Administradora Local </t>
  </si>
  <si>
    <t xml:space="preserve">3. Brindar apoyo a los requerimientos y acuerdos locales de la Junta Administradora Local </t>
  </si>
  <si>
    <t xml:space="preserve">4. Apoyar en la respuesta oportuna los derechos de petición y demás solicitudes presentadas por los entes de control, corporaciones públicas y ciudadanía en general </t>
  </si>
  <si>
    <t xml:space="preserve">5. Tramitar los requerimientos interpuestos por la Junta Administradora Local en las sesiones, mesas de trabajo, comités y eventos de acuerdo con los temas que le sean designados. </t>
  </si>
  <si>
    <t xml:space="preserve">1. Realizar las actividades de apoyo a la supervisión de los contratos o convenios que le sean asignados,
de conformidad con las disposiciones legales.
</t>
  </si>
  <si>
    <t xml:space="preserve">2. Actualizar verificar e implementar el programa de gestión compartida en las obras correspondientes.
</t>
  </si>
  <si>
    <t xml:space="preserve">3. Apoyar las evaluaciones técnicas que le sean asignadas, de los proponentes y las propuestas
presentadas en los procesos de selección de contratista que adelanta en el Área de Gestión de Desarrollo
Local.
</t>
  </si>
  <si>
    <t xml:space="preserve">4. Elaborar los conceptos técnicos que den insumo para efectuar el cumplimiento de garantias y polizas
que se generen en los proyectos adelantados por el Fondo de Desarrollo Local en materia de
infraestructura, previo al trámite por parte de la Gestión Contractual.
</t>
  </si>
  <si>
    <t xml:space="preserve">5. Responder a las solicitudes de la ciudadanía como de entes de control, oficios, derechos de petición y/o
similares que sean radicados en el aplicativo Orfeo y/o por diferentes medios, que le sean asignados.
</t>
  </si>
  <si>
    <t xml:space="preserve">6. Realizar las actividades necesarias para la depuración de los compromisos constituidos como
obligaciones por pagar.
</t>
  </si>
  <si>
    <t xml:space="preserve">7. Asistir a las reuniones, consejos, mesas e instancias de participación que se generen o se relacionen
con los asuntos locales o que se desarrollen en la localidad, que le sean designados por el Alcalde y/o el
apoyo a la supervisión del contrato.
</t>
  </si>
  <si>
    <t xml:space="preserve">8. Realizar los documentos necesarios para la rendición de informes, rendición de cuentas y avances del
Plan de Desarrollo Local a entes de control, entidades, instancias de participación y comunidad en general.
</t>
  </si>
  <si>
    <t xml:space="preserve">9. Apoyar la elaboración de los diagnósticos, documentos técnicos, análisis de sector, estudios de mercado
y todos los demás que hagan parte de la formulación de los proyectos a su cargo.
</t>
  </si>
  <si>
    <t>10. Las demás actividades que le sean asignadas por el supervisor y/o apoyo a la supervisión del contrato
que sean relacionadas con el objeto del contrato.</t>
  </si>
  <si>
    <t>1. Realizar el plan de trabajo y cronograma de actividades al inicio de la ejecución, el cual deberá ser aprobado por el supervisor y/o el apoyo a la supervisión del contrato.</t>
  </si>
  <si>
    <t>2. Apoyar a las personas que realizarán los procesos de experimentación, investigación, observatorio de tendencias y oportunidades, así como la estructuración de proyectos, acompañamiento a los participantes en el proceso para maximizar su potencial, que pueden ser representantes líderes, representantes de las juntas de acción comunal, entre otros, que podrían participar en el laboratorio.</t>
  </si>
  <si>
    <t>3. Elaborar las propuestas metodológicas y proporcionar los contenidos para llevar a cabo los procesos de investigación sobre diferentes métodos y técnicas de innovación requeridos por SubaLab.</t>
  </si>
  <si>
    <t>4. Acompañar las diferentes reuniones que se programen para coordinar la realización de los procesos en la localidad de Suba.</t>
  </si>
  <si>
    <t>5. Diseñar y/o vincular talleres presenciales y/o virtuales en materia de innovación para los funcionarios y contratistas de la Entidad.</t>
  </si>
  <si>
    <t>6. Brindar apoyo a la gestión institucional que se requiera para la adecuada realización de modelos de mejoramiento organizacional.</t>
  </si>
  <si>
    <t>7. Realizar eventos y muestras de los prototipos creados durante el programa.</t>
  </si>
  <si>
    <t>8. Elaborar y diseñar fichas de idea o de concepto de los prototipos para orientar la implementación hacia el plan de desarrollo, presupuestos participativos, vinculación con el sector u otra ruta de solución.</t>
  </si>
  <si>
    <t>9. Asistir a los eventos que sean liderados por Subalab y realizar la logística para garantizar el éxito de eventos virtuales y presenciales.</t>
  </si>
  <si>
    <t>10. Elaborar informe que reporte los alcances de ciudadanos y el impacto de los diseños desarrollados.</t>
  </si>
  <si>
    <t>11. Todas las demás actividades en el marco del objeto contractual.</t>
  </si>
  <si>
    <t xml:space="preserve">1. Asesorar en el diseño de estrategias y campañas de comunicación de la Alcaldía Local en atención al cumplimento de su misionalidad y el desarrollo de los compromisos institucionales definidos en el Plan de Desarrollo Local y el Plan de Gestión Institucional. </t>
  </si>
  <si>
    <t xml:space="preserve">2. Orientar y coordinar con el equipo de prensa y comunicaciones de la Alcaldía Local el manejo efectivo de la información destinada a los medios de comunicación y a la opinión pública, y elaborar los textos y demás documentos requeridos para este fin, de acuerdo con los lineamientos establecidos por la Oficina Asesora de Comunicaciones de la Secretaría Distrital de Gobierno. </t>
  </si>
  <si>
    <t xml:space="preserve">3. Dirigir la implementación de mecanismos que fortalezcan la comunicación interna y externa de la Alcaldía Local, ofreciendo los elementos de soporte a nivel visual, gráfico y publicitario. </t>
  </si>
  <si>
    <t xml:space="preserve">4. Asesorar a las áreas de la Alcaldía Local en lo relacionado con la ejecución de eventos, coordinación de medios de comunicación, el cubrimiento de actividades programadas. </t>
  </si>
  <si>
    <t xml:space="preserve">5. Fortalecer la imagen corporativa de la Alcaldía Local a través del portafolio de servicios en la página web y demás herramientas digitales </t>
  </si>
  <si>
    <t xml:space="preserve">6. Coordinar la implementación de las campañas internas y externas, mediante la difusión permanente, oportuna y clara de información de interés institucional, establecidas por la Oficina Asesora de Comunicaciones de la Secretaría Distrital de Gobierno en el marco de la gestión institucional. </t>
  </si>
  <si>
    <t>7. Las demás que sean inherentes al objeto contractual, que se encuentren en la normatividad o que sean asignadas por el supervisor del contrato.</t>
  </si>
  <si>
    <t xml:space="preserve">1. Apoyar el servicio de conducción del parque automotor a disposición del Área Gestión del Desarrollo
Local de Suba, en el transporte de funcionarios y contratistas de la Alcaldía Local de Suba en los diferentes
recorridos propios de las actividades misionales de la administración local
</t>
  </si>
  <si>
    <t xml:space="preserve">2. Informar al supervisor del contrato sobre los daños existentes o posibles en los vehículos del área
gestión del desarrollo local, con el fin de tomar los correctivos necesarios de manera oportuna.
</t>
  </si>
  <si>
    <t xml:space="preserve">3. Velar por el buen cuidado, manejo, limpieza y tenencia del vehículo asignado.
</t>
  </si>
  <si>
    <t xml:space="preserve">4. Acompañar la realización de eventos y operativos cuando sea necesario
</t>
  </si>
  <si>
    <t xml:space="preserve">5. Llevar un registro mensual de las novedades y desplazamiento del vehículo asignado.
</t>
  </si>
  <si>
    <t xml:space="preserve">6. Responder por el chip del vehículo a cargo para el suministro de combustible. En caso de pérdida,
alteración o deterioro del mismo, deberá asumir el costo del mismo.
</t>
  </si>
  <si>
    <t xml:space="preserve">7. Revisar permanentemente el estado general del vehículo: aceite, combustible, agua, aire, llantas, etc.,
asegurando su correcto funcionamiento e informar por escrito oportunamente cualquier novedad al
Coordinador de Vehículos y/o al Supervisor del contrato.
</t>
  </si>
  <si>
    <t xml:space="preserve">8. Responder por el equipo de herramientas, señales y demás elementos del vehículo
</t>
  </si>
  <si>
    <t xml:space="preserve">9. Informar al personal encargado el vencimiento de los documentos del vehículo y personales (SOAT,
REVISIÓN TECNICOMECÁNICA Y PASE DE CONDUCCIÓN EXIGIDO).
</t>
  </si>
  <si>
    <t xml:space="preserve">10. Guardar el vehículo en el sitio indicado por la Alcaldía Local de Suba, una vez finalizadas las
actividades asignadas.
</t>
  </si>
  <si>
    <t xml:space="preserve">11. Responder por los daños menores o deterioro del vehículo que sean causados durante la ejecución del
contrato, que no justifique afectar la Póliza de seguros
</t>
  </si>
  <si>
    <t>12. Las demás que sean inherentes al objeto contractual, que se encuentren en la normatividad vigente o
sean solicitadas por el supervisor del contrato</t>
  </si>
  <si>
    <t xml:space="preserve">2. Revisar y hacer seguimiento a la elaboración de los estudios previos de los proyectos de inversión designados por el ordenador del gasto, de acuerdo con el plan de compras del Área de Gestión del Desarrollo Local </t>
  </si>
  <si>
    <t xml:space="preserve">3. Realizar las actividades pertinentes para promover la participación de los ciudadanos en los procesos de reactivación económica que se generen a través de la Alcaldía Local de Suba </t>
  </si>
  <si>
    <t xml:space="preserve">4. Asistir a los consejos, mesas e instancias de participación que se generen o se relacionen con los asuntos locales o que se desarrollen en la localidad, que le sea solicitados por el Alcalde. </t>
  </si>
  <si>
    <t xml:space="preserve">5. Realizar los documentos para informar, citar o invitar a los ciudadanos y ciudadanas de la localidad a los diferentes procesos de reactivación económica de la Administración Local </t>
  </si>
  <si>
    <t xml:space="preserve">6. Apoyar la presentación o rendición de informes a los entes de control, entidades, instancias de participación y comunidad en general. </t>
  </si>
  <si>
    <t xml:space="preserve">7. Proyectar las respuestas a derechos de petición y demás comunicaciones y apoyar la administración de esta información en el aplicativo ORFEO. </t>
  </si>
  <si>
    <t>1. Apoyar la supervisión de contratos y convenios que le sean asignados por el Alcalde (sa) Local, conforme con lo establecido en el manual de Supervisión e interventoría de la Secretaría Distrital de Gobierno.</t>
  </si>
  <si>
    <t>2. Asistir a las reuniones de las instancias a las que sea designado por el Alcalde Local.</t>
  </si>
  <si>
    <t>3. Consolidar los diferentes informes relacionados con la gestión de la Alcaldía Local de Suba.</t>
  </si>
  <si>
    <t>4. Realizar las labores logísticas necesarias, para la activación de beneficiarios nuevos en el proyecto 1953 Suba Solidaria y Equitativa.</t>
  </si>
  <si>
    <t>5. Realizar la convocatoria de las personas mayores que ingresan al servicio y desarrollar con ellas el proceso de entrega de tarjetas, así como el proceso de reexpedición de tarjetas cuando se requiera según los lineamientos y protocolos establecidos.</t>
  </si>
  <si>
    <t>6. Proyectar las respuestas a derechos de petición y demás comunicaciones de la ciudadanía y/o entes de control y apoyar la administración de esta información en el aplicativo orfeo.</t>
  </si>
  <si>
    <t>7. Apoyar la gestión de datos, indicadores e información cuantitativa y cualitativa del proyecto de inversión 1953 ¿Suba solidaria y equitativa.</t>
  </si>
  <si>
    <t>8. Realizar Las actividades necesarias para la solicitud de espacios para la realización de los encuentros de desarrollo humano que se realizan de forma mensual, en cumplimiento de las directrices de la Secretaría Distrital de Integración Social y la Política pública de envejecimiento y vejez.</t>
  </si>
  <si>
    <t>9. Las demás que se requieran o sean solicitadas por el supervisor conforme al objeto contractual.</t>
  </si>
  <si>
    <t xml:space="preserve">1. Acompañar jurídica y técnicamente en el desarrollo de las actividades encaminadas al cumplimiento de las metas establecidas en los planes de trabajo suscritos para los temas de establecimientos de comercio, espacio público, obras y urbanismo, propiedad horizontal, derechos de petición, peticiones entes de control y parqueaderos. </t>
  </si>
  <si>
    <t xml:space="preserve">2. Acompañar en la elaboración y socialización de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</si>
  <si>
    <t xml:space="preserve">3. Acompañar en la elaboración y seguimiento de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</si>
  <si>
    <t xml:space="preserve">5. Acompañar en la formulación y seguimiento a los planes de mejoramiento internos, plan de gestión, matriz de riesgo y servicio no conforme. </t>
  </si>
  <si>
    <t xml:space="preserve">6. Acompañar en la programación y realización de los operativos de inspección vigilancia y control, conforme a los lineamientos del alcalde local y Distritales en la materia. </t>
  </si>
  <si>
    <t xml:space="preserve">9. Acompañar el control, consolidación y seguimiento de los requerimientos y peticiones reiteradas sobre directrices jurídicas y remitir informe para ser resueltas en mesa de trabajo. </t>
  </si>
  <si>
    <t xml:space="preserve">1. Acompañar la ejecución de los procesos administrativos, técnicos y financieros que se adelanten en el
Área de gestión del Desarrollo Local, así como en el control y evaluación de los programas, relacionados
con asuntos financieros y la gestión del talento humano
</t>
  </si>
  <si>
    <t xml:space="preserve">2. Realizar el seguimiento con relación a los proyectos de inversión, la debida formulación y el seguimiento
correspondiente, realizar el acompañamiento en el desarrollo del seguimiento a la ejecución de los recursos
asignados
</t>
  </si>
  <si>
    <t xml:space="preserve">3. Prestar apoyo en la formulación de lineamientos técnicos para las diferentes etapas de planes,
programas y proyectos y demás acciones relacionadas con la gestión presupuestal y contable, así como lo
que tenga relación con los temas financieros y administrativos del Área de Gestión de Desarrollo Local de
Suba.
</t>
  </si>
  <si>
    <t xml:space="preserve">4. Elaborar los lineamientos administrativos y financieros en el área de desarrollo local en los aspectos
relacionados con procedimientos, normatividad y directrices, proponiendo las medidas necesarias para el
adecuado desarrollo de las funciones legales y contractuales del área de desarrollo local
</t>
  </si>
  <si>
    <t xml:space="preserve">5. Asistir a reuniones de casos especiales y asuntos relevantes solicitadas por la dependencia, reportar en
acta lo ejecutado y verificar el cumplimiento de los compromisos adquiridos
</t>
  </si>
  <si>
    <t xml:space="preserve">6. Proyectar respuestas a Derechos de petición, quejas tutelas, acciones populares, audiencias, trámites y
entes de control que le sean designados por el supervisor y proyectar y revisar los documentos que se
requieren para tal finalidad, realizando el seguimiento y reportando el avance al supervisor.
</t>
  </si>
  <si>
    <t>7. Realizar seguimiento a los derechos de petición, proposiciones y demás requerimientos que sean
asignado a la Alcaldía Local de Suba para cumplir con los tiempos de respuesta asignados por la ley</t>
  </si>
  <si>
    <t xml:space="preserve">1. Acompañar la gestión de coordinación de todas las actividades relacionadas con los despachos comisorios </t>
  </si>
  <si>
    <t xml:space="preserve">2. Acompañar la supervisión de contratos que le sean designados por el alcalde(sa) Local, conforme con lo establecido en el Manual de Supervisión e Interventoría de la Secretaría Distrital de Gobierno. </t>
  </si>
  <si>
    <t xml:space="preserve">1. Realizar el acompañamiento en la formulación, seguimiento y reporte del Plan de Gestión Local de
acuerdo con los lineamientos institucionales establecidos.
</t>
  </si>
  <si>
    <t xml:space="preserve">2. Realizar el acompañamiento en la formulación y seguimiento de las acciones correctivas generadas en
los planes de mejora internos y externo, documentando las evidencias y realizando el cargue respectivo en
la plataforma que para tal fin exista.
</t>
  </si>
  <si>
    <t xml:space="preserve">3. Documentar las acciones de tratamiento y efectuar los reportes de la gestión del riesgo para los
procesos de las Alcaldías Locales, de acuerdo con metodología y periodos establecidos por la Oficina
Asesora de Planeación.
</t>
  </si>
  <si>
    <t xml:space="preserve">4. Sensibilizar a los equipos de trabajo en el conocimiento y apropiación del Sistema de Gestión
Institucional y la normatividad técnica y legal que lo soporta.
</t>
  </si>
  <si>
    <t xml:space="preserve">5. Monitorear, en coordinación con el responsable de comunicaciones y el administrador de red la local de
sistemas de la Alcaldía Local, el cumplimiento de la publicación y seguimiento a las acciones del Plan
Anticorrupción y de Atención a la Ciudadanía (PAAC) de cada vigencia, de acuerdo con los lineamientos
establecidos por la Oficina Asesora de Planeación.
</t>
  </si>
  <si>
    <t xml:space="preserve">6. Apoyar las acciones para la actualización de documentos de los procesos locales, de acuerdo con los
lineamientos que para el efecto imparta el líder del macroproceso - proceso y la Oficina Asesora de
Planeación.
</t>
  </si>
  <si>
    <t xml:space="preserve">7. Realizar verificación del estado de implementación de los requerimientos de las normas técnicas y
legales que soportan el Sistema de Gestión Institucional, presentando los resultados al Alcalde Local y
equipos de trabajo.
</t>
  </si>
  <si>
    <t xml:space="preserve">8. Apoyar al Despacho del Alcalde (sa) Local, así como a las Áreas Gestión Policiva y Gestión del
Desarrollo en la coordinación y atención a las visitas de auditoría interna y externa que se realicen a la
Alcaldía Local, propendiendo por la adecuada atención y suministro de información a los requerimientos de
los diferentes equipos auditores.
</t>
  </si>
  <si>
    <t xml:space="preserve">9. Asistir a las reuniones a las que sea citado o designado, para la atención de los asuntos relacionados
con el objeto contractual.
</t>
  </si>
  <si>
    <t xml:space="preserve">10. Presentar informe mensual de las actividades realizadas en cumplimiento de las obligaciones pactadas.
</t>
  </si>
  <si>
    <t>11. Apoyar las demás actividades que le sean asignadas por el Alcalde Local y/o el apoyo a la supervisión
del contrato y que surjan de la naturaleza del contrato</t>
  </si>
  <si>
    <t xml:space="preserve">1. Diseñar y desarrollar aplicaciones web, móviles o sistemas de información necesarios en la Alcaldía
Local de Suba
</t>
  </si>
  <si>
    <t xml:space="preserve">2. Administrar las herramientas digitales para la información y los sistemas de información con que cuente
la Alcaldía Local de Suba.
</t>
  </si>
  <si>
    <t xml:space="preserve">3. Mantener y configurar el servidor y los aplicativos que se gestionan desde allí.
</t>
  </si>
  <si>
    <t xml:space="preserve">4. Realizar gestión a las máquinas virtuales y file server
</t>
  </si>
  <si>
    <t xml:space="preserve">5. Prestar soporte para el correcto funcionamiento de las aplicaciones desarrolladas por la Alcaldía Local
de Suba.
</t>
  </si>
  <si>
    <t xml:space="preserve">6. Administrar, actualizar y gestionar las bases de datos de la entidad y garantizar la disposición de la
información en el centro de mando.
</t>
  </si>
  <si>
    <t xml:space="preserve">7. Realizar proyectos de transformación digital y propender la política cero papel, salvaguardando la
memoria institucional y de los procesos que se desarrollan en la entidad.
</t>
  </si>
  <si>
    <t xml:space="preserve">8. Congregar la información misional de la entidad en aras de realizar, gestionar y mantener las bases de
datos de la entidad en su capa de Gestión de la Información y Sistemas de la Información de la arquitectura
TI.
</t>
  </si>
  <si>
    <t xml:space="preserve">9. Dar soporte y capacitar a los funcionarios de la Alcaldía Local de Suba en cuanto al uso y apropiación de
los sistemas de información
</t>
  </si>
  <si>
    <t xml:space="preserve">10. Apoyar la generación de mecanismos de transparencia, participación y colaboración procurando que
las acciones de Gobierno Abierto respondan a las necesidades de la ciudadanía y sean un medio para
facilitar la rendición de cuentas de la entidad
</t>
  </si>
  <si>
    <t xml:space="preserve">11. Apoyar contenidos de desarrollo que requiera la página web de la Alcaldía, así como el apoyo al
cumplimiento a la ley de transparencia 1712 de 2014.
</t>
  </si>
  <si>
    <t>12. Las demás que sean inherentes al objeto contractual, que se encuentren en la normatividad o que sean
solicitadas por el supervisor del contrato.</t>
  </si>
  <si>
    <t>1. Realizar las actividades precontractuales, contractuales y/o de seguimiento que sean necesarias para la correcta ejecución de la meta ¿Financiar 50 proyectos del sector cultural y creativo? del proyecto 1965 ¿Suba territorio cultural?.</t>
  </si>
  <si>
    <t xml:space="preserve">1. Elaborar y mantener actualizados las actuaciones administrativas de obras, establecimiento de comercio,
espacio público y en general actos administrativos que se consideren cuentas por cobrar las cuales
ingresan en etapa persuasiva, y son reportadas por el área de jurídicas con sus soportes.
</t>
  </si>
  <si>
    <t xml:space="preserve">2. Apoyar en el registro de las ordenes de pagos y contabilización en Interfaz Tesorería y en las
conciliaciones de los procesos contables.
</t>
  </si>
  <si>
    <t xml:space="preserve">3. Realizar el informe SIVICOF, descargar los reportes de ingresos de Bogdata y consolidar los estados de
cuenta de los procesos en cobro persuasivo y cobro coactivo.
</t>
  </si>
  <si>
    <t xml:space="preserve">4. Apoyar la revisión, liquidación y causación de las cuentas personas naturales, jurídicas, ingresos,
egresos y ajustes correspondientes entre aplicativos.
</t>
  </si>
  <si>
    <t xml:space="preserve">5. Apoyar en la ejecución del comité de sostenibilidad contable y depuración de cartera.
</t>
  </si>
  <si>
    <t xml:space="preserve">6. Identificar y tasar las obligaciones de difícil recaudo en aras de presentar estas en una depuración de
saneamiento contable.
</t>
  </si>
  <si>
    <t xml:space="preserve">7. Apoyar en el cierre contable mensual, trimestral y anual con base en el manual de política contable y
revelaciones a los estados de situación financiera.
</t>
  </si>
  <si>
    <t xml:space="preserve">8. Apoyar en la elaboración de los informes contables que se deben presentar a las entidades y a los
diferentes órganos de control.
</t>
  </si>
  <si>
    <t xml:space="preserve">9. Rendir informe de gestión de la recuperación de las obligaciones causadas y por causar en forma
mensual.
</t>
  </si>
  <si>
    <t>10. Las demás funciones que sean inherentes al objeto contractual, que se encuentren en la normatividad
vigente o sean solicitadas por el supervisor y/o apoyo a la supervisión del contrato.</t>
  </si>
  <si>
    <t xml:space="preserve">1. Apoyar en la elaboración de documentos técnicos que hagan parte de los procesos contractuales. </t>
  </si>
  <si>
    <t xml:space="preserve">2. Apoyar la proyección de las respuestas a derechos de petición y demás comunicaciones oficiales, gestionando la administración de esta información en el aplicativo ORFEO. </t>
  </si>
  <si>
    <t xml:space="preserve">3. Alimentar las bases de datos que sean necesarias para el almacenamiento oportuno de la información. </t>
  </si>
  <si>
    <t xml:space="preserve">4. Consolidar las bases de datos necesarias para dar respuesta a proposiciones, derechos de petición y demás solicitudes de la ciudadanía y entes de control. </t>
  </si>
  <si>
    <t xml:space="preserve">5. Realizar el registro de la numeración de procesos y contratos que adelante el Fondo de Desarrollo Local. </t>
  </si>
  <si>
    <t xml:space="preserve">6. Apoyar operativamente las diferentes reuniones, mesas de trabajo y jornadas convocadas por el área de contratación o el Fondo de Desarrollo local, en relación a las obligaciones específicas del contrato. </t>
  </si>
  <si>
    <t xml:space="preserve">1. Acompañar la proyección de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 </t>
  </si>
  <si>
    <t xml:space="preserve">2. Realizar el control y seguimiento al trámite y respuesta oportuna a proposiciones, tutelas, acciones populares y requerimientos de entes de control. </t>
  </si>
  <si>
    <t xml:space="preserve">4. Acompañar la presentación de informes periódicos a los juzgados, en relación con el avance de las acciones populares. </t>
  </si>
  <si>
    <t xml:space="preserve">6. Apoyar en los casos especiales y asuntos relevantes desde el punto de vista jurídico y/o financiero, relacionados con la aplicación de la normatividad vigente, en materia contractual y administrativa. </t>
  </si>
  <si>
    <t xml:space="preserve">7. Apoyar el desarrollo de las actuaciones administrativas sancionatorias de tipo contractual que deba adelantar el Fondo de Desarrollo Local de Suba Alcaldía Local de Suba. </t>
  </si>
  <si>
    <t>1. Acompañar la supervisión de contratos y convenios que le sean designados por el alcalde(sa) Local, conforme con lo establecido en el Manual de Supervisión e Interventoría de la Secretaría Distrital de Gobierno.</t>
  </si>
  <si>
    <t>2. Acompañar la elaboración de los estudios previos de los proyectos de inversión designados por el ordenador del gasto, de acuerdo con el plan de compras del Área de Gestión del Desarrollo Local.</t>
  </si>
  <si>
    <t>3. Acompañar las actividades de planeación presupuestal y seguimiento de los proyectos de inversión que le sean asignados.</t>
  </si>
  <si>
    <t>4. Asistir a las reuniones de las instancias a las que sea designado por el Alcalde Local y/o el apoyo a la supervisión.</t>
  </si>
  <si>
    <t>5. Consolidar los diferentes informes relacionados con la gestión de la Alcaldía Local de Suba.</t>
  </si>
  <si>
    <t>6. Elaborar los diagnósticos, documentos técnicos, análisis de sector, estudios de mercado y todos los demás que hagan parte de la formulación de los proyectos y/o componentes a su cargo.</t>
  </si>
  <si>
    <t>1. Acompañar y articular con entidades distritales la territorialización e implementación de programas y/o políticas relacionadas con discapacidad e inclusión social.</t>
  </si>
  <si>
    <t>2. Acompañar y articular con entidades distritales la realización de diagnósticos, caracterizaciones y gestión de la información e indicadores que evidencien la situación de las personas con discapacidad en la localidad y articular el desarrollo de acciones para mitigar sus necesidades.</t>
  </si>
  <si>
    <t>4. Efectuar la planeación, gestión, convocatoria, acompañamiento y seguimiento a la participación e instancias de personas con discapacidad, en pro de fortalecer sus procesos de participación, representación, diálogo, concertación e incidencia en la dinámica a nivel local.</t>
  </si>
  <si>
    <t>5. Servir de enlace entre organizaciones e instancias de participación local de discapacidad e inclusión social con las autoridades locales, a fin de visibilizar sus demandas y propuestas para garantizar el ejercicio de sus derechos.</t>
  </si>
  <si>
    <t>6. Prestar el apoyo para atender los requerimientos verbales y escritos que se presenten en temas de discapacidad de la localidad de Suba.</t>
  </si>
  <si>
    <t>7. Acompañar la realización de eventos ciudadanos y/o comunitarios que le sean designados.</t>
  </si>
  <si>
    <t>8. Acompañar en el trámite y respuesta de los requerimientos y peticiones relacionados con el tema de discapacidad e inclusión social.</t>
  </si>
  <si>
    <t>9. Acompañar la presentación o rendición de informes a los entes de control, entidades, instancias de participación y comunidad en general.</t>
  </si>
  <si>
    <t>11. Participar en el diseño e implementación de acciones de fortalecimiento de organizaciones de personas con discapacidad.</t>
  </si>
  <si>
    <t>12. Participar en la formulación de proyectos de inversión asociados a los temas de discapacidad que se financien con fondos de desarrollo local.</t>
  </si>
  <si>
    <t>13. Acompañar la supervisión de contratos y convenios que le sean designados por el alcalde(sa) Local, conforme con lo establecido en el Manual de Supervisión e Interventoría de la Secretaría Distrital de Gobierno.</t>
  </si>
  <si>
    <t xml:space="preserve">2. Responder a las solicitudes de la ciudadanía como de entes de control, oficios, derechos de petición y/o
similares que sean radicados en el aplicativo Orfeo y/o por diferentes medios, que le sean asignados.
</t>
  </si>
  <si>
    <t xml:space="preserve">3. Realizar las actividades necesarias para la depuración de los compromisos constituidos como
obligaciones por pagar.
</t>
  </si>
  <si>
    <t xml:space="preserve">4. Asistir a las reuniones, consejos, mesas e instancias de participación que se generen o se relacionen
con los asuntos locales o que se desarrollen en la localidad, que le sean designados por el Alcalde y/o el
apoyo a la supervisión del contrato.
</t>
  </si>
  <si>
    <t xml:space="preserve">5. Realizar los documentos necesarios para la rendición de informes, rendición de cuentas y avances del
Plan de Desarrollo Local a entes de control, entidades, instancias de participación y comunidad en general.
</t>
  </si>
  <si>
    <t xml:space="preserve">6. Apoyar la elaboración de los diagnósticos, documentos técnicos, análisis de sector, estudios de mercado
y todos los demás que hagan parte de la formulación de los proyectos a su cargo.
</t>
  </si>
  <si>
    <t>7. Las demás actividades que le sean asignadas por el supervisor y/o apoyo a la supervisión del contrato
que sean relacionadas con el objeto del contrato</t>
  </si>
  <si>
    <t xml:space="preserve">1.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</si>
  <si>
    <t xml:space="preserve">2.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
</t>
  </si>
  <si>
    <t xml:space="preserve">3.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</si>
  <si>
    <t xml:space="preserve">4.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</si>
  <si>
    <t xml:space="preserve">5.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
</t>
  </si>
  <si>
    <t xml:space="preserve">6. Realizar la visitas de validación de condiciones de las personas mayores que presentan novedades por
los cruces de bases de datos o en procedimiento de seguimiento y control que adelanta la Subdirección
para la Vejez y la Alcaldia Local.
</t>
  </si>
  <si>
    <t xml:space="preserve">7.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</si>
  <si>
    <t xml:space="preserve">8. Aplicar los instrumentos necesarios (fichas, formatos, entre otros) para realizar seguimiento a las
actualizaciones y registro en el Sistema Misional SIRBE y las bases de datos, realizando las respectivas
consultas, además de realizar la crítica (verificación) de dichos instrumentos.
</t>
  </si>
  <si>
    <t xml:space="preserve">9. Diseñar, implementar y evaluar las actividades relacionadas con los encuentros de desarrollo humano,
de acuerdo con los lineamientos técnicos brindados por la Subdirección para la Vejez
</t>
  </si>
  <si>
    <t xml:space="preserve">10.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
</t>
  </si>
  <si>
    <t xml:space="preserve">11. Participar en las reuniones y diferentes actividades que programe la Alcaldía Local, la Secretaría
Distrital de Integración Social - Subdirección para la Vejez y la Subdireccion Local
</t>
  </si>
  <si>
    <t>12. Las demás inherentes a su obligaciones contractuales y que se requieran para el cabal cumplimiento
del contrato.</t>
  </si>
  <si>
    <t xml:space="preserve">1. Formular el plan de desarrollo local de suba de acuerdo a los lineamientos emitidos por las Entidades Distritales en los tiempos establecidos. </t>
  </si>
  <si>
    <t xml:space="preserve">2. Acompañar las mesas de concertación de formulación del plan de desarrollo. </t>
  </si>
  <si>
    <t xml:space="preserve">3. Presentar la proyección del Plan de Desarrollo Local de Suba para aprobación ante la Junta Administradora Local. </t>
  </si>
  <si>
    <t xml:space="preserve">4. Liderar las mesas técnicas con los sectores para brindar los lineamientos del Plan de Desarrollo Local. </t>
  </si>
  <si>
    <t xml:space="preserve">5. Presentar el Plan de Desarrollo Local en diferentes instancias a la ciudadanía. </t>
  </si>
  <si>
    <t>7. Apoyar las demás actividades que le sean asignadas por el Alcalde Local y/o el apoyo a la supervisión del contrato y que surjan de la naturaleza del contrato</t>
  </si>
  <si>
    <t>1.Apoyar el proceso de consolidación de la información relacionada con el avance de plan de desarrollo para realizar el reporte MUSI y la actualización de aplicativos como SEGPLAN y SIPSE y demás asignados.</t>
  </si>
  <si>
    <t>3. Apoyar la elaboración de documentos técnicos y presentaciones que hagan parte de la formulación y seguimiento de los proyectos de inversión, y de los procesos de rendición de cuentas.</t>
  </si>
  <si>
    <t>4. Mantener y velar por la actualización de las carpetas físicas y magnéticas de todos los proyectos del Área de gestión de desarrollo local de Suba.</t>
  </si>
  <si>
    <t>5. Apoyar las actividades relacionadas con la implementación, cargue, manejo, validación y actualización de información el aplicativo SIPSE.</t>
  </si>
  <si>
    <t>6. Mantener actualizadas las bases de datos de los proyectos y los aplicativos en el Área de Gestión del Desarrollo Local.</t>
  </si>
  <si>
    <t>7. Apoyar al seguimiento a las mesas de concertación Étnica.</t>
  </si>
  <si>
    <t xml:space="preserve">1. Acompañar el seguimiento a los proyectos de inversión mediante la actualización de fichas EBI, DTS y el
Plan Anual de Adquisiciones
</t>
  </si>
  <si>
    <t xml:space="preserve">2. Acompañar la actualización del banco de programas y proyectos de la localidad, de manera eficiente y
oportuna.
</t>
  </si>
  <si>
    <t xml:space="preserve">3. Acompañar el seguimiento y control a la ejecución de los planes, proyectos de inversión y
funcionamiento de la alcaldía local, conforme a los lineamientos institucionales y distritales en materia.
</t>
  </si>
  <si>
    <t xml:space="preserve">4. Realizar actividades de apoyo en las acciones necesarias para realizar la depuración de los
compromisos constituidos como obligaciones por pagar
</t>
  </si>
  <si>
    <t xml:space="preserve">5. Participar en las reuniones en los cuales sea designado por el supervisor, de conformidad con el objeto
de su contrato
</t>
  </si>
  <si>
    <t>7. Las demás actividades que le sean asignadas por el Alcalde Local y/o el apoyo a la supervisión del
contrato y que surjan de la naturaleza del contrato.</t>
  </si>
  <si>
    <t xml:space="preserve">1. Elaborar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
</t>
  </si>
  <si>
    <t xml:space="preserve">2. Realizar las evaluaciones en el componente técnico y/o financiero de los proponentes y las propuestas
que le sean asignadas, en el marco de los procesos de selección de contratistas que adelanta en el Área de
Gestión de Desarrollo Local.
</t>
  </si>
  <si>
    <t xml:space="preserve">3. Participar en las reuniones en los cuales sea designado por el supervisor, de conformidad con el objeto
de su contrato.
</t>
  </si>
  <si>
    <t xml:space="preserve">4. Apoyar el seguimiento a los proyectos de inversión y la inclusión de presupuestos participativos en la
estructuración de procesos derivados del Plan de Desarrollo Local de Suba.
</t>
  </si>
  <si>
    <t xml:space="preserve">5. Apoyar la elaboración de documentos técnicos, matrices y demás insumos necesarios para la
formulación del Plan de Desarrollo Local
</t>
  </si>
  <si>
    <t>7. Apoyar las demás actividades que le sean asignadas por el Alcalde Local y/o el apoyo a la supervisión
del contrato y que surjan de la naturaleza del contrato</t>
  </si>
  <si>
    <t xml:space="preserve">1. Apoyar la proyección de las respuestas a derechos de petición y demás comunicaciones oficiales,
gestionando la administración de esta información en el aplicativo ORFEO.
</t>
  </si>
  <si>
    <t xml:space="preserve">2. Asistir a las reuniones a las que sea citado o designado, para la atención de los asuntos relacionados
con el objeto contractual.
</t>
  </si>
  <si>
    <t xml:space="preserve">3. Generar y mantener actualizadas las bases de datos que sean necesarias para el almacenamiento
oportuno de la información.
</t>
  </si>
  <si>
    <t xml:space="preserve">4. Consolidar las bases de datos necesarias para dar respuesta a proposiciones, derechos de petición y
demás solicitudes de la ciudadanía y entes de control.
</t>
  </si>
  <si>
    <t xml:space="preserve">5. Apoyo a la gestión documental y al inventario de archivo de la Alcaldía Local.
</t>
  </si>
  <si>
    <t xml:space="preserve">6. Apoyar en la actualización de las fichas EBI, DTS, reporte MUSI y demás necesarios para el desarrollo
de los proyectos de inversión locales.
</t>
  </si>
  <si>
    <t xml:space="preserve">7. Apoyar las actividades de planeación presupuestal relacionadas con la estructuración, ejecución y
seguimiento del presupuesto de inversión y funcionamiento local, Plan Anual de Adquisiciones, Plan
Operativo Anual de Inversiones y demás herramientas.
</t>
  </si>
  <si>
    <t xml:space="preserve">1. Apoya la formulación e implementación del Plan local de Gestión del Riesgo y Cambio Climático - PDGR CC- y las orientaciones del IDIGER, como entidad coordinadora del Sistema Distrital de Gestión de Riesgos y Cambio Climático SDGR-CC </t>
  </si>
  <si>
    <t xml:space="preserve">2. Hacer seguimiento a la implementación de los proyectos de gestión de riesgos y cambio climático que se ejecuten en la Localidad. </t>
  </si>
  <si>
    <t xml:space="preserve">3. Brindar asistencia y soporte técnico al Alcalde local en el proceso de formulación, ejecución, seguimiento y evaluación de la políticas, planes, programas y proyectos relacionados con el sector en temas de riesgo, evaluación y control de aglomeraciones y atracciones mecánicas y dispositivos de entretenimiento y coordinación del Consejo Local de Gestión del Riesgo y Cambio Climático. </t>
  </si>
  <si>
    <t xml:space="preserve">4. Participar y acompañar las actividades del PIRE de la localidad de Suba. </t>
  </si>
  <si>
    <t xml:space="preserve">5. Articular, coordinar y gestionar ante las autoridades competentes, los requerimientos logísticos, en materia del Plan Institucional de Respuesta a Emergencias o demás instrumentos que lo modifiquen o sustituyan de la Localidad y su canalización a través del Fondo de Desarrollo Local de la Alcaldía de Suba. </t>
  </si>
  <si>
    <t xml:space="preserve">6. Realizar la evaluación y control de las aglomeraciones registradas en la jurisdicción de la Localidad de Suba, conceptuando y cargando los conceptos en el módulo SUGA </t>
  </si>
  <si>
    <t xml:space="preserve">7. Apoyar a la Alcaldía Local en el seguimiento a las recomendaciones derivadas de estudios, diagnósticos técnicos, conceptos técnicos y conceptos de amenaza ruina que se emitan en materia de riesgo por parte del IDIGER para la localidad y a los compromisos interinstitucionales producto de la atención de emergencias. </t>
  </si>
  <si>
    <t xml:space="preserve">8. Participar en la respuesta a emergencias, calamidades o desastres, de conformidad con los lineamientos y funciones que establece la Estrategia Distrital de Respuesta a Emergencias. </t>
  </si>
  <si>
    <t xml:space="preserve">9. Proyectar los informes y respuesta a los derechos de petición, solicitudes de entidades o comunidad que se formulen a la entidad, absolver las consultas y demás requerimientos relacionados con las actividades contractuales, en los plazos legalmente establecidos y realizar seguimiento a las respuestas proyectadas para la correspondencia asignada a su cargo incorporando dichas respuestas en las bases de datos. </t>
  </si>
  <si>
    <t xml:space="preserve">10. Acompañamiento en la realización de actividades, eventos y operativos que realice la administración local cuando sea necesario. </t>
  </si>
  <si>
    <t xml:space="preserve">11. Brindar apoyo profesional para las actividades de gestión social y humanitaria que requiera la localidad, en el marco de reducción de riesgos de la Ciudad. </t>
  </si>
  <si>
    <t xml:space="preserve">12. Realizar la verificación y concepto a los Permisos Unificados para Filmaciones Audiovisuales (PUFA), que se realicen en la Localidad </t>
  </si>
  <si>
    <t xml:space="preserve">1. Apoyar al profesional territorial de atención a riesgos y emergencias de la Localidad de Suba. </t>
  </si>
  <si>
    <t xml:space="preserve">2. Acompañar y facilitar los procesos de capacitación y organización de actores comunitarios de la localidad de Suba, teniendo en cuenta la estructura ecológica principal y los escenarios de riesgos de la localidad. </t>
  </si>
  <si>
    <t xml:space="preserve">3. Apoyar los procesos de formación y articulación interinstitucional para la capacitación de actores comunitarios en la atención de riesgos y emergencias de la localidad de Suba. </t>
  </si>
  <si>
    <t xml:space="preserve">4. Acompañar y replicar las acciones de formación, organización y acompañamiento de actores comunitarios para la atención de riesgos y emergencias de la localidad. </t>
  </si>
  <si>
    <t xml:space="preserve">5. Implementar las estrategias pedagógicas y comunitarias propuestas por el profesional de riesgos y emergencias para la mitigación de estos escenarios en la localidad de Suba. </t>
  </si>
  <si>
    <t xml:space="preserve">6. Apoyar la construcción de diagnósticos sobre situaciones de riesgos y emergencias en la localidad de Suba y la construcción de acciones y propuesta para su mitigación. </t>
  </si>
  <si>
    <t xml:space="preserve">7. Acompañar la consolidación de una brigada comunitaria de atención a riesgos y emergencias en la localidad de Suba. </t>
  </si>
  <si>
    <t xml:space="preserve">8. Apoyar la realización de simulacros para la atención de riesgos y emergencias con los actores comunitarios. </t>
  </si>
  <si>
    <t xml:space="preserve">9. Apoyar la consolidación de puntos comunitarios para la atención de riesgos y emergencias. </t>
  </si>
  <si>
    <t xml:space="preserve">10. Adelantar acciones pedagógicas para la generación de buenas prácticas comunitarias que mitiguen emergencias y desastres en la localidad de Suba </t>
  </si>
  <si>
    <t>11. Las demás actividades que le sean asignadas por el supervisor y/o apoyo a la supervisión y que sean relacionadas con el objeto del contrato.</t>
  </si>
  <si>
    <t>1. Apoyar la proyección de las respuestas a derechos de petición y demás comunicaciones oficiales, gestionando la administración de esta información en el aplicativo ORFEO.</t>
  </si>
  <si>
    <t>2. Asistir a las reuniones a las que sea citado o designado, para la atención de los asuntos relacionados con el objeto contractual.</t>
  </si>
  <si>
    <t>3. Generar y mantener actualizadas las bases de datos que sean necesarias para el almacenamiento oportuno de la información.</t>
  </si>
  <si>
    <t>5. Apoyo a la gestión documental y al inventario de archivo de la Alcaldía Local.</t>
  </si>
  <si>
    <t>6. Apoyar la elaboración de estudios de mercado de los procesos contractuales, a través de la solicitud de cotización a proveedores, manteniendo contacto telefónico y por medio electrónico.</t>
  </si>
  <si>
    <t>7. Apoyar la elaboración de una canasta de precios de bienes y servicios que ofrezca la entidad, facilitando la elaboración de estudios de mercado de los procesos contractuales.</t>
  </si>
  <si>
    <t xml:space="preserve">1. Realizar acompañamiento en las distintas etapas del proceso de contratación en relación con los contratos, convenios y demás acuerdos de voluntades que suscriba el Área de Gestión del Desarrollo Local - Alcaldía Local de Suba. </t>
  </si>
  <si>
    <t xml:space="preserve">5. Revisar y/o proyectar las actas de liquidación de los contratos o convenios y demás acuerdos de voluntades que suscriba el Fondo de Desarrollo Local de Suba- Alcaldía Local de Suba </t>
  </si>
  <si>
    <t xml:space="preserve">6. Emitir los conceptos jurídicos de carácter contractual y realizar los análisis de tipo jurídico de la misma índole que le sean asignados por la supervisión del contrato. </t>
  </si>
  <si>
    <t xml:space="preserve">7. Realizar evaluaciones jurídicas de los proponentes y propuestas presentadas dentro de los procesos de selección de contratistas que le sean asignados. </t>
  </si>
  <si>
    <t xml:space="preserve">8.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 </t>
  </si>
  <si>
    <t xml:space="preserve">3. Convocar a los ciudadanos y ciudadanas a los eventos deportivos de la localidad que tengan lugar con
los proyectos de inversión
</t>
  </si>
  <si>
    <t xml:space="preserve">6. Asistir a las reuniones, instancias y espacios de participación a los que sea designado por el supervisor
del contrato
</t>
  </si>
  <si>
    <t xml:space="preserve">1. Recibir la documentación a intervenir, verificando mediante punteo cajas y carpetas entregadas para el proceso técnico. </t>
  </si>
  <si>
    <t xml:space="preserve">2. Realizar la intervención de 8 metros lineales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 </t>
  </si>
  <si>
    <t xml:space="preserve">3. Elaborar el plan de trabajo en conjunto con el supervisor del contrato pactando según lo establecido en los planes de acción de la dependencia una meta adecuada a las necesidades de la entidad y garantizando que el proceso se cumpla de manera idónea. </t>
  </si>
  <si>
    <t xml:space="preserve">4. Presentar informes mensuales de avance en el que se describa la totalidad de la documentación intervenida, los procesos efectuados, el resultado acumulado y el faltante para cumplir la meta. </t>
  </si>
  <si>
    <t xml:space="preserve">1. Realizar acompañamiento en las distintas etapas del proceso de contratación en relación con los
contratos, convenios y demás acuerdos de voluntades que suscriba el Área de Gestión del Desarrollo Local
- Alcaldía Local de Suba.
</t>
  </si>
  <si>
    <t xml:space="preserve">2. Proyectar los actos administrativos de carácter general o particular que se generan en la etapa
precontractual, contractual y postcontractual que le sean asignados.
</t>
  </si>
  <si>
    <t xml:space="preserve">3. Participar en los diferentes comités y audiencias de contratación de los procesos de selección que le
sean asignados.
</t>
  </si>
  <si>
    <t xml:space="preserve">4. Apoyar al Alcalde en la revisión y seguimiento de temas de tipo contractual, que por su naturaleza tenga
o requieran una atención especial por parte de la Alcaldía local de suba y los órganos de control.
</t>
  </si>
  <si>
    <t xml:space="preserve">5. Revisar y/o proyectar las actas de liquidación de los contratos o convenios y demás acuerdos de
voluntades que suscriba el Fondo de Desarrollo Local de Suba- Alcaldía Local de Suba
</t>
  </si>
  <si>
    <t xml:space="preserve">6. Emitir los conceptos jurídicos de carácter contractual y realizar los análisis de tipo jurídico de la misma
índole que le sean asignados por la supervisión del contrato.
</t>
  </si>
  <si>
    <t xml:space="preserve">7. Realizar evaluaciones jurídicas de los proponentes y propuestas presentadas dentro de los procesos de
selección de contratistas que le sean asignados.
</t>
  </si>
  <si>
    <t xml:space="preserve">8.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
</t>
  </si>
  <si>
    <t xml:space="preserve">9. Realizar el apoyo a la supervisión de los contratos y/o convenios que le sean asignados por el supervisor
del contrato.
</t>
  </si>
  <si>
    <t xml:space="preserve">10. Realizar y proyectar las actuaciones administrativas sancionatorias de tipo contractual que deba
adelantar el Fondo de Desarrollo Local de Suba-Alcaldía Local de Suba.
</t>
  </si>
  <si>
    <t xml:space="preserve">11. Remitir los documentos que le sean solicitados y mantener actualizadas las bases de datos que se
manejen.
</t>
  </si>
  <si>
    <t>12. Las demás que sean inherentes al objeto contractual y que sean solicitadas por el supervisor y/o apoyo
a la supervisión del contrato.</t>
  </si>
  <si>
    <t xml:space="preserve">1. Realizar acompañamiento en la etapa precontractual y contractual del proceso de contratación en
relación con los contratos, convenios y demás acuerdos de voluntades que suscriba el Área de Gestión del
Desarrollo Local Alcaldía Local de Suba.
</t>
  </si>
  <si>
    <t xml:space="preserve">2. Proyectar los actos administrativos de carácter general o particular que se generan en la etapa
precontractual y contractual que le sean asignados.
</t>
  </si>
  <si>
    <t xml:space="preserve">4. Apoyar al Alcalde en la revisión y seguimiento de temas de tipo contractual, que por su naturaleza tenga
o requieran una atención especial por parte de la Alcaldía local de suba y los Órganos de Control.
</t>
  </si>
  <si>
    <t xml:space="preserve">5. Emitir los conceptos jurídicos de carácter contractual y realizar los análisis de tipo jurídico de la misma
índole que le sean asignados por la supervisión del contrato.
</t>
  </si>
  <si>
    <t xml:space="preserve">6. Realizar evaluaciones jurídicas de los proponentes y propuestas presentadas dentro de los procesos de
selección de contratistas que le sean asignados.
</t>
  </si>
  <si>
    <t xml:space="preserve">7. Entregar los documentos generados en los diferentes procesos de selección en las etapas
precontractual y contractual para el cargue en el SECOP y demás plataformas virtuales involucradas en
procesos de contratación al responsable designado por el supervisor de forma oportuna.
</t>
  </si>
  <si>
    <t xml:space="preserve">8. Encargarse del uso de la plataforma SIVICOF, en caso de no serle asignada esta obligación, igualmente
deberá estar a disposición para el uso de la misma según la necesidad
</t>
  </si>
  <si>
    <t xml:space="preserve">10. Realizar las actividades derivadas de la suscripción, seguimiento y evaluación de los planes de
mejoramiento que se suscriben como consecuencia de las auditorías internas y externas que se realicen en
la Alcaldía Local de Suba
</t>
  </si>
  <si>
    <t xml:space="preserve">11. Realizar la revisión de la correcta elaboración de las pólizas de los contratos que suscriba la Entidad y
acompañar los procesos derivados de verificación de estabilidad de obra adelantadas
</t>
  </si>
  <si>
    <t xml:space="preserve">1. Recibir y apoyar la revisión de los despachos comisorios que son radicados en la Alcaldía Local,
seleccionando aquellos que deban ser devueltos o requieran trámites adicionales.
</t>
  </si>
  <si>
    <t xml:space="preserve">2. Mantener actualizada la base de datos o libro de Despachos comisorios junto con su respectivo archivo
</t>
  </si>
  <si>
    <t xml:space="preserve">3. Hacer las citaciones, notificaciones, autos y demás documentos que se requieran para llevar a cabo las
diligencias comisionadas.
</t>
  </si>
  <si>
    <t xml:space="preserve">4. Responder las Acciones de Tutela o peticiones que tengan por objeto asuntos de Despachos Comisorios
</t>
  </si>
  <si>
    <t xml:space="preserve">5. Llevar actualizadas las estadísticas de Despachos Comisorios recibidos, diligenciados, devueltos
</t>
  </si>
  <si>
    <t xml:space="preserve">6. Acompañar al Alcalde Local en la realización de diligencias comisionadas
</t>
  </si>
  <si>
    <t xml:space="preserve">7. Elaborar las constancias, avisos y demás que se requieran en el ejercicio de las diligencias de
Despachos Comisorios
</t>
  </si>
  <si>
    <t xml:space="preserve">8. Asistir a las reuniones a que haya lugar con motivo del adelantamiento de diligencias comisionadas.
</t>
  </si>
  <si>
    <t xml:space="preserve">9. Fijar fecha a cada uno de los Despachos recibidos dentro de los 10 días hábiles siguientes a su
radicación
</t>
  </si>
  <si>
    <t xml:space="preserve">10. Atender las solicitudes de la ciudadanía en materia de Despachos Comisorios. Atención al Público
</t>
  </si>
  <si>
    <t>11. Las demás que sean inherentes al objeto contractual, que se encuentren en la normatividad o que sean
solicitadas por el supervisor del contrato.</t>
  </si>
  <si>
    <t>11. Fijar fecha a cada uno de los Despachos recibidos dentro de los 10 días hábiles siguientes a su radicación.</t>
  </si>
  <si>
    <t xml:space="preserve">1. Realizar seguimiento a las estrategias y herramientas institucionales para adelantar y optimizar la depuración e impulso de las actuaciones administrativas a cargo del Alcalde Local como autoridad de policía. </t>
  </si>
  <si>
    <t xml:space="preserve">2. Supervisar los procesos administrativos de competencia de la dependencia, de acuerdo con la normatividad vigente y los procedimientos establecidos en la materia. </t>
  </si>
  <si>
    <t xml:space="preserve">3. Coordinar el desarrollo de los procesos y procedimientos que organizan y apoyan la gestión de las autoridades de policía locales a cargo de la Secretaría de Distrital de Gobierno, de forma oportuna conforme a las orientaciones del Alcalde Local y las directrices institucionales y Distritales en la materia, en el marco de la normatividad vigente. </t>
  </si>
  <si>
    <t xml:space="preserve">4. Brindar apoyo en la revisión jurídica de los informes técnicos y el recaudo probatorio practicado por los abogados con el fin de impulsar y archivar las actuaciones administrativas relacionadas con actividad económica, urbanismo y espacio público. </t>
  </si>
  <si>
    <t xml:space="preserve">5. Apoyar al Alcalde Local en la revisión de los conceptos emitidos por los abogados de apoyo, garantizando que se incorporen sus observaciones y/o modificaciones sugeridas, de acuerdo con el soporte jurídico y técnico </t>
  </si>
  <si>
    <t xml:space="preserve">6. Consolidar la información de las actuaciones administrativas depuradas e impulsadas en la localidad de forma mensual, revisando que la misma, haya sido registrada en el Aplicativo ¿SI ACTUA¿, con el fin de dar el cierre respectivo y para que la Dirección para la Gestión Policiva realice el seguimiento de estas. </t>
  </si>
  <si>
    <t xml:space="preserve">7. Implementar las directrices emitidas por la Dirección para la Gestión Policiva en la aplicación técnica y normativa de la gestión de las actuaciones administrativas, conforme a la normatividad legal vigente </t>
  </si>
  <si>
    <t xml:space="preserve">8. Orientar jurídicamente al equipo de la alcaldía Local encargados de depurar expedientes administrativos con el fin de analizar y determinar las causales de caducidad y/o prescripción y/o pérdida de fuerza de ejecutoria de los actos administrativos. </t>
  </si>
  <si>
    <t xml:space="preserve">9. Apoyar en los trámites necesarios a la Alcaldía Local para surtir el trámite de notificación personal y mediante edicto de los actos administrativos y decisiones, en los términos de la Ley 1437 de 2011. </t>
  </si>
  <si>
    <t xml:space="preserve">1. Clasificar los expedientes asignados por vigencia y tipologías: espacio público, establecimientos de comercio Ley 232 de 1995 y régimen de obras y urbanismo.
</t>
  </si>
  <si>
    <t xml:space="preserve">2. Analizar jurídicamente los expedientes asignados y emitir como mínimo treinta (30) impulsos procesales de acuerdo con la revisión realizada, que permitan ejecutar la actuación jurídica conforme con la naturaleza del proceso que corresponda.
</t>
  </si>
  <si>
    <t xml:space="preserve">3. Determinar del reparto asignado, los expedientes que pueden ser archivados a partir de las causales de caducidad y/o prescripción y/o pérdida de fuerza de ejecutoria del acto administrativo.
</t>
  </si>
  <si>
    <t xml:space="preserve">4.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</si>
  <si>
    <t xml:space="preserve">5. Ajustar dentro del mismo mes todos los proyectos de actos administrativos que contengan observaciones y/o modificaciones sugeridas por el profesional que cumpla con el rol de supervisión estratégica de depuración e impulso procesal local de la Alcaldía, o quien este designe.
</t>
  </si>
  <si>
    <t xml:space="preserve">6. Proyectar para firma del alcalde local las solicitudes de información y/o concepto dirigidas a las instancias distritales competentes y realizar su respectivo seguimiento.
</t>
  </si>
  <si>
    <t xml:space="preserve">7. Realizar seguimiento a las visitas técnicas solicitadas y a la oportuna entrega del correspondiente informe.
</t>
  </si>
  <si>
    <t xml:space="preserve">8.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</si>
  <si>
    <t xml:space="preserve">9. Incorporar al expediente físico los actos administrativos y/o la documentación generada por cada impulso procesal realizado
</t>
  </si>
  <si>
    <t xml:space="preserve">10. Apoyar cuando sea requerido los trámites necesarios a la Alcaldía Local para surtir el trámite de notificación personal y mediante edicto de los actos administrativos y decisiones, en los términos de la Ley 1437 de 2011.
</t>
  </si>
  <si>
    <t xml:space="preserve">11. Registrar correctamente en el Aplicativo SI ACTUA la actuación realizada en cada uno de los expedientes asignados, dejando constancia en el expediente físico de dicha actualización.
</t>
  </si>
  <si>
    <t xml:space="preserve">12. Asistir a las reuniones a las que sea citado o designado, para la atención de los asuntos relacionados con el objeto contractual
</t>
  </si>
  <si>
    <t xml:space="preserve">13. Presentar informe mensual de las actividades realizadas en cumplimiento de las obligaciones pactadas.
</t>
  </si>
  <si>
    <t xml:space="preserve">14. Entregar, mensualmente, el archivo de los documentos suscritos que haya generado en cumplimiento del objeto y obligaciones contractuales.
</t>
  </si>
  <si>
    <t xml:space="preserve">1. Ejecutar las actividades administrativas que se le asignen de acuerdo con los requerimientos
</t>
  </si>
  <si>
    <t xml:space="preserve">2. Tramitar la correspondencia y fotocopiado de los documentos, de conformidad con los procedimientos
establecidos.
</t>
  </si>
  <si>
    <t xml:space="preserve">3. Tener actualizadas las bases de datos correspondientes con la información pertinente, de conformidad
con los procedimientos establecidos.
</t>
  </si>
  <si>
    <t xml:space="preserve">4. Organizar y custodiar el archivo de gestión de conformidad con los procedimientos establecidos
</t>
  </si>
  <si>
    <t xml:space="preserve">5. Organizar y realizar transferencia de documentos al archivo central de conformidad con los
procedimientos establecidos
</t>
  </si>
  <si>
    <t xml:space="preserve">6. Apoyar en el trámite documental de conformidad con los procedimientos establecidos
</t>
  </si>
  <si>
    <t xml:space="preserve">7. Apoyar en la realización del reparto de ORFEO, de acuerdo con las instrucciones del líder del proceso y
en la creación de una base de datos que permita realizar el seguimiento y control de los documentos
asignados.
</t>
  </si>
  <si>
    <t xml:space="preserve">8. Dar respuesta a los derechos de petición, informando a los peticionarios el reparto realizado.
</t>
  </si>
  <si>
    <t xml:space="preserve">9. Asistir a las reuniones que le sean delegadas o en las que sea convocado.
</t>
  </si>
  <si>
    <t xml:space="preserve">10. Brindar atención a los ciudadanos que lo requieran
</t>
  </si>
  <si>
    <t xml:space="preserve">11. Apoyar la atención de visitas de los órganos de control que se soliciten
</t>
  </si>
  <si>
    <t>1. Apoyar la supervisión de contratos y convenios que den cumplimiento a las metas del Plan de Desarrollo Local, designados por el alcalde(sa) Local, conforme con lo establecido en el Manual de Supervisión e Interventoría de la Secretaría Distrital de Gobierno.</t>
  </si>
  <si>
    <t>6. Realizar el seguimiento del estado jurídico de los contratos y convenios relacionados con la gestión ambiental.</t>
  </si>
  <si>
    <t>7. Atender proposiciones, derechos de petición y solicitudes de los entes de control allegados a la Alcaldia.</t>
  </si>
  <si>
    <t>11. Las demás que se le asignen y que surjan de la naturaleza del Contrato.</t>
  </si>
  <si>
    <t>7. Las demás actividades que le sean asignadas por el supervisor y/o apoyo a la supervisión del contrato
que sean relacionadas con el objeto del contrato.</t>
  </si>
  <si>
    <t xml:space="preserve">1. Realizar el apoyo logístico para llevar a cabo el desarrollo de las actividades y operativos adelantados
por la Alcaldía Local en temas ambientales
</t>
  </si>
  <si>
    <t xml:space="preserve">2. Promover la creación de nuevas organizaciones ambientales y fortalecer las organizaciones ambientales
existentes en la localidad, que promuevan la agricultura urbana y los procedas
</t>
  </si>
  <si>
    <t xml:space="preserve">3. Realizar el acompañamiento de talleres y capacitaciones a la comunidad sobre normatividad ambiental
local, agricultura urbana y otras temáticas de carácter ambiental aplicables
</t>
  </si>
  <si>
    <t xml:space="preserve">4. Asistir a las reuniones a las que sea citado o designado, para la atención de los asuntos relacionados
con el objeto contractual.
</t>
  </si>
  <si>
    <t xml:space="preserve">5. Apoyar actividades relacionadas con la prevención y cuidado del medio Ambiente de la localidad con
apoyo de otras entidades
</t>
  </si>
  <si>
    <t xml:space="preserve">6. Desarrollar acciones de intervención y recuperación de espacio y zonas verdes a través de acciones de
gestión donde se involucre a la comunidad en la conservación del mismo
</t>
  </si>
  <si>
    <t xml:space="preserve">7. Apoyar acciones de fortalecimiento e impulso a procesos comunitarios e individuales de agricultura
urbana.
</t>
  </si>
  <si>
    <t xml:space="preserve">8. Apoyo a la gestión documental y al inventario de archivo de la Alcaldía Local en temas ambiental
</t>
  </si>
  <si>
    <t xml:space="preserve">9. Apoyar en la realización de proyectos orientados al empoderamiento del territorio con acciones
comunitarias de carácter ambiental
</t>
  </si>
  <si>
    <t xml:space="preserve">10. Apoyar las acciones enfocadas a fortalecer la comercialización en cadenas cortas de excedentes de
producción
</t>
  </si>
  <si>
    <t xml:space="preserve">11. Mantener actualizada la base de datos con la información de la comunidad atendida por temas
ambientales para realizar el seguimiento de los requerimientos
</t>
  </si>
  <si>
    <t xml:space="preserve">12. Acompañar la gestión de proyectos de educación ambiental comunitaria
</t>
  </si>
  <si>
    <t>13. Apoyar las demás actividades que le sean asignadas por el Alcalde Local y/o el apoyo a la supervisión
del contrato y que surjan de la naturaleza del contrato</t>
  </si>
  <si>
    <t xml:space="preserve">1. Apoyar en la elaboración de documentos técnicos que hagan parte de los procesos contractuales
</t>
  </si>
  <si>
    <t xml:space="preserve">2. Apoyar la realización y/o participar en las reuniones de carácter ordinario y/o extraordinario de las
instancias de participación y/o de Gobierno de la localidad que le sean designadas por el Alcalde (sa) Local.
</t>
  </si>
  <si>
    <t xml:space="preserve">3. Generar y mantener actualizadas las bases de datos que sean necesarias para el almacenamiento
oportuno de la información
</t>
  </si>
  <si>
    <t xml:space="preserve">4. Apoyar la proyección de las respuestas a derechos de petición y demás comunicaciones oficiales,
gestionando la administración de esta información en el aplicativo ORFEO.
</t>
  </si>
  <si>
    <t xml:space="preserve">5. Consolidar las bases de datos necesarias para dar respuesta a proposiciones, derechos de petición y
demás solicitudes de la ciudadanía y entes de control
</t>
  </si>
  <si>
    <t xml:space="preserve">6. Realizar los estudios de mercado de los procesos contractuales asignados
</t>
  </si>
  <si>
    <t xml:space="preserve">7. Apoyar y articular los espacios de participación ciudadana y comunitaria, Juntas de Acción Comunal,
Asociaciones de Vecinos y demás instancias de participación existentes en la Localidad de conformidad con
las indicaciones de la Alcaldía Local
</t>
  </si>
  <si>
    <t xml:space="preserve">8. Apoyar la realización de eventos ciudadanos y/o comunitarios que le sean designados.
</t>
  </si>
  <si>
    <t>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t>
  </si>
  <si>
    <t>2. Apoyar a la supervisión de los contratos o convenios que le sean asignados, de conformidad con las disposiciones legales.</t>
  </si>
  <si>
    <t>4. Articular las actividades necesarias para garantizar la depuración de los compromisos constituidos como obligaciones por pagar.</t>
  </si>
  <si>
    <t xml:space="preserve">4. Asistir a las reuniones de las instancias a las que sea designado por el Alcalde Local y/o el apoyo a la supervisión. </t>
  </si>
  <si>
    <t xml:space="preserve">5. Consolidar los diferentes informes relacionados con la gestión de la Alcaldía Local de Suba. </t>
  </si>
  <si>
    <t xml:space="preserve">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</si>
  <si>
    <t xml:space="preserve">2. Apoyar a la supervisión de los contratos o convenios que le sean asignados, de conformidad con las disposiciones legales. </t>
  </si>
  <si>
    <t xml:space="preserve">4. Articular las actividades necesarias para garantizar la depuración de los compromisos constituidos como obligaciones por pagar. </t>
  </si>
  <si>
    <t xml:space="preserve">7. Coordinar y articular la elaboración de los diagnósticos, documentos técnicos, análisis de sector, estudios de mercado y todos los demás que hagan parte de la formulación de los proyectos a su cargo. </t>
  </si>
  <si>
    <t xml:space="preserve">1. Implementar con oportunidad y calidad los procedimientos, protocolos e instructivos establecidos por la
Entidad para la operación y prestación del servicio Apoyos Económicos para personas mayores - Apoyo
Económico Tipo C.
</t>
  </si>
  <si>
    <t xml:space="preserve">2. 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
</t>
  </si>
  <si>
    <t xml:space="preserve">3. Realizar las consultas y cruces de bases de datos en SIRBE, VUR, Fosyga, Ruaf, Registraduría,
Inhumados, rama judicial, comprobador de derechos, DNP (Lugar puntaje de SISBEN) y las demás
consultas que permitan identificar alguna novedad de los participantes del servicio.
</t>
  </si>
  <si>
    <t xml:space="preserve">4. Diligenciar de manera oportuna, sistemática y permanente la ficha SIRBE y demás instrumentos o
formatos institucionales inherentes a los procedimientos del servicio Apoyos Económicos para personas
mayores - Apoyo Económico Tipo C
</t>
  </si>
  <si>
    <t xml:space="preserve">5. 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
</t>
  </si>
  <si>
    <t xml:space="preserve">6. 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
</t>
  </si>
  <si>
    <t xml:space="preserve">7. Brindar la información requerida para dar respuesta a solicitudes de los ciudadanos, entes de control y
demás agentes internos y externos o para la elaboración de informes o presentaciones de la Secretaría
Distrital de Integración social, con calidad y oportunidad.
</t>
  </si>
  <si>
    <t xml:space="preserve">8. Preparar, asistir y participar en los consejos, comités, comisiones, reuniones, mesas y/o demás espacios
que indique el supervisor del contrato o sea convocado, socializando con oportunidad las actividades e
información que de ellas se deriven.
</t>
  </si>
  <si>
    <t xml:space="preserve">9. 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
</t>
  </si>
  <si>
    <t xml:space="preserve">10. Apoyar las contingencias y emergencias del Distrito Capital, de acuerdo con la normatividad, los
lineamientos y protocolos establecidos por la administración Distrital y el Gobierno Nacional
</t>
  </si>
  <si>
    <t>11. Cumplir con las demás actividades designadas por el supervisor del contrato relacionadas con el objeto
contractual</t>
  </si>
  <si>
    <t>12. Las demás inherentes a su obligaciones contractuales y que se requieran para el cabal cumplimiento
del contrato</t>
  </si>
  <si>
    <t xml:space="preserve">1.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</si>
  <si>
    <t xml:space="preserve">2.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 </t>
  </si>
  <si>
    <t xml:space="preserve">3. Realizar las visitas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</si>
  <si>
    <t xml:space="preserve">4.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</si>
  <si>
    <t xml:space="preserve">5.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 </t>
  </si>
  <si>
    <t xml:space="preserve">6. Realizar la visitas de validación de condiciones de las personas mayores que presentan novedades por los cruces de bases de datos o en procedimiento de seguimiento y control que adelanta la Subdirección para la Vejez y la Alcaldia Local. </t>
  </si>
  <si>
    <t xml:space="preserve">7.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</si>
  <si>
    <t xml:space="preserve">8. Aplicar los instrumentos necesarios (fichas, formatos, entre otros) para realizar seguimiento a las actualizaciones y registro en el Sistema Misional SIRBE y las bases de datos, realizando las respectivas consultas, además de realizar la crítica (verificación) de dichos instrumentos. </t>
  </si>
  <si>
    <t xml:space="preserve">9. Diseñar, implementar y evaluar las actividades relacionadas con los encuentros de desarrollo humano, de acuerdo con los lineamientos técnicos brindados por la Subdirección para la Vejez </t>
  </si>
  <si>
    <t xml:space="preserve">10.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 </t>
  </si>
  <si>
    <t xml:space="preserve">11. Participar en las reuniones y diferentes actividades que programe la Alcaldía Local, la Secretaría Distrital de Integración Social - Subdirección para la Vejez y la Subdireccion Local </t>
  </si>
  <si>
    <t xml:space="preserve">1. Registrar en los tiempos establecidos con oportunidad y calidad las novedades y actuaciones relacionadas (Cambios de estados, ingresos, egresos, traslados, solicitud de bloqueos) de acuerdo con la implementación de los procedimientos establecidos para la operación y prestación del servicio de apoyos económicos para personas mayores ¿ Apoyo Económico Tipo C, así como los actos administrativos. </t>
  </si>
  <si>
    <t xml:space="preserve">2. Registrar con oportunidad y calidad en el aplicativo de focalización los datos de las personas mayores que solicitan el servicio, y/o que se encuentran atendidas y/o vinculadas al servicio de apoyo económico para personas mayores, teniendo en cuenta los instructivos que para tal efecto expida la Entidad. </t>
  </si>
  <si>
    <t xml:space="preserve">3. Registrar en el SIRBE, con calidad y oportunidad la actualización de la información de las personas mayores en estado  En Atención, de acuerdo con los instructivos, protocolos, procedimientos en los tiempos establecidos por la SDIS y la Subdirección para la Vejez. </t>
  </si>
  <si>
    <t xml:space="preserve">4. Realizar las consultas y cruces de bases de datos en SIRBE, VUR, Fosyga, Ruaf Registraduría, Inhumados, rama judicial, comprobador de derechos, DNP (Lugar puntaje de SISBEN) y las demás consultas que permitan identificar alguna novedad de los participantes del servicio. </t>
  </si>
  <si>
    <t xml:space="preserve">5. Apoyar en la implementación de los procedimientos generales, procedimientos específicos, protocolos e instructivos establecidos por la Entidad para la operación y prestación del servicio Apoyos Económicos para Personas Mayores y el procedimiento de gestión de cartera. Así como apoyar el desarrollo de las actividades de los servicios de la Subdirección para la Vejez. </t>
  </si>
  <si>
    <t xml:space="preserve">6. Clasificar, ordenar y archivar la documentación que genera el servicio de Apoyos Económicos para Personas Mayores, de acuerdo con la normatividad vigente y los procedimientos establecidos por la Entidad, procurando el adecuado manejo y conservación de la documentación generada con ocasión de la prestación del servicio. </t>
  </si>
  <si>
    <t xml:space="preserve">7. Brindar la información requerida para dar respuesta a solicitudes de los ciudadanos, entes de control y demás agentes internos y externos o para la elaboración de informes o presentaciones requeridas, con calidad y oportunidad. </t>
  </si>
  <si>
    <t xml:space="preserve">8. Preparar, asistir y participar en los consejos, comités, comisiones, reuniones, mesas y/o demás espacios que indique el supervisor del contrato o sea convocado, socializando con oportunidad las actividades e información que de ellas se deriven. </t>
  </si>
  <si>
    <t xml:space="preserve">9. 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 </t>
  </si>
  <si>
    <t xml:space="preserve">10. Apoyar las contingencias y emergencias del Distrito Capital, de acuerdo con la normatividad, los lineamientos y protocolos establecidos por la administración Distrital y el Gobierno Nacional </t>
  </si>
  <si>
    <t xml:space="preserve">1. Realizar seguimiento a la implementación de la estrategia Reto Local: jóvenes y entornos seguros. </t>
  </si>
  <si>
    <t xml:space="preserve">2. Programar las actividades prácticas y de ciudad a desarrollar en el marco de la Estrategia Reto Local Jóvenes y Entornos Seguros. </t>
  </si>
  <si>
    <t xml:space="preserve">3. Acompañar, guiar y coordinar las actividades de ciudad proyectadas en el componente práctico del Servicio Social para la Economía de la Juventud.  </t>
  </si>
  <si>
    <t xml:space="preserve">4. Coordinar junto con los profesionales y/o enlaces de la Secretaría Distrital de Integración Social el seguimiento al avance de los jóvenes beneficiarios de la Estrategia Reto Local: Jóvenes y Entornos </t>
  </si>
  <si>
    <t xml:space="preserve">5. Rendir informes cuando se le solicite, sobre el avance del programa Reto Local: Jóvenes y Entornos Seguros. </t>
  </si>
  <si>
    <t xml:space="preserve">6. Establecer herramientas de control y seguimiento que permitan la identificación de rutas más adecuadas para la inclusión y retorno a las oportunidades educativas o laborales de los jóvenes beneficiarios. </t>
  </si>
  <si>
    <t xml:space="preserve">7. Brindar apoyo a los jóvenes beneficiarios de la estrategia Reto Local: Jóvenes y Entornos Seguros, en los temas relacionados con el programa en general. </t>
  </si>
  <si>
    <t xml:space="preserve">8. Brindar oportunidades de solución ante conflictos que presenten en el desarrollo de las actividades de ciudad. </t>
  </si>
  <si>
    <t xml:space="preserve">9. Mantener contacto con los profesionales (BINAS) y/o enlaces en aras de brindar respuestas oportunas a las diversas solicitudes. </t>
  </si>
  <si>
    <t xml:space="preserve">10. Brindar la información completa y oportuna necesaria y requerida en el marco de dar respuesta a requerimientos emitidos por los entes de control y comunidad en general. </t>
  </si>
  <si>
    <t xml:space="preserve">11. Apoyar a los profesionales del proyecto en las acciones de seguimiento territorial y actualización de la información de los jóvenes vinculados al servicio social para la economía de la juventud. </t>
  </si>
  <si>
    <t xml:space="preserve">1. Realizar los estudios de mercado, análisis de sector y estudios previos en cada una de las necesidades
de contratación respectivos para los procesos licitatorios del Área de Gestión Del Desarrollo Loca en
infraestructura y su correspondientes Interventoría.
</t>
  </si>
  <si>
    <t xml:space="preserve">2. Acompañar a los profesionales designados en el proceso de acompañamiento y seguimiento técnico,
administrativo, financiero y legal de los contratos y convenios que le sean asignados, de acuerdo con los
lineamientos establecidos por la ley.
</t>
  </si>
  <si>
    <t xml:space="preserve">3. Realizar los documentos financieros necesarios para los procesos de contratación en la etapa
precontractual, contractual y liquidación que se adelanten en el Fondo de Desarrollo Local.
</t>
  </si>
  <si>
    <t xml:space="preserve">4. 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</si>
  <si>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5. Asistir a los comités, reuniones y convocatorias en donde se convoque al Alcalde Local y requiera apoyo
técnico del Área Gestión Del Desarrollo Local.
</t>
  </si>
  <si>
    <t xml:space="preserve">6. Participar en los comités de estructuración y evaluación de los procesos contractuales que se adelanten
en la entidad.
</t>
  </si>
  <si>
    <t xml:space="preserve">7. Realizar las evaluaciones en el componente técnico y/o financiero de los proponentes y las propuestas
que le sean asignadas, en el marco de los procesos de selección de contratistas que adelanta en el Área de
Gestión de Desarrollo Local.
</t>
  </si>
  <si>
    <t xml:space="preserve">8. 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
</t>
  </si>
  <si>
    <t>9. Las demás actividades que le sean asignadas por el supervisor del contrato y que sean inherente al
objeto contractual</t>
  </si>
  <si>
    <t>1. Realizar las evaluaciones de las propuestas presentadas en los procesos de selección de contratación que se adelante en el área de Gestión de desarrollo Local</t>
  </si>
  <si>
    <t xml:space="preserve">2. Elaborar los informes y demás documentos que el Alcalde Local requiera para el pleno cumplimiento de
las metas físicas y financieras del plan de Desarrollo Local en materia de infraestructura.
</t>
  </si>
  <si>
    <t xml:space="preserve">3. Gestionar el archivo documental relacionado con los contratos o convenios de obras de infraestructura
ejecutadas por el fondo de desarrollo local
</t>
  </si>
  <si>
    <t xml:space="preserve">4. Relacionar y sistematizar el número de obras, el número del contrato, objeto, el tipo de obra, ubicación y
vigencias de las pólizas por contrato
</t>
  </si>
  <si>
    <t xml:space="preserve">5. Realizar el cronograma para la visita técnica, el informe de la revisión y demás actividades necesarias
para el cumplimiento de los contratos de obra vigente
</t>
  </si>
  <si>
    <t xml:space="preserve">6. Realizar registros de obra junto con los respectivos soportes derivados del apoyo de inspeccion y control
</t>
  </si>
  <si>
    <t xml:space="preserve">7. Presentar informe por obra en formato prediseñado donde conste como mínimo: Número del contrato,
objeto, contratista, el tipo de obra, barrio, dirección, vigencia de la póliza de estabilidad y estado de la obra
</t>
  </si>
  <si>
    <t xml:space="preserve">8. Conceptuar sobre la causa del daño y patología en el caso que se presenten fallas de estabilidad
</t>
  </si>
  <si>
    <t xml:space="preserve">9. Requerir al contratista de obra en caso de daño por mala ejecución constructiva, mala calidad de los
materiales u otra razón técnica atribuible al constructor.
</t>
  </si>
  <si>
    <t xml:space="preserve">10. Informar, gestionar y mantener actualizado la información de la malla vial en las herramientas
computacionales georreferenciada en coordinación con las entidades distritales tales como IDU y la UMV.
</t>
  </si>
  <si>
    <t xml:space="preserve">11. Elaborar las respuestas a derechos de petición y demás comunicaciones de acuerdo con las
instrucciones del responsable de la oficina y apoyar la administración de esta información en el aplicativo
ORFEO.
</t>
  </si>
  <si>
    <t xml:space="preserve">12. Realizar las actividades derivadas de la suscripción, seguimiento y evaluación de los planes de
mejoramiento que se suscriben como consecuencia de las auditorías internas y externas que se realicen en
la Alcaldía Local de Suba.
</t>
  </si>
  <si>
    <t>13. Las demás que se le asignen y tengan relación directa con la naturaleza del contrato</t>
  </si>
  <si>
    <t xml:space="preserve">6. Apoyar la elaboración de estudios de mercado de los procesos contractuales, a través de la solicitud de
cotización a proveedores, manteniendo contacto telefónico y por medio electrónico.
</t>
  </si>
  <si>
    <t xml:space="preserve">7. Apoyar la elaboración de una canasta de precios de bienes y servicios que ofrezca la entidad, facilitando
la elaboración de estudios de mercado de los procesos contractuales
</t>
  </si>
  <si>
    <t>1. Realizar y entregar para aprobación un cronograma de actividades y de entrega de productos asociados al presente contrato y el plan de trabajo.</t>
  </si>
  <si>
    <t>2. Participar en las sesiones de coordinación y capacitación programadas en temas de participación de la Alcaldía Local.</t>
  </si>
  <si>
    <t>3. Acompañar y liderar la estrategia de comunicaciones del sector cultural.</t>
  </si>
  <si>
    <t>4. 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t>
  </si>
  <si>
    <t>5. Mantener actualizada la Base de Datos del sector de arte, cultura y patrimonio de la localidad.</t>
  </si>
  <si>
    <t>6. Acompañar los procesos de caracterización y diagnósticos del sector cultural y organizaciones en la localidad.</t>
  </si>
  <si>
    <t>7. Acompañar los procesos de fortalecimiento de las organizaciones, agrupaciones y actores del sector cultural.</t>
  </si>
  <si>
    <t>8. Acompañar la atención de solicitudes y suministro de información local relacionada con arte, cultura y patrimonio.</t>
  </si>
  <si>
    <t>9. Acompañar la producción y logística de las actividades realizadas por la Alcaldía Local.</t>
  </si>
  <si>
    <t>10. Acompañar la presentación o rendición de informes a los entes de control, entidades, instancias de participación y comunidad en general.</t>
  </si>
  <si>
    <t>6. Apoyar las demás actividades que le sean asignadas por el Alcalde Local y/o el apoyo a la supervisión
del contrato y que surjan de la naturaleza del contrato.</t>
  </si>
  <si>
    <t xml:space="preserve">1. Realizar el seguimiento, recepción y consolidación mensual de la información inherente a obras, establecimientos de comercio, espacio público e inspecciones de policía sobre los actos administrativos expedidos que involucren multas. </t>
  </si>
  <si>
    <t xml:space="preserve">2. Apoyar la verificación de las multas impuestas mensualmente y reportar a Contabilidad del Fondo de Desarrollo Local de Suba, teniendo en cuenta la información suministrada por despacho y realizando el filtro de la información que se lleva a presupuesto. </t>
  </si>
  <si>
    <t xml:space="preserve">3. Realizar la conciliación mensual con contabilidad, diligenciamiento de la información y reporte en SICO. </t>
  </si>
  <si>
    <t xml:space="preserve">4. Llevar el control y verificación del cobro y el registro en SI ACTUA. </t>
  </si>
  <si>
    <t xml:space="preserve">5. Llevar el control del envío y remisión a Cobro coactivo de las multas que hayan tenido todo el procedimiento, adjuntando los soportes respectivos y el correspondiente registro en SI ACTUA. </t>
  </si>
  <si>
    <t xml:space="preserve">6. Verificar, analizar y corregir la gestión de multas devueltas por Secretaria de Hacienda y registrar en SI ACTUA. </t>
  </si>
  <si>
    <t xml:space="preserve">7. Apoyar la depuración contable que se requiera realizando los impulsos y actos administrativos respectivos. </t>
  </si>
  <si>
    <t xml:space="preserve">8. Llevar el control y apoyar en el impulso y actos administrativos que se reasignen relacionados con el tema de multas. </t>
  </si>
  <si>
    <t xml:space="preserve">1. 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
</t>
  </si>
  <si>
    <t xml:space="preserve">2. Diagnosticar la problemática evidenciada en los sectores o zonas visitadas y presentar propuestas de
Intervención.
</t>
  </si>
  <si>
    <t xml:space="preserve">3. Asistir a las reuniones que le sean delegadas o convocadas.
</t>
  </si>
  <si>
    <t xml:space="preserve">4. Asistir a los operativos que le sean delegados.
</t>
  </si>
  <si>
    <t xml:space="preserve">5. Atender a los ciudadanos en las fechas y horas establecidas de atención
</t>
  </si>
  <si>
    <t xml:space="preserve">6. Dar respuesta a la totalidad de los derechos de petición y demás solicitudes reasignadas y
mensualmente hacer un reporte o informe de los oficios elaborados de acuerdo a planilla o formato
preestablecido
</t>
  </si>
  <si>
    <t xml:space="preserve">7. Al finalizar el contrato se debe haber dado respuesta al 100% de las peticiones y documentos
reasignados en el ORFEO
</t>
  </si>
  <si>
    <t xml:space="preserve">8. Al finalizar el contrato se debe haber incorporado el 100% de los documentos reasignados a los
respectivos expedientes/IVC/ archivo, de tal manera que no queden documentos sin archivar.
</t>
  </si>
  <si>
    <t>1. Realizar visitas de control, vigilancia y verificación sobre las disposiciones técnicas conforme a las normas legales vigentes y las rutas y operaciones que para el efecto establezca la RNPC, conforme lo señalen los supervisores del contrato.</t>
  </si>
  <si>
    <t>2. Elaborar informes técnicos de acuerdo con las visitas de control, vigilancia y verificación de cumplimiento, de las disposiciones técnicas y la recaudación de material probatorio pertinente para las investigaciones administrativas de rigor y las demás propias de la experticia técnica, conforme lo señalen los supervisores del contrato.</t>
  </si>
  <si>
    <t>3. Apoyar técnicamente en las investigaciones que surjan producto de las visitas o por denuncias relacionadas con el cumplimiento de las disposiciones técnicas a cargo de la Dirección de Investigaciones para el control y verificación de reglamentos técnicos y metrología legal, conforme lo señalen los supervisores del contrato.</t>
  </si>
  <si>
    <t>4. Proyectar requerimientos de información, informes y actividades de apoyo, como reportes mensuales de gestión, resultados, plan de acción, planeación de enfoque de metrología legal, bases de datos, consultas y conceptos, precampañas entre otros, conforme lo señalen los supervisores del contrato.</t>
  </si>
  <si>
    <t>5. Apoyar técnicamente a los supervisores del contrato en las investigaciones que surjan producto de las visitas o por visitas relacionadas con el cumplimiento de las normas relacionadas con las disposiciones técnicas.</t>
  </si>
  <si>
    <t>6. Adelantar visitas preventivas a establecimientos de comercio para observar el cumplimiento de las normas de reglamentos Técnicos y metrología legal, conforme a las rutas establecidas por los supervisores del contrato.</t>
  </si>
  <si>
    <t>7. Adelantar socializaciones y capacitaciones a las autoridades locales, administrativas y en general a todos los actores involucrados, en materia de control y verificación de reglamentos técnicos y metrología legal, conforme los señalen los supervisores del contrato y de acuerdo a las rutas y operación establecida por la RNCP.</t>
  </si>
  <si>
    <t>8. Verificar, alimentar, actualizar y depurar las bases de datos relacionadas con las visitas, sensibilización, prevención y socialización, realizada en materia de control y verificación de reglamentos técnicos y metrología legal y realizar su seguimiento.</t>
  </si>
  <si>
    <t>9. Llevar el registro, control y archivo de los documentos de acuerdo con los procedimientos establecidos por los supervisores del contrato que se generen en la ejecución del contrato.</t>
  </si>
  <si>
    <t>10. Apoyar en la planeación y ejecución de las actividades preparatorias de los diferentes eventos previstos por la red nacional de protección al consumidor para el control y verificación de reglamentos técnicos y metrología legal. Apoyar en la proyección de traslados/ archivos / requerimiento de información, con la debida argumentación de las denuncias e investigaciones que le sean asignadas por el supervisor del contrato.</t>
  </si>
  <si>
    <t>11. Apoyar en la proyección, investigación vigilancia de los tramites que resulten relacionados con la protección al consumidor, que le sean asignados por el supervisor.</t>
  </si>
  <si>
    <t>12. Apoyar en la proyección de los actos administrativos que le sean asignados en el mes.</t>
  </si>
  <si>
    <t>1. Ejecutar las actividades administrativas que se le asignen de acuerdo con los requerimientos.</t>
  </si>
  <si>
    <t>4. Organizar y custodiar el archivo de gestión de conformidad con los procedimientos establecidos.</t>
  </si>
  <si>
    <t>5. Organizar y realizar transferencia de documentos al archivo central de conformidad con los procedimientos establecidos.</t>
  </si>
  <si>
    <t>6. Apoyar en el trámite documental de conformidad con los procedimientos establecidos.</t>
  </si>
  <si>
    <t>10. Brindar atención a los ciudadanos que lo requieran.</t>
  </si>
  <si>
    <t>11. Apoyar la atención de visitas de los órganos de control que se soliciten.</t>
  </si>
  <si>
    <t>10. Apoyar cuando sea requerido los trámites necesarios a la Alcaldía Local para surtir el trámite de notificación personal y mediante edicto de los actos administrativos y decisiones, en los términos de la Ley 1437 de 2011</t>
  </si>
  <si>
    <t xml:space="preserve">1. Apoyar en el recibo, radicación, distribución y control de todas las comunicaciones que se reciben en el
Centro de Documentación e Información -CDI de la Alcaldía Local de Suba.
</t>
  </si>
  <si>
    <t xml:space="preserve">2. Entregar de manera inmediata al líder del proceso los casos y/o requerimientos en los que se presenten
recursos de reposición y apelación a la Alcaldía Local de Suba.
</t>
  </si>
  <si>
    <t xml:space="preserve">3. Radicar la correspondencia que llegue a la Alcaldía en el aplicativo ORFEO y seguir el procedimiento
para su distribución interna en la Alcaldía.
</t>
  </si>
  <si>
    <t xml:space="preserve">4. Recepcionar la correspondencia que ingrese al CDI
</t>
  </si>
  <si>
    <t xml:space="preserve">5. Entregar de manera oportuna al área correspondiente de Tutelas, Acciones Populares o solicitudes de
los diferentes entes de control.
</t>
  </si>
  <si>
    <t xml:space="preserve">6. Elaborar base de datos de los derechos de petición recibidos en la Alcaldía Local de Suba y reportar la
información al líder del proceso para su respectivo seguimiento.
</t>
  </si>
  <si>
    <t>7. Las demás actividades que sean solicitadas por el supervisor y/o apoyo a la supervisión que tengan
relación con el objeto contractual.</t>
  </si>
  <si>
    <t>7. Registrar correctamente en el Aplicativo ¿SI ACTUA? el informe técnico realizado en cada uno de los expedientes asignados.</t>
  </si>
  <si>
    <t xml:space="preserve">1. Acompañar y apoyar al Alcalde (sa) Local o a quien este designe en las diligencias de inspección, vigilancia y control. </t>
  </si>
  <si>
    <t xml:space="preserve">2. Presentar al profesional responsable del área jurídica designado por el Alcalde Local un plan de trabajo mensual que contenga como mínimo la programación georreferenciada de las actividades a llevar a cabo en el territorio al igual que el tiempo de dedicación a la preparación y entrega de informes. </t>
  </si>
  <si>
    <t xml:space="preserve">3. Solicitar al archivo local los expedientes que hacen parte de las visitas establecidas en el plan de trabajo y de ser necesario establecer dialogo con el abogado que genera la solicitud para aclarar cualquier inquietud. </t>
  </si>
  <si>
    <t xml:space="preserve">4.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 </t>
  </si>
  <si>
    <t xml:space="preserve">5. Realizar las visitas que, en materia de urbanismo, espacio público o actividad económica, le sean asignadas, en desarrollo de la práctica de pruebas ordenadas dentro de una actuación y presentar el respectivo informe en los términos y formatos establecidos. </t>
  </si>
  <si>
    <t xml:space="preserve">6. Utilizar las plataformas tecnológicas, aplicativos distritales, planos, planchas catastrales y demás herramientas avaladas por las instancias técnicas estatales como soporte adicional a los informes presentados. </t>
  </si>
  <si>
    <t xml:space="preserve">7. Registrar correctamente en el Aplicativo ¿SI ACTUA¿ el informe técnico realizado en cada uno de los expedientes asignados. </t>
  </si>
  <si>
    <t xml:space="preserve">8. Proyectar respuesta oportuna a la totalidad de las solicitudes radicadas en el aplicativo institucional ORFEO asociándolos en debida forma al radicado que lo origina. </t>
  </si>
  <si>
    <t xml:space="preserve">9. Garantizar los mecanismos de movilidad que le permitan realizar los desplazamientos en la localidad para la correcta ejecución de las visitas programadas. </t>
  </si>
  <si>
    <t xml:space="preserve">10. Asistir a las reuniones a las que sea citado o designado, para la atención de los asuntos relacionados con el objeto contractual. </t>
  </si>
  <si>
    <t xml:space="preserve">12. Entregar mensualmente al archivo los documentos que genere en cumplimiento del objeto y obligaciones contractuales, los cuales deben estar debidamente suscritos. </t>
  </si>
  <si>
    <t xml:space="preserve">13. Asistir a las reuniones a las que sea citado o designado, para la atención de los asuntos relacionados con el objeto contractual. </t>
  </si>
  <si>
    <t xml:space="preserve">14. Presentar informe mensual de las actividades realizadas en cumplimiento de las obligaciones pactadas. </t>
  </si>
  <si>
    <t xml:space="preserve">15. Entregar, mensualmente, el archivo de los documentos suscritos que haya generado en cumplimiento del objeto y obligaciones contractuales. </t>
  </si>
  <si>
    <t>2. Realizar el control y seguimiento al cronograma de actividades de IVC establecido para cada periodo, garantizando que se cumpla con lo dispuesto en el.</t>
  </si>
  <si>
    <t>3. Asistir a las reuniones a las que sea citado o designado, para la atención de los asuntos relacionados con el objeto contractual.</t>
  </si>
  <si>
    <t>4. Revisar y aprobar que las Actas de operativos presentadas por los profesionales designados cumplan con los requisitos mínimos exigidos a su presentación.</t>
  </si>
  <si>
    <t>5. Verificar que las Actas se encuentren debidamente cargadas y diligenciadas en el Aplicativo de Gobierno designado para tal fin.</t>
  </si>
  <si>
    <t>6. Revisar, cuando sea requerido,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t>
  </si>
  <si>
    <t>7. Proyectar para firma del alcalde local las solicitudes de información y/o concepto dirigidas a las instancias distritales y Organismos de Control competentes y realizar su respectivo seguimiento.</t>
  </si>
  <si>
    <t xml:space="preserve">2. Apoyar en la depuración del inventario, realizando ingresos y egresos en el aplicativo SI CAPITAL y en el módulo para realizar la depuración de los elementos </t>
  </si>
  <si>
    <t xml:space="preserve">4. Apoyar en la depuración de la bodega de elementos dados de baja y trámite a través del Martillo del Banco Popular u otra entidad </t>
  </si>
  <si>
    <t xml:space="preserve">5. Apoyar en la depuración de los inventarios individuales en el aplicativo SI CAPITAL, entregados a los servidores públicos de la entidad </t>
  </si>
  <si>
    <t xml:space="preserve">6. Apoyar en la depuración del kárdex de elementos de consumo. </t>
  </si>
  <si>
    <t xml:space="preserve">7. Apoyar en el diligenciamiento de la matriz para depuración de inventarios. </t>
  </si>
  <si>
    <t xml:space="preserve">1. Ejecutar las actividades administrativas y de gestión documental para clasificar las peticiones y
solicitudes de la comunidad, y mantener la trazabilidad de estas, ante las diferentes áreas de la Alcaldía
Local según su competencia, y ante las entidades públicas del orden Distrital y Nacional según sea el caso.
</t>
  </si>
  <si>
    <t xml:space="preserve">2. Levantar las actas de todas las reuniones de la Gerencia de la Solución señalando las necesidades del
territorio asignado y de los ciudadanos que la habitan teniendo en cuenta sus características culturales,
étnicas, edades, estratos etc., de conformidad con los lineamientos dados por el Gerente de la Solución.
</t>
  </si>
  <si>
    <t xml:space="preserve">3. Construir y hacer seguimiento a la base de datos de los líderes comunitarios, entidades distritales y
empresarios para generar alianzas estratégicas y solución para coadyuvar a resolver los problemas y las
necesidades más sentidas de la ciudadanía del territorio asignado.
</t>
  </si>
  <si>
    <t xml:space="preserve">4. Apoyar en la preparación logística de los encuentros de las Gerencias de la Solución.
</t>
  </si>
  <si>
    <t>5. Las demás que demande la Administración Local a través de su supervisor, que correspondan a la
naturaleza del contrato y que sean necesarias para la consecución del fin del objeto contractual</t>
  </si>
  <si>
    <t xml:space="preserve">1. Planificar y ejecutar el desarrollo de la estrategia de las Gerencias de la Solución. </t>
  </si>
  <si>
    <t xml:space="preserve">2. Apoyar la supervisión de contratos y convenios que le sean designados por el alcalde(sa) Local, conforme con lo establecido en el Manual de Supervisión e Interventoría de la Secretaría Distrital de Gobierno. </t>
  </si>
  <si>
    <t xml:space="preserve">3. Capacitar, supervisar y coordinar a los gerentes de la solución territoriales de suba, y procurar que su trabajo e interacción con la comunidad cumpla con lo establecido en la estrategia. </t>
  </si>
  <si>
    <t xml:space="preserve">4. Realizar el acompañamiento a los procesos de implementación de las Gerencias de la Solución, con el fin de que las mismas cumplan sus funciones y operen de conformidad con las directrices del alcalde local. </t>
  </si>
  <si>
    <t xml:space="preserve">5. Gestionar ante los líderes de las áreas del Fondo de Desarrollo Local de Suba los apoyos específicos para dar solución a los ciudadanos de conformidad con las priorizaciones, trámites y peticiones recogidos en las mesas de trabajo con la ciudadanía. </t>
  </si>
  <si>
    <t xml:space="preserve">6. Preparar los comités de Gerentes de la solución y hacer seguimiento a las actividades establecidas por la Alcaldía Local de suba en cada Unidad de Planeación Local. </t>
  </si>
  <si>
    <t xml:space="preserve">7. Responder oportunamente los derechos de petición y demás solicitudes presentadas por los entes de control, corporaciones públicas y ciudadanía en general, que le sean asignadas y que estén relacionados con el objeto contractual. </t>
  </si>
  <si>
    <t xml:space="preserve">8. Coordinar con los Gerentes de la Solución y los líderes de área, la realización de los encuentros de las gerencias en los territorios y llevar la trazabilidad y estadísticas de las soluciones efectivas dadas a los ciudadanos en las diferentes Unidad de Planeación Local. </t>
  </si>
  <si>
    <t xml:space="preserve">9. Coordinar con el equipo de comunicaciones de la Alcaldía Local la estrategia de difusión de la información de las Gerencias de la Solución. </t>
  </si>
  <si>
    <t>10. Las demás que demande la Administración Local a través de su supervisor, que correspondan a la naturaleza del contrato y que sean necesarias para la consecución del fin del objeto contractual</t>
  </si>
  <si>
    <t xml:space="preserve">1. Apoyar la supervisión de contratos y convenios que le sean designados por el alcalde(sa) Local, conforme con lo establecido en el Manual de Supervisión e Interventoría de la Secretaría Distrital de
Gobierno.
</t>
  </si>
  <si>
    <t xml:space="preserve">2. Elaborar los documentos técnicos, análisis del sector, estudios de mercado, matriz de riesgos, estudios previos y todas aquellas actividades que se deriven de las diferentes etapas precontractuales, contractuales
y postcontractuales de los rubros de funcionamiento designados por el ordenador del gasto de acuerdo con
el plan de compras de la Alcaldía Local de Suba.
</t>
  </si>
  <si>
    <t xml:space="preserve">3. Realizar el apoyo a la supervisión, informes, certificaciones y demás acciones necesarias para realizar la depuración de los compromisos constituidos como obligaciones por pagar de los contratos y/o convenios
designados por el ordenador del gasto.
</t>
  </si>
  <si>
    <t xml:space="preserve">4. Realizar actividades de apoyo en la revisión de cuentas naturales, apoyo en la programación anual de
PAC y las reprogramaciones requeridas por el Área de Gestión del Desarrollo Local y la depuración de los
compromisos constituidos como obligaciones por pagar de los procesos de funcionamiento a que haya
lugar.
</t>
  </si>
  <si>
    <t xml:space="preserve">5. Apoyar en la revisión y/o seguimiento de las respuestas Peticiones, Quejas, Reclamos y sugerencias
presentadas por los ciudadanos y entes de control, que le sean asignadas mediante el aplicativo ORFEO
y/o Bogotá te escucha, de manera oportuna y dentro de los términos de ley.
</t>
  </si>
  <si>
    <t xml:space="preserve">6. Participar en reuniones y comités a los cuales sea citado y/o designado en los temas de conformidad con
su objeto contractual.
</t>
  </si>
  <si>
    <t xml:space="preserve">7. Entregar oportunamente los documentos que le sean derivados de la gestión de los contratos asignados
como apoyo a la supervisión, al archivo o al responsable correspondiente, en los tiempos establecidos en la
Ley.
</t>
  </si>
  <si>
    <t xml:space="preserve">8. Apoyar las diferentes actividades administrativas solicitadas por el ordenador del gasto y/o coordinador
del Área de Gestión de Desarrollo Local.
</t>
  </si>
  <si>
    <t>9. Las demás que se le asignen y que surjan de la naturaleza del Contrato o que sean solicitadas por el
supervisor del contrato.</t>
  </si>
  <si>
    <t xml:space="preserve">1. Apoyar mensualmente el proceso de revisión de cuentas de cobro con los respectivos documentos
soporte que se encuentran relacionados en la forma de pago del contrato
</t>
  </si>
  <si>
    <t xml:space="preserve">2. Realizar actividades administrativas en la consecución de los documentos necesarios como soporte de
los estudios de mercado correspondientes a las formulaciones de los proyectos de funcionamiento de la
Alcaldía Local.
</t>
  </si>
  <si>
    <t xml:space="preserve">3. Verificar el diligenciamiento y aprobación de las certificaciones de cumplimiento tanto del apoyo a la
supervisión cómo del supervisor del contrato y cargar la información en plataforma SECOP II
</t>
  </si>
  <si>
    <t xml:space="preserve">4. Realizar el tablero de control y seguimiento del estado de pago de las cuentas de cobro y resolver las
inquietudes a los contratistas en relación con el adecuado diligenciamiento de los documentos para el
trámite de cobro mensual
</t>
  </si>
  <si>
    <t xml:space="preserve">5. Apoyar en la programación del PAC y en los temas contables que requiera el fondo, relacionados con los
contratos de ley 80 del 93
</t>
  </si>
  <si>
    <t xml:space="preserve">6. Proyectar las respuestas a derechos de petición y demás comunicaciones oficiales, gestionando la
administración de esta información en el aplicativo ORFEO.
</t>
  </si>
  <si>
    <t xml:space="preserve">7. Apoyar los trámites operativos y administrativos en el marco de la gestión contractual que se requieran
de la Alcaldía local de suba.
</t>
  </si>
  <si>
    <t xml:space="preserve">8. Rendir los informes y asistir a las reuniones y/o comités que le sean solicitados por el supervisor y/o
apoyo a la supervisión.
</t>
  </si>
  <si>
    <t xml:space="preserve">9. Apoyar los procesos de archivo necesarios para el cumplimiento de la organización documental
</t>
  </si>
  <si>
    <t>10. Las demás que se le asignen y que surjan de la naturaleza del Contrato o que sean solicitadas por el
supervisor del contrato.</t>
  </si>
  <si>
    <t xml:space="preserve">1. Realizar la formulación, evaluación y seguimiento de los programas ambientales que componen el Plan Institucional de Gestión Ambiental -PIGA. </t>
  </si>
  <si>
    <t xml:space="preserve">2. Planear y organizar las actividades propias del Plan Institucional de Gestión Ambiental -PIGA, así como ejecutar controles operacionales a los impactos ambientales generados por la Alcaldía Local, de acuerdo con la normatividad vigente y los requerimientos institucionales. </t>
  </si>
  <si>
    <t xml:space="preserve">3. Acompañar en la formulación, seguimiento y actualización del Plan Ambiental Local ¿PAL, así como brindar la información requerida para los reportes solicitados por la autoridad ambiental y los entes de control. </t>
  </si>
  <si>
    <t xml:space="preserve">4. Realizar la recolección de información y los reportes solicitados o establecidos en la normatividad ambiental por parte de las diferentes entidades distritales, nacionales y entes de control, en lo que respecta a la gestión ambiental institucional. </t>
  </si>
  <si>
    <t xml:space="preserve">5. Apoyar al gestor ambiental en la convocatoria y realización de reuniones de los Comités de Gestión Ambiental. </t>
  </si>
  <si>
    <t xml:space="preserve">6. Desarrollar jornadas de capacitación y sensibilización, dirigidas a los servidores públicos de la Alcaldía Local y proveedores de bienes y servicios que realicen actividades relacionadas con los aspectos e impactos ambientales significativos. </t>
  </si>
  <si>
    <t xml:space="preserve">7. Mantener actualizada la documentación que soporta la gestión ambiental institucional de la Alcaldía Local. </t>
  </si>
  <si>
    <t xml:space="preserve">8. Formular, implementar y hacer seguimiento a planes de mejoramiento relacionados con la gestión ambiental de la Alcaldía Local. </t>
  </si>
  <si>
    <t xml:space="preserve">9. Apoyar a la Alcaldía Local en la atención de auditorías internas y externas frente a los temas de gestión ambiental institucional. </t>
  </si>
  <si>
    <t xml:space="preserve">10. Apoyar la elaboración y formulación de estudios previos, para la inclusión en los procesos contractuales de los criterios de sostenibilidad establecidos en los documentos guía de la entidad. </t>
  </si>
  <si>
    <t xml:space="preserve">11. Realizar inspecciones ambientales a los proveedores de bienes y servicios de la Alcaldía Local, que realicen actividades relacionadas con aspectos e impactos ambientales significativos. </t>
  </si>
  <si>
    <t xml:space="preserve">12. Asistir a las reuniones a las que sea citado o designado, para la atención de los asuntos relacionados con el objeto contractual. </t>
  </si>
  <si>
    <t>12. Las demás actividades que le sean asignadas por el supervisor y/o apoyo a la supervisión y que sean relacionadas con el objeto del contrato</t>
  </si>
  <si>
    <t xml:space="preserve">12. Entregar el archivo fotográfico a las personas encargadas para la generación de contenido gráfico,
teniendo en cuenta las directrices establecida por el Sistema Integrado de Gestión de la Secretaría Distrital
de Gobierno.
</t>
  </si>
  <si>
    <t xml:space="preserve">1. Prestar el apoyo Técnico en sonido a la Alcaldia Local de Suba en los eventos que se requieran y/o que
soliciten a la Alcaldía o de la comunidad.
</t>
  </si>
  <si>
    <t xml:space="preserve">2. Preparar y diligenciar las planillas que den cuenta del uso de elementos utilizados en el marco de los
eventos y actividades
</t>
  </si>
  <si>
    <t xml:space="preserve">3. Reportar orpotunamente los daños o posibles riesgos identificados en el manejo de cada uno de los
equipos o elementos utilizados.
</t>
  </si>
  <si>
    <t xml:space="preserve">4. Realizar revisiones periódicas e informar al supervisor y/o apoyo a la supervisión del contrato y al Área
de Gestión para el Desarrollo Local, el estado actual de los equipos y proponer acciones de mejora con el
fin de mitigar los riesgos en el uso de los mismos.
</t>
  </si>
  <si>
    <t xml:space="preserve">5. Garantizar el cuidado y el buen manejo de los equipos o elementos de la entidad, en el marco de
eventos y actividades.
</t>
  </si>
  <si>
    <t xml:space="preserve">6. Asistir puntalmente a los eventos, reuniones de preparación, capacitación, información y demás
reuniones que se realicen y las que requiera su presencia.
</t>
  </si>
  <si>
    <t xml:space="preserve">7. Apoyar en la operatividad de los implementos de sonido, cableado y demás elementos que se requieran
durante las presentaciones y garantizar que su funcionamiento sea óptimo durante las mismas o informar a
tiempo los riesgos que implica un montaje artístico en el campo.
</t>
  </si>
  <si>
    <t xml:space="preserve">8. Apoyar a la persona que lídera el evento y/o actividad en todo lo relevante a aspectos logísticos para el
desarrollo de las actividades de los componentes asignados.
</t>
  </si>
  <si>
    <t xml:space="preserve">9. Realizar visitas previas al espacio donde se llevarán a cabo las actividades y/o eventos con el fin de
evaluar las necesidades y así garantizar el alistamiento previo y las condiciones óptimas del mismo .
</t>
  </si>
  <si>
    <t xml:space="preserve">10. Apoyar el traslado y custodia de los elementos y equipos que se ponen a disposición de las diferentes
actividades.
</t>
  </si>
  <si>
    <t xml:space="preserve">11. Cumplir con los protocolos utilizados por la Alcaldía para el retiro y el ingreso de los bienes en calidad
de préstamo.
</t>
  </si>
  <si>
    <t xml:space="preserve">12. Realizar el reporte de manera inmediata a la persona lider del evento o actividad, en el caso de
cualquier anomalia identificada
</t>
  </si>
  <si>
    <t>13. Las demás que se le asignen y que surjan de la naturaleza del contrato o que sean solicitadas por el
supervisor del contrato.</t>
  </si>
  <si>
    <t xml:space="preserve">1. Brindar apoyo en la revisión de los proyectos y programas relacionados con el seguimiento del Plan de
Desarrollo Local a la Junta Administradora Local, conforme con la normatividad vigente.
</t>
  </si>
  <si>
    <t xml:space="preserve">2. Elaborar y revisar los requerimientos, derechos de petición y/o solicitudes de información que deba
atender la Junta Administradora Local.
</t>
  </si>
  <si>
    <t xml:space="preserve">3. Asistir a la Junta Administradora Local en las sesiones, mesas de trabajo, comités y eventos que sea
requerido y se encuentren relacionados con el objeto del contrato.
</t>
  </si>
  <si>
    <t xml:space="preserve">4. Elaborar documentos técnicos y los demás que se requieran en el marco del objeto contractual.
</t>
  </si>
  <si>
    <t xml:space="preserve">1. Apoyar la supervisión de contratos y convenios que le sean designados por el alcalde(sa) Local,
conforme con lo establecido en el Manual de Supervisión e Interventoría de la Secretaría Distrital de
Gobierno.
</t>
  </si>
  <si>
    <t xml:space="preserve">3. Desarrollar actividades de planeación estratégica y de seguimiento a las metas establecidas en el Plan
de Desarrollo Local y lo referente al Área de Gestión del Desarrollo Local con respecto a la reactivación
económica local.
</t>
  </si>
  <si>
    <t xml:space="preserve">4. Participar en las reuniones y comités en los cuales sea designado por el supervisor, de conformidad con
el objeto de su contrato.
</t>
  </si>
  <si>
    <t xml:space="preserve">5. Gestionar, apoyar y hacer seguimiento a los proyectos de inversión que se deriven del Plan de
Desarrollo Local de Suba principalmente los relacionados con la reactivación económica local.
</t>
  </si>
  <si>
    <t xml:space="preserve">6. Apoyar actividades de planeación presupuestal y seguimiento de los proyectos que le sean asignados.
</t>
  </si>
  <si>
    <t xml:space="preserve">7. Diligenciar y/o cargar las matrices a las plataformas que le sean solicitadas y que se deriven de las
actividades propias de la planeación de la Alcaldía Local de Suba.
</t>
  </si>
  <si>
    <t xml:space="preserve">8. Responder a las solicitudes de la ciudadanía como de entes de control, oficios, derechos de petición y/o
similares que sean radicados en el aplicativo Orfeo y/o por diferentes medios, que le sean asignados.
</t>
  </si>
  <si>
    <t>9. Las demás que sean inherentes al objeto contractual, que se encuentren en la normatividad o que sean
solicitadas por el supervisor del contrato</t>
  </si>
  <si>
    <t>1. Liderar la gestión correspondiente al trámite de documentos a través del CDI.</t>
  </si>
  <si>
    <t>2. Coordinar las actividades necesarias para la radicación de documentos a través del CDI.</t>
  </si>
  <si>
    <t>3. Apoyar la supervisión de contratos y convenios que le sean designados por el alcalde(sa) Local, conforme con lo establecido en el Manual de Supervisión e Interventoría de la Secretaría Distrital de Gobierno.</t>
  </si>
  <si>
    <t>4. Garantizar que todos los documentos radicados sean digitalizados para su respectivo trámite.</t>
  </si>
  <si>
    <t>5. Coordinar y programar la logística de reparto externo de los documentos generados por la Entidad.</t>
  </si>
  <si>
    <t>6. Garantizar la digitalización de todos los documentos remitidos por la Entidad para acuse de recibo.</t>
  </si>
  <si>
    <t>7. Organizar y coordinar la entrega al archivo de la Alcaldía para su respectivo almacenamiento.</t>
  </si>
  <si>
    <t>8. Las demás que le sean asignadas y de cumplimiento a su objeto contractual.</t>
  </si>
  <si>
    <t xml:space="preserve">1. Desarrollar actividades de planeación estratégica y de seguimiento a las metas establecidas en el Plan
de Desarrollo Local y lo referente al Área de Gestión del Desarrollo Local con respecto a la reactivación
económica local.
</t>
  </si>
  <si>
    <t xml:space="preserve">2. Participar en las reuniones y comités en los cuales sea designado por el supervisor y/o apoyo a la
supervisión, de conformidad con el objeto de su contrato o con la reactivacion económica de la localidad.
</t>
  </si>
  <si>
    <t xml:space="preserve">3. Gestionar, apoyar y hacer seguimiento a los proyectos de inversión que se deriven del Plan de
Desarrollo Local de Suba principalmente los relacionados con la reactivación económica local.
</t>
  </si>
  <si>
    <t xml:space="preserve">4. Apoyar actividades de planeación presupuestal y seguimiento de los proyectos que le sean asignados.
</t>
  </si>
  <si>
    <t xml:space="preserve">5. Diligenciar y/o cargar las matrices a las plataformas que le sean solicitadas y que se deriven de las
actividades propias de la planeación de la Alcaldía Local de Suba.
</t>
  </si>
  <si>
    <t xml:space="preserve">6. Responder a las solicitudes de la ciudadanía y/o de entes de control oficios, derechos de petición y/o
similares que sean radicados en el aplicativo Orfeo y/o por diferentes medios, que le sean asignados.
</t>
  </si>
  <si>
    <t xml:space="preserve">7. Apoyar la elaboración de los estudios previos de los proyectos de inversión designados por el ordenador
del gasto, de acuerdo con el plan de compras del Área de Gestión del Desarrollo Local
</t>
  </si>
  <si>
    <t>8. Las demás que sean inherentes al objeto contractual, que se encuentren en la normatividad o que sean
solicitadas por el supervisor del contrato.</t>
  </si>
  <si>
    <t>1. Realizar las actividades precontractuales, contractuales y/o de seguimiento que sean necesarias para la correcta ejecución de la meta ¿Vincular 100 hogares y/o unidades productivas a procesos productivos y de comercialización en el sector rural¿ del proyecto 1964 ¿Ruralidad capacitada y fortalecida¿.</t>
  </si>
  <si>
    <t>8. Las demás actividades que le sean asignadas por el supervisor y/o apoyo a la supervisión del contrato que sean relacionadas con el objeto del contrato</t>
  </si>
  <si>
    <t xml:space="preserve">1. Elaborar estudios previos, diagnósticos, documentos técnicos, análisis del sector, estudios de mercado y todos los demás que hagan parte de la formulación de los proyectos y componentes a su cargo y todas aquellas actividades que se deriven de los procesos contractuales y post contractuales de los proyectos que le sean asignados con respecto a los acuerdos de espacio público </t>
  </si>
  <si>
    <t xml:space="preserve">2. Desarrollar actividades de planeación estratégica y de seguimiento a las metas establecidas en el Plan de Desarrollo Local y lo referente al Área de Gestión del Desarrollo Local en lo concerniente a los acuerdos de espacio público </t>
  </si>
  <si>
    <t xml:space="preserve">3. Participar en las reuniones y comités en los cuales sea designado por el supervisor, de conformidad con el objeto de su contrato y en todo lo concerniente a acuerdos de espacio público </t>
  </si>
  <si>
    <t xml:space="preserve">4. Gestionar, apoyar y hacer seguimiento a los proyectos de inversión que se deriven del Plan de Desarrollo Local de Suba en los temas de acuerdos de espacio público </t>
  </si>
  <si>
    <t xml:space="preserve">5. Apoyar actividades de planeación presupuestal y seguimiento de los proyectos que le sean asignados con respecto a acuerdo de espacio público </t>
  </si>
  <si>
    <t xml:space="preserve">6. Diligenciar y/o cargar las matrices y/o plataformas que le sean solicitadas y que se deriven de las actividades propias de la planeación de la Alcaldía Local de Suba. </t>
  </si>
  <si>
    <t xml:space="preserve">7. Realizar las actividades de apoyo a la supervisión de los contratos o convenios que le sean asignados, de conformidad con las disposiciones legales con respecto a los acuerdos de espacio público </t>
  </si>
  <si>
    <t xml:space="preserve">8. Responder a las solicitudes de la ciudadanía como de entes de control, oficios, derechos de petición y/o similares que sean radicados en el aplicativo Orfeo y/o por diferentes medios, que le sean asignados. </t>
  </si>
  <si>
    <t xml:space="preserve">1. Recibir la documentación a intervenir, verificando mediante punteo cajas y carpetas entregadas para el
proceso técnico.
</t>
  </si>
  <si>
    <t xml:space="preserve">2. Realizar la intervención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
</t>
  </si>
  <si>
    <t xml:space="preserve">3. Elaborar el plan de trabajo en conjunto con el supervisor del contrato pactando según lo establecido en
los planes de acción de la dependencia una meta adecuada a las necesidades de la entidad y garantizando
que el proceso se cumpla de manera idónea
</t>
  </si>
  <si>
    <t xml:space="preserve">4. Asistir a las reuniones a las que sea citado o designado, para la atención de los asuntos relacionados
con el objeto contractual
</t>
  </si>
  <si>
    <t xml:space="preserve">5. Atender las solicitudes asignadas mediante el aplicativo ORFEO y otros medios oficiales dentro de los
términos establecidos.
</t>
  </si>
  <si>
    <t xml:space="preserve">6. Apoyar en trámites de gestión documental, aplicativo ORFEO y el inventario de archivo del Área de
Gestión del Desarrollo
</t>
  </si>
  <si>
    <t>7. Las demás que se le asignen y que surjan de la naturaleza del Contrato o que sean solicitadas por el
supervisor del contrato.</t>
  </si>
  <si>
    <t xml:space="preserve">1. Apoyar la formulación y elaboración de los estudios de mercado, estudios previos y anexos técnicos
respectivos para los procesos licitatorios que sean del Área de Gestión Del Desarrollo Loca en
infraestructura y su correspondientes Interventoría.
</t>
  </si>
  <si>
    <t xml:space="preserve">2. Realizar las actividades de apoyo para el seguimiento técnico, administrativo, financiero y legal para el
apoyo al Alcalde Local a la supervisión de los contratos y convenios que le sean asignados, de acuerdo con
los lineamientos establecidos por la ley.
</t>
  </si>
  <si>
    <t xml:space="preserve">3. Tramitar los requerimientos que se hagan en relación a conceptos técnicos para la formulación de
convenios marco de malla vial, espacio público, parques, mejoramiento de vivienda rural y de infraestructura
cultural con las secretarias y/o entidades correspondientes.
</t>
  </si>
  <si>
    <t xml:space="preserve">4. Apoyar en la elaboración de los informes y demás documentos que el Alcalde Local requiera para el
pleno cumplimiento de las metas físicas y financieras del plan de Desarrollo Local en materia de
infraestructura.
</t>
  </si>
  <si>
    <t xml:space="preserve">5. Resolver los requerimientos que se hagan en el aspecto técnico suministrando la información
relacionada y de acuerdo a competencia de Alcaldía Local de Suba, de las diferentes entidades del orden
distrital, nacional y entes de control.
</t>
  </si>
  <si>
    <t xml:space="preserve">6. Atender las consultas y elaborar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</si>
  <si>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7. Asistir a los comités, reuniones y convocatorias en donde se convoque al Alcalde Local y requiera apoyo
técnico del Área Gestión Del Desarrollo Local.
</t>
  </si>
  <si>
    <t xml:space="preserve">8. Actualizar verificar e implementar el programa de gestión compartida en las obras correspondientes.
</t>
  </si>
  <si>
    <t xml:space="preserve">9. Apoyar las evaluaciones técnicas que le sean asignadas, de los proponentes y las propuestas
presentadas en los procesos de selección de contratista que adelanta en el Área de Gestión de Desarrollo
Local.
</t>
  </si>
  <si>
    <t xml:space="preserve">10. Elaborar los conceptos técnicos que den insumo para efectuar el cumplimiento de garantias y polizas
que se generen en los proyectos adelantados por el Fondo de Desarrollo Local en materia de infraestructura
Vial y Parques, previo al trámite por parte de la Gestión Contractual.
</t>
  </si>
  <si>
    <t>11. Las demás actividades que le sean asignadas por el supervisor del contrato y que sean inherente al
objeto contractual</t>
  </si>
  <si>
    <t>2. Actualizar verificar e implementar el programa de gestión compartida en las obras correspondientes.</t>
  </si>
  <si>
    <t>3. Apoyar las evaluaciones técnicas que le sean asignadas, de los proponentes y las propuestas presentadas en los procesos de selección de contratista que adelanta en el Área de Gestión de Desarrollo Local.</t>
  </si>
  <si>
    <t>4. Elaborar los conceptos técnicos que den insumo para efectuar el cumplimiento de garantias y polizas que se generen en los proyectos adelantados por el Fondo de Desarrollo Local en materia de infraestructura, previo al trámite por parte de la Gestión Contractual.</t>
  </si>
  <si>
    <t xml:space="preserve">4. Apoyar el seguimiento a los proyectos de inversión mediante la actualización de fichas EBI, DTS y el
Plan Anual de Adquisiciones.
</t>
  </si>
  <si>
    <t xml:space="preserve">1. Realizar supervisión de contratos y convenios que le sean designados por el alcalde(sa) Local, conforme con lo establecido en el Manual de Supervisión e Interventoría de la Secretaría Distrital de Gobierno. </t>
  </si>
  <si>
    <t xml:space="preserve">2. Elaborar los estudios previos de los proyectos de inversión designados por el ordenador del gasto, de acuerdo con el plan de compras del Área de Gestión del Desarrollo Local. </t>
  </si>
  <si>
    <t xml:space="preserve">3. Desarrollar actividades de planeación estratégica y de seguimiento a las metas establecidas en el Plan de Desarrollo Local y lo referente al Área de Gestión del Desarrollo Local con respecto a la reactivación económica local. </t>
  </si>
  <si>
    <t xml:space="preserve">4. Participar en las reuniones y comités en los cuales sea designado por el supervisor, de conformidad con el objeto de su contrato. </t>
  </si>
  <si>
    <t xml:space="preserve">5. Gestionar, apoyar y hacer seguimiento a los proyectos de inversión que se deriven del Plan de Desarrollo Local de Suba principalmente los relacionados con la reactivación económica local. </t>
  </si>
  <si>
    <t xml:space="preserve">6. Realizar actividades de planeación presupuestal y seguimiento de los proyectos que le sean asignados. </t>
  </si>
  <si>
    <t xml:space="preserve">7. Diligenciar y/o cargar las matrices a las plataformas que le sean solicitadas y que se deriven de las actividades propias de la planeación de la Alcaldía Local de Suba. </t>
  </si>
  <si>
    <t>9. Las demás que sean inherentes al objeto contractual, que se encuentren en la normatividad o que sean solicitadas por el supervisor del contrato.</t>
  </si>
  <si>
    <t xml:space="preserve">1. Realizar la supervisión de contratos y convenios relacionados con el componente de gestión ambiental
que le sean designados por el alcalde(sa) Local, conforme con lo establecido en el Manual de Supervisión e
Interventoría de la Secretaría Distrital de Gobierno.
</t>
  </si>
  <si>
    <t xml:space="preserve">2. Revisar la elaboración de los estudios previos de los proyectos de inversión asignados en materia
ambiental, de acuerdo con el plan de compras del Área de Gestión del Desarrollo Local.
</t>
  </si>
  <si>
    <t xml:space="preserve">3. Elaborar la presentación o rendición de informes a los entes de control, entidades, instancias de
participación, comunidad en general y demás que le sean requeridos para dar cuenta del cumplimiento del
Plan de Desarrollo Local.
</t>
  </si>
  <si>
    <t xml:space="preserve">4. Realizar la coordinación, el control y el seguimiento a los planes de mejoramiento derivados de
auditorías internas y externas, hallazgos administrativos y/o fiscales, con sus respectivos reportes, así como
adelantar oportunamente las actuaciones administrativas que correspondan.
</t>
  </si>
  <si>
    <t xml:space="preserve">5. Asistir a las reuniones, consejos, mesas e instancias de participación a las que sea citado o designado,
para la atención de los asuntos relacionados con el objeto contractual.
</t>
  </si>
  <si>
    <t xml:space="preserve">6. Dar respuesta a las solicitudes que le sean asignadas a través de Orfeo o cualquier otro medio de
notificación..
</t>
  </si>
  <si>
    <t>1. Asistir administrativamente las labores de las dependencias.</t>
  </si>
  <si>
    <t>2. Realizar la recolección de información y los reportes solicitados o establecidos en la normatividad ambiental por las diferentes entidades distritales, nacionales y entes de control, en lo que respecta a la gestión ambiental externa.</t>
  </si>
  <si>
    <t>3. Apoyo a la gestión documental y al inventario de archivo del área de gestión ambiental.</t>
  </si>
  <si>
    <t>5. Contrastar y consolidar base de datos con la información de la comunidad atendida por temas ambientales para realizar el seguimiento de los requerimientos.</t>
  </si>
  <si>
    <t>6. Consolidar cronograma de trabajo de las distintas líneas temáticas desarrolladas en la dependencia.</t>
  </si>
  <si>
    <t>7. Gestionar las actividades del Orfeo que involucren la correspondencia de entrada y salida del área de gestión Ambiental.</t>
  </si>
  <si>
    <t>1. Realizar las actividades precontractuales, contractuales y/o de seguimiento que sean necesarias para la correcta ejecución de la meta ¿Implementar 50 PROCEDAS? del proyecto 1997 ¿Suba reverdece?.</t>
  </si>
  <si>
    <t xml:space="preserve">1. Realizar las actividades precontractuales, contractuales y/o de seguimiento que sean necesarias para la correcta ejecución de la meta ¿Plantar 1000 árboles urbanos y/o rurales¿ del proyecto 1969 ¿Más árboles, más vida¿ </t>
  </si>
  <si>
    <t xml:space="preserve">1. Garantizar el contenido correcto de las carpetas de los contratos que sean suscritos por la Entidad </t>
  </si>
  <si>
    <t xml:space="preserve">2. Archivar los documentos de gestión contractual para cada uno de los contratos suscritos por la Entidad </t>
  </si>
  <si>
    <t xml:space="preserve">3. Realizar seguimiento a los requerimientos y respuestas solicitadas en términos contractuales, para garantizar su respuesta en los términos establecidos por la ley </t>
  </si>
  <si>
    <t xml:space="preserve">4. Asistir a las reuniones que se citen </t>
  </si>
  <si>
    <t xml:space="preserve">5. Realizar la asignación de requerimientos y documentos de información contractual. </t>
  </si>
  <si>
    <t xml:space="preserve">6. Proyectar las respuestas a derechos de petición y demás comunicaciones oficiales, gestionando la administración de esta información en el aplicativo ORFEO. </t>
  </si>
  <si>
    <t xml:space="preserve">7. Apoyar los trámites operativos y administrativos en el marco de la gestión contractual que se requieran de la Alcaldía local de suba. </t>
  </si>
  <si>
    <t>5. Apoyar la elaboración de documentos técnicos, matrices y demás insumos necesarios para la formulación del Plan de Desarrollo Local.</t>
  </si>
  <si>
    <t>7. Apoyar las demás actividades que le sean asignadas.</t>
  </si>
  <si>
    <t>1. Apoyar con el suministro de información en materia ambiental requerida para la formulación, evaluación y seguimiento de los proyectos de inversión de conformidad al Plan de Desarrollo Local.</t>
  </si>
  <si>
    <t>2. Realizar la formulación, seguimiento y actualización del Plan Ambiental Local ¿PAL, así como desarrollar y remitir los reportes sobre de su ejecución a la autoridad ambiental y a los entes de control que lo soliciten.</t>
  </si>
  <si>
    <t>3. Acompañar y apoyar a la Comisión Ambiental Local en el seguimiento a los compromisos que se acuerden en sus reuniones.</t>
  </si>
  <si>
    <t>4. Coadyuvar en la implementación territorial de las estrategias que adelante el Área de Gestión Policiva para de dar cumplimiento a los objetivos propuestos en el Código Nacional de Policía y Convivencia.</t>
  </si>
  <si>
    <t>5. Levantar un inventario y hacer seguimiento a las medidas ambientales requeridas por la autoridad ambiental.</t>
  </si>
  <si>
    <t>6. Apoyar y acompañar los operativos que se programen por parte del Área de Gestión Policiva.</t>
  </si>
  <si>
    <t>7. Realizar talleres y capacitaciones a la comunidad sobre normatividad ambiental local y otras temáticas de carácter ambiental aplicables.</t>
  </si>
  <si>
    <t>8. Apoyar la supervisión e interventoría de contratos y convenios relacionados con gestión ambiental externa que le sean designados por el Alcalde (sa) Local, conforme con lo establecido en el Manual de Supervisión e Interventoría de la Secretaría Distrital de Gobierno.</t>
  </si>
  <si>
    <t>9. Asistir y concertar reuniones o actividades con entidades locales, distritales, nacionales y organizaciones ambientales y sociales para tratar temas relacionados con el medio ambiente y desarrollo sostenible.</t>
  </si>
  <si>
    <t>10. Realizar la recolección de información y los reportes solicitados o establecidos en la normatividad ambiental por las diferentes entidades distritales, nacionales y entes de control, en lo que respecta a la gestión ambiental externa.</t>
  </si>
  <si>
    <t>11. Atender los requerimientos formulados por las partes interesadas, en el Aplicativo de Gestión Documental-AGD de la Secretaría Distrital de Gobierno, frente a temas de gestión ambiental externa.</t>
  </si>
  <si>
    <t>12. Brindar acompañamiento en la atención y pronta respuesta de emergencias ambientales locales.</t>
  </si>
  <si>
    <t>16. Las demás que se le asignen y que surjan de la naturaleza del Contrato.</t>
  </si>
  <si>
    <t xml:space="preserve">1. Realizar la supervisión de contratos y convenios que den cumplimiento a las metas del Plan de Desarrollo Local, designados por el alcalde (sa) Local, en específico las metas que promuevan la gestión ambiental local en la zona rural, conforme con lo establecido en el Manual de Supervisión e Interventoría de la Secretaría Distrital de Gobierno </t>
  </si>
  <si>
    <t xml:space="preserve">2. Suministrar información en materia ambiental requerida para la formulación, evaluación y seguimiento de los proyectos de inversión de conformidad al Plan de Desarrollo Local, en específico las metas que promuevan la gestión ambiental local en la zona rural </t>
  </si>
  <si>
    <t xml:space="preserve">3. Acudir a la administración local en la implementación de la política pública de ruralidad de acuerdo a lo establecido en la ley y con injerencia para la localidad de Suba desde las competencias ambientales </t>
  </si>
  <si>
    <t xml:space="preserve">4. Generar espacios de formación y asesoramiento técnico, agropecuario y/o ambiental, en predios rurales, con el fin de generar economías de escala </t>
  </si>
  <si>
    <t xml:space="preserve">5. Incentivar alternativas productivas para la sostenibilidad de la economía campesina, emprendimiento empresarial y eficiencia de producción sostenible </t>
  </si>
  <si>
    <t xml:space="preserve">6. Promover la creación de nuevas organizaciones ambientales y fortalecer las organizaciones ambientales existentes en la localidad </t>
  </si>
  <si>
    <t xml:space="preserve">8. Gestionar y ejecutar acciones policivas y de control en áreas de Reserva Thomas Vander Hammen. </t>
  </si>
  <si>
    <t>9. Las demás actividades que le sean asignadas por el Alcalde Local y/o el apoyo a la supervisión del contrato y que surjan de la naturaleza del contrato</t>
  </si>
  <si>
    <t xml:space="preserve">1. Formular los proyectos de inversión a cargo de la dependencia de gestión Ambiental, así como surtir todos los tramites institucionales ante autoridades para consecución de viabilidad y elegibilidad de los proyectos formulados. </t>
  </si>
  <si>
    <t xml:space="preserve">2. Realizar la supervisión de los contratos o convenios que le sean asignados </t>
  </si>
  <si>
    <t xml:space="preserve">3. Elaborar y/o actualizar las DTS, asociadas a los proyectos de inversión a cargo de la dependencia. </t>
  </si>
  <si>
    <t xml:space="preserve">4. Elaborar diagnósticos ambientales, su actualización y seguimiento del plan ambiental Local. </t>
  </si>
  <si>
    <t xml:space="preserve">5. Fomentar espacios de participación ciudadana en el marco de la formulación de proyectos de gestión Ambiental. </t>
  </si>
  <si>
    <t xml:space="preserve">6. Asistir a las reuniones que le sean delegadas y aquellas que programa en cumplimiento al objeto del contrato. </t>
  </si>
  <si>
    <t xml:space="preserve">7. Dar respuesta a los derechos de petición y demás comunicaciones de acuerdo a los lineamientos establecidos por el área de gestión del desarrollo local </t>
  </si>
  <si>
    <t xml:space="preserve">8. Hacer entrega de los expedientes contractuales, en virtud a los contratos y/o convenios supervisados. </t>
  </si>
  <si>
    <t>1. Realizar las actividades precontractuales, contractuales y/o de seguimiento que sean necesarias para la correcta ejecución de la meta ¿Fortalecer 1 acueducto veredal con asistencia, intervención técnica u organizativa¿ del proyecto 1972 ¿Más agua potable para nuestras veredas?.</t>
  </si>
  <si>
    <t xml:space="preserve">3. Realizar las actividades necesarias para la depuración de los compromisos constituidos como obligaciones por pagar de los proyectos de inversión relacionados con el objeto contractual. </t>
  </si>
  <si>
    <t xml:space="preserve">4. Asistir a las reuniones, consejos, mesas e instancias de participación que se generen o se relacionen con el objeto contractual y que le sean designados por el Alcalde y/o el a la supervisión del contrato. </t>
  </si>
  <si>
    <t xml:space="preserve">1. Diligenciar las tablas de retención documental para el trámite de la correspondencia interna y externa en el tema de Seguridad. </t>
  </si>
  <si>
    <t xml:space="preserve">2. Entregar correspondencia al CDI para ser subida como documento definitivo para hacer trámite de envío o para correcciones de escaneo y/o para el respectivo envío. </t>
  </si>
  <si>
    <t xml:space="preserve">3. Redactar los memorandos, comunicaciones internas, externas y demás documentos que le sean requeridos en el aplicativo ORFEO </t>
  </si>
  <si>
    <t xml:space="preserve">4. Realizar el apoyo administrativo en todas las actividades específicas que se generen en el tema de Seguridad. </t>
  </si>
  <si>
    <t xml:space="preserve">5. Organizar la documentación del archivo que se genere en el tema de Seguridad, de acuerdo con las instrucciones que, recibidas, los manuales, métodos y procedimientos, sistemas y normas legales adoptadas y vigentes. </t>
  </si>
  <si>
    <t xml:space="preserve">6. Apoyar en labores secretariales y asistiendo a las reuniones o convocatorias que le sean designadas por el supervisor o el Alcalde. </t>
  </si>
  <si>
    <t>7. Las demás actividades que le sean asignadas por el supervisor y que sean relacionadas con el objeto del contrato.</t>
  </si>
  <si>
    <t>1. Garantizar la articulación operativa, el acompañamiento y seguimiento de los gestores de confianza en las actividades de seguridad, convivencia ciudadana, recuperación del espacio público y atención de situaciones de conflictividad social que se adelanten en la localidad.</t>
  </si>
  <si>
    <t>2. Realizar el cronograma diario, semanal y mensual de las acciones acompañadas por los Gestores de Confianza.</t>
  </si>
  <si>
    <t>3. Realizar el seguimiento de las actividades adelantadas por los Gestores de Confianza, garantizando el registro en acta, reporte y seguimiento de los compromisos adquiridos.</t>
  </si>
  <si>
    <t>4. Identificar y analizar riesgos que puedan afectar la convivencia y seguridad ciudadana en los territorios en conjunto con las autoridades y las comunidades del territorio y presentar informes a la coordinación de la oficina de seguridad y/o al despacho del alcalde local.</t>
  </si>
  <si>
    <t>5. Asistir a las mesas de trabajo y/o reuniones que le sean asignadas, garantizando el registro en acta, reporte y seguimiento de los compromisos adquiridos.</t>
  </si>
  <si>
    <t>6. Mediar y concertar con la ciudadanía y las instituciones en los eventos masivos, propendiendo evitar la alteración del orden público.</t>
  </si>
  <si>
    <t>7. Apoyar a la Administración frente a la ocurrencia de emergencias.</t>
  </si>
  <si>
    <t>8. Apoyar y/o proponer campañas de sensibilización a la comunidad en general en temas de convivencia, cultura ciudadana y recuperación del espacio público.</t>
  </si>
  <si>
    <t>9. Las demás actividades que le sean asignadas por el supervisor y/o apoyo a la supervisión y que sean relacionadas con el objeto del contrato.</t>
  </si>
  <si>
    <t>1. Acompañar al responsable de presupuesto en la expedición de los Certificados de Disponibilidad Presupuestal.</t>
  </si>
  <si>
    <t>2. Acompañar al responsable de presupuesto en la expedición de los Certificados de Registro Presupuestal.</t>
  </si>
  <si>
    <t>3. Acompañar al responsable de presupuesto en la elaboración de Órdenes de Pago.</t>
  </si>
  <si>
    <t>4. Acompañar al responsable de presupuesto en la elaboración de informes cuando así se requiera.</t>
  </si>
  <si>
    <t>5. Acompañar al responsable de presupuesto en la realización de Evaluaciones Financieras.</t>
  </si>
  <si>
    <t>6. Acompañar al responsable de presupuesto en la elaboración mensual de la planilla para pago de la ARL de los contratistas del FDL Suba.</t>
  </si>
  <si>
    <t>7. Acompañar a la parte financiera del FDL Suba en la Liquidación de Impuestos y Revisión de las Cuentas de Cobro de las Personas Naturales cuando se requiera.</t>
  </si>
  <si>
    <t>8. Acompañar al responsable de presupuesto en la expedición de estados de cuenta y/o solicitudes de los ciudadanos.</t>
  </si>
  <si>
    <t>9. Realizar la organización de la información y documentación presupuestal de conformidad a las normas de gestión documental.</t>
  </si>
  <si>
    <t xml:space="preserve">1. Apoyar al responsable de presupuesto en la expedición de los Certificados de Disponibilidad Presupuestal. </t>
  </si>
  <si>
    <t xml:space="preserve">2. Apoyar al responsable de presupuesto en la expedición de los Certificados de Registro Presupuestal. </t>
  </si>
  <si>
    <t xml:space="preserve">3. Apoyar al responsable de presupuesto en la elaboración de Órdenes de Pago. </t>
  </si>
  <si>
    <t xml:space="preserve">4. Apoyar al responsable de presupuesto en la elaboración de informes cuando así se requiera. </t>
  </si>
  <si>
    <t xml:space="preserve">5. Apoyar al responsable de presupuesto en la realización de Evaluaciones Financieras </t>
  </si>
  <si>
    <t xml:space="preserve">6. Apoyar al responsable de presupuesto en la elaboración mensual de la planilla para pago de la ARL de los contratistas del FDL Suba. </t>
  </si>
  <si>
    <t xml:space="preserve">7. Apoyar a la parte financiera del FDL Suba en la Liquidación de Impuestos y Revisión de las Cuentas de Cobro de las Personas Naturales cuando se requiera. </t>
  </si>
  <si>
    <t xml:space="preserve">8. Apoyar al responsable de presupuesto en la expedición de estados de cuenta y/o solicitudes de los ciudadanos </t>
  </si>
  <si>
    <t xml:space="preserve">9. Apoyar la organización de la información y documentación presupuestal de conformidad a las normas de gestión documental </t>
  </si>
  <si>
    <t xml:space="preserve">1. Apoyar en la revisión de las cuentas por pagar de los contratistas de acuerdo a la reprogramación del PAC mensual. </t>
  </si>
  <si>
    <t xml:space="preserve">2. Apoyar la liquidación de impuestos de los contratistas personas naturales y jurídicas que correspondan de acuerdo a la reprogramación del PAC. </t>
  </si>
  <si>
    <t xml:space="preserve">3. Apoyar la causación y grabación de los comprobantes productos de los movimientos contables en el aplicativo SI-CAPITAL de acuerdo a la instrucción y revisión del contador F.D.L </t>
  </si>
  <si>
    <t xml:space="preserve">4. Apoyar el proceso de implementación de las normas internacionales de contabilidad para el sector público NICSP y NIIF </t>
  </si>
  <si>
    <t xml:space="preserve">5. Apoyar en la depuración de los estados financieros en el marco de la implementación del nuevo marco normativo contable. </t>
  </si>
  <si>
    <t xml:space="preserve">6. Apoyar en la revisión, grabación y conciliación de multas correspondientes al fondo de desarrollo local </t>
  </si>
  <si>
    <t xml:space="preserve">7. Apoyar la revisión de cuentas, ajustes y/o reclasificaciones pertinentes </t>
  </si>
  <si>
    <t xml:space="preserve">8. Apoyar en la contabilización correspondiente a LIMAY en los módulos de almacén, inventario, contabilidad e interfaz </t>
  </si>
  <si>
    <t xml:space="preserve">9. Organizar el archivo contable, haciendo control, seguimiento y consulta en la aplicación a la normatividad vigente en materia de gestión documental. </t>
  </si>
  <si>
    <t xml:space="preserve">10. Apoyar las conciliaciones y cruces de información de acuerdo al manual de política contable. </t>
  </si>
  <si>
    <t>11. Las demás actividades que le sean asignadas por el supervisor y/o apoyo a la supervisión del contrato que sean relacionadas con el objeto del contrato.</t>
  </si>
  <si>
    <t xml:space="preserve">1. Liderar la Gestión Documental de acuerdo al objeto del contrato. </t>
  </si>
  <si>
    <t xml:space="preserve">2. Implementar las acciones acordadas por el Grupo de Gestión del Patrimonio Documental de la Dirección Administrativa frente al cumplimiento de los lineamientos técnicos, procesos y procedimientos encaminados al cumplimiento del Programa de Gestión Documental de la Entidad. </t>
  </si>
  <si>
    <t xml:space="preserve">3. Implementar la operación de organización documental verificando que los procesos técnicos archivísticos se cumplan de manera idónea de acuerdo con lo establecido en la normativa nacional, distrital e interna establecida por la Secretaria Distrital de Gobierno. </t>
  </si>
  <si>
    <t xml:space="preserve">4. Llevar en estricto orden y en el formato único de inventario documental establecido por el Proceso de Gestión del Patrimonio Documental los inventarios del archivo de gestión que tenga la Alcaldía Local del fondo documental acumulado. </t>
  </si>
  <si>
    <t xml:space="preserve">5. Apoyar la supervisión de las acciones y actividades del grupo de trabajo que tenga a su cargo, así como rendir informes mensuales del avance sobre el proceso. </t>
  </si>
  <si>
    <t xml:space="preserve">6. Responder por las actividades que le sean encomendadas como referente de gestión documental de la Alcaldía Local. </t>
  </si>
  <si>
    <t xml:space="preserve">1. Coordinar la operación, seguimiento y cumplimiento de los procedimientos generales de los servicios, procedimientos específicos del servicio Apoyos Económicos. Así como, implementar el procedimiento administrativo de cobro, de conformidad con lo previsto en los artículos 7,8 y 9 del Decreto Distrital 397 de 2011 ¿Por el cual se establece el reglamento interno del recaudo de cartera en el Distrito Capital y se dictan otras disposiciones¿ y la Resolución 257 de 2013 ¿Por medio de la cual se adoptan los Manuales de Administración y Cobro de Cartera de la Secretaría Distrital de Gobierno y el Sector Localidades, y se dictan otras disposiciones¿. </t>
  </si>
  <si>
    <t xml:space="preserve">2. Articular las acciones de seguimiento, verificación y puntos de control que permitan consolidar la gestión, los reportes de novedades de la operación y prestación del servicio en el marco de la implementación de los procedimientos generales y específicos del servicio (Apoyo Económico Tipo C) y los lineamientos Técnicos establecidos por la Subdirección para la Vejez ¿ Secretaría Distrital de Integración Social. </t>
  </si>
  <si>
    <t xml:space="preserve">3. Verificar y revisar que los profesionales administrativos, de seguimiento y técnicos realicen los cruces de bases de datos individuales de las personas mayores que se encuentran como participantes del servicio (Apoyo económico Tipo C), así como las personas que se encuentran registrados en la modalidad de identificación (Solicitud de Servicio e Inscritos) previo al ingreso, en el marco del procedimiento de seguimiento y control. </t>
  </si>
  <si>
    <t xml:space="preserve">4. Emitir los conceptos técnicos que le sean requeridos en el desarrollo de las acciones / actividades establecidos en los procedimientos generales, específicos, protocolos e instructivos del servicio y del Proyecto de Inversión. </t>
  </si>
  <si>
    <t xml:space="preserve">5. Proyectar y/o revisar los actos administrativos que deban expedirse con ocasión de la prestación del servicio social Apoyos para la seguridad económica de acuerdo con los procedimientos y los lineamientos establecidos por la Subdirección para la Vejez ¿ Secretaría Distrital de Integración Social. </t>
  </si>
  <si>
    <t xml:space="preserve">6. Realizar acciones de seguimiento al registro y actualización de la información que contribuyan al correcto cumplimiento del procedimiento estipulado para la prestación del servicio Apoyos Económicos Tipo C, aplicando los instrumentos técnicos y tecnológicos previstos para tal fin; así como aplicar los instrumentos aprobados para la ejecución del Proyecto (fichas, formatos, entre otros), con el fin de realizar seguimiento a las actualizaciones del Sistema Misional SIRBE y las bases de datos, realizando las respectivas consultas, verificación, revisión y aprobación. </t>
  </si>
  <si>
    <t xml:space="preserve">7. Elaborar y analizar mensualmente la información de la meta física, las acciones de seguimiento, verificación y control que permitan consolidar los reportes de gestión del servicio social y el reporte de las novedades como: ingresos, egresos, saldos altos, cobros y no cobros, bloqueos, retiros fuera de la ciudad, y o las novedades reportadas en el informe único, o las identificadas en el seguimiento. </t>
  </si>
  <si>
    <t xml:space="preserve">8. Revisar y verificar que se realicen las visitas de validación de condiciones (Diligenciamiento de la Ficha SIRBE - descripción y concepto) a las personas mayores que se encuentran en la lista de espera y que son priorizadas para el ingreso al servicio y cumplen con los criterios y lineamientos establecidos. </t>
  </si>
  <si>
    <t xml:space="preserve">9. Atender, tramitar y dar respuesta oportuna a las solicitudes, derechos de petición y acciones de tutela, de las y los ciudadanas-os y entes de control, teniendo en cuenta los lineamientos y términos establecidos para este fin. </t>
  </si>
  <si>
    <t xml:space="preserve">10. Presentar los casos de las personas mayores priorizadas de acuerdo con los criterios, ante el Comité Operativo Local de Envejecimiento y Vejez ¿ Mesa técnica, así como los egresos. </t>
  </si>
  <si>
    <t xml:space="preserve">11. Realizar seguimiento y ejecutar los planes de mejoramiento derivados de los hallazgos internos y auditorías externas, cobros indebidos, hallazgos administrativos y/o fiscales, con sus respectivos reportesasí como adelantar oportunamente las actuaciones y procesos administrativos que correspondan. </t>
  </si>
  <si>
    <t xml:space="preserve">12. Participar en las reuniones y diferentes actividades que programadas por la Secretaría de Gobierno, la Alcaldía Local, la Secretaría Distrital de Integración Social y la Subdirección para la Vejez. </t>
  </si>
  <si>
    <t xml:space="preserve">13. Ejercer las labores de apoyo a la supervisión de los contratos del proyecto 1953 ¿Suba Solidaria y Equitativa¿ que le sean asignados. </t>
  </si>
  <si>
    <t xml:space="preserve">1. Brindar apoyo para el fortalecimiento de la comunicación estratégica y el posicionamiento de los programas, proyectos y objeticos de las iniciativas llevadas a cabo por la oficina de comunicaciones y prensa de la Alcaldía Local de Suba. </t>
  </si>
  <si>
    <t xml:space="preserve">2. Brindar apoyo en el desarrollo creativo y conceptual de las campañas de comunicación de los programas e iniciativas relacionadas directamente con la oficina de comunicaciones y prensa de la Alcaldía Local de Suba mediante las elaboraciones de contenidos.Preparar y diligenciar las planillas que den cuenta del uso de elementos utilizados en el marco de los eventos y actividades </t>
  </si>
  <si>
    <t xml:space="preserve">3. Brindar insumos para las presentaciones, documentos e informes que incluyan detalles sobre los procesos de ideación, desarrollo y gestión de proyectos de la Alcaldía Local de Suba. </t>
  </si>
  <si>
    <t xml:space="preserve">4. Desarrollar y editar contenidos de comunicados, boletínes, articulos de opinión, cubrimientos y/o apoyo a temas asociados a prensa, de acuerdo con los temas asignados. </t>
  </si>
  <si>
    <t xml:space="preserve">5. Realizar seguimiento a las necesidades y requerimientos comunicacionales de la Alcaldía Local de Suba.Garantizar el cuidado y el buen manejo de los equipos o elementos de la entidad, en el marco de eventos y actividades. </t>
  </si>
  <si>
    <t xml:space="preserve">6. Apoyar el cubrimiento de actividades, operativos, eventos y demás acciones desarrollas por la Alcaldía Local de Suba. </t>
  </si>
  <si>
    <t xml:space="preserve">7. Crear, editar contenidos y ejecutar publicaciones impresas, audiovisuales y/o digitales con contenidos de la entidad con la periodicidad que determine el líder de comunicaciones. </t>
  </si>
  <si>
    <t xml:space="preserve">8. Alimentar en la página web de la entidad, plataformas de divulgación y demas canales el contenido noticioso y de prensa a que haya lugar. </t>
  </si>
  <si>
    <t>9. Apoyar las demás actividades que tengan relación con el objeto contractual, previa coordinación con el supervisor del contrato</t>
  </si>
  <si>
    <t>1. Apoyar la administración, edición y actualización de contenidos del portal WEB de la Alcaldía Local de Suba.</t>
  </si>
  <si>
    <t>2. Apoyar la administración, edición y actualización de contenidos del link de Transparencia y Acceso a la información pública del portal WEB de acuerdo a los lineamientos vigentes de gobierno en línea.</t>
  </si>
  <si>
    <t>3. Apoyar la planeación y ejecución de la estrategia SEO (Search Engine Optimization) del portal WEB de la Alcaldía Local de Suba para posicionar adecuadamente los contenidos en diferentes motores de búsqueda.</t>
  </si>
  <si>
    <t>4. Brindar apoyo para la creación, producción y publicación de contenidos escritos, sonoros y audiovisuales para el portal WEB y redes sociales de la de la Alcaldía Local de Suba.</t>
  </si>
  <si>
    <t>5. Apoyar técnicamente la producción y realización de eventos virtuales en las plataformas y/o redes sociales de la Alcaldía Local de Suba.</t>
  </si>
  <si>
    <t>6. Apoyar todas las demás actividades inherentes a la naturaleza del contrato que designe el supervisor.</t>
  </si>
  <si>
    <t>1. Prestar el apoyo Técnico en sonido a la Alcaldia Local de Suba en los eventos que se requieran y/o que soliciten a la Alcaldía o de la comunidad.</t>
  </si>
  <si>
    <t>2. Preparar y diligenciar las planillas que den cuenta del uso de elementos utilizados en el marco de los eventos y actividades.</t>
  </si>
  <si>
    <t>3. Reportar orpotunamente los daños o posibles riesgos identificados en el manejo de cada uno de los equipos o elementos utilizados.</t>
  </si>
  <si>
    <t>4. Realizar revisiones periódicas e informar al supervisor y/o apoyo a la supervisión del contrato y al Área de Gestión para el Desarrollo Local, el estado actual de los equipos y proponer acciones de mejora con el fin de mitigar los riesgos en el uso de los mismos.</t>
  </si>
  <si>
    <t>5. Garantizar el cuidado y el buen manejo de los equipos o elementos de la entidad, en el marco de eventos y actividades.</t>
  </si>
  <si>
    <t>6. Asistir puntalmente a los eventos, reuniones de preparación, capacitación, información y demás reuniones que se realicen y las que requiera su presencia.</t>
  </si>
  <si>
    <t>7. Apoyar en la operatividad de los implementos de sonido, cableado y demás elementos que se requieran durante las presentaciones y garantizar que su funcionamiento sea óptimo durante las mismas o informar a tiempo los riesgos que implica un montaje artístico en el campo.</t>
  </si>
  <si>
    <t>8. Apoyar a la persona que lídera el evento y/o actividad en todo lo relevante a aspectos logísticos para el desarrollo de las actividades de los componentes asignados.</t>
  </si>
  <si>
    <t>9. Realizar visitas previas al espacio donde se llevarán a cabo las actividades y/o eventos con el fin de evaluar las necesidades y así garantizar el alistamiento previo y las condiciones óptimas del mismo .</t>
  </si>
  <si>
    <t>10. Apoyar el traslado y custodia de los elementos y equipos que se ponen a disposición de las diferentes actividades.</t>
  </si>
  <si>
    <t>11. Cumplir con los protocolos utilizados por la Alcaldía para el retiro y el ingreso de los bienes en calidad de préstamo.</t>
  </si>
  <si>
    <t>12. Realizar el reporte de manera inmediata a la persona lider del evento o actividad, en el caso de cualquier anomalia identificada.</t>
  </si>
  <si>
    <t>13. Las demás que se le asignen y que surjan de la naturaleza del contrato o que sean solicitadas por el supervisor del contrato.</t>
  </si>
  <si>
    <t>8. Crear piezas audiovisuales para campañas y eventos institucionales.</t>
  </si>
  <si>
    <t>1. Realizar acompañamiento en las distintas etapas del proceso de contratación en relación con los contratos, convenios y demás acuerdos de voluntades que suscriba el Área de comunicaciones de la Alcaldía Local de Suba.</t>
  </si>
  <si>
    <t>4. Apoyar al Alcalde en la revisión y seguimiento de temas de tipo contractual, que por su naturaleza tenga o requieran una atención especial por parte del área de comunicaciones de la Alcaldía local de Suba y los órganos de control.</t>
  </si>
  <si>
    <t xml:space="preserve">12. Las demás que sean inherentes al objeto contractual </t>
  </si>
  <si>
    <t xml:space="preserve">1. Realizar acompañamiento en las distintas etapas del proceso de contratación en relación con los contratos, convenios y demás acuerdos de voluntades que suscriba el Área de comunicaciones de la Alcaldía Local de Suba. </t>
  </si>
  <si>
    <t xml:space="preserve">4. Apoyar al Alcalde en la revisión y seguimiento de temas de tipo contractual, que por su naturaleza tenga o requieran una atención especial por parte del área de comunicaciones de la Alcaldía local de Suba y los órganos de control. </t>
  </si>
  <si>
    <t xml:space="preserve">1. Implementar con oportunidad y calidad los procedimientos, protocolos e instructivos establecidos por la Entidad para la operación y prestación del servicio Apoyos Económicos para personas mayores - Apoyo Económico Tipo C. </t>
  </si>
  <si>
    <t xml:space="preserve">2. 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 </t>
  </si>
  <si>
    <t xml:space="preserve">3. Realizar las consultas y cruces de bases de datos en SIRBE, VUR, Fosyga, Ruaf, Registraduría, Inhumados, rama judicial, comprobador de derechos, DNP (Lugar puntaje de SISBEN) y las demás consultas que permitan identificar alguna novedad de los participantes del servicio. </t>
  </si>
  <si>
    <t xml:space="preserve">4. Diligenciar de manera oportuna, sistemática y permanente la ficha SIRBE y demás instrumentos o formatos institucionales inherentes a los procedimientos del servicio Apoyos Económicos para personas mayores - Apoyo Económico Tipo C </t>
  </si>
  <si>
    <t xml:space="preserve">5. 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 </t>
  </si>
  <si>
    <t xml:space="preserve">6. 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 </t>
  </si>
  <si>
    <t xml:space="preserve">7. Brindar la información requerida para dar respuesta a solicitudes de los ciudadanos, entes de control y demás agentes internos y externos o para la elaboración de informes o presentaciones de la Secretaría Distrital de Integración social, con calidad y oportunidad. </t>
  </si>
  <si>
    <t>11. Cumplir con las demás actividades designadas por el supervisor del contrato relacionadas con el objeto contractual.</t>
  </si>
  <si>
    <t xml:space="preserve">3.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</si>
  <si>
    <t>11. Participar en las reuniones y diferentes actividades que programe la Alcaldía Local, la Secretaría Distrital de Integración Social - Subdirección para la Vejez y la Subdireccion Local.</t>
  </si>
  <si>
    <t>2. Acompañar el cumplimiento de la política de gobierno digital, manejo de datos abiertos, propender la transformación digital y demás lineamientos y políticas concernientes a las TIC, que se establezcan desde el MINTIC, la Alta consejería Distrital para las TIC, IDECA y demás entidades Distritales y Nacionales, en lo que le corresponda al Fondo de Desarrollo Local de Suba, con el fin de propender la transformación digital de la entidad.</t>
  </si>
  <si>
    <t>3. Prestar apoyo al Alcalde local de Suba en lo que respecta al funcionamiento de la firma digital, la plataforma de la Secretaria Distrital de Hacienda, Contraloría de Bogotá y todas las plataformas digitales que se requieran.</t>
  </si>
  <si>
    <t>4. Acompañar y gestionar el cumplimiento de las actividades contractuales de los Contratos de Prestación de Servicios Profesionales y de Apoyo a la Gestión, cuyos objetos se sean enfocados en asuntos de tecnología y el laboratorio de innovación del FDLS.</t>
  </si>
  <si>
    <t>5. Realizar la administración de la red del FDLS a fin de atender de manera oportuna los requerimientos en materia de sistemas y tecnológicos.</t>
  </si>
  <si>
    <t>6. Atender y articular con la ciudadanía y las entidades públicas las actividades y proyectos referentes a los temas de innovación, TIC, emprendimiento digital y tecnología educativa.</t>
  </si>
  <si>
    <t>7. Incluir y mantener actualizada la información de la plataforma SIVICOF de Bogotá, así como solicitar la información necesaria de acuerdo con la temática.</t>
  </si>
  <si>
    <t>8. Realizar seguimiento y control a las metas y la asignación presupuestal del plan de desarrollo local en materia de cobertura tecnológica.</t>
  </si>
  <si>
    <t>9. Brindar acompañamiento al cumplimiento de la Ley 1712 de 2014 Ley de transparencia, implementando y gestionando la construcción y mantenimiento del modelo de gobernanza de la localidad GABO.</t>
  </si>
  <si>
    <t>10. Proyectar las respuestas a requerimientos de ciudadanos o entes de control que le sean asignados por la supervisión del contrato, que se encuentren en el aplicativo Orfeo.</t>
  </si>
  <si>
    <t xml:space="preserve">1. Diseñar y desarrollar aplicaciones web, móviles o sistemas de información necesarios en la Alcaldía Local de Suba </t>
  </si>
  <si>
    <t xml:space="preserve">2. Administrar las herramientas digitales para la información y los sistemas de información con que cuente la Alcaldía Local de Suba. </t>
  </si>
  <si>
    <t xml:space="preserve">3. Mantener y configurar el servidor y los aplicativos que se gestionan desde allí. </t>
  </si>
  <si>
    <t xml:space="preserve">4. Realizar gestión a las máquinas virtuales y file server </t>
  </si>
  <si>
    <t xml:space="preserve">5. Prestar soporte para el correcto funcionamiento de las aplicaciones desarrolladas por la Alcaldía Local de Suba. </t>
  </si>
  <si>
    <t xml:space="preserve">6. Administrar, actualizar y gestionar las bases de datos de la entidad y garantizar la disposición de la información en el centro de mando. </t>
  </si>
  <si>
    <t xml:space="preserve">7. Realizar proyectos de transformación digital y propender la política cero papel, salvaguardando la memoria institucional y de los procesos que se desarrollan en la entidad. </t>
  </si>
  <si>
    <t xml:space="preserve">8. Congregar la información misional de la entidad en aras de realizar, gestionar y mantener las bases de datos de la entidad en su capa de Gestión de la Información y Sistemas de la Información de la arquitectura TI. </t>
  </si>
  <si>
    <t xml:space="preserve">9. Dar soporte y capacitar a los funcionarios de la Alcaldía Local de Suba en cuanto al uso y apropiación de los sistemas de información </t>
  </si>
  <si>
    <t xml:space="preserve">10. Apoyar la generación de mecanismos de transparencia, participación y colaboración procurando que las acciones de Gobierno Abierto respondan a las necesidades de la ciudadanía y sean un medio para facilitar la rendición de cuentas de la entidad </t>
  </si>
  <si>
    <t>12. Las demás que sean inherentes al objeto contractual, que se encuentren en la normatividad o que sean solicitadas por el supervisor del contrato</t>
  </si>
  <si>
    <t xml:space="preserve">11. Apoyar contenidos de desarrollo que requiera la página web de la Alcaldía, así como el apoyo al cumplimiento a la ley de transparencia 1712 de 2014. </t>
  </si>
  <si>
    <t>1. Diseñar y desarrollar aplicaciones web, móviles o sistemas de información necesarios en la Alcaldía Local de Suba.</t>
  </si>
  <si>
    <t>4. Realizar gestión a las máquinas virtuales y file server.</t>
  </si>
  <si>
    <t>9. Dar soporte y capacitar a los funcionarios de la Alcaldía Local de Suba en cuanto al uso y apropiación de los sistemas de información.</t>
  </si>
  <si>
    <t>10. Apoyar la generación de mecanismos de transparencia, participación y colaboración procurando que las acciones de Gobierno Abierto respondan a las necesidades de la ciudadanía y sean un medio para facilitar la rendición de cuentas de la entidad.</t>
  </si>
  <si>
    <t xml:space="preserve">1. Identificar la brecha entre el Modelo de seguridad y privacidad de la información y la situación de la Alcaldía Local de Suba. </t>
  </si>
  <si>
    <t xml:space="preserve">2. Elaborar el autodiagnóstico correspondiente a la política de Seguridad Digital del Modelo Integrado de Planeación y Gestión. </t>
  </si>
  <si>
    <t xml:space="preserve">3. Realizar un diagnóstico de la implementación de la Ley 1581 de 2012 y demás disposiciones aplicables a la Alcaldía Local de Suba sobre protección de datos personales. </t>
  </si>
  <si>
    <t xml:space="preserve">4. Elaborar el plan de trabajo y desarrollar las actividades necesarias para la implementación del Modelo de Seguridad y privacidad de la información en la Alcaldía Local de Suba </t>
  </si>
  <si>
    <t>5. Proponer y realizar seguimiento mensual a la implementación y cumplimiento de las políticas de seguridad, normativas y procedimientos aplicables a la Alcaldía Local de Suba.</t>
  </si>
  <si>
    <t xml:space="preserve">1. Realizar el plan de trabajo y cronograma de actividades al inicio de la ejecución, el cual deberá ser aprobado por el supervisor y/o el apoyo a la supervisión del contrato. </t>
  </si>
  <si>
    <t xml:space="preserve">2. Apoyar a las personas que realizarán los procesos de experimentación, investigación, observatorio de tendencias y oportunidades, así como la estructuración de proyectos, acompañamiento a los participantes en el proceso para maximizar su potencial, que pueden ser representantes líderes, representantes de las juntas de acción comunal, entre otros, que podrían participar en el laboratorio </t>
  </si>
  <si>
    <t xml:space="preserve">3. Elaborar las propuestas metodológicas y proporcionar los contenidos para llevar a cabo los procesos de investigación sobre diferentes métodos y técnicas de innovación requeridos por SubaLab. </t>
  </si>
  <si>
    <t xml:space="preserve">4. Acompañar las diferentes reuniones que se programen para coordinar la realización de los procesos en la localidad de Suba </t>
  </si>
  <si>
    <t xml:space="preserve">5. Diseñar y/o vincular talleres presenciales y/o virtuales en materia de innovación para los funcionarios y contratistas de la Entidad. </t>
  </si>
  <si>
    <t xml:space="preserve">6. Brindar apoyo a la gestión institucional que se requiera para la adecuada realización de modelos de mejoramiento organizacional </t>
  </si>
  <si>
    <t xml:space="preserve">7. Realizar eventos y muestras de los prototipos creados durante el programa </t>
  </si>
  <si>
    <t xml:space="preserve">8. Elaborar y diseñar fichas de idea o de concepto de los prototipos para orientar la implementación hacia el plan de desarrollo, presupuestos participativos, vinculación con el sector u otra ruta de solución </t>
  </si>
  <si>
    <t xml:space="preserve">9. Asistir a los eventos que sean liderados por Subalab y realizar la logística para garantizar el éxito de eventos virtuales y presenciales </t>
  </si>
  <si>
    <t xml:space="preserve">10. Elaborar informe que reporte los alcances de ciudadanos y el impacto de los diseños desarrollados </t>
  </si>
  <si>
    <t xml:space="preserve">1. Elaborar propuestas metodológicas y diseñar y desarrollar los contenidos para llevar a cabo procesos de formación e innovación. </t>
  </si>
  <si>
    <t xml:space="preserve">2. Desarrollar procesos de innovación social que se realicen en el laboratorio de innovación SUBALAB. </t>
  </si>
  <si>
    <t xml:space="preserve">3. Acompañar la preparación y el desarrollo de los encuentros que se realicen con la ciudadanía, de acuerdo con las temáticas a cargo. </t>
  </si>
  <si>
    <t xml:space="preserve">4. Elaborar las fichas de idea o de concepto de los prototipos para orientar la implementación hacia el plan de desarrollo, presupuestos participativos, vinculación con el sector u otra ruta de solución. </t>
  </si>
  <si>
    <t>5. Las demás que se deriven del objeto contractual y sean requeridas por el supervisor.</t>
  </si>
  <si>
    <t>1. Recopilar, procesar y analizar datos geoespaciales para identificar tendencias, patrones y insights.</t>
  </si>
  <si>
    <t>2. Aplicar técnicas de geoprocessing y análisis espacial para extraer conocimientos de los datos geoespaciales.</t>
  </si>
  <si>
    <t>3. Implementar y configurar herramientas de geoespacialización.</t>
  </si>
  <si>
    <t>4. Desarrollar y mantener mapas de geoespacilización y visualizaciones geográficas.</t>
  </si>
  <si>
    <t>5. Crear mapas y visualizaciones geográficas para comunicar insights y resultados.</t>
  </si>
  <si>
    <t>6. Diseñar y desarrollar mapas y visualizaciones geográficas para la toma de decisiones informadas.</t>
  </si>
  <si>
    <t>7. Integrar datos geoespaciales con análisis de datos para obtener resultados que permitan la toma de decisiones.</t>
  </si>
  <si>
    <t>1. Recopilar y revisar documentación relevante para la implementación del SDI.</t>
  </si>
  <si>
    <t>2. Identificar necesidades de documentación y desarrollar planes para abordarlas.</t>
  </si>
  <si>
    <t>3. Diseñar y ejecutar planes de comunicación y capacitación para las coordinaciones de la Alcaldía.</t>
  </si>
  <si>
    <t>4. Brindar capacitación y soporte en la utilización de herramientas de analítica institucional y geoespacialización.</t>
  </si>
  <si>
    <t>5. Trabajar para asegurar la adopción efectiva de herramientas y procesos.</t>
  </si>
  <si>
    <t>6. Realizar seguimiento y evaluación de la efectividad de la comunicación y capacitación.</t>
  </si>
  <si>
    <t>7. Identificar áreas de mejora y proponer acciones correctivas.</t>
  </si>
  <si>
    <t>1. Realizar la supervisión de contratos y convenios que le sean designados por el alcalde(sa) Local, conforme con lo establecido en el Manual de Supervisión e Interventoría de la Secretaría Distrital de Gobierno.</t>
  </si>
  <si>
    <t>2. Realizar la elaboración de los estudios previos de los proyectos de inversión designados por el ordenador del gasto, de acuerdo con el plan de compras del Área de Gestión del Desarrollo Local.</t>
  </si>
  <si>
    <t>3. Realizar actividades de planeación presupuestal y seguimiento de los proyectos de inversión que le sean asignados.</t>
  </si>
  <si>
    <t>1. Verificar jurídicamente los documentos asignados para efectos de registro de Propiedades.</t>
  </si>
  <si>
    <t>3. Resolver los recursos y revocatorias asignadas dentro de los 15 días siguientes a su reasignación verificando que el número de folios del expediente físico coincida con el número de folios en el sistema.</t>
  </si>
  <si>
    <t xml:space="preserve">1. Realizar la supervisión de contratos y convenios que le sean designados por el Alcalde(sa) Local, conforme con lo establecido en el Manual de Supervisión e Interventoría de la Secretaría Distrital de Gobierno. </t>
  </si>
  <si>
    <t xml:space="preserve">2. Proveer soporte especializado al Alcalde(sa) Local en todos los temas relacionados con los proyectos a cargo del Área de Gestión para el Desarrollo Local, ante las entidades estatales y de interacción de la comunidad. </t>
  </si>
  <si>
    <t xml:space="preserve">4. Elaborar los diagnósticos, documentos técnicos, análisis del sector, estudios de mercado y todos los demás que hagan parte de la formulación de los proyectos y componentes a su cargo </t>
  </si>
  <si>
    <t>10. Las demás que sean inherentes al objeto contractual, que se encuentren en la normatividad o que sean asignadas por el supervisor del contrato</t>
  </si>
  <si>
    <t>1. Proyectar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t>
  </si>
  <si>
    <t>2. Realizar el control y seguimiento al trámite y respuesta oportuna a proposiciones, tutelas, acciones populares y requerimientos de entes de control.</t>
  </si>
  <si>
    <t>3. Asistir a las audiencias y reuniones relacionadas con acciones populares que convoquen los juzgados, secretaria general, secretaria de gobierno u otras entidades y demás reuniones a las que sea convocado.</t>
  </si>
  <si>
    <t>4. Presentar informes periódicos a los juzgados, en relación con el avance de las acciones populares.</t>
  </si>
  <si>
    <t>5. Apoyar los operativos que delegue el Alcalde Local o su delegado o apoyo a la supervisión.</t>
  </si>
  <si>
    <t>6. Mantener las bases de datos actualizadas que le sean asignadas en concordancia con el objeto contractual.</t>
  </si>
  <si>
    <t>7. Apoyar la ejecución de los procesos administrativos y/o jurídicos y/o técnicos y/o financieros que se adelanten en el Área de gestión del Desarrollo Local, así como en la formulación de lineamientos técnicos para las diferentes etapas de planes, programas y proyectos.</t>
  </si>
  <si>
    <t>8. Apoyar en los casos especiales y asuntos relevantes desde el punto de vista jurídico y/o financiero, relacionados con la aplicación de la normatividad vigente, en materia contractual y administrativa.</t>
  </si>
  <si>
    <t xml:space="preserve">11. Presentar informe mensual de las actividades realizadas, dando cuenta del cumplimiento de las obligaciones pactadas. </t>
  </si>
  <si>
    <t>2. Ingresar la información a los aplicativos dispuestos para el manejo de actuaciones administrativas.</t>
  </si>
  <si>
    <t xml:space="preserve">1. Apoyar la elaboración, radicación, entrega y archivo de documentos, memorandos y oficios cuando le sea requerido por el Inspector de Policía. </t>
  </si>
  <si>
    <t xml:space="preserve">2. Ingresar la información a los aplicativos dispuestos para el manejo de actuaciones administrativas </t>
  </si>
  <si>
    <t xml:space="preserve">3. Apoyar en la organización del archivo de gestión y la verificación y depuración documental. </t>
  </si>
  <si>
    <t xml:space="preserve">4. Dar correcta atención y orientación a la ciudadanía de manera personal y telefónica. </t>
  </si>
  <si>
    <t xml:space="preserve">5. Apoyar al Inspector de Policía en la gestión de asuntos relacionados con disponibilidad de espacios, equipos, transporte, suministros y demás elementos requeridos para el desarrollo de sus actividades. </t>
  </si>
  <si>
    <t xml:space="preserve">7. Presentar informe mensual de las actividades realizadas en cumplimiento de las obligaciones pactadas. </t>
  </si>
  <si>
    <t xml:space="preserve">8. Entregar, mensualmente, el archivo de los documentos suscritos que haya generado en cumplimiento del objeto y obligaciones contractuales. </t>
  </si>
  <si>
    <t xml:space="preserve">1. Desarrollar actividades de apoyo administrativo en la Planeación de la Gestión Policiva Local conducentes al cumplimiento de las metas y objetivos del Plan de Desarrollo Local </t>
  </si>
  <si>
    <t xml:space="preserve">2. Brindar la asistencia administrativa requerida en temas relacionados con la Gestión Policiva de la Alcaldía Local de para dar cumplimiento a lo dispuesto en el Plan Institucional de Gestión </t>
  </si>
  <si>
    <t xml:space="preserve">3. Apoyar en el registro, consolidación y sistematización de la información resultante de la ejecución de las actuaciones administrativas de la Gestión Policiva. </t>
  </si>
  <si>
    <t xml:space="preserve">4. Apoyar en el manejo y consolidación de bases de datos, reportes, indicadores e informes derivados de la ejecución de los planes de trabajo de la Gestión Policiva de la Alcaldía Local </t>
  </si>
  <si>
    <t xml:space="preserve">5. Apoyar la construcción de informes, presentaciones, consolidados de información, análisis de datos y proyección de documentos que le sean requeridos en el proceso de planeación y/o el Alcalde Local. </t>
  </si>
  <si>
    <t xml:space="preserve">6. Apoyar el funcionamiento y soporte al uso de los aplicativos establecidos por la Secretaria de Gobierno para la gestión administrativa. </t>
  </si>
  <si>
    <t xml:space="preserve">7. Apoyar la preparación y desarrollo de actividades e informes de rendición de cuentas, gobierno abierto, transparencia que le sean requeridos por el supervisor del contrato. </t>
  </si>
  <si>
    <t xml:space="preserve">8. Apoyar la consolidación de reportes para alimentar el tablero de seguimiento al Plan de Gestión de la Entidad. </t>
  </si>
  <si>
    <t xml:space="preserve">9. Apoyar la atención a las peticiones ciudadanas, así como las solicitudes de entes de control dentro del término legal y no cerrar el trámite en el aplicativo Orfeo hasta no se tenga un pronunciamiento de fondo. </t>
  </si>
  <si>
    <t>10. Acompañar y asistir a la administración local a las diferentes reuniones, mesas de trabajo, audiencias y jornadas convocadas por las entidades y comunidades, según indicaciones del despacho.</t>
  </si>
  <si>
    <t xml:space="preserve">1. Coordinar, articular, orientar y concertar las acciones de la Alcaldía Local en materia de promoción local de la participación y fortalecimiento de la sociedad civil y sus organizaciones sociales. </t>
  </si>
  <si>
    <t xml:space="preserve">2. Articular los espacios de participación ciudadana y comunitaria, Juntas de Acción Comunal, Asociaciones de Vecinos y demás instancias de participación existentes en la Localidad de conformidad con las indicaciones de la Alcaldía Local. </t>
  </si>
  <si>
    <t xml:space="preserve">3. 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</si>
  <si>
    <t xml:space="preserve">4. Realizar o participar en las reuniones de carácter ordinario y/o extraordinario de las instancias de participación y/o de Gobierno de la localidad que le sean designadas por el Alcalde (sa) Local. </t>
  </si>
  <si>
    <t xml:space="preserve">5. Articular acciones y estrategias para la implementación de la política pública y del Sistema Distrital de Participación. </t>
  </si>
  <si>
    <t xml:space="preserve">6. Realizar los eventos ciudadanos y/o comunitarios que le sean designados. </t>
  </si>
  <si>
    <t xml:space="preserve">7. Dar respuesta y trámite a los requerimientos y peticiones relacionados con el tema de participación, que se requieran. </t>
  </si>
  <si>
    <t xml:space="preserve">8. Consolidar y analizar los diagnósticos sectoriales o poblacionales suministrados por las instituciones con presencia en lo local, cuando así se requiera. </t>
  </si>
  <si>
    <t xml:space="preserve">9. Formular los proyectos de inversión relacionados con participación ciudadana, que se financien con recursos del Fondo de Desarrollo Local. </t>
  </si>
  <si>
    <t xml:space="preserve">10. Realizar seguimiento en la etapa precontractual y contractual de los proyectos de inversión relacionados con participación ciudadana, que se financien con recursos del Fondo de Desarrollo Local. </t>
  </si>
  <si>
    <t xml:space="preserve">11. Realizar el apoyo a la supervisión de contratos y convenios relacionados con participación ciudadana que le sean designados por el (la) Alcalde (sa) Local, según lo establecido en el Manual de Supervisión e Interventoría de la Secretaría Distrital de Gobierno. </t>
  </si>
  <si>
    <t>1. Realizar la supervisión de contratos y convenios relacionados con participación ciudadana que le sean designados por el (la) Alcalde (sa) Local, según lo establecido en el Manual de Supervisión e Interventoría de la Secretaría Distrital de Gobierno.</t>
  </si>
  <si>
    <t>2. Realizar la articulación, orientación y concertación de las acciones de la Alcaldía Local en materia de promoción local de la participación y fortalecimiento de la sociedad civil y sus organizaciones sociales.</t>
  </si>
  <si>
    <t>3. Articular los espacios de participación ciudadana y comunitaria, Juntas de Acción Comunal, Asociaciones de Vecinos y demás instancias de participación existentes en la Localidad de conformidad con las indicaciones de la Alcaldía Local.</t>
  </si>
  <si>
    <t>4. 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t>
  </si>
  <si>
    <t>5. Realizar o participar en las reuniones de carácter ordinario y/o extraordinario de las instancias de participación y/o de Gobierno de la localidad que le sean designadas por el Alcalde (sa) Local.</t>
  </si>
  <si>
    <t>6. Articular acciones y estrategias para la implementación de la política pública y del Sistema Distrital de Participación.</t>
  </si>
  <si>
    <t>7. Participar en la realización de eventos ciudadanos y/o comunitarios que le sean designados.</t>
  </si>
  <si>
    <t>8. Dar trámite y respuesta a los requerimientos y peticiones relacionados con el tema de participación, que se requieran.</t>
  </si>
  <si>
    <t>9. Consolidar y analizar los diagnósticos sectoriales o poblacionales suministrados por las instituciones con presencia en lo local, cuando así se requiera.</t>
  </si>
  <si>
    <t>10. Formular los proyectos de inversión relacionados con participación ciudadana, que se financien con recursos del Fondo de Desarrollo Local.</t>
  </si>
  <si>
    <t>11. Realizar seguimiento en la etapa precontractual y contractual de los proyectos de inversión relacionados con participación ciudadana, que se financien con recursos del Fondo de Desarrollo Local.</t>
  </si>
  <si>
    <t>13. Las demás que se le asignen y que surjan de la naturaleza del Contrato.</t>
  </si>
  <si>
    <t xml:space="preserve">1. Realizar la supervisión de contratos y convenios relacionados con participación ciudadana que le sean designados por el (la) Alcalde (sa) Local, según lo establecido en el Manual de Supervisión e Interventoría de la Secretaría Distrital de Gobierno. </t>
  </si>
  <si>
    <t xml:space="preserve">2. Realizar la articulación, orientación y concertación de las acciones de la Alcaldía Local en materia de promoción local de la participación y fortalecimiento de la sociedad civil y sus organizaciones sociales. </t>
  </si>
  <si>
    <t xml:space="preserve">3. Articular los espacios de participación ciudadana y comunitaria, Juntas de Acción Comunal, Asociaciones de Vecinos y demás instancias de participación existentes en la Localidad de conformidad con las indicaciones de la Alcaldía Local </t>
  </si>
  <si>
    <t xml:space="preserve">4. 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</si>
  <si>
    <t xml:space="preserve">5. Realizar o participar en las reuniones de carácter ordinario y/o extraordinario de las instancias de participación y/o de Gobierno de la localidad que le sean designadas por el Alcalde (sa) Local. </t>
  </si>
  <si>
    <t xml:space="preserve">6. Articular acciones y estrategias para la implementación de la política pública y del Sistema Distrital de Participación. </t>
  </si>
  <si>
    <t xml:space="preserve">7. Participar en la realización de eventos ciudadanos y/o comunitarios que le sean designados. </t>
  </si>
  <si>
    <t xml:space="preserve">8. Dar trámite y respuesta a los requerimientos y peticiones relacionados con el tema de participación, que se requieran. </t>
  </si>
  <si>
    <t xml:space="preserve">9. Consolidar y analizar los diagnósticos sectoriales o poblacionales suministrados por las instituciones con presencia en lo local, cuando así se requiera. </t>
  </si>
  <si>
    <t xml:space="preserve">10. Formular los proyectos de inversión relacionados con participación ciudadana, que se financien con recursos del Fondo de Desarrollo Local. </t>
  </si>
  <si>
    <t xml:space="preserve">11. Realizar seguimiento en la etapa precontractual y contractual de los proyectos de inversión relacionados con participación ciudadana, que se financien con recursos del Fondo de Desarrollo Local. </t>
  </si>
  <si>
    <t>1. Realizar las actividades precontractuales, contractuales y/o de seguimiento que sean necesarias para la correcta ejecución de la meta ¿Financiar 50 proyectos del sector cultural y creativo¿ del proyecto 1965 ¿Suba territorio cultural¿.</t>
  </si>
  <si>
    <t xml:space="preserve">1. Realizar y entregar para aprobación un cronograma de actividades, entrega de productos y plan de trabajo </t>
  </si>
  <si>
    <t xml:space="preserve">6. Realizar los procesos de caracterización y diagnósticos del sector cultural y organizaciones en la localidad. </t>
  </si>
  <si>
    <t xml:space="preserve">7. Promover los procesos de fortalecimiento de las organizaciones, agrupaciones y actores del sector cultural. </t>
  </si>
  <si>
    <t xml:space="preserve">8. Atender las solicitudes y suministrar información local relacionada con arte, cultura y patrimonio. </t>
  </si>
  <si>
    <t xml:space="preserve">9. Contribuir en la producción y logística de las actividades realizadas por la Alcaldía Local. </t>
  </si>
  <si>
    <t xml:space="preserve">10. Suministrar información para la presentación o rendición de informes a los entes de control, entidades, instancias de participación y comunidad en general. </t>
  </si>
  <si>
    <t>1. Liderar la programación de actividades en la Casa de la Memoria, asegurando la disponibilidad de espacios y recursos necesarios para su realización.</t>
  </si>
  <si>
    <t>2. Diseñar y supervisar la implementación de proyectos culturales, académicos, artísticos e institucionales que promuevan la memoria histórica de la localidad de Suba y fomentar la creación de alianzas estratégicas con organizaciones culturales y educativas para la realización de actividades que refuercen la misión de la Casa Memoria de Suba.</t>
  </si>
  <si>
    <t>3. Supervisar y coordinar el alistamiento y la disposición de los espacios y equipos necesarios para las actividades que se desarrollen en la Casa Memoria y garantizar que los espacios y recursos estén en condiciones óptimas para su uso.</t>
  </si>
  <si>
    <t>4. Facilitar las interlocuciones con organizaciones sociales y otros grupos ciudadanos interesados en utilizar los espacios de la Casa de la Memoria y promover la participación activa de la comunidad en las actividades de la Casa Memoria, asegurando un espacio inclusivo y participativo.</t>
  </si>
  <si>
    <t>5. Delegar y supervisar las tareas asignadas al equipo de gestión, asegurando el cumplimiento de sus responsabilidades contractuales.</t>
  </si>
  <si>
    <t>6. Gestionar y monitorear el estado de la infraestructura y equipamiento de la Casa de la Memoria, asegurando su mantenimiento y buen funcionamiento y reportar las reparaciones y mejoras necesarias para mantener las instalaciones en condiciones adecuadas.</t>
  </si>
  <si>
    <t>7. Representar a la Casa Memoria en reuniones convocadas por el Alcalde Local, la Coordinación de Participación, o cualquier otra autoridad relevante y mantener una comunicación constante y efectiva con las entidades supervisores y coordinadoras.</t>
  </si>
  <si>
    <t>8. Asegurar que todas las actividades y funciones realizadas en la Casa Memoria cumplan con la normativa vigente y los lineamientos contractuales establecidos y coordinar con el supervisor del contrato para resolver cualquier eventualidad o consulta que surja en el desarrollo de las actividades.</t>
  </si>
  <si>
    <t>9. Las demás que sean obligaciones que sean inherentes al objeto contractual, que se encuentren en la normatividad o que sean solicitadas por el supervisor del Contrato.</t>
  </si>
  <si>
    <t xml:space="preserve">1. Realizar las actividades precontractuales, contractuales y/o de seguimiento que sean necesarias para la
correcta ejecución de la meta ¿Financiar 50 proyectos del sector cultural y creativo¿ del proyecto 1965
¿Suba territorio cultural¿
</t>
  </si>
  <si>
    <t xml:space="preserve">2. Realizar las actividades de apoyo a la supervisión de los contratos o convenios que le sean asignados,
de conformidad con las disposiciones legales.
</t>
  </si>
  <si>
    <t xml:space="preserve">3. Responder a las solicitudes de la ciudadanía como de entes de control, oficios, derechos de petición y/o
similares que sean radicados en el aplicativo Orfeo y/o por diferentes medios, que le sean asignados.
</t>
  </si>
  <si>
    <t xml:space="preserve">4. Realizar las actividades necesarias para la depuración de los compromisos constituidos como
obligaciones por pagar.
</t>
  </si>
  <si>
    <t xml:space="preserve">5. Asistir a las reuniones, consejos, mesas e instancias de participación que se generen o se relacionen
con los asuntos locales o que se desarrollen en la localidad, que le sean designados por el Alcalde y/o el
apoyo a la supervisión del contrato.
</t>
  </si>
  <si>
    <t xml:space="preserve">6. Realizar los documentos necesarios para la rendición de informes, rendición de cuentas y avances del
Plan de Desarrollo Local a entes de control, entidades, instancias de participación y comunidad en general.
</t>
  </si>
  <si>
    <t xml:space="preserve">7. Apoyar la elaboración de los diagnósticos, documentos técnicos, análisis de sector, estudios de mercado
y todos los demás que hagan parte de la formulación de los proyectos a su cargo.
</t>
  </si>
  <si>
    <t>8. Las demás actividades que le sean asignadas por el supervisor y/o apoyo a la supervisión del contrato
que sean relacionadas con el objeto del contrato.</t>
  </si>
  <si>
    <t xml:space="preserve">1. Articular con entidades distritales la territorialización e implementación de la Política Pública Distrital de juventud y/o vejez. </t>
  </si>
  <si>
    <t xml:space="preserve">2. Articular con entidades distritales la realización de diagnósticos, caracterizaciones y gestión de la información e indicadores que evidencien la situación de la juventud y/o vejez en la localidad y articular el desarrollo de acciones para mitigar sus necesidades. </t>
  </si>
  <si>
    <t xml:space="preserve">3. Diseñar estrategias de gestión de la información, creación e indicadores, recolección de datos cuantitativos y cualitativos y manejo adecuado de la información de acuerdo a la política de datos abiertos y manejo de datos vigentes. </t>
  </si>
  <si>
    <t xml:space="preserve">4. Efectuar la planeación, gestión, convocatoria, acompañamiento y seguimiento a la participación e instancias de juventud y/o vejez, en pro de fortalecer sus procesos de participación, representación, diálogo, concertación e incidencia en la dinámica a nivel local. </t>
  </si>
  <si>
    <t xml:space="preserve">5. Servir de enlace entre organizaciones e instancias de participación local de juventud y/o vejez con las autoridades locales, a fin de visibilizar sus demandas y propuestas para garantizar el ejercicio de sus derechos. </t>
  </si>
  <si>
    <t xml:space="preserve">6. Prestar el apoyo para atender los requerimientos verbales y escritos que se presenten en temas de juventud y/o vejez de la localidad de Suba. </t>
  </si>
  <si>
    <t xml:space="preserve">7. Realizar los eventos ciudadanos y/o comunitarios que le sean designados. </t>
  </si>
  <si>
    <t xml:space="preserve">8. Dar respuesta de los requerimientos y peticiones relacionados con el tema de participación. </t>
  </si>
  <si>
    <t xml:space="preserve">9. Suministrar información para la presentación o rendición de informes a los entes de control, entidades, instancias de participación y comunidad en general. </t>
  </si>
  <si>
    <t xml:space="preserve">11. Participar en el diseño e implementación de acciones de fortalecimiento de organizaciones de juventud y/o vejez. </t>
  </si>
  <si>
    <t xml:space="preserve">12. Participar en la formulación de proyectos de inversión asociados a los temas de juventud y/o vejez que se financien con fondos de desarrollo local. </t>
  </si>
  <si>
    <t xml:space="preserve">13. Realizar la supervisión de contratos y convenios que le sean designados por el alcalde(sa) Local, conforme con lo establecido en el Manual de Supervisión e Interventoría de la Secretaría Distrital de Gobierno. </t>
  </si>
  <si>
    <t xml:space="preserve">1. Coordinar la implementación de la Política Pública para los Pueblos Indígenas a nivel local. </t>
  </si>
  <si>
    <t xml:space="preserve">2. Elaborar los estudios previos de los proyectos de inversión designados por el ordenador del gasto, de acuerdo con el plan de compras del Área de Gestión del Desarrollo Local </t>
  </si>
  <si>
    <t xml:space="preserve">3. Articular con los enlaces de la Subdirección de Asuntos Étnicos, la realización de un diagnóstico que evidencie las situaciones de los Pueblos Indígenas de la localidad y articular el desarrollo de acciones para mitigar sus necesidades. </t>
  </si>
  <si>
    <t xml:space="preserve">4. Efectuar la planeación, gestión, convocatoria, acompañamiento y seguimiento a la participación e instancias de los Pueblos Indígenas, en vía de fortalecer sus procesos de participación, representación, diálogo, concertación e incidencia en la dinámica a nivel local. </t>
  </si>
  <si>
    <t xml:space="preserve">5. Elaborar el diagnóstico, formulación y aprobación de planes, programas, proyectos y actividades de gestión pública en la localidad, con el propósito de garantizar la inclusión del enfoque diferencial étnico en el marco de la Política Pública para los Pueblos Indígenas. </t>
  </si>
  <si>
    <t xml:space="preserve">6. Servir de enlace entre la instancia de los Pueblos Indígenas y con las autoridades locales, a fin de visibilizar sus demandas y propuestas para garantizar el ejercicio de sus derechos </t>
  </si>
  <si>
    <t xml:space="preserve">7. Atender los requerimientos verbales y escritos que presenten los Pueblos Indígenas residentes en la localidad. </t>
  </si>
  <si>
    <t xml:space="preserve">8. Colaborar en la realización de eventos ciudadanos y/o comunitarios que le sean designados. </t>
  </si>
  <si>
    <t xml:space="preserve">9. Dar respuesta a los requerimientos y peticiones relacionados con el tema de participación, que se requieran. </t>
  </si>
  <si>
    <t xml:space="preserve">10. Suministrar la información para la presentación o rendición de informes a los entes de control, entidades, instancias de participación y comunidad en general. </t>
  </si>
  <si>
    <t xml:space="preserve">12. Realizar supervisión de contratos y convenios que le sean designados por el alcalde(sa) Local, conforme con lo establecido en el Manual de Supervisión e Interventoría de la Secretaría Distrital de Gobierno. </t>
  </si>
  <si>
    <t>1. Recibir, distribuir, organizar y archivar tanto la correspondencia, como los documentos que se generen con respecto a despachos comisorios.</t>
  </si>
  <si>
    <t>2. Apoyar y mantener actualizados la base de datos correspondiente a los depachos comisorios.</t>
  </si>
  <si>
    <t>4. Apoyar en la proyección de respuestas a los requerimientos que sean emitidos.</t>
  </si>
  <si>
    <t>6. Realizar seguimiento a las respuestas oportunas de las solicitudes correspondientes a despachos comisorios.</t>
  </si>
  <si>
    <t>7. Mantener y velar por la actualización de las carpetas físicas y magnéticas de la documentación generada.</t>
  </si>
  <si>
    <t>9. Las demás que sean inherentes al objeto contractual y que sean solicitadas por el supervisor y/o apoyo a la supervisión del contrato</t>
  </si>
  <si>
    <t xml:space="preserve">1. Apoyar la gestión contractual en lo referente al manejo, configuración y gestión del usuario administrador
de las plataformas de contratación del SECOP.
</t>
  </si>
  <si>
    <t xml:space="preserve">2. Apoyar la proyección de las respuestas a derechos de petición, documentos técnicos y demás
comunicaciones oficiales, gestionando la administración de esta información en el aplicativo ORFEO.
</t>
  </si>
  <si>
    <t xml:space="preserve">3. Realizar el proceso de afiliación de ARL de los contratos que así lo requieran como su respectivo cargue
a SECOP II
</t>
  </si>
  <si>
    <t xml:space="preserve">4. Administrar el aplicativo SIDEAP para la verificación y aprobación de hojas de vida de los futuros
contratistas de la entidad.
</t>
  </si>
  <si>
    <t xml:space="preserve">5. Realizar acompañamiento en las auditorias que realiza los entes de control en el Fondo de desarrollo
Local.
</t>
  </si>
  <si>
    <t xml:space="preserve">6. Solicitar la expedición de los CRP de los contratos que se generen en la gestión contractual.
</t>
  </si>
  <si>
    <t xml:space="preserve">7. Realizar las actividades relacionadas con la implementación, cargue, manejo, validación y actualización
de información en el aplicativo SIPSE, relacionado con la etapa precontractual, incluida la generación de las
actas de inicio de contratos en el aplicativo.
</t>
  </si>
  <si>
    <t xml:space="preserve">8. Realizar las actividades relacionadas con la implementación, cargue, manejo, validación y actualización
de información en el aplicativo SIPSE, relacionado con la etapa contractual, incluidas la generación de las
modificaciones contractuales existentes en el aplicativo.
</t>
  </si>
  <si>
    <t xml:space="preserve">1. Realizar Plan de trabajo y cronograma de actividades de acuerdo a la metodología contratado y presentado al Coordinador y al Supervisor para la aprobación </t>
  </si>
  <si>
    <t xml:space="preserve">2. Realizar un plan de entrenamiento de acuerdo a la población que se le designe como beneficiaria. </t>
  </si>
  <si>
    <t xml:space="preserve">3. Realizar informe mensual de las actividades realizadas en el territorio en donde indique número de personas beneficiadas, metodologías utilizadas con cada grupo, identificación de talentos, generación de disciplinas </t>
  </si>
  <si>
    <t xml:space="preserve">4. Realizar el acompañamiento a los grupos asignados por la coordinación mediante el supervisor para realizar el entrenamiento deportivo de la disciplina que esté a cargo. </t>
  </si>
  <si>
    <t xml:space="preserve">5. Identificar el proceso de cada uno de los beneficiarios para fortalecer las escuelas de formación deportiva de la Localidad </t>
  </si>
  <si>
    <t xml:space="preserve">6. Realizar las actividades que se le asignen de acuerdo al cumplimiento de las iniciativas ganadoras de los presupuestos participativos. </t>
  </si>
  <si>
    <t xml:space="preserve">7. Llevar una base de datos actualizada de cada uno de los beneficiarios del proceso, disciplina trabajada y proceso llevado con cada uno. </t>
  </si>
  <si>
    <t xml:space="preserve">8. Trabajar concertadamente con el coordinador y todo el equipo de trabajo del sistema deportivo generando procesos en las comunidades </t>
  </si>
  <si>
    <t>9. Todas las demás que le asigne el supervisor del contrato</t>
  </si>
  <si>
    <t xml:space="preserve">1. Realizar el seguimiento y control a los procesos administrativos, lineamientos institucionales, consolidación de informes y reportes para el desarrollo de las actividades inherentes al despacho de la Alcaldía Local de Suba </t>
  </si>
  <si>
    <t xml:space="preserve">2. Asistir a los eventos, reuniones, capacitaciones, comités técnicos y comités de seguimiento presenciales y/o virtuales, a los que sea convocado y se requiera en relación con los temas a tratar en cumplimiento del objeto del contrato. </t>
  </si>
  <si>
    <t xml:space="preserve">3. Realizar el acompañamiento a los procesos de implementación de las estrategias de la alcaldía local de Suba, con el fin de que las mismas cumplan sus funciones y operen de conformidad con las directrices del Alcalde Local. </t>
  </si>
  <si>
    <t xml:space="preserve">4. Acompañar la articulación, orientación y concertación de las acciones de la Alcaldía Local en materia de promoción interinstitucional </t>
  </si>
  <si>
    <t xml:space="preserve">5. Realizar las acciones necesarias con el fin de cumplir las metas establecidas en el plan de gestión en todo lo concerniente al despacho de la Alcaldía Local de Suba </t>
  </si>
  <si>
    <t xml:space="preserve">6. Responder oportunamente los derechos de petición y demás solicitudes presentadas por los entes de control, corporaciones públicas y ciudadanía en general, que le sean asignadas y que estén relacionados con el objeto contractual </t>
  </si>
  <si>
    <t>7. Las demás que demande la Administración Local a través de su supervisor, que correspondan a la naturaleza del contrato y que sean necesarias para la consecución del fin del objeto contractual..</t>
  </si>
  <si>
    <t>1. Ejecutar las actividades administrativas y de gestión documental para clasificar las peticiones y solicitudes de la comunidad, y mantener la trazabilidad de estas, ante las diferentes áreas de la Alcaldía Local según su competencia, y ante las entidades públicas del orden Distrital y Nacional según sea el caso.</t>
  </si>
  <si>
    <t>2. Levantar las actas de todas las reuniones de la Gerencia de la Solución señalando las necesidades del territorio asignado y de los ciudadanos que la habitan teniendo en cuenta sus características culturales, étnicas, edades, estratos etc., de conformidad con los lineamientos dados por el Gerente de la Solución.</t>
  </si>
  <si>
    <t>3. Construir y hacer seguimiento a la base de datos de los líderes comunitarios, entidades distritales y empresarios para generar alianzas estratégicas y solución para coadyuvar a resolver los problemas y las necesidades más sentidas de la ciudadanía del territorio asignado.</t>
  </si>
  <si>
    <t>4. Apoyar en la preparación logística de los encuentros de las Gerencias de la Solución.</t>
  </si>
  <si>
    <t>5. Las demás que demande la Administración Local a través de su supervisor, que correspondan a la naturaleza del contrato y que sean necesarias para la consecución del fin del objeto contractual.</t>
  </si>
  <si>
    <t xml:space="preserve">1. Apoyar el reporte del Plan de Gestión Local de acuerdo con los lineamientos institucionales establecidos. </t>
  </si>
  <si>
    <t xml:space="preserve">2. Apoyar la consolidación de los planes de mejora internos y externo, documentando las evidencias. </t>
  </si>
  <si>
    <t xml:space="preserve">3. Apoyar la elaboración de los reportes e información necesaria relacionados con la promoción de la mejora </t>
  </si>
  <si>
    <t xml:space="preserve">4. Apoyar la sensibilización sobre el Sistema de Gestión Institucional. </t>
  </si>
  <si>
    <t xml:space="preserve">5. Apoyar el monitoreo y cumplimiento de la publicación y seguimiento a las acciones del Plan Anticorrupción y de Atención a la Ciudadanía. </t>
  </si>
  <si>
    <t xml:space="preserve">6. Apoyar las acciones para la actualización de documentos de procesos de la Alcaldía Local de Suba. </t>
  </si>
  <si>
    <t xml:space="preserve">7. Realizar verificación del estado de implementación de los requerimientos de las normas técnicas y legales que soportan el Sistema de Gestión Institucional, presentando los resultados al Alcalde Local y equipos de trabajo. </t>
  </si>
  <si>
    <t xml:space="preserve">8. Apoyar la atención a las visitas de auditoría que se realicen a la Alcaldía Local. </t>
  </si>
  <si>
    <t xml:space="preserve">9. Asistir a las reuniones a las que sea citado o designado, para la atención de los asuntos relacionados con el objeto contractual </t>
  </si>
  <si>
    <t>10. Las demás actividades de apoyo que le sean asignadas por el Alcalde Local y/o el apoyo a la supervisión del contrato y que surjan de la naturaleza del contrato</t>
  </si>
  <si>
    <t xml:space="preserve">1. Canalizar las necesidades de la comunidad al interior de las diferentes áreas de la Alcaldía Local según su competencia, y ante las entidades públicas del orden Distrital y Nacional según sea el caso. </t>
  </si>
  <si>
    <t xml:space="preserve">2. Identificar las necesidades del territorio asignado y de los ciudadanos que la habitan teniendo en cuenta sus características culturales, étnicas, edades, estratos etc. </t>
  </si>
  <si>
    <t xml:space="preserve">3. Realizar una caracterización del territorio apoyándose en el diagnóstico de la localidad, e identificando sus características demográficas, de infraestructura y servicios públicos, de salud, educación, vivienda, seguridad, desarrollo económico, deportes, etc. </t>
  </si>
  <si>
    <t xml:space="preserve">4. Identificar los líderes comunitarios, deportivos, sociales, religiosos y empresariales de entidades públicas </t>
  </si>
  <si>
    <t xml:space="preserve">5. Articular una red de líderes comunitarios, entidades distritales y empresarios para generar alianzas estratégicas y solución para coadyuvar a resolver los problemas y las necesidades más sentidas de la ciudadanía del territorio asignado. </t>
  </si>
  <si>
    <t xml:space="preserve">6. Hacer recorridos territoriales, para hacer presencia permanente en la Gerencia de la Solución a su cargo. </t>
  </si>
  <si>
    <t xml:space="preserve">7. Asistir a todas las reuniones que se citen relacionadas con las Gerencias de la Solución. </t>
  </si>
  <si>
    <t>8. Guardar la confidencialidad y el manejo debido de la información y bases de datos de información y atender con amabilidad, paciencia y respeto a los ciudadanos sin distingos de ninguna clase.</t>
  </si>
  <si>
    <t xml:space="preserve">1. Realizar las actividades relacionadas con la implementación, cargue, manejo, validación y actualización de información en el aplicativo SIPSE, incluido el análisis de los informes sobre la inscripción, formulación, viabilidad, registro, ejecución y seguimiento de proyectos del dicho aplicativo. </t>
  </si>
  <si>
    <t xml:space="preserve">2. Realizar los diferentes informes relacionados con la gestión de la Alcaldía Local de Suba, al igual que mantener las bases de datos actualizadas de acuerdo a la plataforma SIPSE. </t>
  </si>
  <si>
    <t xml:space="preserve">3. Desarrollar actividades de planeación estratégica y de seguimiento a los proyectos de inversión establecidas en el Plan de Desarrollo Local, al igual que las actividades derivadas de los planes de mejoramiento. </t>
  </si>
  <si>
    <t xml:space="preserve">4. Participar en las reuniones en los cuales sea designado por el supervisor, de conformidad con el objeto de su contrato. </t>
  </si>
  <si>
    <t xml:space="preserve">6. Elaborar documentos técnicos que hagan parte de la estructuración de estudios previos. </t>
  </si>
  <si>
    <t xml:space="preserve">7. Realizar las evaluaciones en el componente técnico de los proponentes y las propuestas que le sean asignadas, en el marco de los procesos de selección de contratistas que adelanta en el Área de Gestión de Desarrollo Local. </t>
  </si>
  <si>
    <t>8. Las demás actividades que le sean asignadas por el Alcalde Local y/o el apoyo a la supervisión del contrato y que surjan de la naturaleza del contrato.</t>
  </si>
  <si>
    <t>1. Apoyar la actualización del banco de proyectos, fichas EBI, DTS y demás documentos necesarios para los que sean designados.</t>
  </si>
  <si>
    <t>2. Realizar y apoyar las actividades relacionadas con la elaboración de documentos técnicos y seguimiento que hagan parte de la estructuración de presupuestos participativos.</t>
  </si>
  <si>
    <t>3. Apoyar la elaboración de informes que hagan parte del seguimiento al plan de gestión local, el plan de desarrollo local y los planes de mejoramiento del área de gestión para el desarrollo local.</t>
  </si>
  <si>
    <t>4. Apoyar la actualización y seguimiento al Plan Anual de Adquisiciones.</t>
  </si>
  <si>
    <t>6. Apoyar en la elaboración de oficios y asistir a las reuniones del observatorio ciudadano.</t>
  </si>
  <si>
    <t>7. Apoyar al seguimiento a las mesas técnicas Mujer Genero.</t>
  </si>
  <si>
    <t>1. Realizar el proceso de consolidación de la información para desarrolla el reporte MUSI, la actualización del aplicativo SEGPLAN y demás asignados.</t>
  </si>
  <si>
    <t>2. Revisar, analizar y atender los requerimientos relacionados con los Objetivos de Desarrollo Sostenible, políticas públicas, planes, programas y proyectos distritales y nacionales.</t>
  </si>
  <si>
    <t>4. Realizar la actualización de las fichas EBI, DTS y demás documentos necesarios para los proyectos de inversión que le sean asignados.</t>
  </si>
  <si>
    <t>5. Participar en las reuniones en los cuales sea designado por el supervisor, de conformidad con el objeto de su contrato.</t>
  </si>
  <si>
    <t>6. Elaborar documentos técnicos que hagan parte de la estructuración de estudios previos.</t>
  </si>
  <si>
    <t xml:space="preserve">1. Realizar las actividades precontractuales, contractuales y/o de seguimiento que sean necesarias para la
correcta ejecución de la meta ¿Implementar 750 acciones de fomento para la agricultura urbana? del
proyecto 1995 ¿Sembrando emprendimiento urbano¿
</t>
  </si>
  <si>
    <t>2. Elaborar los documentos técnicos, análisis del sector, estudios de mercado, matriz de riesgos, estudios previos y todas aquellas actividades que se deriven de las diferentes etapas precontractuales, contractuales y postcontractuales de los rubros de funcionamiento designados por el ordenador del gasto de acuerdo con el plan de compras de la Alcaldía Local de Suba.</t>
  </si>
  <si>
    <t>3. Realizar el apoyo a la supervisión, informes, certificaciones y demás acciones necesarias para realizar la depuración de los compromisos constituidos como obligaciones por pagar de los contratos y/o convenios designados por el ordenador del gasto.</t>
  </si>
  <si>
    <t>4. Realizar actividades de apoyo en la revisión de cuentas naturales, apoyo en la programación anual de PAC y las reprogramaciones requeridas por el Área de Gestión del Desarrollo Local y la depuración de los compromisos constituidos como obligaciones por pagar de los procesos de funcionamiento a que haya lugar.</t>
  </si>
  <si>
    <t>5. Apoyar en la revisión y/o seguimiento de las respuestas Peticiones, Quejas, Reclamos y sugerencias presentadas por los ciudadanos y entes de control, que le sean asignadas mediante el aplicativo ORFEO y/o Bogotá te escucha, de manera oportuna y dentro de los términos de ley.</t>
  </si>
  <si>
    <t>6. Participar en reuniones y comités a los cuales sea citado y/o designado en los temas de conformidad con su objeto contractual.</t>
  </si>
  <si>
    <t>7. Entregar oportunamente los documentos que le sean derivados de la gestión de los contratos asignados como apoyo a la supervisión, al archivo o al responsable correspondiente, en los tiempos establecidos en la Ley.</t>
  </si>
  <si>
    <t>8. Apoyar las diferentes actividades administrativas solicitadas por el ordenador del gasto y/o coordinador del Área de Gestión de Desarrollo Local.</t>
  </si>
  <si>
    <t>1. Apoyar el diseño y desarrollo de programas para el mejoramiento de las prácticas de trabajo, campañas de bienestar, seguridad y salud en el trabajo entre los servidores públicos y contratistas por prestación de servicios, y la divulgación de estos.</t>
  </si>
  <si>
    <t>2. Apoyar en el desarrollo de estrategias para lograr la divulgación y participación activa de los contratistas y funcionarios de la Secretaria Distrital de Gobierno en las actividades de bienestar, capacitación y seguridad y salud en el trabajo.</t>
  </si>
  <si>
    <t>3. Apoyar las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t>
  </si>
  <si>
    <t>4. Apoyar la ejecución de las actividades relacionadas con el bienestar laboral, de los servidores públicos y contratistas por prestación de servicios de la Entidad.</t>
  </si>
  <si>
    <t>5. Apoyar la identificación, implementación y ejecución de las estrategias asociadas con el manejo del Riesgo Psicosocial.</t>
  </si>
  <si>
    <t>6. Apoyar el proceso de entrevistas de las personas que se inscribieron en el Banco de Hojas de Vida de Bogotá, en la plataforma de Talento No Palanca, atendiendo a las necesidades de vinculación contractual de la entidad.</t>
  </si>
  <si>
    <t>7. Acompañar a la entidad en la fijación de los criterios que permitan hacer la valoración de las capacidades y competencias de los candidatos.</t>
  </si>
  <si>
    <t>8. Asistir a las reuniones a las que sea citado o designado, para la atención de los asuntos relacionados con el objeto contractual.</t>
  </si>
  <si>
    <t xml:space="preserve">1. Elaborar el diseño y desarrollo de programas para el mejoramiento de las prácticas de trabajo, campañas de bienestar, seguridad y salud en el trabajo entre los servidores públicos y contratistas por prestación de servicios, y la divulgación de estos </t>
  </si>
  <si>
    <t xml:space="preserve">2. Contribuir al desarrollo de estrategias para lograr la divulgación y participación activa de los contratistas y funcionarios de la Secretaria Distrital de Gobierno en las actividades de bienestar, capacitación y seguridad y salud en el trabajo </t>
  </si>
  <si>
    <t xml:space="preserve">3. Gestionar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 </t>
  </si>
  <si>
    <t xml:space="preserve">4. Promover actividades relacionadas con el bienestar laboral, de los servidores públicos y contratistas por prestación de servicios de la Entidad </t>
  </si>
  <si>
    <t xml:space="preserve">5. Implementar identificar y ejecutar estrategias asociadas con el manejo del Riesgo Psicosocial </t>
  </si>
  <si>
    <t xml:space="preserve">6. Realizar el proceso de entrevistas de las personas que se inscribieron en el Banco de Hojas de Vida de Bogotá, en la plataforma de Talento No Palanca, atendiendo a las necesidades de vinculación contractual de la entidad. </t>
  </si>
  <si>
    <t>1. Apoyar la verificación, seguimiento y control de las cuentas de cobro de personas naturales para su respectiva reprogramación y pago.</t>
  </si>
  <si>
    <t>2. Apoyar en el seguimiento oportuno al pago de los servicios públicos de las respectivas sedes del Fondo de Desarrollo Local, así como elaborar base de datos y entregar reportes cuando se requiera.</t>
  </si>
  <si>
    <t>3. Apoyar en la generación de los recibos de pago por conceptos varios de los ciudadanos y entidades ante la Secretaria Distrital de Hacienda.</t>
  </si>
  <si>
    <t>4. Apoyar en la programación de recorridos que sean programados por las áreas de la Alcaldía en cuanto a apoyo vehicular.</t>
  </si>
  <si>
    <t>5. Proyectar solicitudes para las entidades y/o ciudadanos cuando se le requieran.</t>
  </si>
  <si>
    <t>12. Las demás que sean inherentes al objeto contractual, que se encuentren en la normatividad vigente o sean solicitadas por el supervisor del contrato.</t>
  </si>
  <si>
    <t>5. Las demás que sean inherentes al objeto contractual, que se encuentren en la normatividad vigente o sean solicitadas por el supervisor y/o apoyo a la supervisión del contrato</t>
  </si>
  <si>
    <t>4. Asistir a las reuniones, consejos, mesas e instancias de participación que se generen y se relacionen con el objeto contractual y que le sean designados por el Alcalde y/o el a la supervisión del contrato.</t>
  </si>
  <si>
    <t>7. Apoyar actividades relacionadas con la promoción de los derechos humanos en la localidad.</t>
  </si>
  <si>
    <t xml:space="preserve">2. Participar en los diferentes comités y audiencias de contratación de los procesos de selección que le sean asignados. </t>
  </si>
  <si>
    <t xml:space="preserve">3. Apoyar al Alcalde en la revisión y seguimiento de temas de tipo contractual, que por su naturaleza tenga o requieran una atención especial por parte de la Alcaldía local de suba y los órganos de control. </t>
  </si>
  <si>
    <t xml:space="preserve">4. Participar en las diferentes reuniones en relación con órganos de control. </t>
  </si>
  <si>
    <t xml:space="preserve">5. Acompañar los proceso de incumplimiento adelantados por la Alcaldía Local de Suba. </t>
  </si>
  <si>
    <t xml:space="preserve">6. Emitir los conceptos jurídicos de carácter contractual y realizar los análisis de tipo jurídico de la misma índole que le sean requeridos por el Alcalde. </t>
  </si>
  <si>
    <t xml:space="preserve">7. Realizar el apoyo a la supervisión de los contratos y/o convenios que le sean asignados por el supervisor del contrato. </t>
  </si>
  <si>
    <t xml:space="preserve">8. Realizar y proyectar las actuaciones administrativas sancionatorias de tipo contractual que deba adelantar el Fondo de Desarrollo Local de Suba-Alcaldía Local de Suba. </t>
  </si>
  <si>
    <t xml:space="preserve">9. Remitir los documentos que le sean solicitados. </t>
  </si>
  <si>
    <t>10. Las demás que sean inherentes al objeto contractual y que sean solicitadas por el supervisor del contrato.</t>
  </si>
  <si>
    <t xml:space="preserve">1. Realizar acompañamiento en la etapa precontractual y contractual del proceso de contratación en relación con los contratos, convenios y demás acuerdos de voluntades que suscriba el Área de Gestión del Desarrollo Local ¿ Alcaldía Local de Suba. </t>
  </si>
  <si>
    <t xml:space="preserve">4. Acompañar al Alcalde en la revisión y seguimiento de temas de tipo contractual, que por su naturaleza tenga o requieran una atención especial por parte de la Alcaldía local de suba y los órganos de control. </t>
  </si>
  <si>
    <t xml:space="preserve">2. Prestar asistencia técnica agrícola y ambiental a fin de fortalecer las capacidades de los agricultores rurales. </t>
  </si>
  <si>
    <t xml:space="preserve">3. Desarrollar acciones enfocadas el mejoramiento de las prácticas ambientales y productivas. </t>
  </si>
  <si>
    <t xml:space="preserve">5. Dar respuesta a las solicitudes que le sean asignadas a través de Orfeo o cualquier otro medio de notificación. </t>
  </si>
  <si>
    <t xml:space="preserve">6. Aportar base de datos de población atendida y cronograma de actividades de forma mensual. </t>
  </si>
  <si>
    <t xml:space="preserve">7. Las demás actividades que le sean asignadas por el supervisor y/o apoyo a la supervisión del contrato que sean relacionadas con el objeto del contrato. </t>
  </si>
  <si>
    <t xml:space="preserve">1. Realizar el manejo de información presupuestal en el aplicativo SAP BogData. </t>
  </si>
  <si>
    <t xml:space="preserve">2. Realizar la expedición de reportes generados del aplicativo SAP BogData. </t>
  </si>
  <si>
    <t xml:space="preserve">3. Realizar la expedición de copias de CDP y CRP de acuerdo a las solicitudes allegadas a la dependencia. </t>
  </si>
  <si>
    <t xml:space="preserve">4. Elaborar informes SIVICOF, BogData, entre otros, cuando así se requiera. </t>
  </si>
  <si>
    <t xml:space="preserve">5. Elaborar evaluaciones financieras. </t>
  </si>
  <si>
    <t xml:space="preserve">6. Elaborar mensualmente la planilla para pago de la ARL de los contratistas del FDL Suba. </t>
  </si>
  <si>
    <t xml:space="preserve">7. Realizar la parte financiera del FDL Suba en la liquidación de impuestos y revisión de las cuentas de cobro de las personas naturales cuando se requiera. </t>
  </si>
  <si>
    <t xml:space="preserve">8. Expedir los estados de cuenta y/o solicitudes de los ciudadanos. </t>
  </si>
  <si>
    <t>10. Las demás que sean asignadas por el supervisor y/o apoyo a la supervisión e inherentes al objeto contractual</t>
  </si>
  <si>
    <r>
      <t xml:space="preserve">1. </t>
    </r>
    <r>
      <rPr>
        <sz val="11"/>
        <color theme="1"/>
        <rFont val="Calibri"/>
        <family val="2"/>
      </rPr>
      <t xml:space="preserve">Elaborar estudios previos, diagnósticos, documentos técnicos, análisis del sector, estudios de mercado y todos los demás que hagan parte de la formulación de los proyectos y componentes a su cargo y todas aquellas actividades que se deriven de los procesos contractuales y post contractuales de los proyectos que le sean asignados con respecto a los acuerdos de espacio público </t>
    </r>
  </si>
  <si>
    <r>
      <t xml:space="preserve">2. </t>
    </r>
    <r>
      <rPr>
        <sz val="11"/>
        <color theme="1"/>
        <rFont val="Calibri"/>
        <family val="2"/>
      </rPr>
      <t xml:space="preserve">Desarrollar actividades de planeación estratégica y de seguimiento a las metas establecidas en el Plan de Desarrollo Local y lo referente al Área de Gestión del Desarrollo Local en lo concerniente a los acuerdos de espacio público </t>
    </r>
  </si>
  <si>
    <r>
      <t xml:space="preserve">3. </t>
    </r>
    <r>
      <rPr>
        <sz val="11"/>
        <color theme="1"/>
        <rFont val="Calibri"/>
        <family val="2"/>
      </rPr>
      <t xml:space="preserve">Participar en las reuniones y comités en los cuales sea designado por el supervisor, de conformidad con el objeto de su contrato y en todo lo concerniente a acuerdos de espacio público </t>
    </r>
  </si>
  <si>
    <r>
      <t xml:space="preserve">4. </t>
    </r>
    <r>
      <rPr>
        <sz val="11"/>
        <color theme="1"/>
        <rFont val="Calibri"/>
        <family val="2"/>
      </rPr>
      <t xml:space="preserve">Gestionar, apoyar y hacer seguimiento a los proyectos de inversión que se deriven del Plan de Desarrollo Local de Suba en los temas de acuerdos de espacio público </t>
    </r>
  </si>
  <si>
    <r>
      <t xml:space="preserve">5. </t>
    </r>
    <r>
      <rPr>
        <sz val="11"/>
        <color theme="1"/>
        <rFont val="Calibri"/>
        <family val="2"/>
      </rPr>
      <t xml:space="preserve">Apoyar actividades de planeación presupuestal y seguimiento de los proyectos que le sean asignados con respecto a acuerdo de espacio público </t>
    </r>
  </si>
  <si>
    <r>
      <t xml:space="preserve">6. </t>
    </r>
    <r>
      <rPr>
        <sz val="11"/>
        <color theme="1"/>
        <rFont val="Calibri"/>
        <family val="2"/>
      </rPr>
      <t xml:space="preserve">Diligenciar y/o cargar las matrices y/o plataformas que le sean solicitadas y que se deriven de las actividades propias de la planeación de la Alcaldía Local de Suba. </t>
    </r>
  </si>
  <si>
    <r>
      <t xml:space="preserve">7. </t>
    </r>
    <r>
      <rPr>
        <sz val="11"/>
        <color theme="1"/>
        <rFont val="Calibri"/>
        <family val="2"/>
      </rPr>
      <t xml:space="preserve">Realizar las actividades de apoyo a la supervisión de los contratos o convenios que le sean asignados, de conformidad con las disposiciones legales con respecto a los acuerdos de espacio público </t>
    </r>
  </si>
  <si>
    <r>
      <t xml:space="preserve">8. </t>
    </r>
    <r>
      <rPr>
        <sz val="11"/>
        <color theme="1"/>
        <rFont val="Calibri"/>
        <family val="2"/>
      </rPr>
      <t xml:space="preserve">Responder a las solicitudes de la ciudadanía como de entes de control, oficios, derechos de petición y/o similares que sean radicados en el aplicativo Orfeo y/o por diferentes medios, que le sean asignados. </t>
    </r>
  </si>
  <si>
    <r>
      <t xml:space="preserve">9. </t>
    </r>
    <r>
      <rPr>
        <sz val="11"/>
        <color theme="1"/>
        <rFont val="Calibri"/>
        <family val="2"/>
      </rPr>
      <t xml:space="preserve">Realizar actividades de apoyo en la suscripción, seguimiento y evaluación de los planes de mejoramiento que se suscriben como consecuencias de las auditorías internas y externas que se realicen en la Alcaldía de Suba. </t>
    </r>
  </si>
  <si>
    <r>
      <t xml:space="preserve">10. </t>
    </r>
    <r>
      <rPr>
        <sz val="11"/>
        <color theme="1"/>
        <rFont val="Calibri"/>
        <family val="2"/>
      </rPr>
      <t>Las demás que sean inherentes al objeto contractual.</t>
    </r>
  </si>
  <si>
    <r>
      <t xml:space="preserve">1. </t>
    </r>
    <r>
      <rPr>
        <sz val="11"/>
        <color theme="1"/>
        <rFont val="Calibri"/>
        <family val="2"/>
      </rPr>
      <t xml:space="preserve">Revisar y analizar jurídicamente las actuaciones asignadas por el Inspector de Policía, emitir o proyectar el respectivo diagnóstico y establecer la actuación jurídica a seguir, conforme con la naturaleza del proceso. </t>
    </r>
  </si>
  <si>
    <r>
      <t xml:space="preserve">2. </t>
    </r>
    <r>
      <rPr>
        <sz val="11"/>
        <color theme="1"/>
        <rFont val="Calibri"/>
        <family val="2"/>
      </rPr>
      <t xml:space="preserve">Proyectar, para revisión y aprobación del Inspector de Policía, los actos que impongan medidas correctivas u órdenes de policía, conforme con la normatividad vigente. </t>
    </r>
  </si>
  <si>
    <r>
      <t xml:space="preserve">3. </t>
    </r>
    <r>
      <rPr>
        <sz val="11"/>
        <color theme="1"/>
        <rFont val="Calibri"/>
        <family val="2"/>
      </rPr>
      <t xml:space="preserve">Proyectar, para revisión y aprobación del Inspector de Policía, los actos por medio de los cuales se resuelvan los recursos interpuestos contra las decisiones adoptadas por los Comandantes de Estación, Subestación y el personal uniformado de la Policía Nacional. </t>
    </r>
  </si>
  <si>
    <r>
      <t xml:space="preserve">4. </t>
    </r>
    <r>
      <rPr>
        <sz val="11"/>
        <color theme="1"/>
        <rFont val="Calibri"/>
        <family val="2"/>
      </rPr>
      <t xml:space="preserve">Apoyar en la revisión del registro y actualización de las actuaciones y querellas que le asigne el Inspector de Policía para impulso, en el Aplicativo ¿ARCO¿ o el sistema dispuesto para su seguimiento. En caso contrario, proceder a informar para que el personal administrativo de la Inspección de Policía proceda a su registro y actualización </t>
    </r>
  </si>
  <si>
    <r>
      <t xml:space="preserve">5. </t>
    </r>
    <r>
      <rPr>
        <sz val="11"/>
        <color theme="1"/>
        <rFont val="Calibri"/>
        <family val="2"/>
      </rPr>
      <t xml:space="preserve">Registrar en el Aplicativo ¿ARCO¿ el trámite realizado de los expedientes asignados, con el fin de darles cierre o el impulso respectivo. </t>
    </r>
  </si>
  <si>
    <r>
      <t xml:space="preserve">6. </t>
    </r>
    <r>
      <rPr>
        <sz val="11"/>
        <color theme="1"/>
        <rFont val="Calibri"/>
        <family val="2"/>
      </rPr>
      <t xml:space="preserve">Acompañar al Alcalde (sa) Local y/o al Inspector de Policía a los operativos de Inspección, Vigilancia y Control en materia de seguridad, tranquilidad, ambiente y recursos naturales, actividad económica, urbanismo, espacio público y libertad de circulación, conforme con las instrucciones que éstos le impartan y los lineamientos distritales, en el marco de las normas vigentes. </t>
    </r>
  </si>
  <si>
    <r>
      <t xml:space="preserve">7. </t>
    </r>
    <r>
      <rPr>
        <sz val="11"/>
        <color theme="1"/>
        <rFont val="Calibri"/>
        <family val="2"/>
      </rPr>
      <t xml:space="preserve">Asistir a las reuniones a las que sea citado o designado, para la atención de los asuntos relacionados con el objeto contractual. </t>
    </r>
  </si>
  <si>
    <r>
      <t xml:space="preserve">8. </t>
    </r>
    <r>
      <rPr>
        <sz val="11"/>
        <color theme="1"/>
        <rFont val="Calibri"/>
        <family val="2"/>
      </rPr>
      <t xml:space="preserve">Presentar informe mensual de las actividades realizadas en cumplimiento de las obligaciones pactadas. </t>
    </r>
  </si>
  <si>
    <r>
      <t xml:space="preserve">9. </t>
    </r>
    <r>
      <rPr>
        <sz val="11"/>
        <color theme="1"/>
        <rFont val="Calibri"/>
        <family val="2"/>
      </rPr>
      <t xml:space="preserve">Entregar, mensualmente, el archivo de los documentos suscritos que haya generado en cumplimiento del objeto y obligaciones contractuales. </t>
    </r>
  </si>
  <si>
    <r>
      <t xml:space="preserve">10. </t>
    </r>
    <r>
      <rPr>
        <sz val="11"/>
        <color theme="1"/>
        <rFont val="Calibri"/>
        <family val="2"/>
      </rPr>
      <t>Las demás que se le asignen y que surjan de la naturaleza del Contrato.</t>
    </r>
  </si>
  <si>
    <r>
      <t xml:space="preserve">1. </t>
    </r>
    <r>
      <rPr>
        <sz val="11"/>
        <color theme="1"/>
        <rFont val="Calibri"/>
        <family val="2"/>
      </rPr>
      <t xml:space="preserve">Hacer el acompañamiento administrativo, coordinación y articulación a las organizaciones sociales, puntos de atención comunitaria, entre otras, en la localidad de Suba. </t>
    </r>
  </si>
  <si>
    <r>
      <t xml:space="preserve">2. </t>
    </r>
    <r>
      <rPr>
        <sz val="11"/>
        <color theme="1"/>
        <rFont val="Calibri"/>
        <family val="2"/>
      </rPr>
      <t xml:space="preserve">Articular a las diferentes instituciones públicas y hacer seguimiento a compromisos de las mismas en el marco de las actividades desarrolladas para el fortalecimiento de organizaciones y la gestión de conflictos. </t>
    </r>
  </si>
  <si>
    <r>
      <t xml:space="preserve">3. </t>
    </r>
    <r>
      <rPr>
        <sz val="11"/>
        <color theme="1"/>
        <rFont val="Calibri"/>
        <family val="2"/>
      </rPr>
      <t xml:space="preserve">Gestionar y articular con las entidades de nivel central las capacitaciones, actuaciones y mecanismos de atención que fortalezcan y potencien las organizaciones sociales y los puntos de atención comunitaria y las acciones adelantadas en el desarrollo de las actividades de seguridad y convivencia de la Alcaldía Local de Suba. </t>
    </r>
  </si>
  <si>
    <r>
      <t xml:space="preserve">4. </t>
    </r>
    <r>
      <rPr>
        <sz val="11"/>
        <color theme="1"/>
        <rFont val="Calibri"/>
        <family val="2"/>
      </rPr>
      <t xml:space="preserve">Promover estrategias para la atención y mitigación de violencias y conflictos de convivencia por medio de las diferentes instancias estructurados para dicho efecto por la Alcaldía Local de Suba. </t>
    </r>
  </si>
  <si>
    <r>
      <t xml:space="preserve">5. </t>
    </r>
    <r>
      <rPr>
        <sz val="11"/>
        <color theme="1"/>
        <rFont val="Calibri"/>
        <family val="2"/>
      </rPr>
      <t xml:space="preserve">Responder a las solicitudes de la ciudadanía como de entes de control, oficios, derechos de petición y/o similares que sean radicados en el aplicativo Orfeo y/o por diferentes medios, que le sean asignados. </t>
    </r>
  </si>
  <si>
    <r>
      <t xml:space="preserve">6. </t>
    </r>
    <r>
      <rPr>
        <sz val="11"/>
        <color theme="1"/>
        <rFont val="Calibri"/>
        <family val="2"/>
      </rPr>
      <t>Las demás que se le asignen y que surjan de la naturaleza del Contrato.</t>
    </r>
  </si>
  <si>
    <r>
      <t xml:space="preserve">1. </t>
    </r>
    <r>
      <rPr>
        <sz val="11"/>
        <color theme="1"/>
        <rFont val="Calibri"/>
        <family val="2"/>
      </rPr>
      <t xml:space="preserve">Recibir, distribuir, organizar y archivar tanto la correspondencia, como los documentos que se generen con respecto a despachos comisorios </t>
    </r>
  </si>
  <si>
    <r>
      <t xml:space="preserve">2. </t>
    </r>
    <r>
      <rPr>
        <sz val="11"/>
        <color theme="1"/>
        <rFont val="Calibri"/>
        <family val="2"/>
      </rPr>
      <t xml:space="preserve">Apoyar y mantener actualizados la base de datos correspondiente a los despachos comisorios </t>
    </r>
  </si>
  <si>
    <r>
      <t xml:space="preserve">3. </t>
    </r>
    <r>
      <rPr>
        <sz val="11"/>
        <color theme="1"/>
        <rFont val="Calibri"/>
        <family val="2"/>
      </rPr>
      <t xml:space="preserve">Apoyar en la elaboración, actualización, alimentación y construcción de la base de datos correspondiente a los despachos comisorios de la Localidad de Suba. </t>
    </r>
  </si>
  <si>
    <r>
      <t xml:space="preserve">4. </t>
    </r>
    <r>
      <rPr>
        <sz val="11"/>
        <color theme="1"/>
        <rFont val="Calibri"/>
        <family val="2"/>
      </rPr>
      <t xml:space="preserve">Apoyar en la proyección de respuestas a los requerimientos que sean emitidos </t>
    </r>
  </si>
  <si>
    <r>
      <t xml:space="preserve">6. </t>
    </r>
    <r>
      <rPr>
        <sz val="11"/>
        <color theme="1"/>
        <rFont val="Calibri"/>
        <family val="2"/>
      </rPr>
      <t xml:space="preserve">Realizar seguimiento a las respuestas oportunas de las solicitudes correspondientes a despachos comisorios </t>
    </r>
  </si>
  <si>
    <r>
      <t xml:space="preserve">7. </t>
    </r>
    <r>
      <rPr>
        <sz val="11"/>
        <color theme="1"/>
        <rFont val="Calibri"/>
        <family val="2"/>
      </rPr>
      <t xml:space="preserve">Mantener y velar por la actualización de las carpetas físicas y magnéticas de la documentación generada </t>
    </r>
  </si>
  <si>
    <r>
      <t xml:space="preserve">8. </t>
    </r>
    <r>
      <rPr>
        <sz val="11"/>
        <color theme="1"/>
        <rFont val="Calibri"/>
        <family val="2"/>
      </rPr>
      <t>Las demás actividades que le sean asignadas por el supervisor y que tengan relación con el objeto contractual.</t>
    </r>
  </si>
  <si>
    <r>
      <t xml:space="preserve">1. </t>
    </r>
    <r>
      <rPr>
        <sz val="11"/>
        <color theme="1"/>
        <rFont val="Calibri"/>
        <family val="2"/>
      </rPr>
      <t xml:space="preserve">Realizar acompañamiento en las distintas etapas del proceso de contratación en relación con los contratos, convenios y demás acuerdos de voluntades que suscriba el Área de Gestión del Desarrollo Local - Alcaldía Local de Suba. </t>
    </r>
  </si>
  <si>
    <r>
      <t xml:space="preserve">2. </t>
    </r>
    <r>
      <rPr>
        <sz val="11"/>
        <color theme="1"/>
        <rFont val="Calibri"/>
        <family val="2"/>
      </rPr>
      <t xml:space="preserve">Realizar el acompañamiento a los profesionales de infraestructura, que tengan designación de apoyo a la supervisión, en la revisión, análisis, conceptos y pronunciamientos que se deban emitir, para los diferentes contratos en ejecución relacionados con infraestructura, con el fin de mantener indemne a la Alcaldía Local de Suba y garantizar la normal ejecución de los objetos contractuales. </t>
    </r>
  </si>
  <si>
    <r>
      <t xml:space="preserve">3. </t>
    </r>
    <r>
      <rPr>
        <sz val="11"/>
        <color theme="1"/>
        <rFont val="Calibri"/>
        <family val="2"/>
      </rPr>
      <t xml:space="preserve">Realizar el seguimiento y control de la correspondencia, garantizando las respuestas en tiempos y términos de Ley. </t>
    </r>
  </si>
  <si>
    <r>
      <t xml:space="preserve">4. </t>
    </r>
    <r>
      <rPr>
        <sz val="11"/>
        <color theme="1"/>
        <rFont val="Calibri"/>
        <family val="2"/>
      </rPr>
      <t xml:space="preserve">Revisión y aprobación de las respuestas a requerimientos, peticiones y solicitudes que se emitan relacionadas con temas de infraestructura. </t>
    </r>
  </si>
  <si>
    <r>
      <t xml:space="preserve">5. </t>
    </r>
    <r>
      <rPr>
        <sz val="11"/>
        <color theme="1"/>
        <rFont val="Calibri"/>
        <family val="2"/>
      </rPr>
      <t xml:space="preserve">Participar en los diferentes comités y audiencias de contratación de los procesos de selección que le sean asignados. </t>
    </r>
  </si>
  <si>
    <r>
      <t xml:space="preserve">6. </t>
    </r>
    <r>
      <rPr>
        <sz val="11"/>
        <color theme="1"/>
        <rFont val="Calibri"/>
        <family val="2"/>
      </rPr>
      <t xml:space="preserve">Apoyar al Alcalde(sa) en la revisión y seguimiento de temas de tipo contractual, que por su naturaleza tenga o requieran una atención especial por parte de la Alcaldía Local de Suba y los órganos de control. </t>
    </r>
  </si>
  <si>
    <r>
      <t xml:space="preserve">7. </t>
    </r>
    <r>
      <rPr>
        <sz val="11"/>
        <color theme="1"/>
        <rFont val="Calibri"/>
        <family val="2"/>
      </rPr>
      <t xml:space="preserve">Realizar evaluaciones jurídicas de los proponentes y propuestas presentadas dentro de los procesos de selección de contratistas que le sean asignados. </t>
    </r>
  </si>
  <si>
    <r>
      <t xml:space="preserve">8. </t>
    </r>
    <r>
      <rPr>
        <sz val="11"/>
        <color theme="1"/>
        <rFont val="Calibri"/>
        <family val="2"/>
      </rPr>
      <t xml:space="preserve">Realizar seguimiento y garantizar el debido cargue por parte de los contratistas, en las plataformas SECOP, SIPSE y demás virtuales, de los documentos generados en las etapas precontractual, contractual y post-contractual en forma oportuna. </t>
    </r>
  </si>
  <si>
    <r>
      <t xml:space="preserve">9. </t>
    </r>
    <r>
      <rPr>
        <sz val="11"/>
        <color theme="1"/>
        <rFont val="Calibri"/>
        <family val="2"/>
      </rPr>
      <t>Las demás que sean inherentes al objeto contractual y que sean solicitadas por el supervisor del contrato.</t>
    </r>
  </si>
  <si>
    <r>
      <t xml:space="preserve">1. </t>
    </r>
    <r>
      <rPr>
        <sz val="11"/>
        <color theme="1"/>
        <rFont val="Calibri"/>
        <family val="2"/>
      </rPr>
      <t xml:space="preserve">Clasificar los expedientes asignados por vigencia y tipologías: espacio público, establecimientos de comercio Ley 232 de 1995 y régimen de obras y urbanismo. </t>
    </r>
  </si>
  <si>
    <r>
      <t xml:space="preserve">2. </t>
    </r>
    <r>
      <rPr>
        <sz val="11"/>
        <color theme="1"/>
        <rFont val="Calibri"/>
        <family val="2"/>
      </rPr>
      <t xml:space="preserve">Analizar jurídicamente los expedientes asignados y emitir como mínimo treinta (30) impulsos procesales de acuerdo con la revisión realizada, que permitan ejecutar la actuación jurídica conforme con la naturaleza del proceso que corresponda. </t>
    </r>
  </si>
  <si>
    <r>
      <t xml:space="preserve">3. </t>
    </r>
    <r>
      <rPr>
        <sz val="11"/>
        <color theme="1"/>
        <rFont val="Calibri"/>
        <family val="2"/>
      </rPr>
      <t xml:space="preserve">Determinar del reparto asignado, los expedientes que pueden ser archivados a partir de las causales de caducidad y/o prescripción y/o pérdida de fuerza de ejecutoria del acto administrativo. </t>
    </r>
  </si>
  <si>
    <t xml:space="preserve">4.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</si>
  <si>
    <r>
      <t xml:space="preserve">6. </t>
    </r>
    <r>
      <rPr>
        <sz val="11"/>
        <color theme="1"/>
        <rFont val="Calibri"/>
        <family val="2"/>
      </rPr>
      <t xml:space="preserve">Proyectar para firma del alcalde local las solicitudes de información y/o concepto dirigidas a las instancias distritales competentes y realizar su respectivo seguimiento. </t>
    </r>
  </si>
  <si>
    <r>
      <t xml:space="preserve">7. </t>
    </r>
    <r>
      <rPr>
        <sz val="11"/>
        <color theme="1"/>
        <rFont val="Calibri"/>
        <family val="2"/>
      </rPr>
      <t xml:space="preserve">Realizar seguimiento a las visitas técnicas solicitadas y a la oportuna entrega del correspondiente informe. </t>
    </r>
  </si>
  <si>
    <r>
      <t xml:space="preserve">8. </t>
    </r>
    <r>
      <rPr>
        <sz val="11"/>
        <color theme="1"/>
        <rFont val="Calibri"/>
        <family val="2"/>
      </rPr>
      <t xml:space="preserve">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r>
  </si>
  <si>
    <r>
      <t xml:space="preserve">9. </t>
    </r>
    <r>
      <rPr>
        <sz val="11"/>
        <color theme="1"/>
        <rFont val="Calibri"/>
        <family val="2"/>
      </rPr>
      <t xml:space="preserve">Incorporar al expediente físico los actos administrativos y/o la documentación generada por cada impulso procesal realizado </t>
    </r>
  </si>
  <si>
    <r>
      <t xml:space="preserve">10. </t>
    </r>
    <r>
      <rPr>
        <sz val="11"/>
        <color theme="1"/>
        <rFont val="Calibri"/>
        <family val="2"/>
      </rPr>
      <t>Apoyar cuando sea requerido los trámites necesarios a la Alcaldía Local para surtir el trámite de notificación personal y mediante edicto de los actos administrativos y decisiones, en los términos de la Ley 1437 de 2011.</t>
    </r>
  </si>
  <si>
    <t xml:space="preserve">11. Registrar correctamente en el Aplicativo SI ACTUA la actuación realizada en cada uno de los expedientes asignados, dejando constancia en el expediente físico de dicha actualización. </t>
  </si>
  <si>
    <r>
      <t xml:space="preserve">12. </t>
    </r>
    <r>
      <rPr>
        <sz val="11"/>
        <color theme="1"/>
        <rFont val="Calibri"/>
        <family val="2"/>
      </rPr>
      <t xml:space="preserve">Asistir a las reuniones a las que sea citado o designado, para la atención de los asuntos relacionados con el objeto contractual </t>
    </r>
  </si>
  <si>
    <r>
      <t xml:space="preserve">13. </t>
    </r>
    <r>
      <rPr>
        <sz val="11"/>
        <color theme="1"/>
        <rFont val="Calibri"/>
        <family val="2"/>
      </rPr>
      <t>Presentar informe mensual de las actividades realizadas en cumplimiento de las obligaciones pactadas.</t>
    </r>
  </si>
  <si>
    <r>
      <t xml:space="preserve">14. </t>
    </r>
    <r>
      <rPr>
        <sz val="11"/>
        <color theme="1"/>
        <rFont val="Calibri"/>
        <family val="2"/>
      </rPr>
      <t>Entregar, mensualmente, el archivo de los documentos suscritos que haya generado en cumplimiento del objeto y obligaciones contractuales.</t>
    </r>
  </si>
  <si>
    <r>
      <t xml:space="preserve">15. </t>
    </r>
    <r>
      <rPr>
        <sz val="11"/>
        <color theme="1"/>
        <rFont val="Calibri"/>
        <family val="2"/>
      </rPr>
      <t>Las demás que se le asignen y que surjan de la naturaleza del contrato.</t>
    </r>
  </si>
  <si>
    <r>
      <t xml:space="preserve">1. </t>
    </r>
    <r>
      <rPr>
        <sz val="11"/>
        <color theme="1"/>
        <rFont val="Calibri"/>
        <family val="2"/>
      </rPr>
      <t xml:space="preserve">Elaborar estudios previos, proyectos de pliegos y pliegos en su parte técnica, económica y financiera, para el proceso precontractual de los proyectos de inversión Local a su cargo, de conformidad al Plan de Desarrollo Local vigente, así como la evaluación técnica, económica y financiera de los mismos; para el cumplimiento y desarrollo de los procesos, planes y programas. </t>
    </r>
  </si>
  <si>
    <r>
      <t xml:space="preserve">2. </t>
    </r>
    <r>
      <rPr>
        <sz val="11"/>
        <color theme="1"/>
        <rFont val="Calibri"/>
        <family val="2"/>
      </rPr>
      <t xml:space="preserve">Realizar el cargue de los proyectos de inversión formulados con el rol de gestor y/o efectuar el seguimiento en el rol de analista en el aplicativo SIPSE de conformidad con los proyectos, metas y actividades del Plan de Desarrollo Local. </t>
    </r>
  </si>
  <si>
    <r>
      <t xml:space="preserve">3. </t>
    </r>
    <r>
      <rPr>
        <sz val="11"/>
        <color theme="1"/>
        <rFont val="Calibri"/>
        <family val="2"/>
      </rPr>
      <t xml:space="preserve">Realizar la revisión y actualización y seguimiento de las fichas DTS del Fondo de Desarrollo Local de Suba con relación a los proyectos de inversión propios del Plan de Desarrollo Local. </t>
    </r>
  </si>
  <si>
    <r>
      <t xml:space="preserve">4. </t>
    </r>
    <r>
      <rPr>
        <sz val="11"/>
        <color theme="1"/>
        <rFont val="Calibri"/>
        <family val="2"/>
      </rPr>
      <t xml:space="preserve">Ejercer como apoyo a la supervisión de los contratos de los cuales sea designado en cumplimiento del Manual de interventoría y supervisión establecido por la SDG y la normatividad vigente. </t>
    </r>
  </si>
  <si>
    <r>
      <t xml:space="preserve">5. </t>
    </r>
    <r>
      <rPr>
        <sz val="11"/>
        <color theme="1"/>
        <rFont val="Calibri"/>
        <family val="2"/>
      </rPr>
      <t xml:space="preserve">Realizar los informes que soliciten las entidades Distritales y los entes de control, para el cumplimiento y desarrollo de los procesos, planes y programas, del Plan de Desarrollo Local. </t>
    </r>
  </si>
  <si>
    <r>
      <t xml:space="preserve">6. </t>
    </r>
    <r>
      <rPr>
        <sz val="11"/>
        <color theme="1"/>
        <rFont val="Calibri"/>
        <family val="2"/>
      </rPr>
      <t xml:space="preserve">Suministrar trimestralmente y/o cuando se requiera la información con relación a metas, indicadores y el seguimiento del estado de avance de los proyectos del Plan de Desarrollo Local, que se encuentren a su cargo, y en caso de requerirlo, entregar reportes y la información necesaria para la actualización de la información (MUSI). </t>
    </r>
  </si>
  <si>
    <r>
      <t xml:space="preserve">7. </t>
    </r>
    <r>
      <rPr>
        <sz val="11"/>
        <color theme="1"/>
        <rFont val="Calibri"/>
        <family val="2"/>
      </rPr>
      <t xml:space="preserve">Apoyar la repuesta de fondo, oportuna, congruente y tener notificación efectiva de las solicitudes de información, PQRS, derechos de petición que le sean asignadas por el aplicativo de gestión Documental y/o correo institucional. </t>
    </r>
  </si>
  <si>
    <r>
      <t xml:space="preserve">8. </t>
    </r>
    <r>
      <rPr>
        <sz val="11"/>
        <color theme="1"/>
        <rFont val="Calibri"/>
        <family val="2"/>
      </rPr>
      <t xml:space="preserve">Dar respuesta oportuna a las solicitudes de información y citaciones de la JAL, entes de control y demás requerimientos en el marco de los acuerdos locales suscritos </t>
    </r>
  </si>
  <si>
    <r>
      <t xml:space="preserve">9. </t>
    </r>
    <r>
      <rPr>
        <sz val="11"/>
        <color theme="1"/>
        <rFont val="Calibri"/>
        <family val="2"/>
      </rPr>
      <t>Apoyar las demás actividades que se generen en temas de formulación de proyectos y que le sean asignadas por el Alcalde Local y/o el Apoyo a la Supervisión del contrato y que surjan de la naturaleza del contrato.</t>
    </r>
  </si>
  <si>
    <r>
      <t xml:space="preserve">1. </t>
    </r>
    <r>
      <rPr>
        <sz val="11"/>
        <color theme="1"/>
        <rFont val="Calibri"/>
        <family val="2"/>
      </rPr>
      <t xml:space="preserve">Entregar mensualmente el archivo de los documentos suscritos que haya generado en cumplimiento del objeto y obligaciones contractuales. </t>
    </r>
  </si>
  <si>
    <r>
      <t xml:space="preserve">2. </t>
    </r>
    <r>
      <rPr>
        <sz val="11"/>
        <color theme="1"/>
        <rFont val="Calibri"/>
        <family val="2"/>
      </rPr>
      <t xml:space="preserve">Apoyar la elaboración, radicación, entrega y archivo de documentos, memorandos y oficios correspondientes a temas de infraestructura. </t>
    </r>
  </si>
  <si>
    <r>
      <t xml:space="preserve">3. </t>
    </r>
    <r>
      <rPr>
        <sz val="11"/>
        <color theme="1"/>
        <rFont val="Calibri"/>
        <family val="2"/>
      </rPr>
      <t xml:space="preserve">Ingresar la información a los aplicativos dispuestos para el manejo de la correspondencia y memorandos que se generen en temas de infraestructura </t>
    </r>
  </si>
  <si>
    <r>
      <t xml:space="preserve">4. </t>
    </r>
    <r>
      <rPr>
        <sz val="11"/>
        <color theme="1"/>
        <rFont val="Calibri"/>
        <family val="2"/>
      </rPr>
      <t xml:space="preserve">Apoyar en la organización del archivo de gestión y la verificación y depuración documental. </t>
    </r>
  </si>
  <si>
    <r>
      <t xml:space="preserve">5. </t>
    </r>
    <r>
      <rPr>
        <sz val="11"/>
        <color theme="1"/>
        <rFont val="Calibri"/>
        <family val="2"/>
      </rPr>
      <t xml:space="preserve">Garantizar la entrega de los documentos e informes de manera oportuna cuando le sean solicitados. </t>
    </r>
  </si>
  <si>
    <r>
      <t xml:space="preserve">6. </t>
    </r>
    <r>
      <rPr>
        <sz val="11"/>
        <color theme="1"/>
        <rFont val="Calibri"/>
        <family val="2"/>
      </rPr>
      <t xml:space="preserve">Atender y orientar personal y telefónicamente a los ciudadanos que lo requieran. </t>
    </r>
  </si>
  <si>
    <r>
      <t xml:space="preserve">7. </t>
    </r>
    <r>
      <rPr>
        <sz val="11"/>
        <color theme="1"/>
        <rFont val="Calibri"/>
        <family val="2"/>
      </rPr>
      <t xml:space="preserve">Apoyar al área en los asuntos relacionados con disponibilidad de espacios, equipos, transporte, suministros y demás elementos requeridos para el desarrollo de las actividades que allí se generen. </t>
    </r>
  </si>
  <si>
    <r>
      <t xml:space="preserve">8. </t>
    </r>
    <r>
      <rPr>
        <sz val="11"/>
        <color theme="1"/>
        <rFont val="Calibri"/>
        <family val="2"/>
      </rPr>
      <t xml:space="preserve">Asistir a las reuniones a las que sea citado o designado, para la atención de los asuntos relacionados con el objeto contractual. </t>
    </r>
  </si>
  <si>
    <r>
      <t xml:space="preserve">9. </t>
    </r>
    <r>
      <rPr>
        <sz val="11"/>
        <color theme="1"/>
        <rFont val="Calibri"/>
        <family val="2"/>
      </rPr>
      <t>Las demás actividades que le sean asignadas por el supervisor del contrato y que sean inherentes al objeto contractual.</t>
    </r>
  </si>
  <si>
    <r>
      <t xml:space="preserve">1. </t>
    </r>
    <r>
      <rPr>
        <sz val="11"/>
        <color theme="1"/>
        <rFont val="Calibri"/>
        <family val="2"/>
      </rPr>
      <t xml:space="preserve">Realizar la operación del equipo de forma puntual y atendiendo todos los requerimientos de seguridad estipulados para tal fin </t>
    </r>
  </si>
  <si>
    <r>
      <t xml:space="preserve">2. </t>
    </r>
    <r>
      <rPr>
        <sz val="11"/>
        <color theme="1"/>
        <rFont val="Calibri"/>
        <family val="2"/>
      </rPr>
      <t xml:space="preserve">Velar por el buen manejo y correcta conducción del equipo asignado </t>
    </r>
  </si>
  <si>
    <r>
      <t xml:space="preserve">3. </t>
    </r>
    <r>
      <rPr>
        <sz val="11"/>
        <color theme="1"/>
        <rFont val="Calibri"/>
        <family val="2"/>
      </rPr>
      <t xml:space="preserve">Hacer buen uso y correcta operación del equipo que le sea asignado, velando por la seguridad e integridad del equipo durante el tiempo que le sea asignado para su operación y traslado. </t>
    </r>
  </si>
  <si>
    <r>
      <t xml:space="preserve">4. </t>
    </r>
    <r>
      <rPr>
        <sz val="11"/>
        <color theme="1"/>
        <rFont val="Calibri"/>
        <family val="2"/>
      </rPr>
      <t xml:space="preserve">Avisar oportunamente y por escrito al Supervisor del contrato o a quien haga sus veces, respecto del estado general de la maquinaria y de la vigencia de los documentos que se requieran para su movilidad. </t>
    </r>
  </si>
  <si>
    <r>
      <t xml:space="preserve">5. </t>
    </r>
    <r>
      <rPr>
        <sz val="11"/>
        <color theme="1"/>
        <rFont val="Calibri"/>
        <family val="2"/>
      </rPr>
      <t xml:space="preserve">Retirar y guardar la maquinaria en el sitio establecido para ello o donde el Supervisor del contrato lo requiere. </t>
    </r>
  </si>
  <si>
    <r>
      <t xml:space="preserve">6. </t>
    </r>
    <r>
      <rPr>
        <sz val="11"/>
        <color theme="1"/>
        <rFont val="Calibri"/>
        <family val="2"/>
      </rPr>
      <t xml:space="preserve">Hacer seguimiento a los cambios de aceite y llevar una hoja de control, donde se haga seguimiento detallado del consumo de combustible, kilometraje (horómetro), vencimiento de seguros, y demás aspectos relacionados con los vehículos y/o equipos. </t>
    </r>
  </si>
  <si>
    <r>
      <t xml:space="preserve">7. </t>
    </r>
    <r>
      <rPr>
        <sz val="11"/>
        <color theme="1"/>
        <rFont val="Calibri"/>
        <family val="2"/>
      </rPr>
      <t xml:space="preserve">Informar en debida forma y oportunidad cualquier novedad que se presente durante la ejecución de los trabajos </t>
    </r>
  </si>
  <si>
    <r>
      <t xml:space="preserve">8. </t>
    </r>
    <r>
      <rPr>
        <sz val="11"/>
        <color theme="1"/>
        <rFont val="Calibri"/>
        <family val="2"/>
      </rPr>
      <t xml:space="preserve">Cumplir con los cronogramas de trabajo que se concreten en el Área De Gestión Del Desarrollo Local </t>
    </r>
  </si>
  <si>
    <r>
      <t xml:space="preserve">9. </t>
    </r>
    <r>
      <rPr>
        <sz val="11"/>
        <color theme="1"/>
        <rFont val="Calibri"/>
        <family val="2"/>
      </rPr>
      <t>Cumplir con las demás labores que le sean asignadas y que correspondan a la naturaleza de las actividades objeto del contrato</t>
    </r>
  </si>
  <si>
    <r>
      <t xml:space="preserve">1. </t>
    </r>
    <r>
      <rPr>
        <sz val="11"/>
        <color theme="1"/>
        <rFont val="Calibri"/>
        <family val="2"/>
      </rPr>
      <t xml:space="preserve">Realizar la operación de la maquinaria de forma puntual y atendiendo todos los requerimientos de seguridad estipulados para tal fin </t>
    </r>
  </si>
  <si>
    <r>
      <t xml:space="preserve">2. </t>
    </r>
    <r>
      <rPr>
        <sz val="11"/>
        <color theme="1"/>
        <rFont val="Calibri"/>
        <family val="2"/>
      </rPr>
      <t xml:space="preserve">Cumplir con la normatividad vigente en el desarrollo de sus actividades. Todo material que sea manipulado deberá hacerse teniendo en cuenta los parámetros SISO ambientales vigentes en el distrito </t>
    </r>
  </si>
  <si>
    <r>
      <t xml:space="preserve">3. </t>
    </r>
    <r>
      <rPr>
        <sz val="11"/>
        <color theme="1"/>
        <rFont val="Calibri"/>
        <family val="2"/>
      </rPr>
      <t xml:space="preserve">Velar por el buen manejo y correcta conducción de la maquinaria asignada </t>
    </r>
  </si>
  <si>
    <r>
      <t xml:space="preserve">4. </t>
    </r>
    <r>
      <rPr>
        <sz val="11"/>
        <color theme="1"/>
        <rFont val="Calibri"/>
        <family val="2"/>
      </rPr>
      <t xml:space="preserve">Hacer buen uso y correcta operación del equipo que le sea asignado, velando por la seguridad e integrudad del equipo durante el tiempo que le sea asignado para su operación y traslado. </t>
    </r>
  </si>
  <si>
    <r>
      <t xml:space="preserve">5. </t>
    </r>
    <r>
      <rPr>
        <sz val="11"/>
        <color theme="1"/>
        <rFont val="Calibri"/>
        <family val="2"/>
      </rPr>
      <t xml:space="preserve">Avisar oportunamente y por escrito al Supervisor del contrato o a quien haga sus veces, respecto del estado general de la maquinaria y de la vigencia de los documentos que se requieran para su movilidad. </t>
    </r>
  </si>
  <si>
    <r>
      <t xml:space="preserve">6. </t>
    </r>
    <r>
      <rPr>
        <sz val="11"/>
        <color theme="1"/>
        <rFont val="Calibri"/>
        <family val="2"/>
      </rPr>
      <t xml:space="preserve">Retirar y guardar la maquinaria en el sitio establecido para ello o donde el Supervisor del contrato lo requiere. </t>
    </r>
  </si>
  <si>
    <r>
      <t xml:space="preserve">7. </t>
    </r>
    <r>
      <rPr>
        <sz val="11"/>
        <color theme="1"/>
        <rFont val="Calibri"/>
        <family val="2"/>
      </rPr>
      <t xml:space="preserve">Hacer seguimiento a los cambios de aceite y llevar una hoja de control, donde se haga seguimiento detallado del consumo de combustible, kilometraje (horómetro), vencimiento de seguros, y demás aspectos relacionados con los vehículos y/o equipos. </t>
    </r>
  </si>
  <si>
    <r>
      <t xml:space="preserve">8. </t>
    </r>
    <r>
      <rPr>
        <sz val="11"/>
        <color theme="1"/>
        <rFont val="Calibri"/>
        <family val="2"/>
      </rPr>
      <t xml:space="preserve">Entregar de forma oportuna los CHIPS y solicitar oportunamente el combustible, los lubricantes y colaborar en la supervisión de las reparaciones de los equipos </t>
    </r>
  </si>
  <si>
    <r>
      <t xml:space="preserve">9. </t>
    </r>
    <r>
      <rPr>
        <sz val="11"/>
        <color theme="1"/>
        <rFont val="Calibri"/>
        <family val="2"/>
      </rPr>
      <t xml:space="preserve">Informar en debida forma y oportunidad cualquier novedad que se presente durante la ejecución de los trabajos </t>
    </r>
  </si>
  <si>
    <r>
      <t xml:space="preserve">10. </t>
    </r>
    <r>
      <rPr>
        <sz val="11"/>
        <color theme="1"/>
        <rFont val="Calibri"/>
        <family val="2"/>
      </rPr>
      <t>Cumplir con los cronogramas de trabajo que se concreten en el Área De Gestión Del Desarrollo Local 1</t>
    </r>
  </si>
  <si>
    <r>
      <t xml:space="preserve">11. </t>
    </r>
    <r>
      <rPr>
        <sz val="11"/>
        <color theme="1"/>
        <rFont val="Calibri"/>
        <family val="2"/>
      </rPr>
      <t>Cumplir con las demás labores que le sean asignadas y que correspondan a la naturaleza de las actividades objeto del contrato</t>
    </r>
  </si>
  <si>
    <r>
      <t xml:space="preserve">1. </t>
    </r>
    <r>
      <rPr>
        <sz val="11"/>
        <color theme="1"/>
        <rFont val="Calibri"/>
        <family val="2"/>
      </rPr>
      <t xml:space="preserve">Apoyar la formulación y elaboración de los estudios de mercado, estudios previos y anexos técnicos respectivos para los procesos licitatorios que sean del Área de Gestión Del Desarrollo Loca en infraestructura y su correspondientes Interventoría. </t>
    </r>
  </si>
  <si>
    <r>
      <t xml:space="preserve">2. </t>
    </r>
    <r>
      <rPr>
        <sz val="11"/>
        <color theme="1"/>
        <rFont val="Calibri"/>
        <family val="2"/>
      </rPr>
      <t xml:space="preserve">Realizar las actividades de apoyo para el seguimiento técnico, administrativo, financiero y legal para el apoyo al Alcalde Local a la supervisión de los contratos y convenios que le sean asignados, de acuerdo con los lineamientos establecidos por la ley. </t>
    </r>
  </si>
  <si>
    <r>
      <t xml:space="preserve">3. </t>
    </r>
    <r>
      <rPr>
        <sz val="11"/>
        <color theme="1"/>
        <rFont val="Calibri"/>
        <family val="2"/>
      </rPr>
      <t xml:space="preserve">Tramitar los requerimientos que se hagan en relación a conceptos técnicos para la formulación de convenios marco de malla vial, espacio público, parques, mejoramiento de vivienda rural y de infraestructura cultural con las secretarias y/o entidades correspondientes. </t>
    </r>
  </si>
  <si>
    <r>
      <t xml:space="preserve">4. </t>
    </r>
    <r>
      <rPr>
        <sz val="11"/>
        <color theme="1"/>
        <rFont val="Calibri"/>
        <family val="2"/>
      </rPr>
      <t xml:space="preserve">Apoyar en la elaboración de los informes y demás documentos que el Alcalde Local requiera para el pleno cumplimiento de las metas físicas y financieras del plan de Desarrollo Local en materia de infraestructura. </t>
    </r>
  </si>
  <si>
    <r>
      <t xml:space="preserve">5. </t>
    </r>
    <r>
      <rPr>
        <sz val="11"/>
        <color theme="1"/>
        <rFont val="Calibri"/>
        <family val="2"/>
      </rPr>
      <t xml:space="preserve">Resolver los requerimientos que se hagan en el aspecto técnico suministrando la información relacionada y de acuerdo a competencia de Alcaldía Local de Suba, de las diferentes entidades del orden distrital, nacional y entes de control. </t>
    </r>
  </si>
  <si>
    <r>
      <t xml:space="preserve">6. </t>
    </r>
    <r>
      <rPr>
        <sz val="11"/>
        <color theme="1"/>
        <rFont val="Calibri"/>
        <family val="2"/>
      </rPr>
      <t xml:space="preserve">Atender las consultas y elaborar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</si>
  <si>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 xml:space="preserve">7. </t>
    </r>
    <r>
      <rPr>
        <sz val="11"/>
        <color theme="1"/>
        <rFont val="Calibri"/>
        <family val="2"/>
      </rPr>
      <t xml:space="preserve">Asistir a los comités, reuniones y convocatorias en donde se convoque al Alcalde Local y requiera apoyo técnico del Área Gestión Del Desarrollo Local. </t>
    </r>
  </si>
  <si>
    <r>
      <t xml:space="preserve">8. </t>
    </r>
    <r>
      <rPr>
        <sz val="11"/>
        <color theme="1"/>
        <rFont val="Calibri"/>
        <family val="2"/>
      </rPr>
      <t xml:space="preserve">Actualizar verificar e implementar el programa de gestión compartida en las obras correspondientes. </t>
    </r>
  </si>
  <si>
    <r>
      <t xml:space="preserve">9. </t>
    </r>
    <r>
      <rPr>
        <sz val="11"/>
        <color theme="1"/>
        <rFont val="Calibri"/>
        <family val="2"/>
      </rPr>
      <t xml:space="preserve">Apoyar las evaluaciones técnicas que le sean asignadas, de los proponentes y las propuestas presentadas en los procesos de selección de contratista que adelanta en el Área de Gestión de Desarrollo Local. </t>
    </r>
  </si>
  <si>
    <r>
      <t xml:space="preserve">10. </t>
    </r>
    <r>
      <rPr>
        <sz val="11"/>
        <color theme="1"/>
        <rFont val="Calibri"/>
        <family val="2"/>
      </rPr>
      <t xml:space="preserve">Elaborar los conceptos técnicos que den insumo para efectuar el cumplimiento de garantias y polizas que se generen en los proyectos adelantados por el Fondo de Desarrollo Local en materia de infraestructura Vial y Parques, previo al trámite por parte de la Gestión Contractual. </t>
    </r>
  </si>
  <si>
    <r>
      <t>1</t>
    </r>
    <r>
      <rPr>
        <sz val="11"/>
        <color rgb="FFFF0000"/>
        <rFont val="Calibri"/>
        <family val="2"/>
      </rPr>
      <t xml:space="preserve">1. </t>
    </r>
    <r>
      <rPr>
        <sz val="11"/>
        <color theme="1"/>
        <rFont val="Calibri"/>
        <family val="2"/>
      </rPr>
      <t>Las demás actividades que le sean asignadas por el supervisor del contrato y que sean inherente al objeto contractual</t>
    </r>
  </si>
  <si>
    <r>
      <t xml:space="preserve">1. </t>
    </r>
    <r>
      <rPr>
        <sz val="11"/>
        <color theme="1"/>
        <rFont val="Calibri"/>
        <family val="2"/>
      </rPr>
      <t xml:space="preserve">Registrar en los tiempos establecidos con oportunidad y calidad las novedades y actuaciones relacionadas (Cambios de estados, ingresos, egresos, traslados, solicitud de bloqueos) de acuerdo con la implementación de los procedimientos establecidos para la operación y prestación del servicio de apoyos económicos para personas mayores ¿ Apoyo Económico Tipo C, así como los actos administrativos. </t>
    </r>
  </si>
  <si>
    <r>
      <t xml:space="preserve">2. </t>
    </r>
    <r>
      <rPr>
        <sz val="11"/>
        <color theme="1"/>
        <rFont val="Calibri"/>
        <family val="2"/>
      </rPr>
      <t xml:space="preserve">Registrar con oportunidad y calidad en el aplicativo de focalización los datos de las personas mayores que solicitan el servicio, y/o que se encuentran atendidas y/o vinculadas al servicio de apoyo económico para personas mayores, teniendo en cuenta los instructivos que para tal efecto expida la Entidad. </t>
    </r>
  </si>
  <si>
    <r>
      <t xml:space="preserve">3. </t>
    </r>
    <r>
      <rPr>
        <sz val="11"/>
        <color theme="1"/>
        <rFont val="Calibri"/>
        <family val="2"/>
      </rPr>
      <t xml:space="preserve">Registrar en el SIRBE, con calidad y oportunidad la actualización de la información de las personas mayores en estado En Atención, de acuerdo con los instructivos, protocolos, procedimientos en los tiempos establecidos por la SDIS y la Subdirección para la Vejez. </t>
    </r>
  </si>
  <si>
    <r>
      <t xml:space="preserve">4. </t>
    </r>
    <r>
      <rPr>
        <sz val="11"/>
        <color theme="1"/>
        <rFont val="Calibri"/>
        <family val="2"/>
      </rPr>
      <t xml:space="preserve">Realizar las consultas y cruces de bases de datos en SIRBE, VUR, Fosyga, Ruaf Registraduría, Inhumados, rama judicial, comprobador de derechos, DNP (Lugar puntaje de SISBEN) y las demás consultas que permitan identificar alguna novedad de los participantes del servicio. </t>
    </r>
  </si>
  <si>
    <r>
      <t xml:space="preserve">5. </t>
    </r>
    <r>
      <rPr>
        <sz val="11"/>
        <color theme="1"/>
        <rFont val="Calibri"/>
        <family val="2"/>
      </rPr>
      <t xml:space="preserve">Apoyar en la implementación de los procedimientos generales, procedimientos específicos, protocolos e instructivos establecidos por la Entidad para la operación y prestación del servicio Apoyos Económicos para Personas Mayores y el procedimiento de gestión de cartera. Así como apoyar el desarrollo de las actividades de los servicios de la Subdirección para la Vejez. </t>
    </r>
  </si>
  <si>
    <r>
      <t xml:space="preserve">6. </t>
    </r>
    <r>
      <rPr>
        <sz val="11"/>
        <color theme="1"/>
        <rFont val="Calibri"/>
        <family val="2"/>
      </rPr>
      <t xml:space="preserve">Clasificar, ordenar y archivar la documentación que genera el servicio de Apoyos Económicos para Personas Mayores, de acuerdo con la normatividad vigente y los procedimientos establecidos por la Entidad, procurando el adecuado manejo y conservación de la documentación generada con ocasión de la prestación del servicio. </t>
    </r>
  </si>
  <si>
    <r>
      <t xml:space="preserve">7. </t>
    </r>
    <r>
      <rPr>
        <sz val="11"/>
        <color theme="1"/>
        <rFont val="Calibri"/>
        <family val="2"/>
      </rPr>
      <t xml:space="preserve">Brindar la información requerida para dar respuesta a solicitudes de los ciudadanos, entes de control y demás agentes internos y externos o para la elaboración de informes o presentaciones requeridas, con calidad y oportunidad. </t>
    </r>
  </si>
  <si>
    <r>
      <t xml:space="preserve">8. </t>
    </r>
    <r>
      <rPr>
        <sz val="11"/>
        <color theme="1"/>
        <rFont val="Calibri"/>
        <family val="2"/>
      </rPr>
      <t xml:space="preserve">Preparar, asistir y participar en los consejos, comités, comisiones, reuniones, mesas y/o demás espacios que indique el supervisor del contrato o sea convocado, socializando con oportunidad las actividades e información que de ellas se deriven. </t>
    </r>
  </si>
  <si>
    <r>
      <t xml:space="preserve">9. </t>
    </r>
    <r>
      <rPr>
        <sz val="11"/>
        <color theme="1"/>
        <rFont val="Calibri"/>
        <family val="2"/>
      </rPr>
      <t xml:space="preserve">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 </t>
    </r>
  </si>
  <si>
    <r>
      <t xml:space="preserve">10. </t>
    </r>
    <r>
      <rPr>
        <sz val="11"/>
        <color theme="1"/>
        <rFont val="Calibri"/>
        <family val="2"/>
      </rPr>
      <t xml:space="preserve">Apoyar las contingencias y emergencias del Distrito Capital, de acuerdo con la normatividad, los lineamientos y protocolos establecidos por la administración Distrital y el Gobierno Nacional </t>
    </r>
  </si>
  <si>
    <r>
      <t xml:space="preserve">11. </t>
    </r>
    <r>
      <rPr>
        <sz val="11"/>
        <color theme="1"/>
        <rFont val="Calibri"/>
        <family val="2"/>
      </rPr>
      <t>Cumplir con las demás actividades designadas por el supervisor del contrato relacionadas con el objeto contractual</t>
    </r>
  </si>
  <si>
    <r>
      <t xml:space="preserve">1. </t>
    </r>
    <r>
      <rPr>
        <sz val="11"/>
        <color theme="1"/>
        <rFont val="Calibri"/>
        <family val="2"/>
      </rPr>
      <t xml:space="preserve">Realizar las actividades de apoyo a la supervisión de los contratos o convenios que le sean asignados, de conformidad con las disposiciones legales. </t>
    </r>
  </si>
  <si>
    <r>
      <t xml:space="preserve">2. </t>
    </r>
    <r>
      <rPr>
        <sz val="11"/>
        <color theme="1"/>
        <rFont val="Calibri"/>
        <family val="2"/>
      </rPr>
      <t xml:space="preserve">Responder a las solicitudes de la ciudadanía como de entes de control, oficios, derechos de petición y/o similares que sean radicados en el aplicativo Orfeo y/o por diferentes medios, que le sean asignados. </t>
    </r>
  </si>
  <si>
    <r>
      <t xml:space="preserve">3. </t>
    </r>
    <r>
      <rPr>
        <sz val="11"/>
        <color theme="1"/>
        <rFont val="Calibri"/>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</si>
  <si>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4. </t>
    </r>
    <r>
      <rPr>
        <sz val="11"/>
        <color theme="1"/>
        <rFont val="Calibri"/>
        <family val="2"/>
      </rPr>
      <t xml:space="preserve">Efectuar la planeación, gestión, convocatoria, acompañamiento y seguimiento a la participación e instancias de participación, en vía de fortalecer sus procesos de participación, representación, diálogo, concertación e incidencia en la dinámica a nivel local. </t>
    </r>
  </si>
  <si>
    <r>
      <t xml:space="preserve">5. </t>
    </r>
    <r>
      <rPr>
        <sz val="11"/>
        <color theme="1"/>
        <rFont val="Calibri"/>
        <family val="2"/>
      </rPr>
      <t>Las demás actividades que le sean asignadas por el supervisor y/o apoyo a la supervisión del contrato que sean relacionadas con el objeto del contrato.</t>
    </r>
  </si>
  <si>
    <r>
      <t xml:space="preserve">1. </t>
    </r>
    <r>
      <rPr>
        <sz val="11"/>
        <color theme="1"/>
        <rFont val="Calibri"/>
        <family val="2"/>
      </rPr>
      <t xml:space="preserve">Ejecutar las actividades administrativas que se le asignen de acuerdo con los requerimientos </t>
    </r>
  </si>
  <si>
    <r>
      <t xml:space="preserve">2. </t>
    </r>
    <r>
      <rPr>
        <sz val="11"/>
        <color theme="1"/>
        <rFont val="Calibri"/>
        <family val="2"/>
      </rPr>
      <t xml:space="preserve">Tramitar la correspondencia y fotocopiado de los documentos, de conformidad con los procedimientos establecidos. </t>
    </r>
  </si>
  <si>
    <r>
      <t xml:space="preserve">3. </t>
    </r>
    <r>
      <rPr>
        <sz val="11"/>
        <color theme="1"/>
        <rFont val="Calibri"/>
        <family val="2"/>
      </rPr>
      <t xml:space="preserve">Tener actualizadas las bases de datos correspondientes con la información pertinente, de conformidad con los procedimientos establecidos. </t>
    </r>
  </si>
  <si>
    <r>
      <t xml:space="preserve">4. </t>
    </r>
    <r>
      <rPr>
        <sz val="11"/>
        <color theme="1"/>
        <rFont val="Calibri"/>
        <family val="2"/>
      </rPr>
      <t xml:space="preserve">Organizar y custodiar el archivo de gestión de conformidad con los procedimientos establecidos </t>
    </r>
  </si>
  <si>
    <r>
      <t xml:space="preserve">5. </t>
    </r>
    <r>
      <rPr>
        <sz val="11"/>
        <color theme="1"/>
        <rFont val="Calibri"/>
        <family val="2"/>
      </rPr>
      <t xml:space="preserve">Organizar y realizar transferencia de documentos al archivo central de conformidad con los procedimientos establecidos </t>
    </r>
  </si>
  <si>
    <r>
      <t xml:space="preserve">6. </t>
    </r>
    <r>
      <rPr>
        <sz val="11"/>
        <color theme="1"/>
        <rFont val="Calibri"/>
        <family val="2"/>
      </rPr>
      <t xml:space="preserve">Apoyar en el trámite documental de conformidad con los procedimientos establecidos </t>
    </r>
  </si>
  <si>
    <r>
      <t xml:space="preserve">7. </t>
    </r>
    <r>
      <rPr>
        <sz val="11"/>
        <color theme="1"/>
        <rFont val="Calibri"/>
        <family val="2"/>
      </rPr>
      <t xml:space="preserve">Apoyar en la realización del reparto de ORFEO, de acuerdo con las instrucciones del líder del proceso y en la creación de una base de datos que permita realizar el seguimiento y control de los documentos asignados. </t>
    </r>
  </si>
  <si>
    <r>
      <t xml:space="preserve">8. </t>
    </r>
    <r>
      <rPr>
        <sz val="11"/>
        <color theme="1"/>
        <rFont val="Calibri"/>
        <family val="2"/>
      </rPr>
      <t xml:space="preserve">Dar respuesta a los derechos de petición, informando a los peticionarios el reparto realizado. </t>
    </r>
  </si>
  <si>
    <r>
      <t xml:space="preserve">9. </t>
    </r>
    <r>
      <rPr>
        <sz val="11"/>
        <color theme="1"/>
        <rFont val="Calibri"/>
        <family val="2"/>
      </rPr>
      <t xml:space="preserve">Asistir a las reuniones que le sean delegadas o en las que sea convocado. </t>
    </r>
  </si>
  <si>
    <r>
      <t xml:space="preserve">10. </t>
    </r>
    <r>
      <rPr>
        <sz val="11"/>
        <color theme="1"/>
        <rFont val="Calibri"/>
        <family val="2"/>
      </rPr>
      <t xml:space="preserve">Brindar atención a los ciudadanos que lo requieran </t>
    </r>
  </si>
  <si>
    <r>
      <t xml:space="preserve">11. </t>
    </r>
    <r>
      <rPr>
        <sz val="11"/>
        <color theme="1"/>
        <rFont val="Calibri"/>
        <family val="2"/>
      </rPr>
      <t xml:space="preserve">Apoyar la atención de visitas de los órganos de control que se soliciten </t>
    </r>
  </si>
  <si>
    <r>
      <t xml:space="preserve">12. </t>
    </r>
    <r>
      <rPr>
        <sz val="11"/>
        <color theme="1"/>
        <rFont val="Calibri"/>
        <family val="2"/>
      </rPr>
      <t>Las demás que se le asignen y que surjan de la naturaleza del contrato</t>
    </r>
  </si>
  <si>
    <r>
      <t xml:space="preserve">1. </t>
    </r>
    <r>
      <rPr>
        <sz val="11"/>
        <color theme="1"/>
        <rFont val="Calibri"/>
        <family val="2"/>
      </rPr>
      <t>Realizar el diseño, ejecución y evaluación de las actividades que componen el sistema EDI.</t>
    </r>
  </si>
  <si>
    <t xml:space="preserve">2. Articular con el interventor y/o apoyo a la supervisión del FDLS designado, las actividades propias del Sistema EDI. </t>
  </si>
  <si>
    <t>3. Realizar un cronograma de ejecución con los lugares en donde se realizarán los procesos de cada una de las líneas del Sistema EDI.</t>
  </si>
  <si>
    <t>4. Realizar acompañamiento y evaluación de los integrantes del talento humano de cada proceso.</t>
  </si>
  <si>
    <t>5. Liderar la coordinación, supervisión e impulsar el desarrollo y cumplimiento de las actividades objeto del presente proyecto y tomar acciones correctivas tempranas, en los casos requeridos.</t>
  </si>
  <si>
    <t>6. Verificar el cumplimiento de los documentos y requisitos de los interesados en participar de los diferentes procesos.</t>
  </si>
  <si>
    <t>7. Asistir a las reuniones que se presentan en el marco del proceso del sistema EDI.</t>
  </si>
  <si>
    <t>8. Revisar y consolidar los informes técnicos, administrativos, y financieros mensuales de ejecución.</t>
  </si>
  <si>
    <t>9. Realizar informes mensuales que den cumplimiento de la labor realizada con todos los soportes correspondientes.</t>
  </si>
  <si>
    <t>10. Desarrollar la comunicación interna y externa y coordinación de la misma con los profesionales de prensa de la Alcaldía Local.</t>
  </si>
  <si>
    <t xml:space="preserve">11. Revisar que se cumplan los lineamientos conceptuales, pedagógicos y metodológicos de cada proceso y de cada actividad. </t>
  </si>
  <si>
    <r>
      <t xml:space="preserve">12. </t>
    </r>
    <r>
      <rPr>
        <sz val="11"/>
        <color theme="1"/>
        <rFont val="Calibri"/>
        <family val="2"/>
      </rPr>
      <t>Las demás que sean asignadas por el supervisor y/o el apoyo a la supervisión.</t>
    </r>
  </si>
  <si>
    <r>
      <t xml:space="preserve">1. </t>
    </r>
    <r>
      <rPr>
        <sz val="11"/>
        <color theme="1"/>
        <rFont val="Calibri"/>
        <family val="2"/>
      </rPr>
      <t xml:space="preserve">Apoyar a la coordinación en la programación de los espacios de La Casa de la Memoria, verificando disponibilidades de espacios y elementos para las actividades que se quieren realizar. </t>
    </r>
  </si>
  <si>
    <r>
      <t xml:space="preserve">2. </t>
    </r>
    <r>
      <rPr>
        <sz val="11"/>
        <color theme="1"/>
        <rFont val="Calibri"/>
        <family val="2"/>
      </rPr>
      <t xml:space="preserve">Coadyuvar en la construcción de espacios culturales, académicos, artísticos e institucionales que busquen transmitir y mantener vivas las memorias de la localidad de Suba. </t>
    </r>
  </si>
  <si>
    <r>
      <t xml:space="preserve">3. </t>
    </r>
    <r>
      <rPr>
        <sz val="11"/>
        <color theme="1"/>
        <rFont val="Calibri"/>
        <family val="2"/>
      </rPr>
      <t xml:space="preserve">Apoyar a la coordinación en el alistamiento de los espacios y los instrumentos requeridos para las actividades que se lleven a cabo al interior de la casa de la memoria. </t>
    </r>
  </si>
  <si>
    <r>
      <t xml:space="preserve">4. </t>
    </r>
    <r>
      <rPr>
        <sz val="11"/>
        <color theme="1"/>
        <rFont val="Calibri"/>
        <family val="2"/>
      </rPr>
      <t xml:space="preserve">Apoyar las interlocuciones con las organizaciones sociales, agrupaciones, JAC y demás grupos ciudadanos que quieran acceder a la casa de la memoria. </t>
    </r>
  </si>
  <si>
    <r>
      <t xml:space="preserve">5. </t>
    </r>
    <r>
      <rPr>
        <sz val="11"/>
        <color theme="1"/>
        <rFont val="Calibri"/>
        <family val="2"/>
      </rPr>
      <t xml:space="preserve">Apoyar las actividades que le sean designadas por la coordinación de la casa de la memoria. </t>
    </r>
  </si>
  <si>
    <r>
      <t xml:space="preserve">6. </t>
    </r>
    <r>
      <rPr>
        <sz val="11"/>
        <color theme="1"/>
        <rFont val="Calibri"/>
        <family val="2"/>
      </rPr>
      <t xml:space="preserve">Reportar de manera oportuna a la Coordinación de la Casa de Memoria cualquier novedad o eventualidad que se presente, referente a la infraestructura y equipamientos de la casa de la memoria. </t>
    </r>
  </si>
  <si>
    <r>
      <t xml:space="preserve">7. </t>
    </r>
    <r>
      <rPr>
        <sz val="11"/>
        <color theme="1"/>
        <rFont val="Calibri"/>
        <family val="2"/>
      </rPr>
      <t xml:space="preserve">Asistir a las reuniones a las que sea convocado o designado por parte del Alcalde Local, Coordinación de Participación o supervisor de contrato. </t>
    </r>
  </si>
  <si>
    <r>
      <t xml:space="preserve">8.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</si>
  <si>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Realizar las actividades precontractuales, contractuales y/o de seguimiento que sean necesarias para la correcta ejecución de la meta ¿Fortalecer 400 organizaciones sociales, comunitarias, comunales, propiedad horizontal e instancias y mecanismos de participación con énfasis en jóvenes y asociatividad productiva¿ del proyecto 1977 ¿Suba participa, incide y reconstruye la confianza ciudadana¿ </t>
    </r>
  </si>
  <si>
    <r>
      <t xml:space="preserve">2. </t>
    </r>
    <r>
      <rPr>
        <sz val="11"/>
        <color theme="1"/>
        <rFont val="Calibri"/>
        <family val="2"/>
      </rPr>
      <t xml:space="preserve">Realizar las actividades de apoyo a la supervisión de los contratos o convenios que le sean asignados, de conformidad con las disposiciones legales. </t>
    </r>
  </si>
  <si>
    <r>
      <t xml:space="preserve">3. </t>
    </r>
    <r>
      <rPr>
        <sz val="11"/>
        <color theme="1"/>
        <rFont val="Calibri"/>
        <family val="2"/>
      </rPr>
      <t xml:space="preserve">Responder a las solicitudes de la ciudadanía como de entes de control, oficios, derechos de petición y/o similares que sean radicados en el aplicativo Orfeo y/o por diferentes medios, que le sean asignados. </t>
    </r>
  </si>
  <si>
    <r>
      <t xml:space="preserve">4. </t>
    </r>
    <r>
      <rPr>
        <sz val="11"/>
        <color theme="1"/>
        <rFont val="Calibri"/>
        <family val="2"/>
      </rPr>
      <t xml:space="preserve">Realizar las actividades necesarias para la depuración de los compromisos constituidos como obligaciones por pagar. </t>
    </r>
  </si>
  <si>
    <r>
      <t xml:space="preserve">5. </t>
    </r>
    <r>
      <rPr>
        <sz val="11"/>
        <color theme="1"/>
        <rFont val="Calibri"/>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</si>
  <si>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6. </t>
    </r>
    <r>
      <rPr>
        <sz val="11"/>
        <color theme="1"/>
        <rFont val="Calibri"/>
        <family val="2"/>
      </rPr>
      <t xml:space="preserve">Realizar los documentos necesarios para la rendición de informes, rendición de cuentas y avances del Plan de Desarrollo Local a entes de control, entidades, instancias de participación y comunidad en general. </t>
    </r>
  </si>
  <si>
    <r>
      <t xml:space="preserve">7. </t>
    </r>
    <r>
      <rPr>
        <sz val="11"/>
        <color theme="1"/>
        <rFont val="Calibri"/>
        <family val="2"/>
      </rPr>
      <t xml:space="preserve">Apoyar la elaboración de los diagnósticos, documentos técnicos, análisis de sector, estudios de mercado y todos los demás que hagan parte de la formulación de los proyectos a su cargo. </t>
    </r>
  </si>
  <si>
    <r>
      <t xml:space="preserve">8. </t>
    </r>
    <r>
      <rPr>
        <sz val="11"/>
        <color theme="1"/>
        <rFont val="Calibri"/>
        <family val="2"/>
      </rPr>
      <t>Las demás actividades que le sean asignadas por el supervisor y/o apoyo a la supervisión del contrato que sean relacionadas con el objeto del contrato</t>
    </r>
  </si>
  <si>
    <r>
      <t xml:space="preserve">1. </t>
    </r>
    <r>
      <rPr>
        <sz val="11"/>
        <color theme="1"/>
        <rFont val="Calibri"/>
        <family val="2"/>
      </rPr>
      <t xml:space="preserve">Alimentar las bases de datos que sean necesarias para el almacenamiento oportuno de la información. </t>
    </r>
  </si>
  <si>
    <r>
      <t xml:space="preserve">2. </t>
    </r>
    <r>
      <rPr>
        <sz val="11"/>
        <color theme="1"/>
        <rFont val="Calibri"/>
        <family val="2"/>
      </rPr>
      <t xml:space="preserve">Acompañar el proceso de afiliación de ARL de los contratos que así lo requieran </t>
    </r>
  </si>
  <si>
    <r>
      <t xml:space="preserve">3. </t>
    </r>
    <r>
      <rPr>
        <sz val="11"/>
        <color theme="1"/>
        <rFont val="Calibri"/>
        <family val="2"/>
      </rPr>
      <t xml:space="preserve">Apoyar operativamente las diferentes reuniones, mesas de trabajo y jornadas convocadas por contratación o el Fondo de Desarrollo local, en relación a las obligaciones específicas del contrato. </t>
    </r>
  </si>
  <si>
    <r>
      <t xml:space="preserve">4. </t>
    </r>
    <r>
      <rPr>
        <sz val="11"/>
        <color theme="1"/>
        <rFont val="Calibri"/>
        <family val="2"/>
      </rPr>
      <t xml:space="preserve">Administrar el aplicativo SIDEAP para la verificación y aprobación de hojas de vida de los futuros contratistas de la entidad. </t>
    </r>
  </si>
  <si>
    <r>
      <t xml:space="preserve">5. </t>
    </r>
    <r>
      <rPr>
        <sz val="11"/>
        <color theme="1"/>
        <rFont val="Calibri"/>
        <family val="2"/>
      </rPr>
      <t xml:space="preserve">Acompañar el registro de la numeración de procesos y contratos que adelante el Fondo de Desarrollo Local. </t>
    </r>
  </si>
  <si>
    <r>
      <t xml:space="preserve">6. </t>
    </r>
    <r>
      <rPr>
        <sz val="11"/>
        <color theme="1"/>
        <rFont val="Calibri"/>
        <family val="2"/>
      </rPr>
      <t xml:space="preserve">Encargarse del uso de la plataforma SIVICOF, y acompañar la rendición de informes de la misma </t>
    </r>
  </si>
  <si>
    <r>
      <t xml:space="preserve">7. </t>
    </r>
    <r>
      <rPr>
        <sz val="11"/>
        <color theme="1"/>
        <rFont val="Calibri"/>
        <family val="2"/>
      </rPr>
      <t>Las demás que se le asignen y tengan relación directa con la naturaleza del contrato.</t>
    </r>
  </si>
  <si>
    <r>
      <t xml:space="preserve">1. </t>
    </r>
    <r>
      <rPr>
        <sz val="11"/>
        <color theme="1"/>
        <rFont val="Calibri"/>
        <family val="2"/>
      </rPr>
      <t xml:space="preserve">Realizar los estudios de mercado, análisis de sector y estudios previos en cada una de las necesidades de contratación respectivos para los procesos licitatorios del Área de Gestión Del Desarrollo Loca en infraestructura y su correspondientes Interventoría. </t>
    </r>
  </si>
  <si>
    <r>
      <t xml:space="preserve">2. </t>
    </r>
    <r>
      <rPr>
        <sz val="11"/>
        <color theme="1"/>
        <rFont val="Calibri"/>
        <family val="2"/>
      </rPr>
      <t xml:space="preserve">Acompañar a los profesionales designados en el proceso de acompañamiento y seguimiento técnico, administrativo, financiero y legal de los contratos y convenios que le sean asignados, de acuerdo con los lineamientos establecidos por la ley. </t>
    </r>
  </si>
  <si>
    <r>
      <t xml:space="preserve">3. </t>
    </r>
    <r>
      <rPr>
        <sz val="11"/>
        <color theme="1"/>
        <rFont val="Calibri"/>
        <family val="2"/>
      </rPr>
      <t xml:space="preserve">Realizar los documentos financieros necesarios para los procesos de contratación en la etapa precontractual, contractual y liquidación que se adelanten en el Fondo de Desarrollo Local. </t>
    </r>
  </si>
  <si>
    <r>
      <t xml:space="preserve">4. </t>
    </r>
    <r>
      <rPr>
        <sz val="11"/>
        <color theme="1"/>
        <rFont val="Calibri"/>
        <family val="2"/>
      </rPr>
      <t xml:space="preserve">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</si>
  <si>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 xml:space="preserve">5. </t>
    </r>
    <r>
      <rPr>
        <sz val="11"/>
        <color theme="1"/>
        <rFont val="Calibri"/>
        <family val="2"/>
      </rPr>
      <t xml:space="preserve">Asistir a los comités, reuniones y convocatorias en donde se convoque al Alcalde Local y requiera apoyo técnico del Área Gestión Del Desarrollo Local. </t>
    </r>
  </si>
  <si>
    <r>
      <t xml:space="preserve">6. </t>
    </r>
    <r>
      <rPr>
        <sz val="11"/>
        <color theme="1"/>
        <rFont val="Calibri"/>
        <family val="2"/>
      </rPr>
      <t xml:space="preserve">Participar en los comités de estructuración y evaluación de los procesos contractuales que se adelanten en la entidad. </t>
    </r>
  </si>
  <si>
    <r>
      <t xml:space="preserve">7. </t>
    </r>
    <r>
      <rPr>
        <sz val="11"/>
        <color theme="1"/>
        <rFont val="Calibri"/>
        <family val="2"/>
      </rPr>
      <t xml:space="preserve">Realizar las evaluaciones en el componente técnico y/o financiero de los proponentes y las propuestas que le sean asignadas, en el marco de los procesos de selección de contratistas que adelanta en el Área de Gestión de Desarrollo Local. </t>
    </r>
  </si>
  <si>
    <r>
      <t xml:space="preserve">8. </t>
    </r>
    <r>
      <rPr>
        <sz val="11"/>
        <color theme="1"/>
        <rFont val="Calibri"/>
        <family val="2"/>
      </rPr>
      <t xml:space="preserve">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 </t>
    </r>
  </si>
  <si>
    <r>
      <t xml:space="preserve">9. </t>
    </r>
    <r>
      <rPr>
        <sz val="11"/>
        <color theme="1"/>
        <rFont val="Calibri"/>
        <family val="2"/>
      </rPr>
      <t>Las demás actividades que le sean asignadas por el supervisor del contrato y que sean inherente al objeto contractual</t>
    </r>
  </si>
  <si>
    <r>
      <t xml:space="preserve">1. </t>
    </r>
    <r>
      <rPr>
        <sz val="11"/>
        <color theme="1"/>
        <rFont val="Calibri"/>
        <family val="2"/>
      </rPr>
      <t xml:space="preserve">Acompañar los procesos de movilización ciudadana, monitoreo a disturbios, operativos de seguridad, actividades interinstitucionales, atención de emergencias, eventos masivos o de alta complejidad que constituyan un riesgo para la seguridad y convivencia ciudadana en la localidad. </t>
    </r>
  </si>
  <si>
    <r>
      <t xml:space="preserve">2. </t>
    </r>
    <r>
      <rPr>
        <sz val="11"/>
        <color theme="1"/>
        <rFont val="Calibri"/>
        <family val="2"/>
      </rPr>
      <t xml:space="preserve">Identificar y analizar riesgos que puedan afectar la convivencia y seguridad ciudadana en los territorios. </t>
    </r>
  </si>
  <si>
    <r>
      <t xml:space="preserve">3. </t>
    </r>
    <r>
      <rPr>
        <sz val="11"/>
        <color theme="1"/>
        <rFont val="Calibri"/>
        <family val="2"/>
      </rPr>
      <t xml:space="preserve">Mediar y propiciar confianza y comunicación fluida entre la Administración Local y Distrital, así como con los diferentes actores sociales que se manifiestan y movilizan. </t>
    </r>
  </si>
  <si>
    <r>
      <t xml:space="preserve">4. </t>
    </r>
    <r>
      <rPr>
        <sz val="11"/>
        <color theme="1"/>
        <rFont val="Calibri"/>
        <family val="2"/>
      </rPr>
      <t xml:space="preserve">Monitorear y generar espacios para el diálogo en los disturbios que se desarrollen en la localidad. </t>
    </r>
  </si>
  <si>
    <r>
      <t xml:space="preserve">5. </t>
    </r>
    <r>
      <rPr>
        <sz val="11"/>
        <color theme="1"/>
        <rFont val="Calibri"/>
        <family val="2"/>
      </rPr>
      <t xml:space="preserve">Mediar y concertar con la ciudadanía y las instituciones en los eventos masivos, propendiendo evitar la alteración del orden público. </t>
    </r>
  </si>
  <si>
    <r>
      <t xml:space="preserve">6. </t>
    </r>
    <r>
      <rPr>
        <sz val="11"/>
        <color theme="1"/>
        <rFont val="Calibri"/>
        <family val="2"/>
      </rPr>
      <t xml:space="preserve">Mediar con los diferentes colectivos urbanos antes y en medio de la ocurrencia de las situaciones que alteren la convivencia y seguridad ciudadana y apoyar a la Administración frente a la ocurrencia de emergencias. </t>
    </r>
  </si>
  <si>
    <r>
      <t xml:space="preserve">7. </t>
    </r>
    <r>
      <rPr>
        <sz val="11"/>
        <color theme="1"/>
        <rFont val="Calibri"/>
        <family val="2"/>
      </rPr>
      <t xml:space="preserve">Entregar reportes de forma semanal, de las situaciones encontradas y las gestiones realizadas en cada uno de los territorios asignados, en relación con el espacio público recuperado. </t>
    </r>
  </si>
  <si>
    <r>
      <t xml:space="preserve">8. </t>
    </r>
    <r>
      <rPr>
        <sz val="11"/>
        <color theme="1"/>
        <rFont val="Calibri"/>
        <family val="2"/>
      </rPr>
      <t xml:space="preserve">Realizar campañas de sensibilización a las juntas de acción comunal, colegios y comunidad en general en temas de convivencia ciudadana y recuperación del espacio público. </t>
    </r>
  </si>
  <si>
    <r>
      <t xml:space="preserve">9. </t>
    </r>
    <r>
      <rPr>
        <sz val="11"/>
        <color theme="1"/>
        <rFont val="Calibri"/>
        <family val="2"/>
      </rPr>
      <t xml:space="preserve">Asistir y apoyar los operativos que se realicen de recuperación del espacio público, en coordinación con el área de gestión policiva y demás entidades de orden Local o Distrital. </t>
    </r>
  </si>
  <si>
    <r>
      <t xml:space="preserve">10. </t>
    </r>
    <r>
      <rPr>
        <sz val="11"/>
        <color theme="1"/>
        <rFont val="Calibri"/>
        <family val="2"/>
      </rPr>
      <t xml:space="preserve">Orientar a la ciudadanía frente a los procedimientos de recuperación del espacio público y convivencia ciudadana. </t>
    </r>
  </si>
  <si>
    <r>
      <t xml:space="preserve">11. </t>
    </r>
    <r>
      <rPr>
        <sz val="11"/>
        <color theme="1"/>
        <rFont val="Calibri"/>
        <family val="2"/>
      </rPr>
      <t xml:space="preserve">Asistir a los encuentros comunitarios que sean realizados por parte de la Alcaldía y hacer seguimiento a los compromisos adquiridos por parte de las entidades Locales y/o Distritales. </t>
    </r>
  </si>
  <si>
    <r>
      <t xml:space="preserve">12. </t>
    </r>
    <r>
      <rPr>
        <sz val="11"/>
        <color theme="1"/>
        <rFont val="Calibri"/>
        <family val="2"/>
      </rPr>
      <t>Las demás actividades que le sean asignadas por el supervisor y/o apoyo a la supervisión y que sean relacionadas con el objeto del contrato.</t>
    </r>
  </si>
  <si>
    <r>
      <t xml:space="preserve">1. </t>
    </r>
    <r>
      <rPr>
        <sz val="11"/>
        <color theme="1"/>
        <rFont val="Calibri"/>
        <family val="2"/>
      </rPr>
      <t xml:space="preserve">Apoyar al profesional territorial de atención a riesgos y emergencias de la Localidad de Suba. </t>
    </r>
  </si>
  <si>
    <r>
      <t xml:space="preserve">2. </t>
    </r>
    <r>
      <rPr>
        <sz val="11"/>
        <color theme="1"/>
        <rFont val="Calibri"/>
        <family val="2"/>
      </rPr>
      <t xml:space="preserve">Acompañar y facilitar los procesos de capacitación y organización de actores comunitarios de la localidad de Suba, teniendo en cuenta la estructura ecológica principal y los escenarios de riesgos de la localidad. </t>
    </r>
  </si>
  <si>
    <r>
      <t xml:space="preserve">3. </t>
    </r>
    <r>
      <rPr>
        <sz val="11"/>
        <color theme="1"/>
        <rFont val="Calibri"/>
        <family val="2"/>
      </rPr>
      <t xml:space="preserve">Apoyar los procesos de formación y articulación interinstitucional para la capacitación de actores comunitarios en la atención de riesgos y emergencias de la localidad de Suba. </t>
    </r>
  </si>
  <si>
    <r>
      <t xml:space="preserve">4. </t>
    </r>
    <r>
      <rPr>
        <sz val="11"/>
        <color theme="1"/>
        <rFont val="Calibri"/>
        <family val="2"/>
      </rPr>
      <t xml:space="preserve">Acompañar y replicar las acciones de formación, organización y acompañamiento de actores comunitarios para la atención de riesgos y emergencias de la localidad. </t>
    </r>
  </si>
  <si>
    <r>
      <t xml:space="preserve">5. </t>
    </r>
    <r>
      <rPr>
        <sz val="11"/>
        <color theme="1"/>
        <rFont val="Calibri"/>
        <family val="2"/>
      </rPr>
      <t xml:space="preserve">Implementar las estrategias pedagógicas y comunitarias propuestas por el profesional de riesgos y emergencias para la mitigación de estos escenarios en la localidad de Suba. </t>
    </r>
  </si>
  <si>
    <r>
      <t xml:space="preserve">6. </t>
    </r>
    <r>
      <rPr>
        <sz val="11"/>
        <color theme="1"/>
        <rFont val="Calibri"/>
        <family val="2"/>
      </rPr>
      <t xml:space="preserve">Apoyar la construcción de diagnósticos sobre situaciones de riesgos y emergencias en la localidad de Suba y la construcción de acciones y propuesta para su mitigación. </t>
    </r>
  </si>
  <si>
    <r>
      <t xml:space="preserve">7. </t>
    </r>
    <r>
      <rPr>
        <sz val="11"/>
        <color theme="1"/>
        <rFont val="Calibri"/>
        <family val="2"/>
      </rPr>
      <t xml:space="preserve">Acompañar la consolidación de una brigada comunitaria de atención a riesgos y emergencias en la localidad de Suba. </t>
    </r>
  </si>
  <si>
    <r>
      <t xml:space="preserve">8. </t>
    </r>
    <r>
      <rPr>
        <sz val="11"/>
        <color theme="1"/>
        <rFont val="Calibri"/>
        <family val="2"/>
      </rPr>
      <t xml:space="preserve">Apoyar la realización de simulacros para la atención de riesgos y emergencias con los actores comunitarios. </t>
    </r>
  </si>
  <si>
    <r>
      <t xml:space="preserve">9. </t>
    </r>
    <r>
      <rPr>
        <sz val="11"/>
        <color theme="1"/>
        <rFont val="Calibri"/>
        <family val="2"/>
      </rPr>
      <t xml:space="preserve">Apoyar la consolidación de puntos comunitarios para la atención de riesgos y emergencias. </t>
    </r>
  </si>
  <si>
    <r>
      <t xml:space="preserve">10. </t>
    </r>
    <r>
      <rPr>
        <sz val="11"/>
        <color theme="1"/>
        <rFont val="Calibri"/>
        <family val="2"/>
      </rPr>
      <t xml:space="preserve">Adelantar acciones pedagógicas para la generación de buenas prácticas comunitarias que mitiguen emergencias y desastres en la localidad de Suba </t>
    </r>
  </si>
  <si>
    <r>
      <t xml:space="preserve">11. </t>
    </r>
    <r>
      <rPr>
        <sz val="11"/>
        <color theme="1"/>
        <rFont val="Calibri"/>
        <family val="2"/>
      </rPr>
      <t>Las demás actividades que le sean asignadas por el supervisor y/o apoyo a la supervisión y que sean relacionadas con el objeto del contrato.</t>
    </r>
  </si>
  <si>
    <r>
      <t xml:space="preserve">1. </t>
    </r>
    <r>
      <rPr>
        <sz val="11"/>
        <color theme="1"/>
        <rFont val="Calibri"/>
        <family val="2"/>
      </rPr>
      <t xml:space="preserve">Apoyar la elaboración de las fichas técnicas de las temáticas y el desarrollo de acciones en el marco de las jornadas para el fortalecimiento e inclusión de las comunidades Indígena, Afrodescendiente, afrocolombiana, negritudes, raizal o palenquera en el marco de la Política Pública Distrital para el reconocimiento de saberes ancestrales en medicina en la localidad de Suba. </t>
    </r>
  </si>
  <si>
    <r>
      <t xml:space="preserve">2. </t>
    </r>
    <r>
      <rPr>
        <sz val="11"/>
        <color theme="1"/>
        <rFont val="Calibri"/>
        <family val="2"/>
      </rPr>
      <t xml:space="preserve">Participar y contribuir al desarrollo de los proyectos que requieran orientación étnica diferenciada. </t>
    </r>
  </si>
  <si>
    <r>
      <t xml:space="preserve">3. </t>
    </r>
    <r>
      <rPr>
        <sz val="11"/>
        <color theme="1"/>
        <rFont val="Calibri"/>
        <family val="2"/>
      </rPr>
      <t xml:space="preserve">Apoyar las convocatorias y procesos de inscripción. </t>
    </r>
  </si>
  <si>
    <r>
      <t xml:space="preserve">4. </t>
    </r>
    <r>
      <rPr>
        <sz val="11"/>
        <color theme="1"/>
        <rFont val="Calibri"/>
        <family val="2"/>
      </rPr>
      <t xml:space="preserve">Apoyar las sesiones de reconocimiento ancestral, elaborando la respectiva acta y listado de asistencia. </t>
    </r>
  </si>
  <si>
    <r>
      <t xml:space="preserve">5. </t>
    </r>
    <r>
      <rPr>
        <sz val="11"/>
        <color theme="1"/>
        <rFont val="Calibri"/>
        <family val="2"/>
      </rPr>
      <t xml:space="preserve">Socializar permanentemente el proceso con sus comunidades u organizaciones étnicas. </t>
    </r>
  </si>
  <si>
    <r>
      <t xml:space="preserve">6. </t>
    </r>
    <r>
      <rPr>
        <sz val="11"/>
        <color theme="1"/>
        <rFont val="Calibri"/>
        <family val="2"/>
      </rPr>
      <t xml:space="preserve">Apoyar la articulación y gestión con el área técnica de participación social de la subred y/o la Secretaría Distrital de Salud, garantizando el desarrollo de los procesos de veeduría ciudadana en la ejecución de las acciones y cumplimiento de los productos. </t>
    </r>
  </si>
  <si>
    <r>
      <t xml:space="preserve">7. </t>
    </r>
    <r>
      <rPr>
        <sz val="11"/>
        <color theme="1"/>
        <rFont val="Calibri"/>
        <family val="2"/>
      </rPr>
      <t xml:space="preserve">Apoyar la articulación sectorial e intersectorial que facilite la ejecución de las acciones y cumplimiento de los productos. </t>
    </r>
  </si>
  <si>
    <r>
      <t xml:space="preserve">8. </t>
    </r>
    <r>
      <rPr>
        <sz val="11"/>
        <color theme="1"/>
        <rFont val="Calibri"/>
        <family val="2"/>
      </rPr>
      <t xml:space="preserve">Apoyar y dinamizar las acciones de canalización de los usuarios a otros programas de Salud y/o sociales, con la activación de las rutas integrales de atención en salud (RIAS) por el PSPIC. </t>
    </r>
  </si>
  <si>
    <r>
      <t xml:space="preserve">9. </t>
    </r>
    <r>
      <rPr>
        <sz val="11"/>
        <color theme="1"/>
        <rFont val="Calibri"/>
        <family val="2"/>
      </rPr>
      <t xml:space="preserve">Apoyar y participar en la realización de las acciones individuales. </t>
    </r>
  </si>
  <si>
    <r>
      <t xml:space="preserve">10. </t>
    </r>
    <r>
      <rPr>
        <sz val="11"/>
        <color theme="1"/>
        <rFont val="Calibri"/>
        <family val="2"/>
      </rPr>
      <t>Apoyar la realización de las acciones colectivas.</t>
    </r>
  </si>
  <si>
    <r>
      <t xml:space="preserve">11. </t>
    </r>
    <r>
      <rPr>
        <sz val="11"/>
        <color theme="1"/>
        <rFont val="Calibri"/>
        <family val="2"/>
      </rPr>
      <t>Las demás funciones específicas que se definan en el contrato de acuerdo con los procesos administrativos y técnicos requeridos.</t>
    </r>
  </si>
  <si>
    <r>
      <t xml:space="preserve">1. </t>
    </r>
    <r>
      <rPr>
        <sz val="11"/>
        <color theme="1"/>
        <rFont val="Calibri"/>
        <family val="2"/>
      </rPr>
      <t xml:space="preserve">Prestar apoyo especializado jurídica y técnicamente en el desarrollo de las actividades encaminadas al cumplimiento de las metas establecidas en los planes de trabajo suscritos para los temas de establecimientos de comercio, espacio público, obras y urbanismo, propiedad horizontal, derechos de petición, peticiones entes de control y parqueaderos. </t>
    </r>
  </si>
  <si>
    <r>
      <t xml:space="preserve">2. </t>
    </r>
    <r>
      <rPr>
        <sz val="11"/>
        <color theme="1"/>
        <rFont val="Calibri"/>
        <family val="2"/>
      </rPr>
      <t xml:space="preserve">Elaborar y socializar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r>
  </si>
  <si>
    <r>
      <t xml:space="preserve">3. </t>
    </r>
    <r>
      <rPr>
        <sz val="11"/>
        <color theme="1"/>
        <rFont val="Calibri"/>
        <family val="2"/>
      </rPr>
      <t xml:space="preserve">Elaborar y hacer seguimiento a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r>
  </si>
  <si>
    <r>
      <t xml:space="preserve">4. </t>
    </r>
    <r>
      <rPr>
        <sz val="11"/>
        <color theme="1"/>
        <rFont val="Calibri"/>
        <family val="2"/>
      </rPr>
      <t xml:space="preserve">Realizar las acciones necesarias con el fin de cumplir las metas establecidas en el plan de gestión en todo lo concerniente a Inspección vigilancia y control </t>
    </r>
  </si>
  <si>
    <r>
      <t xml:space="preserve">5. </t>
    </r>
    <r>
      <rPr>
        <sz val="11"/>
        <color theme="1"/>
        <rFont val="Calibri"/>
        <family val="2"/>
      </rPr>
      <t xml:space="preserve">Formular y hacer seguimiento a los planes de mejoramiento internos, plan de gestión, matriz de riesgo y servicio no conforme. </t>
    </r>
  </si>
  <si>
    <r>
      <t xml:space="preserve">6. </t>
    </r>
    <r>
      <rPr>
        <sz val="11"/>
        <color theme="1"/>
        <rFont val="Calibri"/>
        <family val="2"/>
      </rPr>
      <t xml:space="preserve">Acompañar y programar los operativos de inspección vigilancia y control, conforme a los lineamientos del alcalde local y Distritales en la materia. </t>
    </r>
  </si>
  <si>
    <r>
      <t xml:space="preserve">7. </t>
    </r>
    <r>
      <rPr>
        <sz val="11"/>
        <color theme="1"/>
        <rFont val="Calibri"/>
        <family val="2"/>
      </rPr>
      <t xml:space="preserve">Consolidar y elaborar informe mensual de la gestión realizada en los diferentes operativos y remitir la información solicitada por nivel central. </t>
    </r>
  </si>
  <si>
    <r>
      <t xml:space="preserve">8. </t>
    </r>
    <r>
      <rPr>
        <sz val="11"/>
        <color theme="1"/>
        <rFont val="Calibri"/>
        <family val="2"/>
      </rPr>
      <t xml:space="preserve">Socializar las orientaciones y directrices emitidas desde la Secretaría Distrital de Gobierno o por el Alcalde Local </t>
    </r>
  </si>
  <si>
    <r>
      <t xml:space="preserve">9. </t>
    </r>
    <r>
      <rPr>
        <sz val="11"/>
        <color theme="1"/>
        <rFont val="Calibri"/>
        <family val="2"/>
      </rPr>
      <t xml:space="preserve">Realizar el control, consolidación y seguimiento de los requerimientos y peticiones reiteradas sobre directrices jurídicas y remitir informe para ser resueltas en mesa de trabajo. </t>
    </r>
  </si>
  <si>
    <r>
      <t xml:space="preserve">10. </t>
    </r>
    <r>
      <rPr>
        <sz val="11"/>
        <color theme="1"/>
        <rFont val="Calibri"/>
        <family val="2"/>
      </rPr>
      <t xml:space="preserve">Asistir a las reuniones que se deleguen desde alcalde local o Área de Gestión Jurídica y Policiva </t>
    </r>
  </si>
  <si>
    <r>
      <t xml:space="preserve">11. </t>
    </r>
    <r>
      <rPr>
        <sz val="11"/>
        <color theme="1"/>
        <rFont val="Calibri"/>
        <family val="2"/>
      </rPr>
      <t>Las demás actividades que le sean asignadas por el supervisor del contrato y quesean inherente al objeto contractual.</t>
    </r>
  </si>
  <si>
    <r>
      <t xml:space="preserve">1. </t>
    </r>
    <r>
      <rPr>
        <sz val="11"/>
        <color theme="1"/>
        <rFont val="Calibri"/>
        <family val="2"/>
      </rPr>
      <t xml:space="preserve">Estructurar y hacer seguimiento del plan de acción, cronograma general de actividades, estudio detallado de tiempos y movimientos. </t>
    </r>
  </si>
  <si>
    <r>
      <t xml:space="preserve">2. </t>
    </r>
    <r>
      <rPr>
        <sz val="11"/>
        <color theme="1"/>
        <rFont val="Calibri"/>
        <family val="2"/>
      </rPr>
      <t xml:space="preserve">Apoyar las acciones de dirección, planeación y ejecución de las presentaciones públicas. </t>
    </r>
  </si>
  <si>
    <r>
      <t xml:space="preserve">3. </t>
    </r>
    <r>
      <rPr>
        <sz val="11"/>
        <color theme="1"/>
        <rFont val="Calibri"/>
        <family val="2"/>
      </rPr>
      <t xml:space="preserve">Apoyar la divulgación del proyecto en los espacios que sea requerido de acuerdo a lo establecido en los lineamientos técnicos diferenciales. </t>
    </r>
  </si>
  <si>
    <r>
      <t xml:space="preserve">4. </t>
    </r>
    <r>
      <rPr>
        <sz val="11"/>
        <color theme="1"/>
        <rFont val="Calibri"/>
        <family val="2"/>
      </rPr>
      <t xml:space="preserve">Realizar acciones de preauditoria a los(as) Sabedores(as) ancestrales, en relación con el cumplimiento de lineamiento técnico, gestión documental, veracidad de soportes, ausencia total y parcial de soportes, calidad y oportunidad de entrega de informes, bases de datos, bases de datos contra soportes y planes de mejoramiento. </t>
    </r>
  </si>
  <si>
    <r>
      <t xml:space="preserve">5. </t>
    </r>
    <r>
      <rPr>
        <sz val="11"/>
        <color theme="1"/>
        <rFont val="Calibri"/>
        <family val="2"/>
      </rPr>
      <t xml:space="preserve">Apoyar las acciones de los procesos selección, georreferenciación y programación de sesiones con la población a beneficiar. </t>
    </r>
  </si>
  <si>
    <r>
      <t xml:space="preserve">6. </t>
    </r>
    <r>
      <rPr>
        <sz val="11"/>
        <color theme="1"/>
        <rFont val="Calibri"/>
        <family val="2"/>
      </rPr>
      <t xml:space="preserve">Diligenciar y socializar el informe ejecutivo de avance ante el Comité Técnico de Seguimiento. </t>
    </r>
  </si>
  <si>
    <r>
      <t xml:space="preserve">7. </t>
    </r>
    <r>
      <rPr>
        <sz val="11"/>
        <color theme="1"/>
        <rFont val="Calibri"/>
        <family val="2"/>
      </rPr>
      <t xml:space="preserve">Realizar informe técnico que permita evidenciar el avance programático del proyecto, de manera mensual. </t>
    </r>
  </si>
  <si>
    <r>
      <t xml:space="preserve">8. </t>
    </r>
    <r>
      <rPr>
        <sz val="11"/>
        <color theme="1"/>
        <rFont val="Calibri"/>
        <family val="2"/>
      </rPr>
      <t xml:space="preserve">Velar por que los(as) Sabedores(as) del proyecto lleven a cabo el proceso conforme a lo planteado en el presente anexo técnico. </t>
    </r>
  </si>
  <si>
    <r>
      <t xml:space="preserve">9. </t>
    </r>
    <r>
      <rPr>
        <sz val="11"/>
        <color theme="1"/>
        <rFont val="Calibri"/>
        <family val="2"/>
      </rPr>
      <t xml:space="preserve">Consolidar, actualizar y entregar en el desarrollo de los comités de seguimiento a la Secretaría Distrital de Salud en forma periódica los informes ejecutivos mensuales, finales y los que se requieran durante el proceso, concertados previamente en los Comités Técnicos y en los formatos establecidos para tales efectos. </t>
    </r>
  </si>
  <si>
    <r>
      <t xml:space="preserve">10. </t>
    </r>
    <r>
      <rPr>
        <sz val="11"/>
        <color theme="1"/>
        <rFont val="Calibri"/>
        <family val="2"/>
      </rPr>
      <t xml:space="preserve">Mantener actualizadas y archivadas las actas, las cuales deben presentarse como parte del soporte documental al momento de llevar a cabo el ejercicio de revisión de la ejecución del proyecto. </t>
    </r>
  </si>
  <si>
    <r>
      <t xml:space="preserve">11. </t>
    </r>
    <r>
      <rPr>
        <sz val="11"/>
        <color theme="1"/>
        <rFont val="Calibri"/>
        <family val="2"/>
      </rPr>
      <t xml:space="preserve">Entregar formalmente al Fondo de Desarrollo Local de Suba informe final del proyecto de la metodología y resultados obtenidos en las acciones de las Categorías de tejido y trenzado intergeneracional de saberes ancestrales, Categoría de acciones colectivas, Categoría acción individual. </t>
    </r>
  </si>
  <si>
    <r>
      <t xml:space="preserve">12. </t>
    </r>
    <r>
      <rPr>
        <sz val="11"/>
        <color theme="1"/>
        <rFont val="Calibri"/>
        <family val="2"/>
      </rPr>
      <t>Canalizar y activar rutas integrales (RIAS), según requerimientos de los casos identificados.</t>
    </r>
  </si>
  <si>
    <r>
      <t xml:space="preserve">13. </t>
    </r>
    <r>
      <rPr>
        <sz val="11"/>
        <color theme="1"/>
        <rFont val="Calibri"/>
        <family val="2"/>
      </rPr>
      <t xml:space="preserve">Apoyar la construcción de las Fichas Técnicas de cada una de las actividades a realizar en desarrollo del proyecto. </t>
    </r>
  </si>
  <si>
    <r>
      <t xml:space="preserve">14. </t>
    </r>
    <r>
      <rPr>
        <sz val="11"/>
        <color theme="1"/>
        <rFont val="Calibri"/>
        <family val="2"/>
      </rPr>
      <t xml:space="preserve">Asistir a las reuniones que le sean citados, tanto por el Supervisor o externas en desarrollo del cumplimiento del objeto del presente proyecto. </t>
    </r>
  </si>
  <si>
    <r>
      <t xml:space="preserve">15. </t>
    </r>
    <r>
      <rPr>
        <sz val="11"/>
        <color theme="1"/>
        <rFont val="Calibri"/>
        <family val="2"/>
      </rPr>
      <t xml:space="preserve">Apoyar el proceso de articulación con PSPIC y otras áreas de las Subredes de servicios de salud que desarrollen acciones en el territorio con población étnica con el fin favorecer la articulación e integralidad y complementariedad de las acciones en el desarrollo del proyecto. </t>
    </r>
  </si>
  <si>
    <r>
      <t xml:space="preserve">16. </t>
    </r>
    <r>
      <rPr>
        <sz val="11"/>
        <color theme="1"/>
        <rFont val="Calibri"/>
        <family val="2"/>
      </rPr>
      <t>Realizar acompañamiento concurrente a los sabedores ancestrales a fin de evidenciar el cumplimiento de las fichas técnicas y cronograma de actividades planteados.</t>
    </r>
  </si>
  <si>
    <r>
      <t xml:space="preserve">1. </t>
    </r>
    <r>
      <rPr>
        <sz val="11"/>
        <color theme="1"/>
        <rFont val="Calibri"/>
        <family val="2"/>
      </rPr>
      <t xml:space="preserve">Apoyar convocatorias e inscripciones </t>
    </r>
  </si>
  <si>
    <r>
      <t xml:space="preserve">2. </t>
    </r>
    <r>
      <rPr>
        <sz val="11"/>
        <color theme="1"/>
        <rFont val="Calibri"/>
        <family val="2"/>
      </rPr>
      <t xml:space="preserve">Atender y agendar a los usuarios o comunidad que necesite atención de los sabedores y sabedoras del grupo de medicina ancestral </t>
    </r>
  </si>
  <si>
    <r>
      <t xml:space="preserve">3. </t>
    </r>
    <r>
      <rPr>
        <sz val="11"/>
        <color theme="1"/>
        <rFont val="Calibri"/>
        <family val="2"/>
      </rPr>
      <t xml:space="preserve">Apoyar los trámites para cuentas de cobro del equipo de medicina ancestral </t>
    </r>
  </si>
  <si>
    <r>
      <t xml:space="preserve">4. </t>
    </r>
    <r>
      <rPr>
        <sz val="11"/>
        <color theme="1"/>
        <rFont val="Calibri"/>
        <family val="2"/>
      </rPr>
      <t xml:space="preserve">Elaboración de Informes u otras obligaciones asignadas por su supervisor </t>
    </r>
  </si>
  <si>
    <r>
      <t xml:space="preserve">5. </t>
    </r>
    <r>
      <rPr>
        <sz val="11"/>
        <color theme="1"/>
        <rFont val="Calibri"/>
        <family val="2"/>
      </rPr>
      <t xml:space="preserve">Archivar las actas para presentarse como parte del soporte documental </t>
    </r>
  </si>
  <si>
    <r>
      <t xml:space="preserve">6. </t>
    </r>
    <r>
      <rPr>
        <sz val="11"/>
        <color theme="1"/>
        <rFont val="Calibri"/>
        <family val="2"/>
      </rPr>
      <t xml:space="preserve">Cumplir con el Rol de Secretaría Técnica del Comité Técnico de Seguimiento del Proyecto. </t>
    </r>
  </si>
  <si>
    <r>
      <t xml:space="preserve">7. </t>
    </r>
    <r>
      <rPr>
        <sz val="11"/>
        <color theme="1"/>
        <rFont val="Calibri"/>
        <family val="2"/>
      </rPr>
      <t xml:space="preserve">Sistematizar las fichas técnicas de las temáticas a tratar. </t>
    </r>
  </si>
  <si>
    <r>
      <t xml:space="preserve">8. </t>
    </r>
    <r>
      <rPr>
        <sz val="11"/>
        <color theme="1"/>
        <rFont val="Calibri"/>
        <family val="2"/>
      </rPr>
      <t xml:space="preserve">Elaborar y actualizar las bases de datos. </t>
    </r>
  </si>
  <si>
    <r>
      <t xml:space="preserve">9. </t>
    </r>
    <r>
      <rPr>
        <sz val="11"/>
        <color theme="1"/>
        <rFont val="Calibri"/>
        <family val="2"/>
      </rPr>
      <t>Sistematizar cronograma de actividades</t>
    </r>
  </si>
  <si>
    <r>
      <t xml:space="preserve">1. </t>
    </r>
    <r>
      <rPr>
        <sz val="11"/>
        <color theme="1"/>
        <rFont val="Calibri"/>
        <family val="2"/>
      </rPr>
      <t xml:space="preserve">Elaborar los análisis del sector y demás documentos precontractuales que acompañan la estructuración de los procesos de contratación. </t>
    </r>
  </si>
  <si>
    <r>
      <t xml:space="preserve">2. </t>
    </r>
    <r>
      <rPr>
        <sz val="11"/>
        <color theme="1"/>
        <rFont val="Calibri"/>
        <family val="2"/>
      </rPr>
      <t xml:space="preserve">Proyectar, revisar y hacer seguimiento a las respuestas técnicas, económicas y financieras a las observaciones, conceptos, derechos de petición, y/o reclamaciones que se presenten a los procesos de contratación publicados. </t>
    </r>
  </si>
  <si>
    <r>
      <t xml:space="preserve">3. </t>
    </r>
    <r>
      <rPr>
        <sz val="11"/>
        <color theme="1"/>
        <rFont val="Calibri"/>
        <family val="2"/>
      </rPr>
      <t xml:space="preserve">Apoyar en el respectivo seguimiento de la publicación y actualización de documentos en las plataformas de compra Publica. </t>
    </r>
  </si>
  <si>
    <r>
      <t xml:space="preserve">4. </t>
    </r>
    <r>
      <rPr>
        <sz val="11"/>
        <color theme="1"/>
        <rFont val="Calibri"/>
        <family val="2"/>
      </rPr>
      <t xml:space="preserve">Realizar las respectivas operaciones en la tienda virtual para la adquisición de bienes y servicios que se requieran. </t>
    </r>
  </si>
  <si>
    <r>
      <t xml:space="preserve">5. </t>
    </r>
    <r>
      <rPr>
        <sz val="11"/>
        <color theme="1"/>
        <rFont val="Calibri"/>
        <family val="2"/>
      </rPr>
      <t xml:space="preserve">Apoyar en la administración de la plataforma SECOP en las distintas etapas contractuales, así como realizar las gestiones necesarias ante la mesa de ayuda para el soporte que se requiera. </t>
    </r>
  </si>
  <si>
    <r>
      <t xml:space="preserve">6. </t>
    </r>
    <r>
      <rPr>
        <sz val="11"/>
        <color theme="1"/>
        <rFont val="Calibri"/>
        <family val="2"/>
      </rPr>
      <t xml:space="preserve">Brindar acompañamiento permanentemente a los actores que hacen parte de los procesos de contratación en lo referente a la configuración y/o publicación de los diferentes procesos contractuales en sus distintas etapas dentro de las plataformas del Sistema Electrónico de Contratación Pública- SECOP. </t>
    </r>
  </si>
  <si>
    <r>
      <t xml:space="preserve">7. </t>
    </r>
    <r>
      <rPr>
        <sz val="11"/>
        <color theme="1"/>
        <rFont val="Calibri"/>
        <family val="2"/>
      </rPr>
      <t xml:space="preserve">Elaborar y ajustar los formatos del grupo de contratación que requieran. </t>
    </r>
  </si>
  <si>
    <r>
      <t xml:space="preserve">8. </t>
    </r>
    <r>
      <rPr>
        <sz val="11"/>
        <color theme="1"/>
        <rFont val="Calibri"/>
        <family val="2"/>
      </rPr>
      <t>Realizar las demás actividades que le solicite el supervisor y que tengan relación con el objeto contractual.</t>
    </r>
  </si>
  <si>
    <r>
      <t xml:space="preserve">1. </t>
    </r>
    <r>
      <rPr>
        <sz val="11"/>
        <color theme="1"/>
        <rFont val="Calibri"/>
        <family val="2"/>
      </rPr>
      <t xml:space="preserve">Realizar las actividades precontractuales, contractuales y/o de seguimiento que sean necesarias para la correcta ejecución de la meta ¿Vincular 2000 personas a procesos de construcción de memoria, verdad, reparación integral a víctimas, paz y reconciliación¿ del proyecto 1973 ¿Suba territorio de paz y reconciliación¿ </t>
    </r>
  </si>
  <si>
    <r>
      <t xml:space="preserve">8. </t>
    </r>
    <r>
      <rPr>
        <sz val="11"/>
        <color theme="1"/>
        <rFont val="Calibri"/>
        <family val="2"/>
      </rPr>
      <t>Las demás actividades que le sean asignadas por el supervisor y/o apoyo a la supervisión del contrato que sean relacionadas con el objeto del contrato.</t>
    </r>
  </si>
  <si>
    <r>
      <t xml:space="preserve">2. </t>
    </r>
    <r>
      <rPr>
        <sz val="11"/>
        <color theme="1"/>
        <rFont val="Calibri"/>
        <family val="2"/>
      </rPr>
      <t xml:space="preserve">Proyectar los actos administrativos de carácter general o particular que se generan en la etapa precontractual, contractual y postcontractual que le sean asignados. </t>
    </r>
  </si>
  <si>
    <r>
      <t xml:space="preserve">3. </t>
    </r>
    <r>
      <rPr>
        <sz val="11"/>
        <color theme="1"/>
        <rFont val="Calibri"/>
        <family val="2"/>
      </rPr>
      <t xml:space="preserve">Participar en los diferentes comités y audiencias de contratación de los procesos de selección que le sean asignados. </t>
    </r>
  </si>
  <si>
    <r>
      <t xml:space="preserve">4. </t>
    </r>
    <r>
      <rPr>
        <sz val="11"/>
        <color theme="1"/>
        <rFont val="Calibri"/>
        <family val="2"/>
      </rPr>
      <t xml:space="preserve">Apoyar al Alcalde en la revisión y seguimiento de temas de tipo contractual, que por su naturaleza tenga o requieran una atención especial por parte de la Alcaldía local de suba y los órganos de control. </t>
    </r>
  </si>
  <si>
    <r>
      <t xml:space="preserve">5. </t>
    </r>
    <r>
      <rPr>
        <sz val="11"/>
        <color theme="1"/>
        <rFont val="Calibri"/>
        <family val="2"/>
      </rPr>
      <t xml:space="preserve">Revisar y/o proyectar las actas de liquidación de los contratos o convenios y demás acuerdos de voluntades que suscriba el Fondo de Desarrollo Local de Suba- Alcaldía Local de Suba </t>
    </r>
  </si>
  <si>
    <r>
      <t xml:space="preserve">6. </t>
    </r>
    <r>
      <rPr>
        <sz val="11"/>
        <color theme="1"/>
        <rFont val="Calibri"/>
        <family val="2"/>
      </rPr>
      <t xml:space="preserve">Emitir los conceptos jurídicos de carácter contractual y realizar los análisis de tipo jurídico de la misma índole que le sean asignados por la supervisión del contrato. </t>
    </r>
  </si>
  <si>
    <r>
      <t xml:space="preserve">8. </t>
    </r>
    <r>
      <rPr>
        <sz val="11"/>
        <color theme="1"/>
        <rFont val="Calibri"/>
        <family val="2"/>
      </rPr>
      <t xml:space="preserve">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 </t>
    </r>
  </si>
  <si>
    <r>
      <t xml:space="preserve">9. </t>
    </r>
    <r>
      <rPr>
        <sz val="11"/>
        <color theme="1"/>
        <rFont val="Calibri"/>
        <family val="2"/>
      </rPr>
      <t xml:space="preserve">Realizar el apoyo a la supervisión de los contratos y/o convenios que le sean asignados por el supervisor del contrato. </t>
    </r>
  </si>
  <si>
    <r>
      <t xml:space="preserve">10. </t>
    </r>
    <r>
      <rPr>
        <sz val="11"/>
        <color theme="1"/>
        <rFont val="Calibri"/>
        <family val="2"/>
      </rPr>
      <t xml:space="preserve">Realizar y proyectar las actuaciones administrativas sancionatorias de tipo contractual que deba adelantar el Fondo de Desarrollo Local de Suba-Alcaldía Local de Suba. </t>
    </r>
  </si>
  <si>
    <r>
      <t xml:space="preserve">11. </t>
    </r>
    <r>
      <rPr>
        <sz val="11"/>
        <color theme="1"/>
        <rFont val="Calibri"/>
        <family val="2"/>
      </rPr>
      <t xml:space="preserve">Remitir los documentos que le sean solicitados y mantener actualizadas las bases de datos que se manejen. </t>
    </r>
  </si>
  <si>
    <r>
      <t xml:space="preserve">12. </t>
    </r>
    <r>
      <rPr>
        <sz val="11"/>
        <color theme="1"/>
        <rFont val="Calibri"/>
        <family val="2"/>
      </rPr>
      <t>Las demás que sean inherentes al objeto contractual y que sean solicitadas por el supervisor y/o apoyo a la supervisión del contrato.</t>
    </r>
  </si>
  <si>
    <r>
      <t xml:space="preserve">1. </t>
    </r>
    <r>
      <rPr>
        <sz val="11"/>
        <color theme="1"/>
        <rFont val="Calibri"/>
        <family val="2"/>
      </rPr>
      <t xml:space="preserve">Recopilar, procesar y analizar datos de diversas fuentes para identificar tendencias, patrones y insights </t>
    </r>
  </si>
  <si>
    <r>
      <t xml:space="preserve">2. </t>
    </r>
    <r>
      <rPr>
        <sz val="11"/>
        <color theme="1"/>
        <rFont val="Calibri"/>
        <family val="2"/>
      </rPr>
      <t xml:space="preserve">Aplicar técnicas estadísticas y de machine learning para extraer conocimientos de los datos. </t>
    </r>
  </si>
  <si>
    <r>
      <t xml:space="preserve">3. </t>
    </r>
    <r>
      <rPr>
        <sz val="11"/>
        <color theme="1"/>
        <rFont val="Calibri"/>
        <family val="2"/>
      </rPr>
      <t xml:space="preserve">Implementar y configurar herramientas de analítica institucional, como Power BI y Python. </t>
    </r>
  </si>
  <si>
    <r>
      <t xml:space="preserve">4. </t>
    </r>
    <r>
      <rPr>
        <sz val="11"/>
        <color theme="1"/>
        <rFont val="Calibri"/>
        <family val="2"/>
      </rPr>
      <t xml:space="preserve">Desarrollar y mantener tableros de control y mapas de geoespacilización. </t>
    </r>
  </si>
  <si>
    <r>
      <t xml:space="preserve">5. </t>
    </r>
    <r>
      <rPr>
        <sz val="11"/>
        <color theme="1"/>
        <rFont val="Calibri"/>
        <family val="2"/>
      </rPr>
      <t xml:space="preserve">Crear informes y visualizaciones de datos para comunicar insights y resultados. </t>
    </r>
  </si>
  <si>
    <r>
      <t xml:space="preserve">6. </t>
    </r>
    <r>
      <rPr>
        <sz val="11"/>
        <color theme="1"/>
        <rFont val="Calibri"/>
        <family val="2"/>
      </rPr>
      <t xml:space="preserve">Diseñar y desarrollar dashboards y reportes para la toma de decisiones informadas. </t>
    </r>
  </si>
  <si>
    <r>
      <t xml:space="preserve">7. </t>
    </r>
    <r>
      <rPr>
        <sz val="11"/>
        <color theme="1"/>
        <rFont val="Calibri"/>
        <family val="2"/>
      </rPr>
      <t>Las demás que le delegue el supervisor y que tengan relación directa con el cumplimiento del objeto contractual</t>
    </r>
  </si>
  <si>
    <r>
      <t xml:space="preserve">1. </t>
    </r>
    <r>
      <rPr>
        <sz val="11"/>
        <color theme="1"/>
        <rFont val="Calibri"/>
        <family val="2"/>
      </rPr>
      <t xml:space="preserve">Apoyar la elaboración, radicación, entrega y archivo de documentos, memorandos y oficios cuando le sea requerido por el Inspector de Policía. </t>
    </r>
  </si>
  <si>
    <r>
      <t xml:space="preserve">2. </t>
    </r>
    <r>
      <rPr>
        <sz val="11"/>
        <color theme="1"/>
        <rFont val="Calibri"/>
        <family val="2"/>
      </rPr>
      <t xml:space="preserve">Ingresar la información a los aplicativos dispuestos para el manejo de actuaciones administrativas </t>
    </r>
  </si>
  <si>
    <r>
      <t xml:space="preserve">3. </t>
    </r>
    <r>
      <rPr>
        <sz val="11"/>
        <color theme="1"/>
        <rFont val="Calibri"/>
        <family val="2"/>
      </rPr>
      <t xml:space="preserve">Apoyar en la organización del archivo de gestión y la verificación y depuración documental. </t>
    </r>
  </si>
  <si>
    <r>
      <t xml:space="preserve">4. </t>
    </r>
    <r>
      <rPr>
        <sz val="11"/>
        <color theme="1"/>
        <rFont val="Calibri"/>
        <family val="2"/>
      </rPr>
      <t xml:space="preserve">Dar correcta atención y orientación a la ciudadanía de manera personal y telefónica. </t>
    </r>
  </si>
  <si>
    <r>
      <t xml:space="preserve">5. </t>
    </r>
    <r>
      <rPr>
        <sz val="11"/>
        <color theme="1"/>
        <rFont val="Calibri"/>
        <family val="2"/>
      </rPr>
      <t xml:space="preserve">Apoyar al Inspector de Policía en la gestión de asuntos relacionados con disponibilidad de espacios, equipos, transporte, suministros y demás elementos requeridos para el desarrollo de sus actividades. </t>
    </r>
  </si>
  <si>
    <r>
      <t xml:space="preserve">6. </t>
    </r>
    <r>
      <rPr>
        <sz val="11"/>
        <color theme="1"/>
        <rFont val="Calibri"/>
        <family val="2"/>
      </rPr>
      <t xml:space="preserve">Asistir a las reuniones a las que sea citado o designado, para la atención de los asuntos relacionados con el objeto contractual. </t>
    </r>
  </si>
  <si>
    <r>
      <t xml:space="preserve">7. </t>
    </r>
    <r>
      <rPr>
        <sz val="11"/>
        <color theme="1"/>
        <rFont val="Calibri"/>
        <family val="2"/>
      </rPr>
      <t xml:space="preserve">Presentar informe mensual de las actividades realizadas en cumplimiento de las obligaciones pactadas. </t>
    </r>
  </si>
  <si>
    <r>
      <t xml:space="preserve">8. </t>
    </r>
    <r>
      <rPr>
        <sz val="11"/>
        <color theme="1"/>
        <rFont val="Calibri"/>
        <family val="2"/>
      </rPr>
      <t xml:space="preserve">Entregar, mensualmente, el archivo de los documentos suscritos que haya generado en cumplimiento del objeto y obligaciones contractuales. </t>
    </r>
  </si>
  <si>
    <r>
      <t xml:space="preserve">9. </t>
    </r>
    <r>
      <rPr>
        <sz val="11"/>
        <color theme="1"/>
        <rFont val="Calibri"/>
        <family val="2"/>
      </rPr>
      <t>Las demás que se le asignen y que surjan de la naturaleza del Contrato.</t>
    </r>
  </si>
  <si>
    <r>
      <t xml:space="preserve">1. </t>
    </r>
    <r>
      <rPr>
        <sz val="11"/>
        <color theme="1"/>
        <rFont val="Calibri"/>
        <family val="2"/>
      </rPr>
      <t xml:space="preserve">Emitir conceptos jurídicos de los aspectos que sean designados por el supervisor del contrato, que se relacionen de conformidad con la competencia de la Alcaldía Local de Suba. </t>
    </r>
  </si>
  <si>
    <r>
      <t xml:space="preserve">2. </t>
    </r>
    <r>
      <rPr>
        <sz val="11"/>
        <color theme="1"/>
        <rFont val="Calibri"/>
        <family val="2"/>
      </rPr>
      <t xml:space="preserve">Realizar acompañamiento jurídico en los comités y/o reuniones convocadas por el supervisor del contrato, realizar las intervenciones de orden legal y/jurídico que se consideren pertinentes. </t>
    </r>
  </si>
  <si>
    <r>
      <t xml:space="preserve">3. </t>
    </r>
    <r>
      <rPr>
        <sz val="11"/>
        <color theme="1"/>
        <rFont val="Calibri"/>
        <family val="2"/>
      </rPr>
      <t xml:space="preserve">Realizar acompañamiento y asesoría jurídica a cada una de las dependencias en lo concerniente a las respuestas emitidas a los diferentes clientes internos y externos de la Alcaldía Local de Suba. </t>
    </r>
  </si>
  <si>
    <r>
      <t xml:space="preserve">4. </t>
    </r>
    <r>
      <rPr>
        <sz val="11"/>
        <color theme="1"/>
        <rFont val="Calibri"/>
        <family val="2"/>
      </rPr>
      <t xml:space="preserve">Proyectar las respuestas a las peticiones elevadas por los diferentes actores previa asignación por el supervisor del contrato. </t>
    </r>
  </si>
  <si>
    <r>
      <t xml:space="preserve">5. </t>
    </r>
    <r>
      <rPr>
        <sz val="11"/>
        <color theme="1"/>
        <rFont val="Calibri"/>
        <family val="2"/>
      </rPr>
      <t xml:space="preserve">Revisar jurídicamente los documentos asignados por el supervisor del contrato que se originen en las diferentes etapas de contratación a cargo de la Alcaldía Local de Suba. </t>
    </r>
  </si>
  <si>
    <r>
      <t xml:space="preserve">6. </t>
    </r>
    <r>
      <rPr>
        <sz val="11"/>
        <color theme="1"/>
        <rFont val="Calibri"/>
        <family val="2"/>
      </rPr>
      <t xml:space="preserve">Revisar jurídicamente las respuestas de las peticiones que se eleven de los entes de control designadas por el supervisor del contrato. </t>
    </r>
  </si>
  <si>
    <r>
      <t xml:space="preserve">7. </t>
    </r>
    <r>
      <rPr>
        <sz val="11"/>
        <color theme="1"/>
        <rFont val="Calibri"/>
        <family val="2"/>
      </rPr>
      <t>Brindar asesoría permanente en los trámites procesales que se originen de los despachos comisorios, autorización de permisos de competencia de la Alcaldía Local de Suba, y en general de las que se emitan de los procesos administrativos de competencia de la Alcaldía Local de Suba.</t>
    </r>
  </si>
  <si>
    <r>
      <t xml:space="preserve">1. </t>
    </r>
    <r>
      <rPr>
        <sz val="11"/>
        <color theme="1"/>
        <rFont val="Calibri"/>
        <family val="2"/>
      </rPr>
      <t xml:space="preserve">Ejecutar las actividades administrativas y de gestión documental para clasificar las peticiones y solicitudes de la comunidad, y mantener la trazabilidad de estas, ante las diferentes áreas de la Alcaldía Local según su competencia, y ante las entidades públicas del orden Distrital y Nacional según sea el caso. </t>
    </r>
  </si>
  <si>
    <r>
      <t xml:space="preserve">2. </t>
    </r>
    <r>
      <rPr>
        <sz val="11"/>
        <color theme="1"/>
        <rFont val="Calibri"/>
        <family val="2"/>
      </rPr>
      <t xml:space="preserve">Levantar las actas de todas las reuniones de la Gerencia de la Solución señalando las necesidades del territorio asignado y de los ciudadanos que la habitan teniendo en cuenta sus características culturales, étnicas, edades, estratos etc., de conformidad con los lineamientos dados por el Gerente de la Solución. </t>
    </r>
  </si>
  <si>
    <r>
      <t xml:space="preserve">3. </t>
    </r>
    <r>
      <rPr>
        <sz val="11"/>
        <color theme="1"/>
        <rFont val="Calibri"/>
        <family val="2"/>
      </rPr>
      <t xml:space="preserve">Construir y hacer seguimiento a la base de datos de los líderes comunitarios, entidades distritales y empresarios para generar alianzas estratégicas y solución para coadyuvar a resolver los problemas y las necesidades más sentidas de la ciudadanía del territorio asignado. </t>
    </r>
  </si>
  <si>
    <r>
      <t xml:space="preserve">4. </t>
    </r>
    <r>
      <rPr>
        <sz val="11"/>
        <color theme="1"/>
        <rFont val="Calibri"/>
        <family val="2"/>
      </rPr>
      <t xml:space="preserve">Apoyar en la preparación logística de los encuentros de las Gerencias de la Solución. </t>
    </r>
  </si>
  <si>
    <r>
      <t xml:space="preserve">5. </t>
    </r>
    <r>
      <rPr>
        <sz val="11"/>
        <color theme="1"/>
        <rFont val="Calibri"/>
        <family val="2"/>
      </rPr>
      <t>Las demás que demande la Administración Local a través de su supervisor, que correspondan a la naturaleza del contrato y que sean necesarias para la consecución del fin del objeto contractual.</t>
    </r>
  </si>
  <si>
    <r>
      <t xml:space="preserve">1. </t>
    </r>
    <r>
      <rPr>
        <sz val="11"/>
        <color theme="1"/>
        <rFont val="Calibri"/>
        <family val="2"/>
      </rPr>
      <t xml:space="preserve">Acompañar la revisión, Liquidación y causación de las cuentas personas naturales, jurídicas, ediles, servicios públicos, ARL contratistas </t>
    </r>
  </si>
  <si>
    <r>
      <t xml:space="preserve">2. </t>
    </r>
    <r>
      <rPr>
        <sz val="11"/>
        <color theme="1"/>
        <rFont val="Calibri"/>
        <family val="2"/>
      </rPr>
      <t xml:space="preserve">Acompañar en el cierre contable mensual, trimestral y anual con base en el manual de política contable. </t>
    </r>
  </si>
  <si>
    <r>
      <t xml:space="preserve">3. </t>
    </r>
    <r>
      <rPr>
        <sz val="11"/>
        <color theme="1"/>
        <rFont val="Calibri"/>
        <family val="2"/>
      </rPr>
      <t xml:space="preserve">Acompañar en la Gestión de Cobranza de la entidad en el proceso de multas. </t>
    </r>
  </si>
  <si>
    <r>
      <t xml:space="preserve">4. </t>
    </r>
    <r>
      <rPr>
        <sz val="11"/>
        <color theme="1"/>
        <rFont val="Calibri"/>
        <family val="2"/>
      </rPr>
      <t xml:space="preserve">Acompañar en articulación con el almacén, el proceso de causación de reportes de ingresos, egresos, comodatos, traslados de bienes muebles e inmuebles en los módulos (SAE, SAI, DEPRECIACIÓN). </t>
    </r>
  </si>
  <si>
    <r>
      <t xml:space="preserve">5. </t>
    </r>
    <r>
      <rPr>
        <sz val="11"/>
        <color theme="1"/>
        <rFont val="Calibri"/>
        <family val="2"/>
      </rPr>
      <t xml:space="preserve">Acompañar la elaboración de los informes contables que se deben rendir a los diferentes organismos nacionales y distritales. </t>
    </r>
  </si>
  <si>
    <r>
      <t xml:space="preserve">6. </t>
    </r>
    <r>
      <rPr>
        <sz val="11"/>
        <color theme="1"/>
        <rFont val="Calibri"/>
        <family val="2"/>
      </rPr>
      <t xml:space="preserve">Acompañar la lectura de cuentas y contabilización en Interfaz Tesorería reporte de BOGDATA. </t>
    </r>
  </si>
  <si>
    <r>
      <t xml:space="preserve">7. </t>
    </r>
    <r>
      <rPr>
        <sz val="11"/>
        <color theme="1"/>
        <rFont val="Calibri"/>
        <family val="2"/>
      </rPr>
      <t xml:space="preserve">Acompañar en la ejecución del comité de sostenibilidad contable y depuración de saldos. </t>
    </r>
  </si>
  <si>
    <r>
      <t xml:space="preserve">8. </t>
    </r>
    <r>
      <rPr>
        <sz val="11"/>
        <color theme="1"/>
        <rFont val="Calibri"/>
        <family val="2"/>
      </rPr>
      <t xml:space="preserve">Acompañar en el seguimiento de operaciones reciprocas con entidades distritales. </t>
    </r>
  </si>
  <si>
    <r>
      <t xml:space="preserve">9. </t>
    </r>
    <r>
      <rPr>
        <sz val="11"/>
        <color theme="1"/>
        <rFont val="Calibri"/>
        <family val="2"/>
      </rPr>
      <t xml:space="preserve">Acompañar en la verificación mensual de los saldos contrarios en libros auxiliares aplicativo SI-CAPITAL. </t>
    </r>
  </si>
  <si>
    <r>
      <t xml:space="preserve">10. </t>
    </r>
    <r>
      <rPr>
        <sz val="11"/>
        <color theme="1"/>
        <rFont val="Calibri"/>
        <family val="2"/>
      </rPr>
      <t xml:space="preserve">Descargar, elaborar y reportar trimestralmente los procesos judiciales de la entidad según aplicativo SIPROJ. </t>
    </r>
  </si>
  <si>
    <r>
      <t xml:space="preserve">11. </t>
    </r>
    <r>
      <rPr>
        <sz val="11"/>
        <color theme="1"/>
        <rFont val="Calibri"/>
        <family val="2"/>
      </rPr>
      <t>Las demás actividades que le sean asignadas por el supervisor y/o apoyo a la supervisión del contrato que sean relacionadas con el objeto del contrato.</t>
    </r>
  </si>
  <si>
    <r>
      <t xml:space="preserve">1. </t>
    </r>
    <r>
      <rPr>
        <sz val="11"/>
        <color theme="1"/>
        <rFont val="Calibri"/>
        <family val="2"/>
      </rPr>
      <t xml:space="preserve">Elaborar y mantener actualizados las actuaciones administrativas de obras, establecimiento de comercio, espacio público y en general actos administrativos que se consideren cuentas por cobrar las cuales ingresan en etapa persuasiva, y son reportadas por el área de jurídicas con sus soportes. </t>
    </r>
  </si>
  <si>
    <r>
      <t xml:space="preserve">2. </t>
    </r>
    <r>
      <rPr>
        <sz val="11"/>
        <color theme="1"/>
        <rFont val="Calibri"/>
        <family val="2"/>
      </rPr>
      <t xml:space="preserve">Apoyar en el registro de las ordenes de pagos y contabilización en Interfaz Tesorería y en las conciliaciones de los procesos contables. </t>
    </r>
  </si>
  <si>
    <r>
      <t xml:space="preserve">3. </t>
    </r>
    <r>
      <rPr>
        <sz val="11"/>
        <color theme="1"/>
        <rFont val="Calibri"/>
        <family val="2"/>
      </rPr>
      <t xml:space="preserve">Realizar el informe SIVICOF, descargar los reportes de ingresos de Bogdata y consolidar los estados de cuenta de los procesos en cobro persuasivo y cobro coactivo. </t>
    </r>
  </si>
  <si>
    <r>
      <t xml:space="preserve">4. </t>
    </r>
    <r>
      <rPr>
        <sz val="11"/>
        <color theme="1"/>
        <rFont val="Calibri"/>
        <family val="2"/>
      </rPr>
      <t xml:space="preserve">Apoyar la revisión, liquidación y causación de las cuentas personas naturales, jurídicas, ingresos, egresos y ajustes correspondientes entre aplicativos. </t>
    </r>
  </si>
  <si>
    <r>
      <t xml:space="preserve">5. </t>
    </r>
    <r>
      <rPr>
        <sz val="11"/>
        <color theme="1"/>
        <rFont val="Calibri"/>
        <family val="2"/>
      </rPr>
      <t xml:space="preserve">Apoyar en la ejecución del comité de sostenibilidad contable y depuración de cartera. </t>
    </r>
  </si>
  <si>
    <r>
      <t xml:space="preserve">6. </t>
    </r>
    <r>
      <rPr>
        <sz val="11"/>
        <color theme="1"/>
        <rFont val="Calibri"/>
        <family val="2"/>
      </rPr>
      <t xml:space="preserve">Identificar y tasar las obligaciones de difícil recaudo en aras de presentar estas en una depuración de saneamiento contable. </t>
    </r>
  </si>
  <si>
    <r>
      <t xml:space="preserve">7. </t>
    </r>
    <r>
      <rPr>
        <sz val="11"/>
        <color theme="1"/>
        <rFont val="Calibri"/>
        <family val="2"/>
      </rPr>
      <t xml:space="preserve">Apoyar en el cierre contable mensual, trimestral y anual con base en el manual de política contable y revelaciones a los estados de situación financiera. </t>
    </r>
  </si>
  <si>
    <r>
      <t xml:space="preserve">8. </t>
    </r>
    <r>
      <rPr>
        <sz val="11"/>
        <color theme="1"/>
        <rFont val="Calibri"/>
        <family val="2"/>
      </rPr>
      <t xml:space="preserve">Apoyar en la elaboración de los informes contables que se deben presentar a las entidades y a los diferentes órganos de control. </t>
    </r>
  </si>
  <si>
    <r>
      <t xml:space="preserve">9. </t>
    </r>
    <r>
      <rPr>
        <sz val="11"/>
        <color theme="1"/>
        <rFont val="Calibri"/>
        <family val="2"/>
      </rPr>
      <t xml:space="preserve">Rendir informe de gestión de la recuperación de las obligaciones causadas y por causar en forma mensual. </t>
    </r>
  </si>
  <si>
    <r>
      <t xml:space="preserve">10. </t>
    </r>
    <r>
      <rPr>
        <sz val="11"/>
        <color theme="1"/>
        <rFont val="Calibri"/>
        <family val="2"/>
      </rPr>
      <t>Las demás funciones que sean inherentes al objeto contractual, que se encuentren en la normatividad vigente o sean solicitadas por el supervisor y/o apoyo a la supervisión del contrato.</t>
    </r>
  </si>
  <si>
    <r>
      <t xml:space="preserve">3. </t>
    </r>
    <r>
      <rPr>
        <sz val="11"/>
        <color theme="1"/>
        <rFont val="Calibri"/>
        <family val="2"/>
      </rPr>
      <t xml:space="preserve">Hacer buen uso y correcta operación del equipo que le sea asignado, velando por la seguridad e integrudad del equipo durante el tiempo que le sea asignado para su operación y traslado. </t>
    </r>
  </si>
  <si>
    <r>
      <t xml:space="preserve">1. </t>
    </r>
    <r>
      <rPr>
        <sz val="11"/>
        <color theme="1"/>
        <rFont val="Calibri"/>
        <family val="2"/>
      </rPr>
      <t xml:space="preserve">Realizar las actividades precontractuales, contractuales y/o de seguimiento que sean necesarias para la correcta ejecución del componente del proyecto 2013 Prevención y atención de maternidad temprana. </t>
    </r>
  </si>
  <si>
    <r>
      <t xml:space="preserve">2. </t>
    </r>
    <r>
      <rPr>
        <sz val="11"/>
        <color theme="1"/>
        <rFont val="Calibri"/>
        <family val="2"/>
      </rPr>
      <t xml:space="preserve">Realizar las actividades de facilitador(a) del Proyecto 2013 Prevención y atención de maternidad temprana, de conformidad con las disposiciones legales. </t>
    </r>
  </si>
  <si>
    <r>
      <t xml:space="preserve">3. </t>
    </r>
    <r>
      <rPr>
        <sz val="11"/>
        <color theme="1"/>
        <rFont val="Calibri"/>
        <family val="2"/>
      </rPr>
      <t xml:space="preserve">Realizar seguimiento al equipo ejecutor del proyecto 2013 Prevención y atención de maternidad temprana, de conformidad con las disposiciones legales. </t>
    </r>
  </si>
  <si>
    <r>
      <t xml:space="preserve">4. </t>
    </r>
    <r>
      <rPr>
        <sz val="11"/>
        <color theme="1"/>
        <rFont val="Calibri"/>
        <family val="2"/>
      </rPr>
      <t xml:space="preserve">Responder a las solicitudes de la ciudadanía como entes de control, oficios, derechos de petición y/o similares que sean radicados en el aplicativo Orfeo y/o por diferentes medios, que le sean asignados. </t>
    </r>
  </si>
  <si>
    <r>
      <t xml:space="preserve">5. </t>
    </r>
    <r>
      <rPr>
        <sz val="11"/>
        <color theme="1"/>
        <rFont val="Calibri"/>
        <family val="2"/>
      </rPr>
      <t xml:space="preserve">Asistir a las reuniones, consejos, mesas e instancias de participación que se generen o se relacionen con los asuntos locales o que se desarrollen en la localidad, que le sean designadas por el Alcalde Local y/o el apoyo a la supervisión del contrato. </t>
    </r>
  </si>
  <si>
    <r>
      <t xml:space="preserve">7. </t>
    </r>
    <r>
      <rPr>
        <sz val="11"/>
        <color theme="1"/>
        <rFont val="Calibri"/>
        <family val="2"/>
      </rPr>
      <t xml:space="preserve">Proyectar y presentar el informe ejecutivo mensual de avance del proyecto 2013 Prevención y atención de maternidad temprana </t>
    </r>
  </si>
  <si>
    <r>
      <t xml:space="preserve">8. </t>
    </r>
    <r>
      <rPr>
        <sz val="11"/>
        <color theme="1"/>
        <rFont val="Calibri"/>
        <family val="2"/>
      </rPr>
      <t xml:space="preserve">Convocar mensualmente y extraordinariamente (de ser requerido) y realizar la Secretaría Técnica del Comité Técnico de Seguimiento del proyecto 2013 Prevención y atención de maternidad temprana. </t>
    </r>
  </si>
  <si>
    <r>
      <t xml:space="preserve">9. </t>
    </r>
    <r>
      <rPr>
        <sz val="11"/>
        <color theme="1"/>
        <rFont val="Calibri"/>
        <family val="2"/>
      </rPr>
      <t xml:space="preserve">Liderar seguimiento de la matriz programática, proyección físico-financiera y revisar las presentaciones e informes. </t>
    </r>
  </si>
  <si>
    <r>
      <t xml:space="preserve">10. </t>
    </r>
    <r>
      <rPr>
        <sz val="11"/>
        <color theme="1"/>
        <rFont val="Calibri"/>
        <family val="2"/>
      </rPr>
      <t xml:space="preserve">Liderar el proceso de articulación con PSPIC y otras áreas de la Subred de Servicio de Salud que desarrollen acciones relacionadas con el concepto de gasto con el fin favorecer la canalización y complementariedad en el desarrollo del proyecto. </t>
    </r>
  </si>
  <si>
    <r>
      <t xml:space="preserve">11. </t>
    </r>
    <r>
      <rPr>
        <sz val="11"/>
        <color theme="1"/>
        <rFont val="Calibri"/>
        <family val="2"/>
      </rPr>
      <t xml:space="preserve">Realizar verificación de los soportes documentales aportados por el equipo ejecutor del proyecto para emitir aval de las actividades. </t>
    </r>
  </si>
  <si>
    <r>
      <t xml:space="preserve">12. </t>
    </r>
    <r>
      <rPr>
        <sz val="11"/>
        <color theme="1"/>
        <rFont val="Calibri"/>
        <family val="2"/>
      </rPr>
      <t>Las demás actividades que se le sean asignadas por el supervisor y/o apoyo a la supervisión del contrato que sean relacionadas con el objeto del contrato.</t>
    </r>
  </si>
  <si>
    <r>
      <t xml:space="preserve">1. </t>
    </r>
    <r>
      <rPr>
        <sz val="11"/>
        <color theme="1"/>
        <rFont val="Calibri"/>
        <family val="2"/>
      </rPr>
      <t xml:space="preserve">Realizar las actividades precontractuales, contractuales y/o de seguimiento que sean necesarias para la correcta ejecución del componente del proyecto 1967 ¿Suba saludable y sin barreras¿ Componente Acciones para la disminución los factores de riesgo frente al consumo de sustancias psicoactivas. </t>
    </r>
  </si>
  <si>
    <r>
      <t xml:space="preserve">2. </t>
    </r>
    <r>
      <rPr>
        <sz val="11"/>
        <color theme="1"/>
        <rFont val="Calibri"/>
        <family val="2"/>
      </rPr>
      <t xml:space="preserve">Realizar las actividades de facilitador(a) del Proyecto 1967 Suba Saludable y sin barreras. Componente Acciones para la disminución los factores de riesgo frente al consumo de sustancias psicoactivas, de conformidad con las disposiciones legales. </t>
    </r>
  </si>
  <si>
    <r>
      <t xml:space="preserve">3. </t>
    </r>
    <r>
      <rPr>
        <sz val="11"/>
        <color theme="1"/>
        <rFont val="Calibri"/>
        <family val="2"/>
      </rPr>
      <t xml:space="preserve">Realizar seguimiento al equipo ejecutor del Proyecto 1967 Suba Saludable y sin barreras. Componente Acciones para la disminución los factores de riesgo frente al consumo de sustancias psicoactivas, de conformidad con las disposiciones legales. </t>
    </r>
  </si>
  <si>
    <r>
      <t xml:space="preserve">7. </t>
    </r>
    <r>
      <rPr>
        <sz val="11"/>
        <color theme="1"/>
        <rFont val="Calibri"/>
        <family val="2"/>
      </rPr>
      <t xml:space="preserve">Proyectar y presentar el informe ejecutivo mensual de avance del Proyecto 1967 Suba Saludable y sin barreras. Componente Acciones para la disminución los factores de riesgo frente al consumo de sustancias psicoactivas. </t>
    </r>
  </si>
  <si>
    <r>
      <t xml:space="preserve">8. </t>
    </r>
    <r>
      <rPr>
        <sz val="11"/>
        <color theme="1"/>
        <rFont val="Calibri"/>
        <family val="2"/>
      </rPr>
      <t xml:space="preserve">Convocar y realizar la Secretaría Técnica del Comité Técnico de Seguimiento del Proyecto 1967 Suba Saludable y sin barreras. Componente Acciones para la disminución los factores de riesgo frente al consumo de sustancias psicoactivas. </t>
    </r>
  </si>
  <si>
    <r>
      <t xml:space="preserve">9. </t>
    </r>
    <r>
      <rPr>
        <sz val="11"/>
        <color theme="1"/>
        <rFont val="Calibri"/>
        <family val="2"/>
      </rPr>
      <t xml:space="preserve">Liderar el seguimiento de la matriz programática, proyección físico-financiera y revisar las presentaciones e informes. </t>
    </r>
  </si>
  <si>
    <r>
      <t xml:space="preserve">12. </t>
    </r>
    <r>
      <rPr>
        <sz val="11"/>
        <color theme="1"/>
        <rFont val="Calibri"/>
        <family val="2"/>
      </rPr>
      <t>Las demás actividades que se le sean asignadas por el supervisor y/o apoyo a la supervisión del contrato que sean relacionadas con el objeto del contrato</t>
    </r>
  </si>
  <si>
    <r>
      <t xml:space="preserve">1. </t>
    </r>
    <r>
      <rPr>
        <sz val="11"/>
        <color theme="1"/>
        <rFont val="Calibri"/>
        <family val="2"/>
      </rPr>
      <t xml:space="preserve">Implementar los procesos y procedimientos oficiales para la operación y prestación del servicio como (Identificación, ingreso, prestación,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r>
  </si>
  <si>
    <r>
      <t xml:space="preserve">2. </t>
    </r>
    <r>
      <rPr>
        <sz val="11"/>
        <color theme="1"/>
        <rFont val="Calibri"/>
        <family val="2"/>
      </rPr>
      <t xml:space="preserve">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 </t>
    </r>
  </si>
  <si>
    <r>
      <t xml:space="preserve">3. </t>
    </r>
    <r>
      <rPr>
        <sz val="11"/>
        <color theme="1"/>
        <rFont val="Calibri"/>
        <family val="2"/>
      </rPr>
      <t xml:space="preserve">Realizar las visitas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r>
  </si>
  <si>
    <r>
      <t xml:space="preserve">4. </t>
    </r>
    <r>
      <rPr>
        <sz val="11"/>
        <color theme="1"/>
        <rFont val="Calibri"/>
        <family val="2"/>
      </rPr>
      <t xml:space="preserve">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r>
  </si>
  <si>
    <r>
      <t xml:space="preserve">5. </t>
    </r>
    <r>
      <rPr>
        <sz val="11"/>
        <color theme="1"/>
        <rFont val="Calibri"/>
        <family val="2"/>
      </rPr>
      <t xml:space="preserve">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 </t>
    </r>
  </si>
  <si>
    <r>
      <t xml:space="preserve">6. </t>
    </r>
    <r>
      <rPr>
        <sz val="11"/>
        <color theme="1"/>
        <rFont val="Calibri"/>
        <family val="2"/>
      </rPr>
      <t xml:space="preserve">Realizar la visitas de validación de condiciones de las personas mayores que presentan novedades por los cruces de bases de datos o en procedimiento de seguimiento y control que adelanta la Subdirección para la Vejez y la Alcaldia Local. </t>
    </r>
  </si>
  <si>
    <r>
      <t xml:space="preserve">7. </t>
    </r>
    <r>
      <rPr>
        <sz val="11"/>
        <color theme="1"/>
        <rFont val="Calibri"/>
        <family val="2"/>
      </rPr>
      <t xml:space="preserve">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r>
  </si>
  <si>
    <r>
      <t xml:space="preserve">8. </t>
    </r>
    <r>
      <rPr>
        <sz val="11"/>
        <color theme="1"/>
        <rFont val="Calibri"/>
        <family val="2"/>
      </rPr>
      <t xml:space="preserve">Aplicar los instrumentos necesarios (fichas, formatos, entre otros) para realizar seguimiento a las actualizaciones y registro en el Sistema Misional SIRBE y las bases de datos, realizando las respectivas consultas, además de realizar la crítica (verificación) de dichos instrumentos. </t>
    </r>
  </si>
  <si>
    <r>
      <t xml:space="preserve">9. </t>
    </r>
    <r>
      <rPr>
        <sz val="11"/>
        <color theme="1"/>
        <rFont val="Calibri"/>
        <family val="2"/>
      </rPr>
      <t xml:space="preserve">Diseñar, implementar y evaluar las actividades relacionadas con los encuentros de desarrollo humano, de acuerdo con los lineamientos técnicos brindados por la Subdirección para la Vejez FORMATO ESTUDIOS PREVIOS PRESTACIÓN DE SERVICIOS PROFESIONALES / DE APOYO A LA ALCALDÍA DE SUBA </t>
    </r>
  </si>
  <si>
    <r>
      <t xml:space="preserve">10. </t>
    </r>
    <r>
      <rPr>
        <sz val="11"/>
        <color theme="1"/>
        <rFont val="Calibri"/>
        <family val="2"/>
      </rPr>
      <t xml:space="preserve">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 </t>
    </r>
  </si>
  <si>
    <r>
      <t xml:space="preserve">11. </t>
    </r>
    <r>
      <rPr>
        <sz val="11"/>
        <color theme="1"/>
        <rFont val="Calibri"/>
        <family val="2"/>
      </rPr>
      <t xml:space="preserve">Participar en las reuniones y diferentes actividades que programe la Alcaldía Local, la Secretaría Distrital de Integración Social - Subdirección para la Vejez y la Subdireccion Local </t>
    </r>
  </si>
  <si>
    <r>
      <t xml:space="preserve">12. </t>
    </r>
    <r>
      <rPr>
        <sz val="11"/>
        <color theme="1"/>
        <rFont val="Calibri"/>
        <family val="2"/>
      </rPr>
      <t>Las demás inherentes a su obligaciones contractuales y que se requieran para el cabal cumplimiento del contrato.</t>
    </r>
  </si>
  <si>
    <r>
      <t xml:space="preserve">1. </t>
    </r>
    <r>
      <rPr>
        <sz val="11"/>
        <color theme="1"/>
        <rFont val="Calibri"/>
        <family val="2"/>
      </rPr>
      <t xml:space="preserve">Proyectar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 </t>
    </r>
  </si>
  <si>
    <r>
      <t xml:space="preserve">2. </t>
    </r>
    <r>
      <rPr>
        <sz val="11"/>
        <color theme="1"/>
        <rFont val="Calibri"/>
        <family val="2"/>
      </rPr>
      <t xml:space="preserve">Realizar el control y seguimiento al trámite y respuesta oportuna a proposiciones, tutelas, acciones populares y requerimientos de entes de control. </t>
    </r>
  </si>
  <si>
    <r>
      <t xml:space="preserve">3. </t>
    </r>
    <r>
      <rPr>
        <sz val="11"/>
        <color theme="1"/>
        <rFont val="Calibri"/>
        <family val="2"/>
      </rPr>
      <t xml:space="preserve">Asistir a las audiencias y reuniones relacionadas con acciones populares que convoquen los juzgados, secretaria general, secretaria de gobierno u otras entidades y demás reuniones a las que sea convocado. </t>
    </r>
  </si>
  <si>
    <r>
      <t xml:space="preserve">4. </t>
    </r>
    <r>
      <rPr>
        <sz val="11"/>
        <color theme="1"/>
        <rFont val="Calibri"/>
        <family val="2"/>
      </rPr>
      <t xml:space="preserve">Presentar informes periódicos a los juzgados, en relación con el avance de las acciones populares. </t>
    </r>
  </si>
  <si>
    <r>
      <t xml:space="preserve">5. </t>
    </r>
    <r>
      <rPr>
        <sz val="11"/>
        <color theme="1"/>
        <rFont val="Calibri"/>
        <family val="2"/>
      </rPr>
      <t xml:space="preserve">Apoyar los operativos que delegue el Alcalde Local o su delegado o apoyo a la supervisión. </t>
    </r>
  </si>
  <si>
    <r>
      <t xml:space="preserve">6. </t>
    </r>
    <r>
      <rPr>
        <sz val="11"/>
        <color theme="1"/>
        <rFont val="Calibri"/>
        <family val="2"/>
      </rPr>
      <t xml:space="preserve">Mantener las bases de datos actualizadas que le sean asignadas en concordancia con el objeto contractual. </t>
    </r>
  </si>
  <si>
    <r>
      <t xml:space="preserve">7. </t>
    </r>
    <r>
      <rPr>
        <sz val="11"/>
        <color theme="1"/>
        <rFont val="Calibri"/>
        <family val="2"/>
      </rPr>
      <t xml:space="preserve">Apoyar la ejecución de los procesos administrativos y/o jurídicos y/o técnicos y/o financieros que se adelanten en el Área de gestión del Desarrollo Local, así como en la formulación de lineamientos técnicos para las diferentes etapas de planes, programas y proyectos. </t>
    </r>
  </si>
  <si>
    <r>
      <t xml:space="preserve">8. </t>
    </r>
    <r>
      <rPr>
        <sz val="11"/>
        <color theme="1"/>
        <rFont val="Calibri"/>
        <family val="2"/>
      </rPr>
      <t xml:space="preserve">Apoyar en los casos especiales y asuntos relevantes desde el punto de vista jurídico y/o financiero, relacionados con la aplicación de la normatividad vigente, en materia contractual y administrativa. </t>
    </r>
  </si>
  <si>
    <r>
      <t xml:space="preserve">9. </t>
    </r>
    <r>
      <rPr>
        <sz val="11"/>
        <color theme="1"/>
        <rFont val="Calibri"/>
        <family val="2"/>
      </rPr>
      <t>Las demás actividades que le sean asignadas por el supervisor del contrato y que sean inherente al objeto contractual.</t>
    </r>
  </si>
  <si>
    <t xml:space="preserve">1.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</si>
  <si>
    <t xml:space="preserve">1. Realizar el proceso medición posterior y deterioro de los bienes muebles e inmuebles </t>
  </si>
  <si>
    <t xml:space="preserve">2. Llevar a cabo y entregar informe de medición posterior de bienes muebles e inmuebles de acuerdo a las características y parámetros entregados por el supervisor </t>
  </si>
  <si>
    <t xml:space="preserve">3. Entrega de la información requerida por el FONDO DE DESARROLLO LOCAL DE SUBA, de acuerdo con lo establecido en el Manual de políticas contables y de operación de la Secretaría Distrital de Gobierno con los resultados obtenidos, con el fin de actualizar el aplicativo SICAPITAL Módulo SAI </t>
  </si>
  <si>
    <t xml:space="preserve">4. El contratista deberá calcular con métodos de reconocido valor técnico, el deterioro que tengan para dar cumplimiento a la política contable del Distrito Capital y las normas de la Contaduría General de la Nación. </t>
  </si>
  <si>
    <t xml:space="preserve">5. Coordinar con la Administración Local, en especial con el responsable del almacén y bodega del Fondo de Desarrollo Local, lo necesario para garantizar la adecuada ejecución del objeto contractual, a fin de que participen activamente por su conocimiento sobre los documentos, cifras y cálculos que afectan el inventario y los registros contables. </t>
  </si>
  <si>
    <t xml:space="preserve">6. Acordar la forma de suministrar el producto entregable. </t>
  </si>
  <si>
    <t>7. Las demás que sean inherentes al contrato y sean requeridas por la supervisión.</t>
  </si>
  <si>
    <t>1. Realizar un plan de trabajo para la divulgación de la oferta institucional del Distrito para el reconocimiento, garantía y restitución de los derechos de la población LGBTI.</t>
  </si>
  <si>
    <t>2. Elaborar una estrategia de trabajo y un cronograma para promover el acceso de la población LGBTI a la justicia, a través de la difusión de sus derechos en el marco de los derechos humanos, la apropiación de los mecanismos de protección, defensa y denuncia y la asesoría jurídica individual con perspectiva de género.</t>
  </si>
  <si>
    <t>3. Identificar organizaciones sociales LGBTI presentes en la localidad y llevar una base de datos para ello que deberá reportar mensualmente.</t>
  </si>
  <si>
    <t>4. Realizar las gestiones para la promoción de la participación de las organizaciones de población LGBTI en todos los eventos que se generan a través de la Alcaldía Local de Suba.</t>
  </si>
  <si>
    <t>5. Representar a la Alcaldía Local de Suba en los espacios de participación prioritarios para la administración, que le sean designados por el Alcalde Local.</t>
  </si>
  <si>
    <t>6. Elaborar con los profesionales de planeación los estudios previos que requieran el enfoque de género y LGBTI.</t>
  </si>
  <si>
    <t>7. Atender y orientar a la ciudadanía en lo referente a los temas de participación y temas sociales con énfasis en perspectiva de género y LGBTI, para lo cual deberá llevar un registro y actas de trabajo.</t>
  </si>
  <si>
    <t>8. Desarrollar una estrategia de trabajo con el Alcalde Local para la articulación con las entidades locales, distritales y nacionales pertinentes para la consolidación de alianzas estratégicas en lo referente a temas de equidad de género y restitución de derechos de la población LGBTI.</t>
  </si>
  <si>
    <t>9. Apoyar en emitir los conceptos técnicos que sean requeridos.</t>
  </si>
  <si>
    <t>10. Proyectar las respuestas a derechos de petición y demás comunidades de acuerdo con las instrucciones dadas, apoyar la administración de esta información en el aplicativo ORFEO.</t>
  </si>
  <si>
    <t>11. Rendir informes de gestión que le sean requeridos por el supervisor.</t>
  </si>
  <si>
    <t>12. Las demás que por su naturaleza le sean atribuidas por el/ el supervisor(a) conforme al objeto y alcance del Contrato</t>
  </si>
  <si>
    <t xml:space="preserve">2. Realizar las visitas que, en materia de urbanismo, espacio público o actividad económica, le sea asignadas por el respetivo Inspector de Policía, en desarrollo de la práctica de pruebas ordenadas dentro de una actuación y presentar el respectivo informe en los términos establecidos. </t>
  </si>
  <si>
    <r>
      <t xml:space="preserve">2. </t>
    </r>
    <r>
      <rPr>
        <sz val="11"/>
        <color theme="1"/>
        <rFont val="Calibri"/>
        <family val="2"/>
      </rPr>
      <t xml:space="preserve">Llevar a cabo y entregar informe de medición posterior de bienes muebles e inmuebles de acuerdo a las característica y parámetros entregados por el supervisor </t>
    </r>
  </si>
  <si>
    <r>
      <t xml:space="preserve">3. </t>
    </r>
    <r>
      <rPr>
        <sz val="11"/>
        <color theme="1"/>
        <rFont val="Calibri"/>
        <family val="2"/>
      </rPr>
      <t xml:space="preserve">Entrega de la información requerida por el FONDO DE DESARROLLO LOCAL DE SUBA, de acuerdo con lo establecido en el Manual de políticas contables y de operación de la Secretaría Distrital de Gobierno con los resultados obtenidos, con el fin de actualizar el aplicativo SICAPITAL Módulo SAI </t>
    </r>
  </si>
  <si>
    <r>
      <t xml:space="preserve">4. </t>
    </r>
    <r>
      <rPr>
        <sz val="11"/>
        <color theme="1"/>
        <rFont val="Calibri"/>
        <family val="2"/>
      </rPr>
      <t xml:space="preserve">El contratista deberá calcular con métodos de reconocido valor técnico, el deterioro que tengan para dar cumplimiento a la política contable del Distrito Capital y las normas de la Contaduría General de la Nación. </t>
    </r>
  </si>
  <si>
    <r>
      <t xml:space="preserve">5. </t>
    </r>
    <r>
      <rPr>
        <sz val="11"/>
        <color theme="1"/>
        <rFont val="Calibri"/>
        <family val="2"/>
      </rPr>
      <t xml:space="preserve">Coordinar con la Administración Local, en especial con el responsable del almacén y bodega del Fondo de Desarrollo Local, lo necesario para garantizar la adecuada ejecución del objeto contractual, a fin de que participen activamente por su conocimiento sobre los documentos, cifras y cálculos que afectan el inventario y los registros contables. </t>
    </r>
  </si>
  <si>
    <r>
      <t xml:space="preserve">6. </t>
    </r>
    <r>
      <rPr>
        <sz val="11"/>
        <color theme="1"/>
        <rFont val="Calibri"/>
        <family val="2"/>
      </rPr>
      <t xml:space="preserve">Acordar la forma de suministrar el producto entregable. </t>
    </r>
  </si>
  <si>
    <r>
      <t xml:space="preserve">7. </t>
    </r>
    <r>
      <rPr>
        <sz val="11"/>
        <color theme="1"/>
        <rFont val="Calibri"/>
        <family val="2"/>
      </rPr>
      <t>Las demás que sean inherentes al contrato y sean requeridas por la supervisión.</t>
    </r>
    <r>
      <rPr>
        <sz val="11"/>
        <color rgb="FFFF0000"/>
        <rFont val="Calibri"/>
        <family val="2"/>
      </rPr>
      <t xml:space="preserve"> </t>
    </r>
  </si>
  <si>
    <r>
      <t xml:space="preserve">9. </t>
    </r>
    <r>
      <rPr>
        <sz val="11"/>
        <color theme="1"/>
        <rFont val="Calibri"/>
        <family val="2"/>
      </rPr>
      <t>Las demás que se le asignen y que surjan de la naturaleza del Contrato.</t>
    </r>
    <r>
      <rPr>
        <sz val="11"/>
        <color rgb="FFFF0000"/>
        <rFont val="Calibri"/>
        <family val="2"/>
      </rPr>
      <t xml:space="preserve"> </t>
    </r>
  </si>
  <si>
    <r>
      <t xml:space="preserve">5. </t>
    </r>
    <r>
      <rPr>
        <sz val="11"/>
        <color theme="1"/>
        <rFont val="Calibri"/>
        <family val="2"/>
      </rPr>
      <t>Las demás que demande la Administración Local a través de su supervisor, que correspondan a la naturaleza del contrato y que sean necesarias para la consecución del fin del objeto contractual.</t>
    </r>
    <r>
      <rPr>
        <sz val="11"/>
        <color rgb="FFFF0000"/>
        <rFont val="Calibri"/>
        <family val="2"/>
      </rPr>
      <t xml:space="preserve"> </t>
    </r>
  </si>
  <si>
    <r>
      <t xml:space="preserve">1. </t>
    </r>
    <r>
      <rPr>
        <sz val="11"/>
        <color theme="1"/>
        <rFont val="Calibri"/>
        <family val="2"/>
      </rPr>
      <t xml:space="preserve">Realizar un plan de trabajo para la divulgación de la oferta institucional del Distrito para el reconocimiento, garantía y restitución de los derechos de la población LGBTI. </t>
    </r>
  </si>
  <si>
    <t xml:space="preserve">2. Elaborar una estrategia de trabajo y un cronograma para promover el acceso de la población LGBTI a la justicia, a través de la difusión de sus derechos en el marco de los derechos humanos, la apropiación de los mecanismos de protección, defensa y denuncia y la asesoría jurídica individual con perspectiva de género. </t>
  </si>
  <si>
    <r>
      <t xml:space="preserve">3. </t>
    </r>
    <r>
      <rPr>
        <sz val="11"/>
        <color theme="1"/>
        <rFont val="Calibri"/>
        <family val="2"/>
      </rPr>
      <t xml:space="preserve">Identificar organizaciones sociales LGBTI presentes en la localidad y llevar una base de datos para ello que deberá reportar mensualmente. </t>
    </r>
  </si>
  <si>
    <r>
      <t xml:space="preserve">4. </t>
    </r>
    <r>
      <rPr>
        <sz val="11"/>
        <color theme="1"/>
        <rFont val="Calibri"/>
        <family val="2"/>
      </rPr>
      <t xml:space="preserve">Realizar las gestiones para la promoción de la participación de las organizaciones de población LGBTI en todos los eventos que se generan a través de la Alcaldía Local de Suba. </t>
    </r>
  </si>
  <si>
    <r>
      <t xml:space="preserve">5. </t>
    </r>
    <r>
      <rPr>
        <sz val="11"/>
        <color theme="1"/>
        <rFont val="Calibri"/>
        <family val="2"/>
      </rPr>
      <t xml:space="preserve">Representar a la Alcaldía Local de Suba en los espacios de participación prioritarios para la administración, que le sean designados por el Alcalde Local. </t>
    </r>
  </si>
  <si>
    <r>
      <t xml:space="preserve">6. </t>
    </r>
    <r>
      <rPr>
        <sz val="11"/>
        <color theme="1"/>
        <rFont val="Calibri"/>
        <family val="2"/>
      </rPr>
      <t xml:space="preserve">Elaborar con los profesionales de planeación los estudios previos que requieran el enfoque de género y LGBTI. </t>
    </r>
  </si>
  <si>
    <r>
      <t xml:space="preserve">7. </t>
    </r>
    <r>
      <rPr>
        <sz val="11"/>
        <color theme="1"/>
        <rFont val="Calibri"/>
        <family val="2"/>
      </rPr>
      <t>Atender y orientar a la ciudadanía en lo referente a los temas de participación y temas sociales con énfasis en perspectiva de género y LGBTI, para lo cual deberá llevar un registro y actas de trabajo.</t>
    </r>
  </si>
  <si>
    <t xml:space="preserve">8. Desarrollar una estrategia de trabajo con el Alcalde Local para la articulación con las entidades locales, distritales y nacionales pertinentes para la consolidación de alianzas estratégicas en lo referente a temas de equidad de género y restitución de derechos de la población LGBTI. </t>
  </si>
  <si>
    <r>
      <t xml:space="preserve">9. </t>
    </r>
    <r>
      <rPr>
        <sz val="11"/>
        <color theme="1"/>
        <rFont val="Calibri"/>
        <family val="2"/>
      </rPr>
      <t xml:space="preserve">Apoyar en emitir los conceptos técnicos que sean requeridos. </t>
    </r>
  </si>
  <si>
    <r>
      <t xml:space="preserve">10. </t>
    </r>
    <r>
      <rPr>
        <sz val="11"/>
        <color theme="1"/>
        <rFont val="Calibri"/>
        <family val="2"/>
      </rPr>
      <t xml:space="preserve">Proyectar las respuestas a derechos de petición y demás comunidades de acuerdo con las instrucciones dadas, apoyar la administración de esta información en el aplicativo ORFEO. </t>
    </r>
  </si>
  <si>
    <r>
      <t xml:space="preserve">11. </t>
    </r>
    <r>
      <rPr>
        <sz val="11"/>
        <color theme="1"/>
        <rFont val="Calibri"/>
        <family val="2"/>
      </rPr>
      <t>Rendir informes de gestión que le sean requeridos por el supervisor.</t>
    </r>
    <r>
      <rPr>
        <sz val="11"/>
        <color rgb="FFFF0000"/>
        <rFont val="Calibri"/>
        <family val="2"/>
      </rPr>
      <t xml:space="preserve"> </t>
    </r>
  </si>
  <si>
    <r>
      <t>12. Las demás que por su naturaleza le sean atribuidas por el/ la supervisor(a) conforme al objeto y alcance del contrato</t>
    </r>
    <r>
      <rPr>
        <sz val="11"/>
        <color rgb="FFFF0000"/>
        <rFont val="Calibri"/>
        <family val="2"/>
      </rPr>
      <t xml:space="preserve"> </t>
    </r>
  </si>
  <si>
    <r>
      <t xml:space="preserve">1. </t>
    </r>
    <r>
      <rPr>
        <sz val="11"/>
        <color theme="1"/>
        <rFont val="Calibri"/>
        <family val="2"/>
      </rPr>
      <t xml:space="preserve">Recibir la documentación a intervenir, verificando mediante punteo cajas y carpetas entregadas para el proceso técnico. </t>
    </r>
  </si>
  <si>
    <r>
      <t xml:space="preserve">2. </t>
    </r>
    <r>
      <rPr>
        <sz val="11"/>
        <color theme="1"/>
        <rFont val="Calibri"/>
        <family val="2"/>
      </rPr>
      <t xml:space="preserve">Realizar la intervención de 8 metros lineales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 </t>
    </r>
  </si>
  <si>
    <r>
      <t xml:space="preserve">3. </t>
    </r>
    <r>
      <rPr>
        <sz val="11"/>
        <color theme="1"/>
        <rFont val="Calibri"/>
        <family val="2"/>
      </rPr>
      <t xml:space="preserve">Elaborar el plan de trabajo en conjunto con el supervisor del contrato pactando según lo establecido en los planes de acción de la dependencia una meta adecuada a las necesidades de la entidad y garantizando que el proceso se cumpla de manera idónea. </t>
    </r>
  </si>
  <si>
    <r>
      <t xml:space="preserve">4. </t>
    </r>
    <r>
      <rPr>
        <sz val="11"/>
        <color theme="1"/>
        <rFont val="Calibri"/>
        <family val="2"/>
      </rPr>
      <t xml:space="preserve">Presentar informes mensuales de avance en el que se describa la totalidad de la documentación intervenida, los procesos efectuados, el resultado acumulado y el faltante para cumplir la meta. </t>
    </r>
  </si>
  <si>
    <r>
      <t xml:space="preserve">5. </t>
    </r>
    <r>
      <rPr>
        <sz val="11"/>
        <color theme="1"/>
        <rFont val="Calibri"/>
        <family val="2"/>
      </rPr>
      <t>Las demás obligaciones que sean asignadas por la Líder de Gestión Documental y de acuerdo con el objeto del contrato.</t>
    </r>
    <r>
      <rPr>
        <sz val="11"/>
        <color rgb="FFFF0000"/>
        <rFont val="Calibri"/>
        <family val="2"/>
      </rPr>
      <t xml:space="preserve"> </t>
    </r>
  </si>
  <si>
    <r>
      <t xml:space="preserve">1. </t>
    </r>
    <r>
      <rPr>
        <sz val="11"/>
        <color theme="1"/>
        <rFont val="Calibri"/>
        <family val="2"/>
      </rPr>
      <t xml:space="preserve">Acompañar y apoyar a los Inspectores de Policía en el desarrollo de las diligencias de inspección </t>
    </r>
  </si>
  <si>
    <r>
      <t xml:space="preserve">2. </t>
    </r>
    <r>
      <rPr>
        <sz val="11"/>
        <color theme="1"/>
        <rFont val="Calibri"/>
        <family val="2"/>
      </rPr>
      <t xml:space="preserve">Realizar las visitas que, en materia de urbanismo, espacio público o actividad económica, le sean asignadas por el respetivo Inspector de Policía, en desarrollo de la práctica de pruebas ordenadas dentro de una actuación y presentar el respectivo informe en los términos establecidos. </t>
    </r>
  </si>
  <si>
    <r>
      <t xml:space="preserve">3. </t>
    </r>
    <r>
      <rPr>
        <sz val="11"/>
        <color theme="1"/>
        <rFont val="Calibri"/>
        <family val="2"/>
      </rPr>
      <t xml:space="preserve">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 </t>
    </r>
  </si>
  <si>
    <r>
      <t xml:space="preserve">4. </t>
    </r>
    <r>
      <rPr>
        <sz val="11"/>
        <color theme="1"/>
        <rFont val="Calibri"/>
        <family val="2"/>
      </rPr>
      <t xml:space="preserve">Emitir los conceptos y respuestas a las solicitudes y peticiones que le sean requeridos por el Inspector de Policía. </t>
    </r>
  </si>
  <si>
    <r>
      <t xml:space="preserve">5. </t>
    </r>
    <r>
      <rPr>
        <sz val="11"/>
        <color theme="1"/>
        <rFont val="Calibri"/>
        <family val="2"/>
      </rPr>
      <t xml:space="preserve">Asistir a las reuniones a las que sea citado o designado, para la atención de los asuntos relacionados con el objeto contractual. </t>
    </r>
  </si>
  <si>
    <r>
      <t xml:space="preserve">6. </t>
    </r>
    <r>
      <rPr>
        <sz val="11"/>
        <color theme="1"/>
        <rFont val="Calibri"/>
        <family val="2"/>
      </rPr>
      <t xml:space="preserve">Presentar informe mensual de las actividades realizadas en cumplimiento de las obligaciones pactadas. </t>
    </r>
  </si>
  <si>
    <r>
      <t xml:space="preserve">7. </t>
    </r>
    <r>
      <rPr>
        <sz val="11"/>
        <color theme="1"/>
        <rFont val="Calibri"/>
        <family val="2"/>
      </rPr>
      <t xml:space="preserve">Entregar mensualmente, el archivo de los documentos suscritos que haya generado en cumplimiento del objeto y obligaciones contractuales. </t>
    </r>
  </si>
  <si>
    <r>
      <t xml:space="preserve">8. </t>
    </r>
    <r>
      <rPr>
        <sz val="11"/>
        <color theme="1"/>
        <rFont val="Calibri"/>
        <family val="2"/>
      </rPr>
      <t>Las demás que se le asignen y que surjan de la naturaleza del Contrato.</t>
    </r>
    <r>
      <rPr>
        <sz val="11"/>
        <color rgb="FFFF0000"/>
        <rFont val="Calibri"/>
        <family val="2"/>
      </rPr>
      <t xml:space="preserve"> </t>
    </r>
  </si>
  <si>
    <r>
      <t xml:space="preserve">1. </t>
    </r>
    <r>
      <rPr>
        <sz val="11"/>
        <color theme="1"/>
        <rFont val="Calibri"/>
        <family val="2"/>
      </rPr>
      <t xml:space="preserve">Apoyar las labores relacionadas con la implementación del Subsistema Interno de Gestión Documental y Archivos, así como apoyar la adecuada implementación de los instrumentos archivísticos emitidos por la Secretaria Distrital de Gobierno. </t>
    </r>
  </si>
  <si>
    <r>
      <t xml:space="preserve">2. </t>
    </r>
    <r>
      <rPr>
        <sz val="11"/>
        <color theme="1"/>
        <rFont val="Calibri"/>
        <family val="2"/>
      </rPr>
      <t xml:space="preserve">Acompañar técnicamente a los auxiliares en la aplicación de la tabla de retención documental a la documentación producida entre el 29 de diciembre de 2006 y el 29 de septiembre de 2016 en la Alcaldía Local. </t>
    </r>
  </si>
  <si>
    <r>
      <t xml:space="preserve">3. </t>
    </r>
    <r>
      <rPr>
        <sz val="11"/>
        <color theme="1"/>
        <rFont val="Calibri"/>
        <family val="2"/>
      </rPr>
      <t xml:space="preserve">Realizar el control de calidad a la documentación intervenida por la Alcaldía velando porque sea conformada según la estructura presentada en la Tabla de Retención Documental de la Entidad de la SGD. </t>
    </r>
  </si>
  <si>
    <r>
      <t xml:space="preserve">4. </t>
    </r>
    <r>
      <rPr>
        <sz val="11"/>
        <color theme="1"/>
        <rFont val="Calibri"/>
        <family val="2"/>
      </rPr>
      <t xml:space="preserve">Apoyar los procesos archivísticos necesarios para el cabal cumplimiento de la organización documental de la dependencia. </t>
    </r>
  </si>
  <si>
    <r>
      <t xml:space="preserve">5. </t>
    </r>
    <r>
      <rPr>
        <sz val="11"/>
        <color theme="1"/>
        <rFont val="Calibri"/>
        <family val="2"/>
      </rPr>
      <t xml:space="preserve">Efectuar capacitación a los funcionarios en el diligenciamiento de los formatos establecidos por la Dirección Administrativa para el buen funcionamiento de la gestión documental. </t>
    </r>
  </si>
  <si>
    <r>
      <t xml:space="preserve">6. </t>
    </r>
    <r>
      <rPr>
        <sz val="11"/>
        <color theme="1"/>
        <rFont val="Calibri"/>
        <family val="2"/>
      </rPr>
      <t xml:space="preserve">Presentar informes mensuales de avance sobre el proceso. </t>
    </r>
  </si>
  <si>
    <r>
      <t xml:space="preserve">7. </t>
    </r>
    <r>
      <rPr>
        <sz val="11"/>
        <color theme="1"/>
        <rFont val="Calibri"/>
        <family val="2"/>
      </rPr>
      <t xml:space="preserve">Apoyar la preparación física de las transferencias documentales primarias y secundarias aplicando los procedimientos definidos por la SDG en consonancia con lo establecido en el Decreto 1080 de 2015. </t>
    </r>
  </si>
  <si>
    <r>
      <t xml:space="preserve">8. </t>
    </r>
    <r>
      <rPr>
        <sz val="11"/>
        <color theme="1"/>
        <rFont val="Calibri"/>
        <family val="2"/>
      </rPr>
      <t>Las demás obligaciones que sean asignadas por la Líder de Gestión Documental y de acuerdo con el objeto del contrato.</t>
    </r>
    <r>
      <rPr>
        <sz val="11"/>
        <color rgb="FFFF0000"/>
        <rFont val="Calibri"/>
        <family val="2"/>
      </rPr>
      <t xml:space="preserve"> </t>
    </r>
  </si>
  <si>
    <r>
      <t xml:space="preserve">1. </t>
    </r>
    <r>
      <rPr>
        <sz val="11"/>
        <color theme="1"/>
        <rFont val="Calibri"/>
        <family val="2"/>
      </rPr>
      <t xml:space="preserve">Desarrollar las acciones de coordinar, articular, orientar y concertar las acciones de la Alcaldía Local en materia de promoción local de la participación y fortalecimiento de la sociedad civil y sus organizaciones sociales. </t>
    </r>
  </si>
  <si>
    <r>
      <t xml:space="preserve">2. </t>
    </r>
    <r>
      <rPr>
        <sz val="11"/>
        <color theme="1"/>
        <rFont val="Calibri"/>
        <family val="2"/>
      </rPr>
      <t xml:space="preserve">Realizar los eventos ciudadanos y/o comunitarios que le sean designados. </t>
    </r>
  </si>
  <si>
    <r>
      <t xml:space="preserve">3. </t>
    </r>
    <r>
      <rPr>
        <sz val="11"/>
        <color theme="1"/>
        <rFont val="Calibri"/>
        <family val="2"/>
      </rPr>
      <t xml:space="preserve">Promoveer y articular los espacios de participación ciudadana y comunitaria, Juntas de Acción Comunal, Asociaciones de Vecinos y demás instancias de participación existentes en la Localidad de conformidad con las indicaciones de la Alcaldía Local </t>
    </r>
  </si>
  <si>
    <r>
      <t xml:space="preserve">4. </t>
    </r>
    <r>
      <rPr>
        <sz val="11"/>
        <color theme="1"/>
        <rFont val="Calibri"/>
        <family val="2"/>
      </rPr>
      <t xml:space="preserve">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r>
  </si>
  <si>
    <r>
      <t xml:space="preserve">5. </t>
    </r>
    <r>
      <rPr>
        <sz val="11"/>
        <color theme="1"/>
        <rFont val="Calibri"/>
        <family val="2"/>
      </rPr>
      <t xml:space="preserve">Efectuar o participar en las reuniones de carácter ordinario y/o extraordinario de las instancias de participación y/o de Gobierno de la localidad que le sean designadas por el Alcalde (sa) Local. </t>
    </r>
  </si>
  <si>
    <r>
      <t xml:space="preserve">6. </t>
    </r>
    <r>
      <rPr>
        <sz val="11"/>
        <color theme="1"/>
        <rFont val="Calibri"/>
        <family val="2"/>
      </rPr>
      <t xml:space="preserve">Gestionar y tramitar las respuestas a los requerimientos y peticiones relacionados con el tema de participación, que se requieran. </t>
    </r>
  </si>
  <si>
    <r>
      <t xml:space="preserve">7. </t>
    </r>
    <r>
      <rPr>
        <sz val="11"/>
        <color theme="1"/>
        <rFont val="Calibri"/>
        <family val="2"/>
      </rPr>
      <t xml:space="preserve">Consolidar y analizar los diagnósticos sectoriales o poblacionales suministrados por las instituciones con presencia en lo local, cuando así se requiera. </t>
    </r>
  </si>
  <si>
    <r>
      <t xml:space="preserve">8. </t>
    </r>
    <r>
      <rPr>
        <sz val="11"/>
        <color theme="1"/>
        <rFont val="Calibri"/>
        <family val="2"/>
      </rPr>
      <t xml:space="preserve">Apoyar en el proceso de formulación de los proyectos de inversión relacionados con participación ciudadana, que se financien con recursos del Fondo de Desarrollo Local. </t>
    </r>
  </si>
  <si>
    <r>
      <t xml:space="preserve">9. </t>
    </r>
    <r>
      <rPr>
        <sz val="11"/>
        <color theme="1"/>
        <rFont val="Calibri"/>
        <family val="2"/>
      </rPr>
      <t xml:space="preserve">Realizar seguimiento en la etapa precontractual y contractual de los proyectos de inversión relacionados con participación ciudadana, que se financien con recursos del Fondo de Desarrollo Local </t>
    </r>
  </si>
  <si>
    <r>
      <t xml:space="preserve">10. </t>
    </r>
    <r>
      <rPr>
        <sz val="11"/>
        <color theme="1"/>
        <rFont val="Calibri"/>
        <family val="2"/>
      </rPr>
      <t xml:space="preserve">Realizar apoyo a la supervisión de contratos y convenios relacionados con participación ciudadana que le sean designados por el (la) Alcalde (sa) Local, según lo establecido en el Manual de Supervisión e Interventoría de la Secretaría Distrital de Gobierno. </t>
    </r>
  </si>
  <si>
    <r>
      <t xml:space="preserve">11. </t>
    </r>
    <r>
      <rPr>
        <sz val="11"/>
        <color theme="1"/>
        <rFont val="Calibri"/>
        <family val="2"/>
      </rPr>
      <t>Asistir a las reuniones a las que sea citado o designado, para la atención de los asuntos relacionados con el objeto contractual .</t>
    </r>
  </si>
  <si>
    <r>
      <t>1</t>
    </r>
    <r>
      <rPr>
        <sz val="11"/>
        <color rgb="FFFF0000"/>
        <rFont val="Calibri"/>
        <family val="2"/>
      </rPr>
      <t xml:space="preserve">2. </t>
    </r>
    <r>
      <rPr>
        <sz val="11"/>
        <color theme="1"/>
        <rFont val="Calibri"/>
        <family val="2"/>
      </rPr>
      <t>Las demás que se le asignen y que surjan de la naturaleza del Contrato.</t>
    </r>
    <r>
      <rPr>
        <sz val="11"/>
        <color rgb="FFFF0000"/>
        <rFont val="Calibri"/>
        <family val="2"/>
      </rPr>
      <t xml:space="preserve"> </t>
    </r>
  </si>
  <si>
    <r>
      <t xml:space="preserve">11. </t>
    </r>
    <r>
      <rPr>
        <sz val="11"/>
        <color theme="1"/>
        <rFont val="Calibri"/>
        <family val="2"/>
      </rPr>
      <t>Asistir a los encuentros comunitarios que sean realizados por parte de la Alcaldía y hacer seguimiento a los compromisos adquiridos por parte de las entidades Locales y/o Distritales.</t>
    </r>
  </si>
  <si>
    <r>
      <t>1</t>
    </r>
    <r>
      <rPr>
        <sz val="11"/>
        <color rgb="FFFF0000"/>
        <rFont val="Calibri"/>
        <family val="2"/>
      </rPr>
      <t xml:space="preserve">2. </t>
    </r>
    <r>
      <rPr>
        <sz val="11"/>
        <color theme="1"/>
        <rFont val="Calibri"/>
        <family val="2"/>
      </rPr>
      <t>Las demás actividades que le sean asignadas por el supervisor y/o apoyo a la supervisión y que sean relacionadas con el objeto del contrato.</t>
    </r>
    <r>
      <rPr>
        <sz val="11"/>
        <color rgb="FFFF0000"/>
        <rFont val="Calibri"/>
        <family val="2"/>
      </rPr>
      <t xml:space="preserve"> </t>
    </r>
  </si>
  <si>
    <r>
      <t xml:space="preserve">11. </t>
    </r>
    <r>
      <rPr>
        <sz val="11"/>
        <color theme="1"/>
        <rFont val="Calibri"/>
        <family val="2"/>
      </rPr>
      <t>Remitir los documentos que le sean solicitados y mantener actualizadas las bases de datos que se manejen.</t>
    </r>
  </si>
  <si>
    <t xml:space="preserve">1. Apoyar en la elaboración de estudios de mercado, análisis de sector y estudios previos en cada una de las necesidades de contratación respectivos para los procesos licitatorios del Área de Gestión Del Desarrollo Loca en infraestructura y su correspondientes Interventoría. </t>
  </si>
  <si>
    <t xml:space="preserve">3. Apoyar en la realización de documentos financieros necesarios para los procesos de contratación en la etapa precontractual, contractual y liquidación que se adelanten en el Fondo de Desarrollo Local. </t>
  </si>
  <si>
    <t xml:space="preserve">4.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</si>
  <si>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5. Asistir a los comités, reuniones y convocatorias en donde se convoque al Alcalde Local y requiera apoyo técnico del Área Gestión Del Desarrollo Local. </t>
  </si>
  <si>
    <t xml:space="preserve">6. Participar en los comités de estructuración y evaluación de los procesos contractuales que se adelanten en la entidad. </t>
  </si>
  <si>
    <t xml:space="preserve">7. Apoyar las evaluaciones en el componente técnico y/o financiero de los proponentes y las propuestas que le sean asignadas, en el marco de los procesos de selección de contratistas que adelanta en el Área de Gestión de Desarrollo Local. </t>
  </si>
  <si>
    <t xml:space="preserve">8. Apoyar la elaboración de los conceptos técnicos que den insumo para efectuar el cumplimiento de garantías y pólizas que se generen en los proyectos adelantados por el Fondo de Desarrollo Local en materia de infraestructura Vial y Parques, previo al trámite por parte de la Gestión Contractual. </t>
  </si>
  <si>
    <t xml:space="preserve">1. Realizar las actividades precontractuales y/o de seguimiento que sean necesarias para la correcta formulación y ejecución de proyectos asociados con la actividades en separación y fuente y reciclaje. </t>
  </si>
  <si>
    <r>
      <t xml:space="preserve">2. </t>
    </r>
    <r>
      <rPr>
        <sz val="11"/>
        <color theme="1"/>
        <rFont val="Calibri"/>
        <family val="2"/>
      </rPr>
      <t xml:space="preserve">Realizar la supervisión de contratos y convenios relacionados con el componente de gestión ambiental que le sean designados por el alcalde(sa) Local, conforme con lo establecido en el Manual de Supervisión e Interventoría de la Secretaría Distrital de Gobierno. </t>
    </r>
  </si>
  <si>
    <r>
      <t xml:space="preserve">3. </t>
    </r>
    <r>
      <rPr>
        <sz val="11"/>
        <color theme="1"/>
        <rFont val="Calibri"/>
        <family val="2"/>
      </rPr>
      <t xml:space="preserve">Aportar base de datos de las organizaciones de recicladores, Estaciones de Clasificación y Aprovechamiento -ECA y Bodegas Privadas de Reciclaje con las debidas gestiones ante la Unidad Administrativ Especial de Servicios públicos. </t>
    </r>
  </si>
  <si>
    <r>
      <t xml:space="preserve">4. </t>
    </r>
    <r>
      <rPr>
        <sz val="11"/>
        <color theme="1"/>
        <rFont val="Calibri"/>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</si>
  <si>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5. </t>
    </r>
    <r>
      <rPr>
        <sz val="11"/>
        <color theme="1"/>
        <rFont val="Calibri"/>
        <family val="2"/>
      </rPr>
      <t xml:space="preserve">Dar respuesta a las solicitudes que le sean asignadas a través de Orfeo o cualquier otro medio de notificación. </t>
    </r>
  </si>
  <si>
    <r>
      <t xml:space="preserve">6. </t>
    </r>
    <r>
      <rPr>
        <sz val="11"/>
        <color theme="1"/>
        <rFont val="Calibri"/>
        <family val="2"/>
      </rPr>
      <t xml:space="preserve">Aportar base de datos de población atendida y cronograma de actividades de forma mensual. </t>
    </r>
  </si>
  <si>
    <r>
      <t xml:space="preserve">7. </t>
    </r>
    <r>
      <rPr>
        <sz val="11"/>
        <color theme="1"/>
        <rFont val="Calibri"/>
        <family val="2"/>
      </rPr>
      <t>Las demás actividades que le sean asignadas por el supervisor y/o apoyo a la supervisión del contrato que sean relacionadas con el objeto del contrato.</t>
    </r>
  </si>
  <si>
    <t xml:space="preserve">1. Apoyar al administrador de red en el levantamiento del inventario y la elaboración del diagnóstico técnico de los recursos tecnológicos y licenciamientos de la Alcaldía Local. </t>
  </si>
  <si>
    <r>
      <t xml:space="preserve">2. </t>
    </r>
    <r>
      <rPr>
        <sz val="11"/>
        <color theme="1"/>
        <rFont val="Calibri"/>
        <family val="2"/>
      </rPr>
      <t xml:space="preserve">Apoyar al administrador de la red en el seguimiento y acompañamiento de los contratos de mantenimiento preventivo y correctivo relacionados con los recursos tecnológicos y licenciamientos de la Alcaldía Local. </t>
    </r>
  </si>
  <si>
    <r>
      <t xml:space="preserve">3. </t>
    </r>
    <r>
      <rPr>
        <sz val="11"/>
        <color theme="1"/>
        <rFont val="Calibri"/>
        <family val="2"/>
      </rPr>
      <t xml:space="preserve">Brindar soporte de sistemas y tecnología a la Junta Administradora Local. </t>
    </r>
  </si>
  <si>
    <r>
      <t xml:space="preserve">4. </t>
    </r>
    <r>
      <rPr>
        <sz val="11"/>
        <color theme="1"/>
        <rFont val="Calibri"/>
        <family val="2"/>
      </rPr>
      <t xml:space="preserve">Apoyar al administrador de red brindando soporte de primer nivel al usuario final. </t>
    </r>
  </si>
  <si>
    <r>
      <t xml:space="preserve">5. </t>
    </r>
    <r>
      <rPr>
        <sz val="11"/>
        <color theme="1"/>
        <rFont val="Calibri"/>
        <family val="2"/>
      </rPr>
      <t xml:space="preserve">Realizar informes mensuales de los servicios atendidos, indicando el tipo de servicio prestado, fecha y hora de inicio y fecha y hora de atención, nombre del funcionario o equipo atendido, dependencia a la cual pertenece, descripción de la falla reportada, solución y conclusión de este. </t>
    </r>
  </si>
  <si>
    <r>
      <t xml:space="preserve">6. </t>
    </r>
    <r>
      <rPr>
        <sz val="11"/>
        <color theme="1"/>
        <rFont val="Calibri"/>
        <family val="2"/>
      </rPr>
      <t xml:space="preserve">Establecer contacto permanente y asistir a reuniones de capacitación y actualización convocadas por la Dirección de Tecnologías e Información de la Secretaría Distrital de Gobierno relacionadas con la instalación, configuración y manejo de los aplicativos misionales y de apoyo de la Secretaria Distrital de Gobierno. </t>
    </r>
  </si>
  <si>
    <r>
      <t xml:space="preserve">7. </t>
    </r>
    <r>
      <rPr>
        <sz val="11"/>
        <color theme="1"/>
        <rFont val="Calibri"/>
        <family val="2"/>
      </rPr>
      <t xml:space="preserve">Apoyar al administrador de red en la capacitar a los usuarios finales de la localidad en manejo de los aplicativos misionales y de apoyo de la Secretaria Distrital de Gobierno. </t>
    </r>
  </si>
  <si>
    <r>
      <t xml:space="preserve">8. </t>
    </r>
    <r>
      <rPr>
        <sz val="11"/>
        <color theme="1"/>
        <rFont val="Calibri"/>
        <family val="2"/>
      </rPr>
      <t xml:space="preserve">Apoyar al administrador de red en la estructuración de los estudios previos, pre-pliegos y pliegos de los procesos precontractuales relacionados con los recursos tecnológicos locales, que le sean asignados por el (la) Alcalde (sa) Local y/o su supervisor. </t>
    </r>
  </si>
  <si>
    <r>
      <t xml:space="preserve">9. </t>
    </r>
    <r>
      <rPr>
        <sz val="11"/>
        <color theme="1"/>
        <rFont val="Calibri"/>
        <family val="2"/>
      </rPr>
      <t xml:space="preserve">Asistir a las reuniones a las que sea citado o designado, para la atención de los asuntos relacionados con el objeto contractual. </t>
    </r>
  </si>
  <si>
    <r>
      <t xml:space="preserve">10. </t>
    </r>
    <r>
      <rPr>
        <sz val="11"/>
        <color theme="1"/>
        <rFont val="Calibri"/>
        <family val="2"/>
      </rPr>
      <t xml:space="preserve">Presentar informe mensual de las actividades realizadas en cumplimiento de las obligaciones pactadas. </t>
    </r>
  </si>
  <si>
    <r>
      <t xml:space="preserve">11. </t>
    </r>
    <r>
      <rPr>
        <sz val="11"/>
        <color theme="1"/>
        <rFont val="Calibri"/>
        <family val="2"/>
      </rPr>
      <t xml:space="preserve">Entregar, mensualmente, el archivo de los documentos suscritos que haya generado en cumplimiento del objeto y obligaciones contractuales. </t>
    </r>
  </si>
  <si>
    <r>
      <t>1</t>
    </r>
    <r>
      <rPr>
        <sz val="11"/>
        <color rgb="FFFF0000"/>
        <rFont val="Calibri"/>
        <family val="2"/>
      </rPr>
      <t xml:space="preserve">2. </t>
    </r>
    <r>
      <rPr>
        <sz val="11"/>
        <color theme="1"/>
        <rFont val="Calibri"/>
        <family val="2"/>
      </rPr>
      <t>Las demás que sean inherentes al objeto contractual, que se encuentren en la normatividad o que sean solicitadas por el supervisor del contrato.</t>
    </r>
  </si>
  <si>
    <t xml:space="preserve">6. Consolidar la información de las actuaciones administrativas depuradas e impulsadas en la localidad de forma mensual, revisando que la misma, haya sido registrada en el Aplicativo ¿SI ACTUL, con el fin de dar el cierre respectivo y para que la Dirección para la Gestión Policiva realice el seguimiento de estas? </t>
  </si>
  <si>
    <t>10. Las demás que le sean asignadas y que este relacionadas con el objeto del Contrato</t>
  </si>
  <si>
    <r>
      <t xml:space="preserve">2. </t>
    </r>
    <r>
      <rPr>
        <sz val="11"/>
        <color theme="1"/>
        <rFont val="Calibri"/>
        <family val="2"/>
      </rPr>
      <t xml:space="preserve">Apoyar a las personas que realizarán los procesos de experimentación, investigación, observatorio de tendencias y oportunidades, así como la estructuración de proyectos, acompañamiento a los participantes en el proceso para maximizar su potencial, que pueden ser representantes líderes, representantes de las juntas de acción comunal, entre otros, que podrían participar en el laboratorio </t>
    </r>
  </si>
  <si>
    <r>
      <t xml:space="preserve">3. </t>
    </r>
    <r>
      <rPr>
        <sz val="11"/>
        <color theme="1"/>
        <rFont val="Calibri"/>
        <family val="2"/>
      </rPr>
      <t xml:space="preserve">Elaborar las propuestas metodológicas y proporcionar los contenidos para llevar a cabo los procesos de investigación sobre diferentes métodos y técnicas de innovación requeridos por SubaLab. </t>
    </r>
  </si>
  <si>
    <r>
      <t xml:space="preserve">4. </t>
    </r>
    <r>
      <rPr>
        <sz val="11"/>
        <color theme="1"/>
        <rFont val="Calibri"/>
        <family val="2"/>
      </rPr>
      <t xml:space="preserve">Acompañar las diferentes reuniones que se programen para coordinar la realización de los procesos en la localidad de Suba </t>
    </r>
  </si>
  <si>
    <r>
      <t xml:space="preserve">5. </t>
    </r>
    <r>
      <rPr>
        <sz val="11"/>
        <color theme="1"/>
        <rFont val="Calibri"/>
        <family val="2"/>
      </rPr>
      <t xml:space="preserve">Diseñar y/o vincular talleres presenciales y/o virtuales en materia de innovación para los funcionarios y contratistas de la Entidad. </t>
    </r>
  </si>
  <si>
    <r>
      <t xml:space="preserve">6. </t>
    </r>
    <r>
      <rPr>
        <sz val="11"/>
        <color theme="1"/>
        <rFont val="Calibri"/>
        <family val="2"/>
      </rPr>
      <t xml:space="preserve">Brindar apoyo a la gestión institucional que se requiera para la adecuada realización de modelos de mejoramiento organizacional </t>
    </r>
  </si>
  <si>
    <r>
      <t xml:space="preserve">7. </t>
    </r>
    <r>
      <rPr>
        <sz val="11"/>
        <color theme="1"/>
        <rFont val="Calibri"/>
        <family val="2"/>
      </rPr>
      <t xml:space="preserve">Realizar eventos y muestras de los prototipos creados durante el programa </t>
    </r>
  </si>
  <si>
    <r>
      <t xml:space="preserve">8. </t>
    </r>
    <r>
      <rPr>
        <sz val="11"/>
        <color theme="1"/>
        <rFont val="Calibri"/>
        <family val="2"/>
      </rPr>
      <t xml:space="preserve">Elaborar y diseñar fichas de idea o de concepto de los prototipos para orientar la implementación hacia el plan de desarrollo, presupuestos participativos, vinculación con el sector u otra ruta de solución </t>
    </r>
  </si>
  <si>
    <r>
      <t xml:space="preserve">9. </t>
    </r>
    <r>
      <rPr>
        <sz val="11"/>
        <color theme="1"/>
        <rFont val="Calibri"/>
        <family val="2"/>
      </rPr>
      <t xml:space="preserve">Asistir a los eventos que sean liderados por Subalab y realizar la logística para garantizar el éxito de eventos virtuales y presenciales </t>
    </r>
  </si>
  <si>
    <r>
      <t xml:space="preserve">10. </t>
    </r>
    <r>
      <rPr>
        <sz val="11"/>
        <color theme="1"/>
        <rFont val="Calibri"/>
        <family val="2"/>
      </rPr>
      <t xml:space="preserve">Elaborar informe que reporte los alcances de ciudadanos y el impacto de los diseños desarrollados </t>
    </r>
  </si>
  <si>
    <r>
      <t xml:space="preserve">11. </t>
    </r>
    <r>
      <rPr>
        <sz val="11"/>
        <color theme="1"/>
        <rFont val="Calibri"/>
        <family val="2"/>
      </rPr>
      <t>Todas las demás actividades en el marco del objeto contractual.</t>
    </r>
  </si>
  <si>
    <r>
      <t xml:space="preserve">4. </t>
    </r>
    <r>
      <rPr>
        <sz val="11"/>
        <color theme="1"/>
        <rFont val="Calibri"/>
        <family val="2"/>
      </rPr>
      <t xml:space="preserve">Acompañar al Alcalde en la revisión y seguimiento de temas de tipo contractual, que por su naturaleza tenga o requieran una atención especial por parte de la Alcaldía local de suba y los órganos de control. </t>
    </r>
  </si>
  <si>
    <r>
      <t>1</t>
    </r>
    <r>
      <rPr>
        <sz val="11"/>
        <color rgb="FFFF0000"/>
        <rFont val="Calibri"/>
        <family val="2"/>
      </rPr>
      <t xml:space="preserve">2. </t>
    </r>
    <r>
      <rPr>
        <sz val="11"/>
        <color theme="1"/>
        <rFont val="Calibri"/>
        <family val="2"/>
      </rPr>
      <t>Las demás que sean inherentes al objeto contractual y que sean solicitadas por el supervisor y/o apoyo a la supervisión del contrato.</t>
    </r>
  </si>
  <si>
    <r>
      <t xml:space="preserve">4. </t>
    </r>
    <r>
      <rPr>
        <sz val="11"/>
        <color theme="1"/>
        <rFont val="Calibri"/>
        <family val="2"/>
      </rPr>
      <t xml:space="preserve">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r>
  </si>
  <si>
    <r>
      <t xml:space="preserve">10. </t>
    </r>
    <r>
      <rPr>
        <sz val="11"/>
        <color theme="1"/>
        <rFont val="Calibri"/>
        <family val="2"/>
      </rPr>
      <t>Apoyar cuando sea requerido los trámites necesarios a la Alcaldía Local para surtir el trámite de notificación personal y mediante edicto de los actos administrativos y decisiones, en los términos de la Ley 1437 de 20</t>
    </r>
  </si>
  <si>
    <r>
      <t>1</t>
    </r>
    <r>
      <rPr>
        <sz val="11"/>
        <color rgb="FFFF0000"/>
        <rFont val="Calibri"/>
        <family val="2"/>
      </rPr>
      <t xml:space="preserve">2. </t>
    </r>
    <r>
      <rPr>
        <sz val="11"/>
        <color theme="1"/>
        <rFont val="Calibri"/>
        <family val="2"/>
      </rPr>
      <t xml:space="preserve">Asistir a las reuniones a las que sea citado o designado, para la atención de los asuntos relacionados con el objeto contractual </t>
    </r>
  </si>
  <si>
    <r>
      <t>1</t>
    </r>
    <r>
      <rPr>
        <sz val="11"/>
        <color rgb="FFFF0000"/>
        <rFont val="Calibri"/>
        <family val="2"/>
      </rPr>
      <t xml:space="preserve">3. </t>
    </r>
    <r>
      <rPr>
        <sz val="11"/>
        <color theme="1"/>
        <rFont val="Calibri"/>
        <family val="2"/>
      </rPr>
      <t xml:space="preserve">Presentar informe mensual de las actividades realizadas en cumplimiento de las obligaciones pactadas. </t>
    </r>
  </si>
  <si>
    <r>
      <t>1</t>
    </r>
    <r>
      <rPr>
        <sz val="11"/>
        <color rgb="FFFF0000"/>
        <rFont val="Calibri"/>
        <family val="2"/>
      </rPr>
      <t xml:space="preserve">4. </t>
    </r>
    <r>
      <rPr>
        <sz val="11"/>
        <color theme="1"/>
        <rFont val="Calibri"/>
        <family val="2"/>
      </rPr>
      <t xml:space="preserve">Entregar, mensualmente, el archivo de los documentos suscritos que haya generado en cumplimiento del objeto y obligaciones contractuales. </t>
    </r>
  </si>
  <si>
    <r>
      <t>1</t>
    </r>
    <r>
      <rPr>
        <sz val="11"/>
        <color rgb="FFFF0000"/>
        <rFont val="Calibri"/>
        <family val="2"/>
      </rPr>
      <t xml:space="preserve">5. </t>
    </r>
    <r>
      <rPr>
        <sz val="11"/>
        <color theme="1"/>
        <rFont val="Calibri"/>
        <family val="2"/>
      </rPr>
      <t>Las demás que se le asignen y que surjan de la naturaleza del contrato.</t>
    </r>
  </si>
  <si>
    <r>
      <t xml:space="preserve">2. </t>
    </r>
    <r>
      <rPr>
        <sz val="11"/>
        <color theme="1"/>
        <rFont val="Calibri"/>
        <family val="2"/>
      </rPr>
      <t xml:space="preserve">Diagnosticar la problemática evidenciada en los sectores o zonas visitadas y presentar propuestas de Intervención. </t>
    </r>
  </si>
  <si>
    <r>
      <t xml:space="preserve">3. </t>
    </r>
    <r>
      <rPr>
        <sz val="11"/>
        <color theme="1"/>
        <rFont val="Calibri"/>
        <family val="2"/>
      </rPr>
      <t xml:space="preserve">Asistir a las reuniones que le sean delegadas o convocadas. </t>
    </r>
  </si>
  <si>
    <r>
      <t xml:space="preserve">4. </t>
    </r>
    <r>
      <rPr>
        <sz val="11"/>
        <color theme="1"/>
        <rFont val="Calibri"/>
        <family val="2"/>
      </rPr>
      <t xml:space="preserve">Asistir a los operativos que le sean delegados. </t>
    </r>
  </si>
  <si>
    <r>
      <t xml:space="preserve">5. </t>
    </r>
    <r>
      <rPr>
        <sz val="11"/>
        <color theme="1"/>
        <rFont val="Calibri"/>
        <family val="2"/>
      </rPr>
      <t xml:space="preserve">Brindar oportuna atención a la ciudadanía </t>
    </r>
  </si>
  <si>
    <r>
      <t xml:space="preserve">6. </t>
    </r>
    <r>
      <rPr>
        <sz val="11"/>
        <color theme="1"/>
        <rFont val="Calibri"/>
        <family val="2"/>
      </rPr>
      <t xml:space="preserve">Dar respuesta a la totalidad de los derechos de petición y demás solicitudes reasignadas y mensualmente hacer un reporte o informe de los oficios elaborados de acuerdo a planilla o formato preestablecido </t>
    </r>
  </si>
  <si>
    <r>
      <t xml:space="preserve">7. </t>
    </r>
    <r>
      <rPr>
        <sz val="11"/>
        <color theme="1"/>
        <rFont val="Calibri"/>
        <family val="2"/>
      </rPr>
      <t xml:space="preserve">Al finalizar el contrato se debe haber dado respuesta al 100% de las peticiones y documentos reasignados en el ORFEO </t>
    </r>
  </si>
  <si>
    <r>
      <t xml:space="preserve">8. </t>
    </r>
    <r>
      <rPr>
        <sz val="11"/>
        <color theme="1"/>
        <rFont val="Calibri"/>
        <family val="2"/>
      </rPr>
      <t xml:space="preserve">Al finalizar el contrato se debe haber incorporado el 100% de los documentos reasignados a los respectivos expedientes/IVC/ archivo, de tal manera que no queden documentos sin archivar. </t>
    </r>
  </si>
  <si>
    <r>
      <t xml:space="preserve">9. </t>
    </r>
    <r>
      <rPr>
        <sz val="11"/>
        <color theme="1"/>
        <rFont val="Calibri"/>
        <family val="2"/>
      </rPr>
      <t>Las demás que se reasignen de acuerdo al objeto contractual.</t>
    </r>
  </si>
  <si>
    <r>
      <t xml:space="preserve">4. </t>
    </r>
    <r>
      <rPr>
        <sz val="11"/>
        <color theme="1"/>
        <rFont val="Calibri"/>
        <family val="2"/>
      </rPr>
      <t>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t>
    </r>
  </si>
  <si>
    <r>
      <t>5.</t>
    </r>
    <r>
      <rPr>
        <sz val="11"/>
        <color theme="1"/>
        <rFont val="Calibri"/>
        <family val="2"/>
      </rPr>
      <t xml:space="preserve"> Ajustar dentro del mismo mes todos los proyectos de actos administrativos que contengan observaciones y/o modificaciones sugeridas por el profesional que cumpla con el rol de supervisión estratégica de depuración e impulso procesal local de la Alcaldía, o quien este designe. </t>
    </r>
  </si>
  <si>
    <r>
      <t xml:space="preserve">10. </t>
    </r>
    <r>
      <rPr>
        <sz val="11"/>
        <color theme="1"/>
        <rFont val="Calibri"/>
        <family val="2"/>
      </rPr>
      <t>Apoyar cuando sea requerido los trámites necesarios a la Alcaldía Local para surtir el trámite de notificación personal y mediante edicto de los actos administrativos y decisiones, en los términos de la Ley 1437 de 20</t>
    </r>
    <r>
      <rPr>
        <sz val="11"/>
        <color rgb="FFFF0000"/>
        <rFont val="Calibri"/>
        <family val="2"/>
      </rPr>
      <t>11</t>
    </r>
  </si>
  <si>
    <r>
      <t>11</t>
    </r>
    <r>
      <rPr>
        <sz val="11"/>
        <color theme="1"/>
        <rFont val="Calibri"/>
        <family val="2"/>
      </rPr>
      <t xml:space="preserve">. Registrar correctamente en el Aplicativo SI ACTUA la actuación realizada en cada uno de los expedientes asignados, dejando constancia en el expediente físico de dicha actualización. </t>
    </r>
  </si>
  <si>
    <r>
      <t>1</t>
    </r>
    <r>
      <rPr>
        <sz val="11"/>
        <color rgb="FFFF0000"/>
        <rFont val="Calibri"/>
        <family val="2"/>
      </rPr>
      <t xml:space="preserve">2. </t>
    </r>
    <r>
      <rPr>
        <sz val="11"/>
        <color theme="1"/>
        <rFont val="Calibri"/>
        <family val="2"/>
      </rPr>
      <t>Asistir a las reuniones a las que sea citado o designado, para la atención de los asuntos relacionados con el objeto contractual.</t>
    </r>
  </si>
  <si>
    <t xml:space="preserve">1. Ejecutar las actividades administrativas que se le asignen de acuerdo con los requerimientos </t>
  </si>
  <si>
    <r>
      <t xml:space="preserve">11. </t>
    </r>
    <r>
      <rPr>
        <sz val="11"/>
        <color theme="1"/>
        <rFont val="Calibri"/>
        <family val="2"/>
      </rPr>
      <t>Apoyar la atención de visitas de los órganos de control que se soliciten.</t>
    </r>
  </si>
  <si>
    <r>
      <t>1</t>
    </r>
    <r>
      <rPr>
        <sz val="11"/>
        <color rgb="FFFF0000"/>
        <rFont val="Calibri"/>
        <family val="2"/>
      </rPr>
      <t xml:space="preserve">2. </t>
    </r>
    <r>
      <rPr>
        <sz val="11"/>
        <color theme="1"/>
        <rFont val="Calibri"/>
        <family val="2"/>
      </rPr>
      <t>Las demás que se le asignen y que surjan de la naturaleza del contrato.</t>
    </r>
  </si>
  <si>
    <r>
      <t>1</t>
    </r>
    <r>
      <rPr>
        <sz val="11"/>
        <color rgb="FFFF0000"/>
        <rFont val="Calibri"/>
        <family val="2"/>
      </rPr>
      <t xml:space="preserve">4. </t>
    </r>
    <r>
      <rPr>
        <sz val="11"/>
        <color theme="1"/>
        <rFont val="Calibri"/>
        <family val="2"/>
      </rPr>
      <t>Entregar, mensualmente, el archivo de los documentos suscritos que haya generado en cumplimiento del objeto y obligaciones contractuales. 1</t>
    </r>
    <r>
      <rPr>
        <sz val="11"/>
        <color rgb="FFFF0000"/>
        <rFont val="Calibri"/>
        <family val="2"/>
      </rPr>
      <t xml:space="preserve">5. </t>
    </r>
    <r>
      <rPr>
        <sz val="11"/>
        <color theme="1"/>
        <rFont val="Calibri"/>
        <family val="2"/>
      </rPr>
      <t>Las demás que se le asignen y que surjan de la naturaleza del contrato.</t>
    </r>
  </si>
  <si>
    <t xml:space="preserve">1. Realizar las actividades precontractuales, contractuales y/o de seguimiento que sean necesarias para la correcta ejecución de la meta ¿Fortalecer 400 organizaciones sociales, comunitarias, comunales, propiedad horizontal e instancias y mecanismos de participación con énfasis en jóvenes y asociatividad productiva¿ del proyecto 1977 ¿Suba participa, incide y reconstruye la confianza ciudadana? </t>
  </si>
  <si>
    <t xml:space="preserve">5.  Ajustar dentro del mismo mes todos los proyectos de actos administrativos que contengan observaciones y/o modificaciones sugeridas por el profesional que cumpla con el rol de supervisión estratégica de depuración e impulso procesal local de la Alcaldía, o quien este designe. </t>
  </si>
  <si>
    <r>
      <t xml:space="preserve">11. </t>
    </r>
    <r>
      <rPr>
        <sz val="11"/>
        <color theme="1"/>
        <rFont val="Calibri"/>
        <family val="2"/>
      </rPr>
      <t xml:space="preserve">Registrar correctamente en el Aplicativo SI ACTUA la actuación realizada en cada uno de los expedientes asignados, dejando constancia en el expediente físico de dicha actualización. </t>
    </r>
  </si>
  <si>
    <r>
      <t xml:space="preserve">1. </t>
    </r>
    <r>
      <rPr>
        <sz val="11"/>
        <color theme="1"/>
        <rFont val="Calibri"/>
        <family val="2"/>
      </rPr>
      <t xml:space="preserve">Acompañar la supervisión de contratos y convenios que le sean designados por el alcalde(sa) Local, conforme con lo establecido en el Manual de Supervisión e Interventoría de la Secretaría Distrital de Gobierno. </t>
    </r>
  </si>
  <si>
    <r>
      <t xml:space="preserve">2. </t>
    </r>
    <r>
      <rPr>
        <sz val="11"/>
        <color theme="1"/>
        <rFont val="Calibri"/>
        <family val="2"/>
      </rPr>
      <t xml:space="preserve">Acompañar la construcción, seguimiento y ejecución de del plan de trabajo territorial de la Alcaldía Local de Suba. </t>
    </r>
  </si>
  <si>
    <r>
      <t xml:space="preserve">3. </t>
    </r>
    <r>
      <rPr>
        <sz val="11"/>
        <color theme="1"/>
        <rFont val="Calibri"/>
        <family val="2"/>
      </rPr>
      <t xml:space="preserve">Preparar la información y/o presentar informes técnicos y ejecutivos de los procesos sociales de la Alcaldía Local de Suba, para rendición de cuentas de las diferentes instancias y ciudadanía, así como los solicitados por los organismos de control </t>
    </r>
  </si>
  <si>
    <r>
      <t xml:space="preserve">4. </t>
    </r>
    <r>
      <rPr>
        <sz val="11"/>
        <color theme="1"/>
        <rFont val="Calibri"/>
        <family val="2"/>
      </rPr>
      <t xml:space="preserve">Responder oportunamente los derechos de petición y demás solicitudes presentadas por los entes de control, corporaciones públicas y ciudadanía en general, que estén relacionados con el objeto contractual </t>
    </r>
  </si>
  <si>
    <r>
      <t xml:space="preserve">6. </t>
    </r>
    <r>
      <rPr>
        <sz val="11"/>
        <color theme="1"/>
        <rFont val="Calibri"/>
        <family val="2"/>
      </rPr>
      <t xml:space="preserve">Acompañar la articulación, orientación y concertación de las acciones de la Alcaldía Local en materia de promoción interinstitucional </t>
    </r>
  </si>
  <si>
    <r>
      <t xml:space="preserve">7. </t>
    </r>
    <r>
      <rPr>
        <sz val="11"/>
        <color theme="1"/>
        <rFont val="Calibri"/>
        <family val="2"/>
      </rPr>
      <t>Las demás actividades que le sean asignadas por el supervisor y que tengan relación con el objeto contractual</t>
    </r>
  </si>
  <si>
    <r>
      <t xml:space="preserve">1. </t>
    </r>
    <r>
      <rPr>
        <sz val="11"/>
        <color theme="1"/>
        <rFont val="Calibri"/>
        <family val="2"/>
      </rPr>
      <t xml:space="preserve">Apoyar en la elaboración de documentos técnicos que hagan parte de los procesos contractuales. </t>
    </r>
  </si>
  <si>
    <r>
      <t xml:space="preserve">2. </t>
    </r>
    <r>
      <rPr>
        <sz val="11"/>
        <color theme="1"/>
        <rFont val="Calibri"/>
        <family val="2"/>
      </rPr>
      <t xml:space="preserve">Apoyar la proyección de las respuestas a derechos de petición y demás comunicaciones oficiales, gestionando la administración de esta información en el aplicativo ORFEO. </t>
    </r>
  </si>
  <si>
    <r>
      <t xml:space="preserve">3. </t>
    </r>
    <r>
      <rPr>
        <sz val="11"/>
        <color theme="1"/>
        <rFont val="Calibri"/>
        <family val="2"/>
      </rPr>
      <t xml:space="preserve">Alimentar las bases de datos que sean necesarias para el almacenamiento oportuno de la información. </t>
    </r>
  </si>
  <si>
    <r>
      <t xml:space="preserve">4. </t>
    </r>
    <r>
      <rPr>
        <sz val="11"/>
        <color theme="1"/>
        <rFont val="Calibri"/>
        <family val="2"/>
      </rPr>
      <t xml:space="preserve">Consolidar las bases de datos necesarias para dar respuesta a proposiciones, derechos de petición y demás solicitudes de la ciudadanía y entes de control. </t>
    </r>
  </si>
  <si>
    <r>
      <t xml:space="preserve">5. </t>
    </r>
    <r>
      <rPr>
        <sz val="11"/>
        <color theme="1"/>
        <rFont val="Calibri"/>
        <family val="2"/>
      </rPr>
      <t xml:space="preserve">Realizar el registro de la numeración de procesos y contratos que adelante el Fondo de Desarrollo Local. </t>
    </r>
  </si>
  <si>
    <r>
      <t xml:space="preserve">6. </t>
    </r>
    <r>
      <rPr>
        <sz val="11"/>
        <color theme="1"/>
        <rFont val="Calibri"/>
        <family val="2"/>
      </rPr>
      <t xml:space="preserve">Apoyar operativamente las diferentes reuniones, mesas de trabajo y jornadas convocadas por el área de contratación o el Fondo de Desarrollo local, en relación a las obligaciones específicas del contrato. </t>
    </r>
  </si>
  <si>
    <r>
      <t xml:space="preserve">1. </t>
    </r>
    <r>
      <rPr>
        <sz val="11"/>
        <color theme="1"/>
        <rFont val="Calibri"/>
        <family val="2"/>
      </rPr>
      <t xml:space="preserve">Apoyar la elaboración, radicación, entrega y archivo de documentos, memorandos y oficios cuando le sea requerido. </t>
    </r>
  </si>
  <si>
    <r>
      <t xml:space="preserve">2. </t>
    </r>
    <r>
      <rPr>
        <sz val="11"/>
        <color theme="1"/>
        <rFont val="Calibri"/>
        <family val="2"/>
      </rPr>
      <t xml:space="preserve">Asistir a las reuniones a las que sea citado o designado para la atención de los asuntos relacionados con el objeto contractual y desarrollar las actividades que le sean asignadas. </t>
    </r>
  </si>
  <si>
    <r>
      <t xml:space="preserve">3. </t>
    </r>
    <r>
      <rPr>
        <sz val="11"/>
        <color theme="1"/>
        <rFont val="Calibri"/>
        <family val="2"/>
      </rPr>
      <t xml:space="preserve">Recibir la información interna y externa, registrarla, archivarla, socializarla oportunamente. </t>
    </r>
  </si>
  <si>
    <r>
      <t xml:space="preserve">4. </t>
    </r>
    <r>
      <rPr>
        <sz val="11"/>
        <color theme="1"/>
        <rFont val="Calibri"/>
        <family val="2"/>
      </rPr>
      <t xml:space="preserve">Llevar la agenda y organizar en ella las reuniones en que deba participar. </t>
    </r>
  </si>
  <si>
    <r>
      <t xml:space="preserve">5. </t>
    </r>
    <r>
      <rPr>
        <sz val="11"/>
        <color theme="1"/>
        <rFont val="Calibri"/>
        <family val="2"/>
      </rPr>
      <t>Las demás que se le asignen y que surjan de la naturaleza del contrato</t>
    </r>
  </si>
  <si>
    <r>
      <t xml:space="preserve">1. </t>
    </r>
    <r>
      <rPr>
        <sz val="11"/>
        <color theme="1"/>
        <rFont val="Calibri"/>
        <family val="2"/>
      </rPr>
      <t xml:space="preserve">Apoyar en todo el proceso de entrega por parte de Fondo de Desarrollo Local de Suba de los elementos bajo Contratos de comodatos a las Juntas de Acción Comunal (JAC) Y Asociaciones de la Localidad de Suba y en el reintegro de estos cuando se presenten. </t>
    </r>
  </si>
  <si>
    <r>
      <t xml:space="preserve">2. </t>
    </r>
    <r>
      <rPr>
        <sz val="11"/>
        <color theme="1"/>
        <rFont val="Calibri"/>
        <family val="2"/>
      </rPr>
      <t xml:space="preserve">Apoyar en la elaboración de los diferentes registros en el Aplicativo SI CAPITAL, como son: ingreso, salidas de bienes de consumo y devolutivos, traslados entre dependencias, salidas por comodatos, Egresos a las diferentes Dependencias u Organizaciones del DISTRITO CAPITAL, así como imprimir y organizar en un orden consecutivo el registro de los movimientos resultantes en la Oficina de Alancen, archivo que deberá llevarse conforme la ley de archivo vigente. </t>
    </r>
  </si>
  <si>
    <r>
      <t xml:space="preserve">3. </t>
    </r>
    <r>
      <rPr>
        <sz val="11"/>
        <color theme="1"/>
        <rFont val="Calibri"/>
        <family val="2"/>
      </rPr>
      <t xml:space="preserve">Apoyar en la depuración de los elementos calificados para baja y trámites para la entrega a la Empresa designada por el Fondo de Desarrollo Local de SUBA en la enajenación de los elementos. </t>
    </r>
  </si>
  <si>
    <r>
      <t xml:space="preserve">4. </t>
    </r>
    <r>
      <rPr>
        <sz val="11"/>
        <color theme="1"/>
        <rFont val="Calibri"/>
        <family val="2"/>
      </rPr>
      <t xml:space="preserve">Apoyar en la Actualización de los inventarios individuales de cada funcionario o contratista en el aplicativo SI CAPITAL para mantener todo el Inventario de la entidad acorde a base de datos. </t>
    </r>
  </si>
  <si>
    <r>
      <t xml:space="preserve">5. </t>
    </r>
    <r>
      <rPr>
        <sz val="11"/>
        <color theme="1"/>
        <rFont val="Calibri"/>
        <family val="2"/>
      </rPr>
      <t xml:space="preserve">Apoyar en la toma física estableciendo existencias y faltantes del kárdex elementos de consumo cada cierre de mes en el Almacén </t>
    </r>
  </si>
  <si>
    <r>
      <t xml:space="preserve">6. </t>
    </r>
    <r>
      <rPr>
        <sz val="11"/>
        <color theme="1"/>
        <rFont val="Calibri"/>
        <family val="2"/>
      </rPr>
      <t xml:space="preserve">Apoyar en la conciliación de las Oficinas de Almacén y Contabilidad para un buen resultado en los movimientos Contables. </t>
    </r>
  </si>
  <si>
    <r>
      <t xml:space="preserve">7. </t>
    </r>
    <r>
      <rPr>
        <sz val="11"/>
        <color theme="1"/>
        <rFont val="Calibri"/>
        <family val="2"/>
      </rPr>
      <t xml:space="preserve">Apoyar en la atención de los requerimientos y solicitudes de pedidos que realicen los diferentes funcionarios y/o contratistas del Fondo Desarrollo Local de Suba. </t>
    </r>
  </si>
  <si>
    <r>
      <t xml:space="preserve">8. </t>
    </r>
    <r>
      <rPr>
        <sz val="11"/>
        <color theme="1"/>
        <rFont val="Calibri"/>
        <family val="2"/>
      </rPr>
      <t>Mantener información clara, precisa y oportuna que facilite la toma de decisiones sobre los bienes que posee el Fondo de Desarrollo Local de Suba.</t>
    </r>
  </si>
  <si>
    <t xml:space="preserve">9. Apoyar en la elaboración de documentos que se generen a través de los aplicativos del Sistema Integrado de Gestión. </t>
  </si>
  <si>
    <r>
      <t xml:space="preserve">10. </t>
    </r>
    <r>
      <rPr>
        <sz val="11"/>
        <color theme="1"/>
        <rFont val="Calibri"/>
        <family val="2"/>
      </rPr>
      <t xml:space="preserve">Apoyar al almacenista en los comités de los cuales hace parte y asistir a las reuniones que se le citen. </t>
    </r>
  </si>
  <si>
    <r>
      <t xml:space="preserve">11. </t>
    </r>
    <r>
      <rPr>
        <sz val="11"/>
        <color theme="1"/>
        <rFont val="Calibri"/>
        <family val="2"/>
      </rPr>
      <t>Las demás que sean inherentes al objeto contractual, que se encuentren en la normatividad vigente o sean solicitadas por el supervisor y/o apoyo a la supervisión del contrato.</t>
    </r>
  </si>
  <si>
    <r>
      <t xml:space="preserve">1. </t>
    </r>
    <r>
      <rPr>
        <sz val="11"/>
        <color theme="1"/>
        <rFont val="Calibri"/>
        <family val="2"/>
      </rPr>
      <t xml:space="preserve">Acompañar el seguimiento y control a la ejecución de los planes, proyectos de inversión y funcionamiento de la alcaldía local, conforme a los lineamientos institucionales y distritales en materia. </t>
    </r>
  </si>
  <si>
    <r>
      <t xml:space="preserve">2. </t>
    </r>
    <r>
      <rPr>
        <sz val="11"/>
        <color theme="1"/>
        <rFont val="Calibri"/>
        <family val="2"/>
      </rPr>
      <t xml:space="preserve">Implementar herramientas de control y seguimiento que permitan visibilizar el estado de la gestión de cada una de las áreas del Fondo de Desarrollo Local </t>
    </r>
  </si>
  <si>
    <r>
      <t xml:space="preserve">3. </t>
    </r>
    <r>
      <rPr>
        <sz val="11"/>
        <color theme="1"/>
        <rFont val="Calibri"/>
        <family val="2"/>
      </rPr>
      <t xml:space="preserve">Generar las alertas tempranas a los responsables del cumplimiento de acciones e indicadores de los diferentes planes, proyectos del Fondo de Desarrollo Local. </t>
    </r>
  </si>
  <si>
    <r>
      <t xml:space="preserve">4. </t>
    </r>
    <r>
      <rPr>
        <sz val="11"/>
        <color theme="1"/>
        <rFont val="Calibri"/>
        <family val="2"/>
      </rPr>
      <t xml:space="preserve">Realizar el acompañamiento a la planeación y ejecución contractual de los procesos definidos en el Plan Anual de Adquisiciones </t>
    </r>
  </si>
  <si>
    <r>
      <t xml:space="preserve">5. </t>
    </r>
    <r>
      <rPr>
        <sz val="11"/>
        <color theme="1"/>
        <rFont val="Calibri"/>
        <family val="2"/>
      </rPr>
      <t xml:space="preserve">Participar en las reuniones en los cuales sea designado por el supervisor, de conformidad con el objeto de su contrato. </t>
    </r>
  </si>
  <si>
    <r>
      <t xml:space="preserve">6. </t>
    </r>
    <r>
      <rPr>
        <sz val="11"/>
        <color theme="1"/>
        <rFont val="Calibri"/>
        <family val="2"/>
      </rPr>
      <t>Las demás actividades que le sean asignadas por el Alcalde Local y/o el apoyo a la supervisión del contrato y que surjan de la naturaleza del contrato.</t>
    </r>
  </si>
  <si>
    <r>
      <t xml:space="preserve">1. </t>
    </r>
    <r>
      <rPr>
        <sz val="11"/>
        <color theme="1"/>
        <rFont val="Calibri"/>
        <family val="2"/>
      </rPr>
      <t xml:space="preserve">Establecer los indicadores financieros para cada una de las necesidades de contratación que adelanta la entidad y que así lo ameriten. </t>
    </r>
  </si>
  <si>
    <r>
      <t xml:space="preserve">2. </t>
    </r>
    <r>
      <rPr>
        <sz val="11"/>
        <color theme="1"/>
        <rFont val="Calibri"/>
        <family val="2"/>
      </rPr>
      <t xml:space="preserve">Apoyar financieramente en la formulación de procesos de contratación de la entidad, realizando análisis financiero y de riesgos para los procesos de contratación que se adelanten en la entidad. </t>
    </r>
  </si>
  <si>
    <r>
      <t xml:space="preserve">3. </t>
    </r>
    <r>
      <rPr>
        <sz val="11"/>
        <color theme="1"/>
        <rFont val="Calibri"/>
        <family val="2"/>
      </rPr>
      <t xml:space="preserve">Realizar documentos financieros necesarios para los procesos de contratación en la etapa precontractual, contractual y liquidación que se adelanten en el Fondo de Desarrollo Local. </t>
    </r>
  </si>
  <si>
    <r>
      <t xml:space="preserve">4. </t>
    </r>
    <r>
      <rPr>
        <sz val="11"/>
        <color theme="1"/>
        <rFont val="Calibri"/>
        <family val="2"/>
      </rPr>
      <t xml:space="preserve">Participar en los comités de estructuración y evaluación de los procesos contractuales que se adelanten en la entidad. </t>
    </r>
  </si>
  <si>
    <r>
      <t xml:space="preserve">5. </t>
    </r>
    <r>
      <rPr>
        <sz val="11"/>
        <color theme="1"/>
        <rFont val="Calibri"/>
        <family val="2"/>
      </rPr>
      <t xml:space="preserve">Apoyar la elaboración de estudios de mercado, análisis de sector y estudios previos en cada una de las necesidades de contratación de bienes y servicios de la entidad orientados a establecer las condiciones de los contratos a celebrar. </t>
    </r>
  </si>
  <si>
    <r>
      <t xml:space="preserve">6. </t>
    </r>
    <r>
      <rPr>
        <sz val="11"/>
        <color theme="1"/>
        <rFont val="Calibri"/>
        <family val="2"/>
      </rPr>
      <t xml:space="preserve">Atender, analizar y dar respuesta a las observaciones de carácter financiero y económico de los procesos de contratación de bienes y servicios. </t>
    </r>
  </si>
  <si>
    <r>
      <t xml:space="preserve">7. </t>
    </r>
    <r>
      <rPr>
        <sz val="11"/>
        <color theme="1"/>
        <rFont val="Calibri"/>
        <family val="2"/>
      </rPr>
      <t xml:space="preserve">Elaboración de los informes de evaluación de las propuestas presentadas a los procesos de contratación como parte integrante del comité evaluador. </t>
    </r>
  </si>
  <si>
    <r>
      <t xml:space="preserve">8. </t>
    </r>
    <r>
      <rPr>
        <sz val="11"/>
        <color theme="1"/>
        <rFont val="Calibri"/>
        <family val="2"/>
      </rPr>
      <t xml:space="preserve">Realizar las evaluaciones en el componente técnico y/o financiero de los proponentes y las propuestas que le sean asignadas, en el marco de los procesos de selección de contratistas que adelanta en el Área de Gestión de Desarrollo Local. </t>
    </r>
  </si>
  <si>
    <r>
      <t xml:space="preserve">9. </t>
    </r>
    <r>
      <rPr>
        <sz val="11"/>
        <color theme="1"/>
        <rFont val="Calibri"/>
        <family val="2"/>
      </rPr>
      <t>Las demás que sean inherentes al objeto contractual y que sean solicitadas por el supervisor y/o apoyo a la supervisión del contrato.</t>
    </r>
  </si>
  <si>
    <r>
      <t xml:space="preserve">1. </t>
    </r>
    <r>
      <rPr>
        <sz val="11"/>
        <color theme="1"/>
        <rFont val="Calibri"/>
        <family val="2"/>
      </rPr>
      <t xml:space="preserve">Realizar acompañamiento en la etapa precontractual y contractual del proceso de contratación en relación con los contratos, convenios y demás acuerdos de voluntades que suscriba el Área de Gestión del Desarrollo Local ¿ Alcaldía Local de Suba. </t>
    </r>
  </si>
  <si>
    <r>
      <t xml:space="preserve">2. </t>
    </r>
    <r>
      <rPr>
        <sz val="11"/>
        <color theme="1"/>
        <rFont val="Calibri"/>
        <family val="2"/>
      </rPr>
      <t xml:space="preserve">Proyectar los actos administrativos de carácter general o particular que se generan en la etapa precontractual y contractual que le sean asignados. </t>
    </r>
  </si>
  <si>
    <r>
      <t xml:space="preserve">4. </t>
    </r>
    <r>
      <rPr>
        <sz val="11"/>
        <color theme="1"/>
        <rFont val="Calibri"/>
        <family val="2"/>
      </rPr>
      <t xml:space="preserve">Apoyar al Alcalde en la revisión y seguimiento de temas de tipo contractual, que por su naturaleza tenga o requieran una atención especial por parte de la Alcaldía local de suba y los Órganos de Control. </t>
    </r>
  </si>
  <si>
    <r>
      <t xml:space="preserve">5. </t>
    </r>
    <r>
      <rPr>
        <sz val="11"/>
        <color theme="1"/>
        <rFont val="Calibri"/>
        <family val="2"/>
      </rPr>
      <t xml:space="preserve">Emitir los conceptos jurídicos de carácter contractual y realizar los análisis de tipo jurídico de la misma índole que le sean asignados por la supervisión del contrato. </t>
    </r>
  </si>
  <si>
    <r>
      <t xml:space="preserve">6. </t>
    </r>
    <r>
      <rPr>
        <sz val="11"/>
        <color theme="1"/>
        <rFont val="Calibri"/>
        <family val="2"/>
      </rPr>
      <t xml:space="preserve">Realizar evaluaciones jurídicas de los proponentes y propuestas presentadas dentro de los procesos de selección de contratistas que le sean asignados. </t>
    </r>
  </si>
  <si>
    <r>
      <t xml:space="preserve">7. </t>
    </r>
    <r>
      <rPr>
        <sz val="11"/>
        <color theme="1"/>
        <rFont val="Calibri"/>
        <family val="2"/>
      </rPr>
      <t xml:space="preserve">Entregar los documentos generados en los diferentes procesos de selección en las etapas precontractual y contractual para el cargue en el SECOP y demás plataformas virtuales involucradas en procesos de contratación al responsable designado por el supervisor de forma oportuna. </t>
    </r>
  </si>
  <si>
    <r>
      <t xml:space="preserve">8. </t>
    </r>
    <r>
      <rPr>
        <sz val="11"/>
        <color theme="1"/>
        <rFont val="Calibri"/>
        <family val="2"/>
      </rPr>
      <t xml:space="preserve">Encargarse del uso de la plataforma SIVICOF, en caso de no serle asignada esta obligación, igualmente deberá estar a disposición para el uso de la misma según la necesidad </t>
    </r>
  </si>
  <si>
    <r>
      <t xml:space="preserve">10. </t>
    </r>
    <r>
      <rPr>
        <sz val="11"/>
        <color theme="1"/>
        <rFont val="Calibri"/>
        <family val="2"/>
      </rPr>
      <t xml:space="preserve">Realizar las actividades derivadas de la suscripción, seguimiento y evaluación de los planes de mejoramiento que se suscriben como consecuencia de las auditorías internas y externas que se realicen en la Alcaldía Local de Suba </t>
    </r>
  </si>
  <si>
    <r>
      <t xml:space="preserve">11. </t>
    </r>
    <r>
      <rPr>
        <sz val="11"/>
        <color theme="1"/>
        <rFont val="Calibri"/>
        <family val="2"/>
      </rPr>
      <t xml:space="preserve">Realizar la revisión de la correcta elaboración de las pólizas de los contratos que suscriba la Entidad y acompañar los procesos derivados de verificación de estabilidad de obra adelantadas </t>
    </r>
  </si>
  <si>
    <r>
      <t xml:space="preserve">12. </t>
    </r>
    <r>
      <rPr>
        <sz val="11"/>
        <color theme="1"/>
        <rFont val="Calibri"/>
        <family val="2"/>
      </rPr>
      <t>Las demás que sean inherentes al objeto contractual y que sean solicitadas por el supervisor y/o apoyo a la supervisión del contrato</t>
    </r>
  </si>
  <si>
    <r>
      <t xml:space="preserve">1. </t>
    </r>
    <r>
      <rPr>
        <sz val="11"/>
        <color theme="1"/>
        <rFont val="Calibri"/>
        <family val="2"/>
      </rPr>
      <t xml:space="preserve">Apoyar la supervisión de contratos y convenios que le sean designados por el alcalde(sa) Local, conforme con lo establecido en el Manual de Supervisión e Interventoría de la Secretaría Distrital de Gobierno. </t>
    </r>
  </si>
  <si>
    <r>
      <t xml:space="preserve">2. </t>
    </r>
    <r>
      <rPr>
        <sz val="11"/>
        <color theme="1"/>
        <rFont val="Calibri"/>
        <family val="2"/>
      </rPr>
      <t xml:space="preserve">Apoyar la elaboración de los estudios previos de los proyectos de inversión designados por el ordenador del gasto, de acuerdo con el plan de compras del Área de Gestión del Desarrollo Local </t>
    </r>
  </si>
  <si>
    <r>
      <t xml:space="preserve">3. </t>
    </r>
    <r>
      <rPr>
        <sz val="11"/>
        <color theme="1"/>
        <rFont val="Calibri"/>
        <family val="2"/>
      </rPr>
      <t xml:space="preserve">Apoyar las actividades de planeación presupuestal y seguimiento de los proyectos de inversión que le sean asignados. </t>
    </r>
  </si>
  <si>
    <r>
      <t xml:space="preserve">4. </t>
    </r>
    <r>
      <rPr>
        <sz val="11"/>
        <color theme="1"/>
        <rFont val="Calibri"/>
        <family val="2"/>
      </rPr>
      <t xml:space="preserve">Asistir a las reuniones de las instancias a las que sea designado por el Alcalde Local y/o el apoyo a la supervisión. </t>
    </r>
  </si>
  <si>
    <r>
      <t xml:space="preserve">5. </t>
    </r>
    <r>
      <rPr>
        <sz val="11"/>
        <color theme="1"/>
        <rFont val="Calibri"/>
        <family val="2"/>
      </rPr>
      <t xml:space="preserve">Consolidar los diferentes informes relacionados con la gestión de la Alcaldía Local de Suba. </t>
    </r>
  </si>
  <si>
    <r>
      <t xml:space="preserve">6. </t>
    </r>
    <r>
      <rPr>
        <sz val="11"/>
        <color theme="1"/>
        <rFont val="Calibri"/>
        <family val="2"/>
      </rPr>
      <t xml:space="preserve">Elaborar los diagnósticos, documentos técnicos, análisis de sector, estudios de mercado y todos los demás que hagan parte de la formulación de los proyectos y/o componentes a su cargo. </t>
    </r>
  </si>
  <si>
    <r>
      <t xml:space="preserve">7.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</si>
  <si>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Apoyar al responsable de presupuesto en la expedición de los Certificados de Disponibilidad Presupuestal. </t>
    </r>
  </si>
  <si>
    <r>
      <t xml:space="preserve">2. </t>
    </r>
    <r>
      <rPr>
        <sz val="11"/>
        <color theme="1"/>
        <rFont val="Calibri"/>
        <family val="2"/>
      </rPr>
      <t xml:space="preserve">Apoyar al responsable de presupuesto en la expedición de los Certificados de Registro Presupuestal. </t>
    </r>
  </si>
  <si>
    <r>
      <t xml:space="preserve">3. </t>
    </r>
    <r>
      <rPr>
        <sz val="11"/>
        <color theme="1"/>
        <rFont val="Calibri"/>
        <family val="2"/>
      </rPr>
      <t xml:space="preserve">Apoyar al responsable de presupuesto en la elaboración de Órdenes de Pago. </t>
    </r>
  </si>
  <si>
    <r>
      <t xml:space="preserve">4. </t>
    </r>
    <r>
      <rPr>
        <sz val="11"/>
        <color theme="1"/>
        <rFont val="Calibri"/>
        <family val="2"/>
      </rPr>
      <t xml:space="preserve">Apoyar al responsable de presupuesto en la elaboración de informes cuando así se requiera. </t>
    </r>
  </si>
  <si>
    <r>
      <t xml:space="preserve">5. </t>
    </r>
    <r>
      <rPr>
        <sz val="11"/>
        <color theme="1"/>
        <rFont val="Calibri"/>
        <family val="2"/>
      </rPr>
      <t xml:space="preserve">Apoyar al responsable de presupuesto en la realización de Evaluaciones Financieras </t>
    </r>
  </si>
  <si>
    <r>
      <t xml:space="preserve">6. </t>
    </r>
    <r>
      <rPr>
        <sz val="11"/>
        <color theme="1"/>
        <rFont val="Calibri"/>
        <family val="2"/>
      </rPr>
      <t xml:space="preserve">Apoyar al responsable de presupuesto en la elaboración mensual de la planilla para pago de la ARL de los contratistas del FDL Suba. </t>
    </r>
  </si>
  <si>
    <r>
      <t xml:space="preserve">7. </t>
    </r>
    <r>
      <rPr>
        <sz val="11"/>
        <color theme="1"/>
        <rFont val="Calibri"/>
        <family val="2"/>
      </rPr>
      <t xml:space="preserve">Apoyar a la parte financiera del FDL Suba en la Liquidación de Impuestos y Revisión de las Cuentas de Cobro de las Personas Naturales cuando se requiera. </t>
    </r>
  </si>
  <si>
    <r>
      <t xml:space="preserve">8. </t>
    </r>
    <r>
      <rPr>
        <sz val="11"/>
        <color theme="1"/>
        <rFont val="Calibri"/>
        <family val="2"/>
      </rPr>
      <t xml:space="preserve">Apoyar al responsable de presupuesto en la expedición de estados de cuenta y/o solicitudes de los ciudadanos </t>
    </r>
  </si>
  <si>
    <r>
      <t xml:space="preserve">9. </t>
    </r>
    <r>
      <rPr>
        <sz val="11"/>
        <color theme="1"/>
        <rFont val="Calibri"/>
        <family val="2"/>
      </rPr>
      <t xml:space="preserve">Apoyar la organización de la información y documentación presupuestal de conformidad a las normas de gestión documental </t>
    </r>
  </si>
  <si>
    <r>
      <t xml:space="preserve">10. </t>
    </r>
    <r>
      <rPr>
        <sz val="11"/>
        <color theme="1"/>
        <rFont val="Calibri"/>
        <family val="2"/>
      </rPr>
      <t>Las demás que sean asignadas por el Supervisor y/o inherentes al objeto contractual.</t>
    </r>
  </si>
  <si>
    <r>
      <t>1.</t>
    </r>
    <r>
      <rPr>
        <sz val="11"/>
        <color theme="1"/>
        <rFont val="Calibri"/>
        <family val="2"/>
      </rPr>
      <t xml:space="preserve"> Apoyar el proceso de consolidación de la información relacionada con el avance de plan de desarrollo para realizar el reporte MUSI y la actualización de aplicativos como SEGPLAN y demás asignados. </t>
    </r>
  </si>
  <si>
    <r>
      <t>2.</t>
    </r>
    <r>
      <rPr>
        <sz val="11"/>
        <color theme="1"/>
        <rFont val="Calibri"/>
        <family val="2"/>
      </rPr>
      <t xml:space="preserve"> Apoyar las actividades de orden administrativo que sean designadas por el apoyo a la supervisión </t>
    </r>
  </si>
  <si>
    <r>
      <t>3.</t>
    </r>
    <r>
      <rPr>
        <sz val="11"/>
        <color theme="1"/>
        <rFont val="Calibri"/>
        <family val="2"/>
      </rPr>
      <t xml:space="preserve"> Proyectar documentos y responder a las solicitudes de la ciudadanía, entes de control, derechos de petición y/o similares que sean radicados en el aplicativo Orfeo y/o por diferentes medios que le sean asignados. </t>
    </r>
  </si>
  <si>
    <r>
      <t>4.</t>
    </r>
    <r>
      <rPr>
        <sz val="11"/>
        <color theme="1"/>
        <rFont val="Calibri"/>
        <family val="2"/>
      </rPr>
      <t xml:space="preserve"> Apoyar la elaboración de documentos técnicos y presentaciones que hagan parte de las acciones realizadas en la oficina de planeación. </t>
    </r>
  </si>
  <si>
    <r>
      <t>5.</t>
    </r>
    <r>
      <rPr>
        <sz val="11"/>
        <color theme="1"/>
        <rFont val="Calibri"/>
        <family val="2"/>
      </rPr>
      <t xml:space="preserve"> Mantener y velar por la actualización de las carpetas físicas y magnéticas, asi como la actualización de las bases de datos de la oficina de planeación </t>
    </r>
  </si>
  <si>
    <r>
      <t>6.</t>
    </r>
    <r>
      <rPr>
        <sz val="11"/>
        <color theme="1"/>
        <rFont val="Calibri"/>
        <family val="2"/>
      </rPr>
      <t xml:space="preserve"> Apoyar las actividades relacionadas con la implementación, cargue, manejo, validación y actualización de información el aplicativo SIPSE. </t>
    </r>
  </si>
  <si>
    <r>
      <t>7.</t>
    </r>
    <r>
      <rPr>
        <sz val="11"/>
        <color theme="1"/>
        <rFont val="Calibri"/>
        <family val="2"/>
      </rPr>
      <t xml:space="preserve"> Apoyar las actividades relacionadas con la elaboración de documentos técnicos y seguimiento que hagan parte del proceso de presupuestos participativos </t>
    </r>
  </si>
  <si>
    <r>
      <t>8.</t>
    </r>
    <r>
      <rPr>
        <sz val="11"/>
        <color theme="1"/>
        <rFont val="Calibri"/>
        <family val="2"/>
      </rPr>
      <t xml:space="preserve"> Apoyar la actualización del banco de proyectos, fichas EBI, DTS y demás documentos necesarios para los proyectos de inversión que le sean asignados. </t>
    </r>
  </si>
  <si>
    <r>
      <t>9.</t>
    </r>
    <r>
      <rPr>
        <sz val="11"/>
        <color theme="1"/>
        <rFont val="Calibri"/>
        <family val="2"/>
      </rPr>
      <t xml:space="preserve"> Participar en las reuniones en los cuales sea designado por el apoyo a la supervisión y/o la supervisión. </t>
    </r>
  </si>
  <si>
    <r>
      <t>10</t>
    </r>
    <r>
      <rPr>
        <sz val="11"/>
        <color theme="1"/>
        <rFont val="Calibri"/>
        <family val="2"/>
      </rPr>
      <t>. Apoyar las demás actividades que le sean asignadas por el Alcalde Local y/o el apoyo a la supervisión del contrato y que surjan de la naturaleza del contrato.</t>
    </r>
  </si>
  <si>
    <r>
      <t xml:space="preserve">1. </t>
    </r>
    <r>
      <rPr>
        <sz val="11"/>
        <color theme="1"/>
        <rFont val="Calibri"/>
        <family val="2"/>
      </rPr>
      <t xml:space="preserve">Realizar la elaboración de estudios de mercado, análisis de sector y estudios previos en cada una de las necesidades de contratación respectivos para los procesos de selección del Área de Gestión Del Desarrollo Local en infraestructura y su correspondientes Interventoría. </t>
    </r>
  </si>
  <si>
    <r>
      <t xml:space="preserve">2. </t>
    </r>
    <r>
      <rPr>
        <sz val="11"/>
        <color theme="1"/>
        <rFont val="Calibri"/>
        <family val="2"/>
      </rPr>
      <t xml:space="preserve">Realizar seguimiento a los profesionales designados en el proceso de acompañamiento y seguimiento técnico, administrativo, financiero y legal de los contratos y convenios que le sean asignados, de acuerdo con los lineamientos establecidos por la ley. </t>
    </r>
  </si>
  <si>
    <r>
      <t xml:space="preserve">3. </t>
    </r>
    <r>
      <rPr>
        <sz val="11"/>
        <color theme="1"/>
        <rFont val="Calibri"/>
        <family val="2"/>
      </rPr>
      <t xml:space="preserve">Realizar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</si>
  <si>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 xml:space="preserve">4. </t>
    </r>
    <r>
      <rPr>
        <sz val="11"/>
        <color theme="1"/>
        <rFont val="Calibri"/>
        <family val="2"/>
      </rPr>
      <t xml:space="preserve">Asistir a los comités, reuniones y convocatorias en donde se convoque al Alcalde Local y requiera apoyo técnico del Área Gestión Del Desarrollo Local. </t>
    </r>
  </si>
  <si>
    <r>
      <t xml:space="preserve">5. </t>
    </r>
    <r>
      <rPr>
        <sz val="11"/>
        <color theme="1"/>
        <rFont val="Calibri"/>
        <family val="2"/>
      </rPr>
      <t xml:space="preserve">Participar en los comités de estructuración y evaluación de los procesos contractuales que se adelanten en la entidad. </t>
    </r>
  </si>
  <si>
    <r>
      <t xml:space="preserve">6. </t>
    </r>
    <r>
      <rPr>
        <sz val="11"/>
        <color theme="1"/>
        <rFont val="Calibri"/>
        <family val="2"/>
      </rPr>
      <t xml:space="preserve">Realizar evaluaciones en el componente técnico y/o financiero de los proponentes y las propuestas que le sean asignadas, en el marco de los procesos de selección de contratistas que adelanta en el Área de Gestión de Desarrollo Local. </t>
    </r>
  </si>
  <si>
    <r>
      <t xml:space="preserve">7. </t>
    </r>
    <r>
      <rPr>
        <sz val="11"/>
        <color theme="1"/>
        <rFont val="Calibri"/>
        <family val="2"/>
      </rPr>
      <t xml:space="preserve">Elaborar los conceptos técnicos que den insumo para efectuar el cumplimiento de garantías y pólizas que se generen en los proyectos adelantados por el Fondo de Desarrollo Local en materia de infraestructura Vial y espacio público previo al trámite por parte de la Gestión Contractual. </t>
    </r>
  </si>
  <si>
    <r>
      <t xml:space="preserve">8. </t>
    </r>
    <r>
      <rPr>
        <sz val="11"/>
        <color theme="1"/>
        <rFont val="Calibri"/>
        <family val="2"/>
      </rPr>
      <t>Las demás actividades que le sean asignadas por el supervisor del contrato y que sean inherente al objeto contractual</t>
    </r>
  </si>
  <si>
    <r>
      <t xml:space="preserve">1. </t>
    </r>
    <r>
      <rPr>
        <sz val="11"/>
        <color theme="1"/>
        <rFont val="Calibri"/>
        <family val="2"/>
      </rPr>
      <t xml:space="preserve">Realizar las actividades precontractuales, contractuales y/o de seguimiento que sean necesarias para la correcta ejecución de la meta ¿Financiar 50 proyectos del sector cultural y creativo¿ del proyecto 1965 ¿Suba territorio cultural¿ </t>
    </r>
  </si>
  <si>
    <r>
      <t xml:space="preserve">1. </t>
    </r>
    <r>
      <rPr>
        <sz val="11"/>
        <color theme="1"/>
        <rFont val="Calibri"/>
        <family val="2"/>
      </rPr>
      <t xml:space="preserve">Realizar las actividades relacionadas con la implementación cargue, manejo, seguimiento y actualización de información en aplicativo SIPSE. </t>
    </r>
  </si>
  <si>
    <r>
      <t xml:space="preserve">2. </t>
    </r>
    <r>
      <rPr>
        <sz val="11"/>
        <color theme="1"/>
        <rFont val="Calibri"/>
        <family val="2"/>
      </rPr>
      <t xml:space="preserve">Realizar los diferentes informes relacionados con la gestión de la Alcaldía Local de Suba, al igual que mantener las bases de datos actualizada de acuerdo a la plataforma SIPSE. </t>
    </r>
  </si>
  <si>
    <r>
      <t xml:space="preserve">3. </t>
    </r>
    <r>
      <rPr>
        <sz val="11"/>
        <color theme="1"/>
        <rFont val="Calibri"/>
        <family val="2"/>
      </rPr>
      <t xml:space="preserve">Crear la solicitud VIA SIPSE de Adición y prorroga para los contratos de prestación de servicios que sean requeridos por la alcaldia por la no existencia de personal disponible con los conocimientos y/o experiencia requeridos. </t>
    </r>
  </si>
  <si>
    <r>
      <t xml:space="preserve">4. </t>
    </r>
    <r>
      <rPr>
        <sz val="11"/>
        <color theme="1"/>
        <rFont val="Calibri"/>
        <family val="2"/>
      </rPr>
      <t xml:space="preserve">Mantener actualizado el expediente pre contractual de los procesos gestionados mediante SIPSE de la Alcaldia local de Suba </t>
    </r>
  </si>
  <si>
    <r>
      <t xml:space="preserve">5. </t>
    </r>
    <r>
      <rPr>
        <sz val="11"/>
        <color theme="1"/>
        <rFont val="Calibri"/>
        <family val="2"/>
      </rPr>
      <t xml:space="preserve">Apoyar la actualización y seguimiento al Plan Anual de Adquisiciones </t>
    </r>
  </si>
  <si>
    <r>
      <t xml:space="preserve">6. </t>
    </r>
    <r>
      <rPr>
        <sz val="11"/>
        <color theme="1"/>
        <rFont val="Calibri"/>
        <family val="2"/>
      </rPr>
      <t xml:space="preserve">Proyectar documentos y responder a las solicitudes de la ciudadanía, entes de control, derechos de petición y/o similares que sean radicados en el aplicativo Orfeo y/o por diferentes medios, que le sean asignados. </t>
    </r>
  </si>
  <si>
    <r>
      <t xml:space="preserve">7. </t>
    </r>
    <r>
      <rPr>
        <sz val="11"/>
        <color theme="1"/>
        <rFont val="Calibri"/>
        <family val="2"/>
      </rPr>
      <t xml:space="preserve">Participar en las reuniones en los cuales sea designado por el apoyo a la supervisión y/o la supervisión. </t>
    </r>
  </si>
  <si>
    <r>
      <t xml:space="preserve">8. </t>
    </r>
    <r>
      <rPr>
        <sz val="11"/>
        <color theme="1"/>
        <rFont val="Calibri"/>
        <family val="2"/>
      </rPr>
      <t xml:space="preserve">Apoyar las actividades de orden administrativo que sean designadas por el apoyo a la supervisión </t>
    </r>
  </si>
  <si>
    <r>
      <t xml:space="preserve">9. </t>
    </r>
    <r>
      <rPr>
        <sz val="11"/>
        <color theme="1"/>
        <rFont val="Calibri"/>
        <family val="2"/>
      </rPr>
      <t>Apoyar las demás actividades que le sean asignadas por el Alcalde Local y/o el apoyo a la supervisión del contrato</t>
    </r>
  </si>
  <si>
    <r>
      <t xml:space="preserve">2. </t>
    </r>
    <r>
      <rPr>
        <sz val="11"/>
        <color theme="1"/>
        <rFont val="Calibri"/>
        <family val="2"/>
      </rPr>
      <t xml:space="preserve">Apoyar la elaboración de los estudios previos de los proyectos de inversión designados por el ordenador del gasto, de acuerdo con el plan de compras del Área de Gestión del Desarrollo Local. </t>
    </r>
  </si>
  <si>
    <r>
      <t xml:space="preserve">1. </t>
    </r>
    <r>
      <rPr>
        <sz val="11"/>
        <color theme="1"/>
        <rFont val="Calibri"/>
        <family val="2"/>
      </rPr>
      <t xml:space="preserve">Realizar las actividades precontractuales, contractuales y/o de seguimiento que sean necesarias para la correcta ejecución de la meta ¿Beneficiar 575 estudiantes de programas de educación superior con apoyo de sostenimiento para la permanencia¿ del proyecto 1994 ¿Jóvenes formados para el futuro¿ </t>
    </r>
  </si>
  <si>
    <r>
      <t xml:space="preserve">1. </t>
    </r>
    <r>
      <rPr>
        <sz val="11"/>
        <color theme="1"/>
        <rFont val="Calibri"/>
        <family val="2"/>
      </rPr>
      <t xml:space="preserve">Realizar las actividades relacionadas con aquellas acciones complementarias que promueven una sana sexualidad en el marco de los derechos sexuales y reproductivos, a partir del desarrollo de temáticas y propuestas innovadoras que no están incluidas en los planes de benéficos y el Plan de Intervenciones Colectivas. </t>
    </r>
  </si>
  <si>
    <r>
      <t xml:space="preserve">2. </t>
    </r>
    <r>
      <rPr>
        <sz val="11"/>
        <color theme="1"/>
        <rFont val="Calibri"/>
        <family val="2"/>
      </rPr>
      <t xml:space="preserve">Realizar las actividades relacionadas con el desarrollo de acciones complementarias, orientadas a la transformación de mitos y creencias culturales en torno a la salud y sexualidad a través de propuestas metodológicas y expresiones comunicativas, que aporten a la transformación de estereotipos en las relaciones interpersonales y sexuales y a prácticas individuales responsables y autónomas </t>
    </r>
  </si>
  <si>
    <r>
      <t xml:space="preserve">3. </t>
    </r>
    <r>
      <rPr>
        <sz val="11"/>
        <color theme="1"/>
        <rFont val="Calibri"/>
        <family val="2"/>
      </rPr>
      <t xml:space="preserve">Realizar las actividades de fortalecimiento de las competencias y habilidades de los y las adolescentes y jóvenes para reconocer habilidades, intereses y motivaciones personales, que conlleven a la toma de decisiones que favorezcan el logro de objetivos personales, como sujetos activos y corresponsables en la elección de su proyecto de vida </t>
    </r>
  </si>
  <si>
    <r>
      <t xml:space="preserve">6. </t>
    </r>
    <r>
      <rPr>
        <sz val="11"/>
        <color theme="1"/>
        <rFont val="Calibri"/>
        <family val="2"/>
      </rPr>
      <t xml:space="preserve">Realizar los documentos necesarios para la rendición de informes, rendición de cuentas, Fichas Técnicas u Operativa y avances del Plan de Desarrollo Local a entes de control, entidades, instancias de participación y comunidad en general. </t>
    </r>
  </si>
  <si>
    <r>
      <t xml:space="preserve">7. </t>
    </r>
    <r>
      <rPr>
        <sz val="11"/>
        <color theme="1"/>
        <rFont val="Calibri"/>
        <family val="2"/>
      </rPr>
      <t xml:space="preserve">Apoyar la elaboración del informe ejecutivo mensual de avance del Proyecto 2013 Prevención y atención de maternidad temprana. </t>
    </r>
  </si>
  <si>
    <r>
      <t xml:space="preserve">8. </t>
    </r>
    <r>
      <rPr>
        <sz val="11"/>
        <color theme="1"/>
        <rFont val="Calibri"/>
        <family val="2"/>
      </rPr>
      <t xml:space="preserve">Articulación con PSPIC y otras áreas de la Subred de Servicio de Salud que desarrollen acciones relacionadas con el concepto de gasto con el fin favorecer la canalización y complementariedad en el desarrollo del proyecto. </t>
    </r>
  </si>
  <si>
    <r>
      <t xml:space="preserve">9. </t>
    </r>
    <r>
      <rPr>
        <sz val="11"/>
        <color theme="1"/>
        <rFont val="Calibri"/>
        <family val="2"/>
      </rPr>
      <t xml:space="preserve">Elaboración y entrega para seguimiento del cronograma de actividades mensual. </t>
    </r>
  </si>
  <si>
    <r>
      <t xml:space="preserve">10. </t>
    </r>
    <r>
      <rPr>
        <sz val="11"/>
        <color theme="1"/>
        <rFont val="Calibri"/>
        <family val="2"/>
      </rPr>
      <t xml:space="preserve">Realizar la entrega de los soportes documentales (Actas, Listados de Asistencia, Canalizaciones, Caracterizaciones, Planes para la Transformación y demás contemplados dentro de los entregables o medios de verificación) establecidos en el Anexo Técnico del proyecto para emitir aval de las actividades. </t>
    </r>
  </si>
  <si>
    <r>
      <t xml:space="preserve">11. </t>
    </r>
    <r>
      <rPr>
        <sz val="11"/>
        <color theme="1"/>
        <rFont val="Calibri"/>
        <family val="2"/>
      </rPr>
      <t xml:space="preserve">Elaboración y alimentación de la base de datos de las personas inscritas y beneficiarias del proyecto; con la totalidad de las variables requeridas (MUSI y SDS) </t>
    </r>
  </si>
  <si>
    <r>
      <t xml:space="preserve">1. </t>
    </r>
    <r>
      <rPr>
        <sz val="11"/>
        <color theme="1"/>
        <rFont val="Calibri"/>
        <family val="2"/>
      </rPr>
      <t xml:space="preserve">Canalizar las necesidades de la comunidad al interior de las diferentes áreas de la Alcaldía Local según su competencia, y ante las entidades públicas del orden Distrital y Nacional según sea el caso. </t>
    </r>
  </si>
  <si>
    <r>
      <t xml:space="preserve">2. </t>
    </r>
    <r>
      <rPr>
        <sz val="11"/>
        <color theme="1"/>
        <rFont val="Calibri"/>
        <family val="2"/>
      </rPr>
      <t xml:space="preserve">Identificar las necesidades del territorio asignado y de los ciudadanos que la habitan teniendo en cuenta sus características culturales, étnicas, edades, estratos etc. </t>
    </r>
  </si>
  <si>
    <r>
      <t xml:space="preserve">3. </t>
    </r>
    <r>
      <rPr>
        <sz val="11"/>
        <color theme="1"/>
        <rFont val="Calibri"/>
        <family val="2"/>
      </rPr>
      <t xml:space="preserve">Realizar una caracterización del territorio apoyándose en el diagnóstico de la localidad, e identificando sus características demográficas, de infraestructura y servicios públicos, de salud, educación, vivienda, seguridad, desarrollo económico, deportes, etc. </t>
    </r>
  </si>
  <si>
    <r>
      <t xml:space="preserve">4. </t>
    </r>
    <r>
      <rPr>
        <sz val="11"/>
        <color theme="1"/>
        <rFont val="Calibri"/>
        <family val="2"/>
      </rPr>
      <t xml:space="preserve">Identificar los líderes comunitarios, deportivos, sociales, religiosos y empresariales de entidades públicas </t>
    </r>
  </si>
  <si>
    <r>
      <t xml:space="preserve">5. </t>
    </r>
    <r>
      <rPr>
        <sz val="11"/>
        <color theme="1"/>
        <rFont val="Calibri"/>
        <family val="2"/>
      </rPr>
      <t xml:space="preserve">Articular una red de líderes comunitarios, entidades distritales y empresarios para generar alianzas estratégicas y solución para coadyuvar a resolver los problemas y las necesidades más sentidas de la ciudadanía del territorio asignado. </t>
    </r>
  </si>
  <si>
    <r>
      <t xml:space="preserve">6. </t>
    </r>
    <r>
      <rPr>
        <sz val="11"/>
        <color theme="1"/>
        <rFont val="Calibri"/>
        <family val="2"/>
      </rPr>
      <t xml:space="preserve">Hacer recorridos territoriales, para hacer presencia permanente en la Gerencia de la Solución a su cargo. </t>
    </r>
  </si>
  <si>
    <r>
      <t xml:space="preserve">7. </t>
    </r>
    <r>
      <rPr>
        <sz val="11"/>
        <color theme="1"/>
        <rFont val="Calibri"/>
        <family val="2"/>
      </rPr>
      <t xml:space="preserve">Asistir a todas las reuniones que se citen relacionadas con las Gerencias de la Solución. </t>
    </r>
  </si>
  <si>
    <r>
      <t xml:space="preserve">8. </t>
    </r>
    <r>
      <rPr>
        <sz val="11"/>
        <color theme="1"/>
        <rFont val="Calibri"/>
        <family val="2"/>
      </rPr>
      <t>Guardar la confidencialidad y el manejo debido de la información y bases de datos de información y atender con amabilidad, paciencia y respeto a los ciudadanos sin distingos de ninguna clase.</t>
    </r>
  </si>
  <si>
    <r>
      <t xml:space="preserve">2. </t>
    </r>
    <r>
      <rPr>
        <sz val="11"/>
        <color theme="1"/>
        <rFont val="Calibri"/>
        <family val="2"/>
      </rPr>
      <t xml:space="preserve">Participar en los diferentes comités y audiencias de contratación de los procesos de selección que le sean asignados. </t>
    </r>
  </si>
  <si>
    <r>
      <t xml:space="preserve">3. </t>
    </r>
    <r>
      <rPr>
        <sz val="11"/>
        <color theme="1"/>
        <rFont val="Calibri"/>
        <family val="2"/>
      </rPr>
      <t xml:space="preserve">Apoyar al Alcalde en la revisión y seguimiento de temas de tipo contractual, que por su naturaleza tenga o requieran una atención especial por parte de la Alcaldía local de suba y los órganos de control. </t>
    </r>
  </si>
  <si>
    <r>
      <t xml:space="preserve">4. </t>
    </r>
    <r>
      <rPr>
        <sz val="11"/>
        <color theme="1"/>
        <rFont val="Calibri"/>
        <family val="2"/>
      </rPr>
      <t xml:space="preserve">Participar en las diferentes reuniones en relación con órganos de control. </t>
    </r>
  </si>
  <si>
    <r>
      <t xml:space="preserve">5. </t>
    </r>
    <r>
      <rPr>
        <sz val="11"/>
        <color theme="1"/>
        <rFont val="Calibri"/>
        <family val="2"/>
      </rPr>
      <t xml:space="preserve">Acompañar los proceso de incumplimiento adelantados por la Alcaldía Local de Suba. </t>
    </r>
  </si>
  <si>
    <r>
      <t xml:space="preserve">6. </t>
    </r>
    <r>
      <rPr>
        <sz val="11"/>
        <color theme="1"/>
        <rFont val="Calibri"/>
        <family val="2"/>
      </rPr>
      <t xml:space="preserve">Emitir los conceptos jurídicos de carácter contractual y realizar los análisis de tipo jurídico de la misma índole que le sean requeridos por el Alcalde. </t>
    </r>
  </si>
  <si>
    <r>
      <t xml:space="preserve">7. </t>
    </r>
    <r>
      <rPr>
        <sz val="11"/>
        <color theme="1"/>
        <rFont val="Calibri"/>
        <family val="2"/>
      </rPr>
      <t xml:space="preserve">Realizar el apoyo a la supervisión de los contratos y/o convenios que le sean asignados por el supervisor del contrato. </t>
    </r>
  </si>
  <si>
    <r>
      <t xml:space="preserve">8. </t>
    </r>
    <r>
      <rPr>
        <sz val="11"/>
        <color theme="1"/>
        <rFont val="Calibri"/>
        <family val="2"/>
      </rPr>
      <t xml:space="preserve">Realizar y proyectar las actuaciones administrativas sancionatorias de tipo contractual que deba adelantar el Fondo de Desarrollo Local de Suba-Alcaldía Local de Suba. </t>
    </r>
  </si>
  <si>
    <r>
      <t xml:space="preserve">9. </t>
    </r>
    <r>
      <rPr>
        <sz val="11"/>
        <color theme="1"/>
        <rFont val="Calibri"/>
        <family val="2"/>
      </rPr>
      <t xml:space="preserve">Remitir los documentos que le sean solicitados. </t>
    </r>
  </si>
  <si>
    <r>
      <t xml:space="preserve">10. </t>
    </r>
    <r>
      <rPr>
        <sz val="11"/>
        <color theme="1"/>
        <rFont val="Calibri"/>
        <family val="2"/>
      </rPr>
      <t>Las demás que sean inherentes al objeto contractual y que sean solicitadas por el supervisor del contrato.</t>
    </r>
  </si>
  <si>
    <r>
      <t xml:space="preserve">1. </t>
    </r>
    <r>
      <rPr>
        <sz val="11"/>
        <color theme="1"/>
        <rFont val="Calibri"/>
        <family val="2"/>
      </rPr>
      <t xml:space="preserve">Acompañar la proyección de respuestas trámites y requerimientos de los entes de control que le sean designados por el supervisor del contrato y realizar la proyección y revisión de los documentos que se requieren para tal finalidad. </t>
    </r>
  </si>
  <si>
    <r>
      <t xml:space="preserve">2. </t>
    </r>
    <r>
      <rPr>
        <sz val="11"/>
        <color theme="1"/>
        <rFont val="Calibri"/>
        <family val="2"/>
      </rPr>
      <t xml:space="preserve">Apoyar jurídicamente al despacho del alcalde en la proyección de respuesta a las peticiones, quejas, reclamos y/o requerimientos administrativos relacionadas con el objeto del contrato. </t>
    </r>
  </si>
  <si>
    <r>
      <t xml:space="preserve">3. </t>
    </r>
    <r>
      <rPr>
        <sz val="11"/>
        <color theme="1"/>
        <rFont val="Calibri"/>
        <family val="2"/>
      </rPr>
      <t xml:space="preserve">Realizar la revisión y seguimiento de temas de tipo contractual y administrativo, que por su naturaleza tenga o requieran una atención especial por parte de la Alcaldía local de suba y los órganos de control. </t>
    </r>
  </si>
  <si>
    <r>
      <t xml:space="preserve">4. </t>
    </r>
    <r>
      <rPr>
        <sz val="11"/>
        <color theme="1"/>
        <rFont val="Calibri"/>
        <family val="2"/>
      </rPr>
      <t xml:space="preserve">Participar en las diferentes reuniones en relación con órganos de control, así como asistir a mesas de trabajo, juntas y comités relacionadas con asuntos legales del despacho, que sean designadas por el supervisor. </t>
    </r>
  </si>
  <si>
    <r>
      <t xml:space="preserve">5. </t>
    </r>
    <r>
      <rPr>
        <sz val="11"/>
        <color theme="1"/>
        <rFont val="Calibri"/>
        <family val="2"/>
      </rPr>
      <t xml:space="preserve">Revisar contratos, acuerdos, decretos y demás actos administrativos. </t>
    </r>
  </si>
  <si>
    <r>
      <t xml:space="preserve">6. </t>
    </r>
    <r>
      <rPr>
        <sz val="11"/>
        <color theme="1"/>
        <rFont val="Calibri"/>
        <family val="2"/>
      </rPr>
      <t>Las demás actividades que le sean asignadas por el supervisor del contrato y que sean inherente al objeto contractual.</t>
    </r>
  </si>
  <si>
    <r>
      <t xml:space="preserve">1. </t>
    </r>
    <r>
      <rPr>
        <sz val="11"/>
        <color theme="1"/>
        <rFont val="Calibri"/>
        <family val="2"/>
      </rPr>
      <t xml:space="preserve">Apoyar al alcalde (sa) Local en la realización de la convocatoria a sesiones ordinaria o extraordinaria del Consejo Local de Seguridad, en coordinación con el Enlace Local de Seguridad de la Secretaría Distrital de Seguridad, Convivencia y Justicia (SCJ), de conformidad con las instrucciones que le imparta el (la) alcalde (sa) Local y la SCJ. </t>
    </r>
  </si>
  <si>
    <r>
      <t xml:space="preserve">2. </t>
    </r>
    <r>
      <rPr>
        <sz val="11"/>
        <color theme="1"/>
        <rFont val="Calibri"/>
        <family val="2"/>
      </rPr>
      <t xml:space="preserve">Asistir a las reuniones del Consejo Local de Seguridad, apoyar el desarrollo de estas, llevar el control y custodia de las actas y hacer seguimiento al cumplimiento de los compromisos adquiridos por la Alcaldía y demás miembros de Consejo. </t>
    </r>
  </si>
  <si>
    <r>
      <t xml:space="preserve">3. </t>
    </r>
    <r>
      <rPr>
        <sz val="11"/>
        <color theme="1"/>
        <rFont val="Calibri"/>
        <family val="2"/>
      </rPr>
      <t xml:space="preserve">Gestionar, analizar y revisar, en coordinación con las organizaciones sociales de la localidad y las entidades Distritales, las iniciativas y sugerencias de la comunidad respecto de los asuntos de seguridad y convivencia ciudadana. </t>
    </r>
  </si>
  <si>
    <r>
      <t xml:space="preserve">4. </t>
    </r>
    <r>
      <rPr>
        <sz val="11"/>
        <color theme="1"/>
        <rFont val="Calibri"/>
        <family val="2"/>
      </rPr>
      <t xml:space="preserve">Realizar el monitoreo constante del comportamiento de la seguridad, convivencia y percepción de seguridad en los territorios de la localidad. </t>
    </r>
  </si>
  <si>
    <r>
      <t xml:space="preserve">5. </t>
    </r>
    <r>
      <rPr>
        <sz val="11"/>
        <color theme="1"/>
        <rFont val="Calibri"/>
        <family val="2"/>
      </rPr>
      <t xml:space="preserve">Apoyar la elaboración, revisión y análisis de las respuestas a requerimientos, quejas, reclamos, peticiones y demás solicitudes de la comunidad, de los entes de control y vigilancia y entidades de derecho público y/o privado, que guarden relación con el objeto contractual, dentro de los plazos, términos y condiciones establecidos por la normatividad vigente. </t>
    </r>
  </si>
  <si>
    <r>
      <t xml:space="preserve">6. </t>
    </r>
    <r>
      <rPr>
        <sz val="11"/>
        <color theme="1"/>
        <rFont val="Calibri"/>
        <family val="2"/>
      </rPr>
      <t xml:space="preserve">Participar, propender por el cumplimiento y hacer seguimiento a las metas del Plan de Gestión Local relacionadas con seguridad, convivencia y justicia. </t>
    </r>
  </si>
  <si>
    <r>
      <t xml:space="preserve">7. </t>
    </r>
    <r>
      <rPr>
        <sz val="11"/>
        <color theme="1"/>
        <rFont val="Calibri"/>
        <family val="2"/>
      </rPr>
      <t xml:space="preserve">Revisar, analizar y conceptuar sobre la información relacionada con la situación de convivencia y seguridad ciudadana de la localidad, promoviendo y coordinando la caracterización de las problemáticas y la difusión de la información a nivel distrital. </t>
    </r>
  </si>
  <si>
    <r>
      <t xml:space="preserve">8. </t>
    </r>
    <r>
      <rPr>
        <sz val="11"/>
        <color theme="1"/>
        <rFont val="Calibri"/>
        <family val="2"/>
      </rPr>
      <t xml:space="preserve">Revisar, analizar y conceptuar sobre de los informes presentados al alcalde (sa) Local, en temas relacionados con seguridad, convivencia y justicia, cuando así lo solicite la Alcaldía Local. </t>
    </r>
  </si>
  <si>
    <r>
      <t xml:space="preserve">9. </t>
    </r>
    <r>
      <rPr>
        <sz val="11"/>
        <color theme="1"/>
        <rFont val="Calibri"/>
        <family val="2"/>
      </rPr>
      <t xml:space="preserve">Ejecutar las supervisiones que le sean asignadas relacionadas con seguridad, convivencia y justicia, cumpliendo con los manuales y normas existentes. </t>
    </r>
  </si>
  <si>
    <r>
      <t xml:space="preserve">10. </t>
    </r>
    <r>
      <rPr>
        <sz val="11"/>
        <color theme="1"/>
        <rFont val="Calibri"/>
        <family val="2"/>
      </rPr>
      <t xml:space="preserve">Apoyar la formulación de los proyectos de inversión de la Alcaldía Local relacionados con seguridad y convivencia, en concordancia con lo establecido en el Plan de Desarrollo Local, las líneas de inversión dictadas por el Consejo Superior de Política Fiscal - CONFIS, los criterios de elegibilidad y viabilidad del Sector Seguridad, las directrices del Departamento Administrativo del Planeación Distrital y de conformidad con los plazos e instrucciones que le imparta el (la) alcalde (sa) Local. </t>
    </r>
  </si>
  <si>
    <r>
      <t xml:space="preserve">11. </t>
    </r>
    <r>
      <rPr>
        <sz val="11"/>
        <color theme="1"/>
        <rFont val="Calibri"/>
        <family val="2"/>
      </rPr>
      <t xml:space="preserve">Apoyar la supervisión e interventoría de contratos o convenios relacionados con seguridad y convivencia que le sean designados por el Alcalde (sa) Local, conforme con lo establecido en el Manual de Supervisión e Interventoría de la Secretaría Distrital de Gobierno. </t>
    </r>
  </si>
  <si>
    <r>
      <t xml:space="preserve">12. </t>
    </r>
    <r>
      <rPr>
        <sz val="11"/>
        <color theme="1"/>
        <rFont val="Calibri"/>
        <family val="2"/>
      </rPr>
      <t xml:space="preserve">Convocar y apoyar la instalación y el desarrollo de los Puestos de Mando Unificado -PMU, de responsabilidad de la Alcaldía Local, de acuerdo con la normatividad vigente y las instrucciones que le imparta el (la) alcalde (sa) Local. </t>
    </r>
  </si>
  <si>
    <r>
      <t>1</t>
    </r>
    <r>
      <rPr>
        <sz val="11"/>
        <color rgb="FFFF0000"/>
        <rFont val="Calibri"/>
        <family val="2"/>
      </rPr>
      <t xml:space="preserve">3. </t>
    </r>
    <r>
      <rPr>
        <sz val="11"/>
        <color theme="1"/>
        <rFont val="Calibri"/>
        <family val="2"/>
      </rPr>
      <t xml:space="preserve">Asistir y apoyar, al Alcalde (sa) Local o a quien este designe, en las reuniones de carácter externo o interno, diligencias, visitas y operativos que se requieran. </t>
    </r>
  </si>
  <si>
    <r>
      <t xml:space="preserve">14. </t>
    </r>
    <r>
      <rPr>
        <sz val="11"/>
        <color theme="1"/>
        <rFont val="Calibri"/>
        <family val="2"/>
      </rPr>
      <t xml:space="preserve">Apoyar la implementación del Capítulo Local del Plan Integral de Seguridad, Convivencia y Justicia Distrital, realizar su seguimiento y actualización, de conformidad con las instrucciones que le imparta el (la) Alcalde (sa) Local. </t>
    </r>
  </si>
  <si>
    <r>
      <t xml:space="preserve">15. </t>
    </r>
    <r>
      <rPr>
        <sz val="11"/>
        <color theme="1"/>
        <rFont val="Calibri"/>
        <family val="2"/>
      </rPr>
      <t xml:space="preserve">Promover, convocar, participar, hacer seguimiento y registrar, en coordinación con la SCJ, las Juntas Zonales de Seguridad, según la normativa que las reglamenta. </t>
    </r>
  </si>
  <si>
    <r>
      <t xml:space="preserve">16. </t>
    </r>
    <r>
      <rPr>
        <sz val="11"/>
        <color theme="1"/>
        <rFont val="Calibri"/>
        <family val="2"/>
      </rPr>
      <t xml:space="preserve">Asistir a las reuniones a las que sea citado o designado, para la atención de los asuntos relacionados con el objeto contractual. </t>
    </r>
  </si>
  <si>
    <r>
      <t xml:space="preserve">17. </t>
    </r>
    <r>
      <rPr>
        <sz val="11"/>
        <color theme="1"/>
        <rFont val="Calibri"/>
        <family val="2"/>
      </rPr>
      <t xml:space="preserve">Presentar informe mensual de las actividades realizadas en cumplimiento de las obligaciones pactadas. </t>
    </r>
  </si>
  <si>
    <r>
      <t xml:space="preserve">18. </t>
    </r>
    <r>
      <rPr>
        <sz val="11"/>
        <color theme="1"/>
        <rFont val="Calibri"/>
        <family val="2"/>
      </rPr>
      <t xml:space="preserve">Entregar, mensualmente, el archivo de los documentos suscritos que haya generado en cumplimiento del objeto y obligaciones contractuales. </t>
    </r>
  </si>
  <si>
    <r>
      <t xml:space="preserve">19. </t>
    </r>
    <r>
      <rPr>
        <sz val="11"/>
        <color theme="1"/>
        <rFont val="Calibri"/>
        <family val="2"/>
      </rPr>
      <t>Las demás que se le asignen y que surjan de la naturaleza del Contrato.</t>
    </r>
  </si>
  <si>
    <r>
      <t xml:space="preserve">1. </t>
    </r>
    <r>
      <rPr>
        <sz val="11"/>
        <color theme="1"/>
        <rFont val="Calibri"/>
        <family val="2"/>
      </rPr>
      <t xml:space="preserve">Realizar el manejo de información presupuestal en el aplicativo SAP BogData. </t>
    </r>
  </si>
  <si>
    <r>
      <t xml:space="preserve">2. </t>
    </r>
    <r>
      <rPr>
        <sz val="11"/>
        <color theme="1"/>
        <rFont val="Calibri"/>
        <family val="2"/>
      </rPr>
      <t xml:space="preserve">Realizar la expedición de reportes generados del aplicativo SAP BogData. </t>
    </r>
  </si>
  <si>
    <r>
      <t xml:space="preserve">3. </t>
    </r>
    <r>
      <rPr>
        <sz val="11"/>
        <color theme="1"/>
        <rFont val="Calibri"/>
        <family val="2"/>
      </rPr>
      <t xml:space="preserve">Realizar la expedición de copias de CDP y CRP de acuerdo a las solicitudes allegadas a la dependencia. </t>
    </r>
  </si>
  <si>
    <r>
      <t xml:space="preserve">4. </t>
    </r>
    <r>
      <rPr>
        <sz val="11"/>
        <color theme="1"/>
        <rFont val="Calibri"/>
        <family val="2"/>
      </rPr>
      <t xml:space="preserve">Elaborar informes SIVICOF, BogData, entre otros, cuando así se requiera. </t>
    </r>
  </si>
  <si>
    <r>
      <t xml:space="preserve">5. </t>
    </r>
    <r>
      <rPr>
        <sz val="11"/>
        <color theme="1"/>
        <rFont val="Calibri"/>
        <family val="2"/>
      </rPr>
      <t xml:space="preserve">Elaborar evaluaciones financieras. </t>
    </r>
  </si>
  <si>
    <r>
      <t xml:space="preserve">6. </t>
    </r>
    <r>
      <rPr>
        <sz val="11"/>
        <color theme="1"/>
        <rFont val="Calibri"/>
        <family val="2"/>
      </rPr>
      <t xml:space="preserve">Elaborar mensualmente la planilla para pago de la ARL de los contratistas del FDL Suba. </t>
    </r>
  </si>
  <si>
    <r>
      <t xml:space="preserve">7. </t>
    </r>
    <r>
      <rPr>
        <sz val="11"/>
        <color theme="1"/>
        <rFont val="Calibri"/>
        <family val="2"/>
      </rPr>
      <t xml:space="preserve">Realizar la parte financiera del FDL Suba en la liquidación de impuestos y revisión de las cuentas de cobro de las personas naturales cuando se requiera. </t>
    </r>
  </si>
  <si>
    <r>
      <t xml:space="preserve">8. </t>
    </r>
    <r>
      <rPr>
        <sz val="11"/>
        <color theme="1"/>
        <rFont val="Calibri"/>
        <family val="2"/>
      </rPr>
      <t xml:space="preserve">Expedir los estados de cuenta y/o solicitudes de los ciudadanos. </t>
    </r>
  </si>
  <si>
    <r>
      <t xml:space="preserve">9. </t>
    </r>
    <r>
      <rPr>
        <sz val="11"/>
        <color theme="1"/>
        <rFont val="Calibri"/>
        <family val="2"/>
      </rPr>
      <t xml:space="preserve">Realizar la organización de la información y documentación presupuestal de conformidad a las normas de gestión documental. </t>
    </r>
  </si>
  <si>
    <r>
      <t xml:space="preserve">10. </t>
    </r>
    <r>
      <rPr>
        <sz val="11"/>
        <color theme="1"/>
        <rFont val="Calibri"/>
        <family val="2"/>
      </rPr>
      <t>Las demás que sean asignadas por el supervisor y/o apoyo a la supervisión e inherentes al objeto contractual.</t>
    </r>
  </si>
  <si>
    <r>
      <t xml:space="preserve">1. </t>
    </r>
    <r>
      <rPr>
        <sz val="11"/>
        <color theme="1"/>
        <rFont val="Calibri"/>
        <family val="2"/>
      </rPr>
      <t xml:space="preserve">Verificar jurídicamente los documentos asignados para efectos de registro de Propiedades </t>
    </r>
  </si>
  <si>
    <r>
      <t xml:space="preserve">2. </t>
    </r>
    <r>
      <rPr>
        <sz val="11"/>
        <color theme="1"/>
        <rFont val="Calibri"/>
        <family val="2"/>
      </rPr>
      <t xml:space="preserve">Verificar jurídicamente los documentos para expedir los certificados de propiedad Horizontal. </t>
    </r>
  </si>
  <si>
    <r>
      <t xml:space="preserve">3. </t>
    </r>
    <r>
      <rPr>
        <sz val="11"/>
        <color theme="1"/>
        <rFont val="Calibri"/>
        <family val="2"/>
      </rPr>
      <t xml:space="preserve">Resolver los recursos y revocatorias asignadas dentro de los 15 días siguientes a su reasignación verificando que el número de folios del expediente físico coincida con el número de folios en el sistema </t>
    </r>
  </si>
  <si>
    <r>
      <t xml:space="preserve">4. </t>
    </r>
    <r>
      <rPr>
        <sz val="11"/>
        <color theme="1"/>
        <rFont val="Calibri"/>
        <family val="2"/>
      </rPr>
      <t xml:space="preserve">Servir de Enlace con la Secretaria Distrital de Gobierno y el Instituto Distrital de Participación y Acción comunal (IDPAC) para dar trámite a los asuntos relacionados con el régimen de propiedad horizontal. </t>
    </r>
  </si>
  <si>
    <r>
      <t xml:space="preserve">5. </t>
    </r>
    <r>
      <rPr>
        <sz val="11"/>
        <color theme="1"/>
        <rFont val="Calibri"/>
        <family val="2"/>
      </rPr>
      <t xml:space="preserve">Apoyar en los trámites necesarios a la Alcaldía Local para surtir el trámite de notificación personal y mediante edicto de los actos administrativos y decisiones, en los términos de la ley 1437 de 2011. </t>
    </r>
  </si>
  <si>
    <r>
      <t xml:space="preserve">8. </t>
    </r>
    <r>
      <rPr>
        <sz val="11"/>
        <color theme="1"/>
        <rFont val="Calibri"/>
        <family val="2"/>
      </rPr>
      <t>Las demás actividades que le sean asignadas por el supervisor del contrato y quesean inherente al objeto contractual.</t>
    </r>
  </si>
  <si>
    <t>1. Generar herramientas de seguimiento, mantener actualizadas las bases de datos y todos los que estén relacionados con el almacenamiento oportuno de la información.</t>
  </si>
  <si>
    <t xml:space="preserve">2 . Realizar la solicitud y la consolidación de cotizaciones requeridas para la elaboración de estudios de mercado de los proyectos a formular a través de diferentes mecanismos (contactos, vía telefónica, correo electrónico y visita presencial), organizando los soportes y la matriz que permita consolidar los elementos y/o servicios requeridos. </t>
  </si>
  <si>
    <t>3. Realizar actividades relacionadas con el proceso de presupuesto participativo.</t>
  </si>
  <si>
    <t>4. Participar en las reuniones en los cuales sea designado por el apoyo a la supervisión y/o la supervisión.</t>
  </si>
  <si>
    <t xml:space="preserve">5. Realizar las actividades técnicas operativas y administrativas que le sean designadas por el apoyo a la supervisión </t>
  </si>
  <si>
    <t>6. Elaborar documentos técnicos, matrices y demás insumos necesarios para el cumplimiento y seguimiento del Plan de Desarrollo Local</t>
  </si>
  <si>
    <t>7. Realizar las evaluaciones en el componente técnico y/o financiero de los proponentes y las propuestas que le sean asignadas en el marco de los procesos de selección de contratistas que adelanta en el Área de Gestión de Desarrollo Local.</t>
  </si>
  <si>
    <t>8. Proyectar documentos y responder a las solicitudes de la ciudadanía, entes de control, derechos de petición y/o similares que sean radicados en el aplicativo Orfeo y/o por diferentes medios, que le sean asignados.</t>
  </si>
  <si>
    <t>9. Las demás actividades que le sean asignadas por el Alcalde Local y/o el apoyo a la supervisión del contrato y que surjan de la naturaleza del contrato.</t>
  </si>
  <si>
    <r>
      <t xml:space="preserve">2. </t>
    </r>
    <r>
      <rPr>
        <sz val="11"/>
        <color theme="1"/>
        <rFont val="Calibri"/>
        <family val="2"/>
      </rPr>
      <t xml:space="preserve">Apoyar y mantener actualizados la base de datos correspondiente a los depachos comisorios </t>
    </r>
  </si>
  <si>
    <r>
      <t xml:space="preserve">1. </t>
    </r>
    <r>
      <rPr>
        <sz val="11"/>
        <color theme="1"/>
        <rFont val="Calibri"/>
        <family val="2"/>
      </rPr>
      <t xml:space="preserve">Acompañar la gestión de coordinación de todas las actividades relacionadas con los despachos comisorios </t>
    </r>
  </si>
  <si>
    <r>
      <t xml:space="preserve">2. </t>
    </r>
    <r>
      <rPr>
        <sz val="11"/>
        <color theme="1"/>
        <rFont val="Calibri"/>
        <family val="2"/>
      </rPr>
      <t xml:space="preserve">Acompañar la supervisión de contratos que le sean designados por el alcalde(sa) Local, conforme con lo establecido en el Manual de Supervisión e Interventoría de la Secretaría Distrital de Gobierno. </t>
    </r>
  </si>
  <si>
    <r>
      <t xml:space="preserve">3. </t>
    </r>
    <r>
      <rPr>
        <sz val="11"/>
        <color theme="1"/>
        <rFont val="Calibri"/>
        <family val="2"/>
      </rPr>
      <t xml:space="preserve">Recibir y revisar los Despachos comisorios que son radicados en la Alcaldía, seleccionando aquellos que deban ser devueltos o requieran trámites adicionales. </t>
    </r>
  </si>
  <si>
    <r>
      <t xml:space="preserve">4. </t>
    </r>
    <r>
      <rPr>
        <sz val="11"/>
        <color theme="1"/>
        <rFont val="Calibri"/>
        <family val="2"/>
      </rPr>
      <t xml:space="preserve">Mantener actualizada la base de datos o libro de Despachos comisorios junto con su respectivo archivo </t>
    </r>
  </si>
  <si>
    <r>
      <t xml:space="preserve">5. </t>
    </r>
    <r>
      <rPr>
        <sz val="11"/>
        <color theme="1"/>
        <rFont val="Calibri"/>
        <family val="2"/>
      </rPr>
      <t xml:space="preserve">Hacer las citaciones, notificaciones telegramas, autos y demás documentos que se requieran para llevar a cabo las diligencias comisionadas </t>
    </r>
  </si>
  <si>
    <r>
      <t xml:space="preserve">6. </t>
    </r>
    <r>
      <rPr>
        <sz val="11"/>
        <color theme="1"/>
        <rFont val="Calibri"/>
        <family val="2"/>
      </rPr>
      <t xml:space="preserve">Responder las Acciones de Tutela o peticiones que tengan por objeto asuntos de Despachos Comisorios </t>
    </r>
  </si>
  <si>
    <r>
      <t xml:space="preserve">7. </t>
    </r>
    <r>
      <rPr>
        <sz val="11"/>
        <color theme="1"/>
        <rFont val="Calibri"/>
        <family val="2"/>
      </rPr>
      <t xml:space="preserve">Llevar actualizadas las estadísticas de Despachos Comisorios recibidos, diligenciados, devueltos </t>
    </r>
  </si>
  <si>
    <r>
      <t xml:space="preserve">8. </t>
    </r>
    <r>
      <rPr>
        <sz val="11"/>
        <color theme="1"/>
        <rFont val="Calibri"/>
        <family val="2"/>
      </rPr>
      <t xml:space="preserve">Acompañar al Alcalde Local en la realización de diligencias comisionadas </t>
    </r>
  </si>
  <si>
    <r>
      <t xml:space="preserve">9. </t>
    </r>
    <r>
      <rPr>
        <sz val="11"/>
        <color theme="1"/>
        <rFont val="Calibri"/>
        <family val="2"/>
      </rPr>
      <t xml:space="preserve">Elaborar las constancias, avisos y demás que se requieran en el ejercicio de las diligencias de Despachos Comisorios </t>
    </r>
  </si>
  <si>
    <r>
      <t xml:space="preserve">10. </t>
    </r>
    <r>
      <rPr>
        <sz val="11"/>
        <color theme="1"/>
        <rFont val="Calibri"/>
        <family val="2"/>
      </rPr>
      <t xml:space="preserve">Asistir a las reuniones a que haya lugar con motivo del adelantamiento de diligencias comisionadas. </t>
    </r>
  </si>
  <si>
    <r>
      <t xml:space="preserve">11. </t>
    </r>
    <r>
      <rPr>
        <sz val="11"/>
        <color theme="1"/>
        <rFont val="Calibri"/>
        <family val="2"/>
      </rPr>
      <t xml:space="preserve">Fijar fecha a cada uno de los Despachos recibidos dentro de los 10 días hábiles siguientes a su radicación </t>
    </r>
  </si>
  <si>
    <r>
      <t xml:space="preserve">12. </t>
    </r>
    <r>
      <rPr>
        <sz val="11"/>
        <color theme="1"/>
        <rFont val="Calibri"/>
        <family val="2"/>
      </rPr>
      <t xml:space="preserve">Atender las solicitudes de la ciudadanía en materia de Despachos Comisorios. </t>
    </r>
  </si>
  <si>
    <r>
      <t xml:space="preserve">13.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</si>
  <si>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Acompañar la ejecución de los procesos administrativos, técnicos y financieros que se adelanten en la Alcaldía Local </t>
    </r>
  </si>
  <si>
    <r>
      <t xml:space="preserve">2. </t>
    </r>
    <r>
      <rPr>
        <sz val="11"/>
        <color theme="1"/>
        <rFont val="Calibri"/>
        <family val="2"/>
      </rPr>
      <t xml:space="preserve">Elaborar informes técnicos y ejecutivos de los procesos sociales de la Alcaldía Local de Suba, para rendición de cuentas de las diferentes instancias y ciudadanía, así como los solicitados por los organismos de control, y la Junta Administradora Local </t>
    </r>
  </si>
  <si>
    <r>
      <t xml:space="preserve">3. </t>
    </r>
    <r>
      <rPr>
        <sz val="11"/>
        <color theme="1"/>
        <rFont val="Calibri"/>
        <family val="2"/>
      </rPr>
      <t xml:space="preserve">Brindar apoyo a los requerimientos y acuerdos locales de la Junta Administradora Local </t>
    </r>
  </si>
  <si>
    <r>
      <t xml:space="preserve">4. </t>
    </r>
    <r>
      <rPr>
        <sz val="11"/>
        <color theme="1"/>
        <rFont val="Calibri"/>
        <family val="2"/>
      </rPr>
      <t xml:space="preserve">Apoyar en la respuesta oportuna los derechos de petición y demás solicitudes presentadas por los entes de control, corporaciones públicas y ciudadanía en general </t>
    </r>
  </si>
  <si>
    <r>
      <t xml:space="preserve">5. </t>
    </r>
    <r>
      <rPr>
        <sz val="11"/>
        <color theme="1"/>
        <rFont val="Calibri"/>
        <family val="2"/>
      </rPr>
      <t xml:space="preserve">Tramitar los requerimientos interpuestos por la Junta Administradora Local en las sesiones, mesas de trabajo, comités y eventos de acuerdo con los temas que le sean designados. </t>
    </r>
  </si>
  <si>
    <r>
      <t xml:space="preserve">6. </t>
    </r>
    <r>
      <rPr>
        <sz val="11"/>
        <color theme="1"/>
        <rFont val="Calibri"/>
        <family val="2"/>
      </rPr>
      <t>Las demás que se le asignen y tengan relación directa con la naturaleza del contrato.</t>
    </r>
  </si>
  <si>
    <r>
      <t>1.</t>
    </r>
    <r>
      <rPr>
        <sz val="11"/>
        <color theme="1"/>
        <rFont val="Calibri"/>
        <family val="2"/>
      </rPr>
      <t xml:space="preserve">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t>
    </r>
  </si>
  <si>
    <r>
      <t>2.</t>
    </r>
    <r>
      <rPr>
        <sz val="11"/>
        <color theme="1"/>
        <rFont val="Calibri"/>
        <family val="2"/>
      </rPr>
      <t xml:space="preserve">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 </t>
    </r>
  </si>
  <si>
    <r>
      <t>3.</t>
    </r>
    <r>
      <rPr>
        <sz val="11"/>
        <color theme="1"/>
        <rFont val="Calibri"/>
        <family val="2"/>
      </rPr>
      <t xml:space="preserve">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r>
  </si>
  <si>
    <r>
      <t>4.</t>
    </r>
    <r>
      <rPr>
        <sz val="11"/>
        <color theme="1"/>
        <rFont val="Calibri"/>
        <family val="2"/>
      </rPr>
      <t xml:space="preserve">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 </t>
    </r>
  </si>
  <si>
    <r>
      <t>5.</t>
    </r>
    <r>
      <rPr>
        <sz val="11"/>
        <color theme="1"/>
        <rFont val="Calibri"/>
        <family val="2"/>
      </rPr>
      <t xml:space="preserve">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 </t>
    </r>
  </si>
  <si>
    <r>
      <t>6.</t>
    </r>
    <r>
      <rPr>
        <sz val="11"/>
        <color theme="1"/>
        <rFont val="Calibri"/>
        <family val="2"/>
      </rPr>
      <t xml:space="preserve"> Realizar la visitas de validación de condiciones de las personas mayores que presentan novedades por los cruces de bases de datos o en procedimiento de seguimiento y control que adelanta la Subdirección para la Vejez y la Alcaldia Local. </t>
    </r>
  </si>
  <si>
    <r>
      <t>7.</t>
    </r>
    <r>
      <rPr>
        <sz val="11"/>
        <color theme="1"/>
        <rFont val="Calibri"/>
        <family val="2"/>
      </rPr>
      <t xml:space="preserve">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 </t>
    </r>
  </si>
  <si>
    <r>
      <t>8.</t>
    </r>
    <r>
      <rPr>
        <sz val="11"/>
        <color theme="1"/>
        <rFont val="Calibri"/>
        <family val="2"/>
      </rPr>
      <t xml:space="preserve"> Aplicar los instrumentos necesarios (fichas, formatos, entre otros) para realizar seguimiento a las actualizaciones y registro en el Sistema Misional SIRBE y las bases de datos, realizando las respectivas consultas, además de realizar la crítica (verificación) de dichos instrumentos. </t>
    </r>
  </si>
  <si>
    <r>
      <t>9.</t>
    </r>
    <r>
      <rPr>
        <sz val="11"/>
        <color theme="1"/>
        <rFont val="Calibri"/>
        <family val="2"/>
      </rPr>
      <t xml:space="preserve"> Diseñar, implementar y evaluar las actividades relacionadas con los encuentros de desarrollo humano, de acuerdo con los lineamientos técnicos brindados por la Subdirección para la Vejez </t>
    </r>
  </si>
  <si>
    <r>
      <t>10</t>
    </r>
    <r>
      <rPr>
        <sz val="11"/>
        <color theme="1"/>
        <rFont val="Calibri"/>
        <family val="2"/>
      </rPr>
      <t>.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t>
    </r>
  </si>
  <si>
    <r>
      <t>11</t>
    </r>
    <r>
      <rPr>
        <sz val="11"/>
        <color theme="1"/>
        <rFont val="Calibri"/>
        <family val="2"/>
      </rPr>
      <t xml:space="preserve">. Participar en las reuniones y diferentes actividades que programe la Alcaldía Local, la Secretaría Distrital de Integración Social - Subdirección para la Vejez y la Subdireccion Local </t>
    </r>
  </si>
  <si>
    <r>
      <t>12.</t>
    </r>
    <r>
      <rPr>
        <sz val="11"/>
        <color theme="1"/>
        <rFont val="Calibri"/>
        <family val="2"/>
      </rPr>
      <t xml:space="preserve"> Las demás inherentes a su obligaciones contractuales y que se requieran para el cabal cumplimiento del contrato.</t>
    </r>
  </si>
  <si>
    <t xml:space="preserve">3. Redactar los memorandos, comunicaciones internas, externas y demás documentos que le sean requeridos en el aplicativo ORFEO. </t>
  </si>
  <si>
    <t>1. Emitir conceptos jurídicos de los aspectos que sean designados por el supervisor del contrato, que se relacionen de conformidad con la competencia de la Alcaldía Local de Suba.</t>
  </si>
  <si>
    <t xml:space="preserve">2. Realizar acompañamiento jurídico en los comités y/o reuniones convocadas por el supervisor del contrato, realizar las intervenciones de orden legal y/jurídico que se consideren pertinentes. </t>
  </si>
  <si>
    <t xml:space="preserve">3. Realizar acompañamiento y asesoría jurídica a cada una de las dependencias en lo concerniente a las respuestas emitidas a los diferentes clientes internos y externos de la Alcaldía Local de Suba. </t>
  </si>
  <si>
    <t xml:space="preserve">4. Proyectar las respuestas a las peticiones elevadas por los diferentes actores previa asignación por el supervisor del contrato. </t>
  </si>
  <si>
    <t xml:space="preserve">5. Revisar jurídicamente los documentos asignados por el supervisor del contrato que se originen en las diferentes etapas de contratación a cargo de la Alcaldía Local de Suba. </t>
  </si>
  <si>
    <t xml:space="preserve">6. Revisar jurídicamente las respuestas de las peticiones que se eleven de los entes de control designadas por el supervisor del contrato. </t>
  </si>
  <si>
    <t>7. Brindar asesoría permanente en los trámites procesales que se originen de los despachos comisorios, autorización de permisos de competencia de la Alcaldía Local de Suba, y en general de las que se emitan de los procesos administrativos de competencia de la Alcaldía Local de Suba.</t>
  </si>
  <si>
    <r>
      <t>1</t>
    </r>
    <r>
      <rPr>
        <sz val="11"/>
        <color theme="1"/>
        <rFont val="Calibri"/>
        <family val="2"/>
      </rPr>
      <t xml:space="preserve">.Desarrollar jurídica y técnicamente las actividades encaminadas al cumplimiento de las metas establecidas en los planes de trabajo suscritos para los temas de establecimientos de comercio, espacio público, obras y urbanismo, propiedad horizontal, derechos de petición, peticiones entes de control y parqueaderos.  </t>
    </r>
  </si>
  <si>
    <r>
      <t>2.</t>
    </r>
    <r>
      <rPr>
        <sz val="11"/>
        <color theme="1"/>
        <rFont val="Calibri"/>
        <family val="2"/>
      </rPr>
      <t xml:space="preserve"> Elaborar y socializar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r>
  </si>
  <si>
    <t xml:space="preserve">3. Elaborar y hacer seguimiento de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</si>
  <si>
    <t xml:space="preserve">4. Realizar las acciones necesarias con el fin de cumplir las metas establecidas en el plan de gestión en todo lo concerniente a Inspección vigilancia y control  </t>
  </si>
  <si>
    <t xml:space="preserve">5. Formular y hacer seguimiento a los planes de mejoramiento internos, plan de gestión, matriz de riesgo y servicio no conforme.  </t>
  </si>
  <si>
    <t xml:space="preserve">6. Programar y realizar los operativos de inspección vigilancia y control, conforme a los lineamientos del alcalde local y Distritales en la materia.  </t>
  </si>
  <si>
    <t xml:space="preserve">7. Consolidar y elaborar informe mensual de la gestión realizada en los diferentes operativos y remitir la información solicitada por nivel central.  </t>
  </si>
  <si>
    <t xml:space="preserve">9. Controlar, consolidar y hacer seguimiento a los requerimientos y peticiones reiteradas sobre directrices jurídicas y remitir informe para ser resueltas en mesa de trabajo.  </t>
  </si>
  <si>
    <t xml:space="preserve">10. Asistir a las reuniones que se deleguen desde alcalde local o Área de Gestión Jurídica y Policiva  </t>
  </si>
  <si>
    <r>
      <t>1.</t>
    </r>
    <r>
      <rPr>
        <sz val="11"/>
        <color theme="1"/>
        <rFont val="Calibri"/>
        <family val="2"/>
      </rPr>
      <t xml:space="preserve"> Acompañar jurídica y técnicamente en el desarrollo de las actividades encaminadas al cumplimiento de las metas establecidas en los planes de trabajo suscritos para los temas de establecimientos de comercio, espacio público, obras y urbanismo, propiedad horizontal, derechos de petición, peticiones entes de control y parqueaderos. </t>
    </r>
  </si>
  <si>
    <r>
      <t>2.</t>
    </r>
    <r>
      <rPr>
        <sz val="11"/>
        <color theme="1"/>
        <rFont val="Calibri"/>
        <family val="2"/>
      </rPr>
      <t xml:space="preserve"> Acompañar en la elaboración y socialización de las bases de datos e instrumentos que permitan el seguimiento y verificación del impulso efectuado mensualmente en los temas de establecimientos de comercio, espacio público, obras y urbanismo, y los demás subtemas asignados por el supervisor, para efectuar seguimiento encaminado al cumplimiento de las metas del plan de gestión. </t>
    </r>
  </si>
  <si>
    <r>
      <t>3.</t>
    </r>
    <r>
      <rPr>
        <sz val="11"/>
        <color theme="1"/>
        <rFont val="Calibri"/>
        <family val="2"/>
      </rPr>
      <t xml:space="preserve"> Acompañar en la elaboración y seguimiento de los planes de trabajo encaminados al cumplimiento del plan de gestión, en los temas de establecimientos de comercio, espacio público, obras y urbanismo, propiedad horizontal, parqueaderos, derechos de petición, peticiones de los entes de control y los demás subtemas asignados por el supervisor. </t>
    </r>
  </si>
  <si>
    <r>
      <t>4.</t>
    </r>
    <r>
      <rPr>
        <sz val="11"/>
        <color theme="1"/>
        <rFont val="Calibri"/>
        <family val="2"/>
      </rPr>
      <t xml:space="preserve"> Realizar las acciones necesarias con el fin de cumplir las metas establecidas en el plan de gestión en todo lo concerniente a Inspección vigilancia y control </t>
    </r>
  </si>
  <si>
    <r>
      <t>5.</t>
    </r>
    <r>
      <rPr>
        <sz val="11"/>
        <color theme="1"/>
        <rFont val="Calibri"/>
        <family val="2"/>
      </rPr>
      <t xml:space="preserve"> Acompañar en la formulación y seguimiento a los planes de mejoramiento internos, plan de gestión, matriz de riesgo y servicio no conforme. </t>
    </r>
  </si>
  <si>
    <r>
      <t>6.</t>
    </r>
    <r>
      <rPr>
        <sz val="11"/>
        <color theme="1"/>
        <rFont val="Calibri"/>
        <family val="2"/>
      </rPr>
      <t xml:space="preserve"> Acompañar en la programación y realización de los operativos de inspección vigilancia y control, conforme a los lineamientos del alcalde local y Distritales en la materia. </t>
    </r>
  </si>
  <si>
    <r>
      <t>7.</t>
    </r>
    <r>
      <rPr>
        <sz val="11"/>
        <color theme="1"/>
        <rFont val="Calibri"/>
        <family val="2"/>
      </rPr>
      <t xml:space="preserve"> Consolidar y elaborar informe mensual de la gestión realizada en los diferentes operativos y remitir la información solicitada por nivel central. </t>
    </r>
  </si>
  <si>
    <r>
      <t>8.</t>
    </r>
    <r>
      <rPr>
        <sz val="11"/>
        <color theme="1"/>
        <rFont val="Calibri"/>
        <family val="2"/>
      </rPr>
      <t xml:space="preserve"> Socializar las orientaciones y directrices emitidas desde la Secretaría Distrital de Gobierno o por el Alcalde Local </t>
    </r>
  </si>
  <si>
    <r>
      <t>9.</t>
    </r>
    <r>
      <rPr>
        <sz val="11"/>
        <color theme="1"/>
        <rFont val="Calibri"/>
        <family val="2"/>
      </rPr>
      <t xml:space="preserve"> Acompañar el control, consolidación y seguimiento de los requerimientos y peticiones reiteradas sobre directrices jurídicas y remitir informe para ser resueltas en mesa de trabajo. </t>
    </r>
  </si>
  <si>
    <t xml:space="preserve">10 . Asistir a las reuniones que se deleguen desde alcalde local o Área de Gestión Jurídica y Policiva </t>
  </si>
  <si>
    <t>11 . Las demás actividades que le sean asignadas por el supervisor del contrato y quesean inherente al objeto contractual.</t>
  </si>
  <si>
    <t xml:space="preserve">1. Elaborar y mantener actualizados las actuaciones administrativas de obras, establecimiento de comercio, espacio público y en general actos administrativos que se consideren cuentas por cobrar las cuales ingresan en etapa persuasiva, y son reportadas por el área de jurídicas con sus soportes. </t>
  </si>
  <si>
    <t xml:space="preserve">2. Realizar registro de las ordenes de pagos y contabilización en Interfaz Tesorería y en las conciliaciones de los procesos contables. </t>
  </si>
  <si>
    <t xml:space="preserve">3. Realizar el informe SIVICOF, descargar los reportes de ingresos de Bogdata y consolidar los estados de cuenta de los procesos en cobro persuasivo y cobro coactivo. </t>
  </si>
  <si>
    <t xml:space="preserve">4. Realizar la revisión, liquidación y causación de las cuentas personas naturales, jurídicas, ingresos, egresos y ajustes correspondientes entre aplicativos. </t>
  </si>
  <si>
    <t xml:space="preserve">5. Organizar la ejecución del comité de sostenibilidad contable y depuración de cartera. </t>
  </si>
  <si>
    <t xml:space="preserve">6. Identificar y tasar las obligaciones de difícil recaudo en aras de presentar estas en una depuración de saneamiento contable. </t>
  </si>
  <si>
    <t xml:space="preserve">7. Realizar el cierre contable mensual, trimestral y anual con base en el manual de política contable y revelaciones a los estados de situación financiera. </t>
  </si>
  <si>
    <t>8. Elaborar los informes contables que se deben presentar a las entidades y a los diferentes órganos de control.</t>
  </si>
  <si>
    <t xml:space="preserve">9. Rendir informe de gestión de la recuperación de las obligaciones causadas y por causar en forma mensual. </t>
  </si>
  <si>
    <t>10. Las demás funciones que sean inherentes al objeto contractual, que se encuentren en la normatividad vigente o sean solicitadas por el supervisor y/o apoyo a la supervisión del contrato</t>
  </si>
  <si>
    <t xml:space="preserve">1. Acompañar la revisión, Liquidación y causación de las cuentas personas naturales, jurídicas, ediles, servicios públicos, ARL contratistas </t>
  </si>
  <si>
    <t xml:space="preserve">2. Acompañar en el cierre contable mensual, trimestral y anual con base en el manual de política contable. </t>
  </si>
  <si>
    <t>3 . Acompañar en la Gestión de Cobranza de la entidad en el proceso de multas.</t>
  </si>
  <si>
    <t xml:space="preserve">4. Acompañar en articulación con el almacén, el proceso de causación de reportes de ingresos, egresos, comodatos, traslados de bienes muebles e inmuebles en los módulos (SAE, SAI, DEPRECIACIÓN). </t>
  </si>
  <si>
    <t xml:space="preserve">5. Acompañar la elaboración de los informes contables que se deben rendir a los diferentes organismos nacionales y distritales. </t>
  </si>
  <si>
    <t xml:space="preserve">6. Acompañar la lectura de cuentas y contabilización en Interfaz Tesorería reporte de BOGDATA. </t>
  </si>
  <si>
    <t xml:space="preserve">7. Acompañar en la ejecución del comité de sostenibilidad contable y depuración de saldos. </t>
  </si>
  <si>
    <t xml:space="preserve">8. Acompañar en el seguimiento de operaciones reciprocas con entidades distritales. </t>
  </si>
  <si>
    <t xml:space="preserve">9. Acompañar en la verificación mensual de los saldos contrarios en libros auxiliares aplicativo SI-CAPITAL. </t>
  </si>
  <si>
    <t xml:space="preserve">10. Descargar, elaborar y reportar trimestralmente los procesos judiciales de la entidad según aplicativo SIPROJ. </t>
  </si>
  <si>
    <t xml:space="preserve">1. Apoyar la elaboración, radicación, entrega y archivo de documentos, memorandos y oficios cuando le sea requerido. </t>
  </si>
  <si>
    <t>2. Asistir a las reuniones a las que sea citado o designado para la atención de los asuntos relacionados con el objeto contractual y desarrollar las actividades que le sean asignadas.</t>
  </si>
  <si>
    <t xml:space="preserve">3. Recibir la información interna y externa, registrarla, archivarla, socializarla oportunamente. </t>
  </si>
  <si>
    <t xml:space="preserve">4. Llevar la agenda y organizar en ella las reuniones en que deba participar. </t>
  </si>
  <si>
    <t>5. Las demás que se le asignen y que surjan de la naturaleza del contrato</t>
  </si>
  <si>
    <t>3. Apoyar las actividades de planeación presupuestal y seguimiento de los proyectos de inversión que le sean asignados.</t>
  </si>
  <si>
    <t xml:space="preserve">1. Coordinar la operación, seguimiento y cumplimiento de los procedimientos generales de los servicios, procedimientos específicos del servicio Apoyos Económicos. Así como, implementar el procedimiento administrativo de cobro, de conformidad con lo previsto en los artículos 7,8 y 9 del Decreto Distrital 397 de 2011 ¿Por el cual se establece el reglamento interno del recaudo de cartera en el Distrito Capital y se dictan otras disposiciones¿ y la Resolución 257 de 2013 ¿Por medio de la cual se adoptan los Manuales de Administración y Cobro de Cartera de la Secretaría Distrital de Gobierno y el Sector Localidades, y se dictan otras disposiciones?. </t>
  </si>
  <si>
    <r>
      <t xml:space="preserve">2. </t>
    </r>
    <r>
      <rPr>
        <sz val="11"/>
        <color theme="1"/>
        <rFont val="Calibri"/>
        <family val="2"/>
      </rPr>
      <t xml:space="preserve">Articular las acciones de seguimiento, verificación y puntos de control que permitan consolidar la gestión, los reportes de novedades de la operación y prestación del servicio en el marco de la implementación de los procedimientos generales y específicos del servicio (Apoyo Económico Tipo C) y los lineamientos Técnicos establecidos por la Subdirección para la Vejez ¿ Secretaría Distrital de Integración Social. </t>
    </r>
  </si>
  <si>
    <r>
      <t xml:space="preserve">3. </t>
    </r>
    <r>
      <rPr>
        <sz val="11"/>
        <color theme="1"/>
        <rFont val="Calibri"/>
        <family val="2"/>
      </rPr>
      <t xml:space="preserve">Verificar y revisar que los profesionales administrativos, de seguimiento y técnicos realicen los cruces de bases de datos individuales de las personas mayores que se encuentran como participantes del servicio (Apoyo económico Tipo C), así como las personas que se encuentran registrados en la modalidad de identificación (Solicitud de Servicio e Inscritos) previo al ingreso, en el marco del procedimiento de seguimiento y control. </t>
    </r>
  </si>
  <si>
    <r>
      <t xml:space="preserve">4. </t>
    </r>
    <r>
      <rPr>
        <sz val="11"/>
        <color theme="1"/>
        <rFont val="Calibri"/>
        <family val="2"/>
      </rPr>
      <t xml:space="preserve">Emitir los conceptos técnicos que le sean requeridos en el desarrollo de las acciones / actividades establecidos en los procedimientos generales, específicos, protocolos e instructivos del servicio y del Proyecto de Inversión. </t>
    </r>
  </si>
  <si>
    <r>
      <t xml:space="preserve">5. </t>
    </r>
    <r>
      <rPr>
        <sz val="11"/>
        <color theme="1"/>
        <rFont val="Calibri"/>
        <family val="2"/>
      </rPr>
      <t xml:space="preserve">Proyectar y/o revisar los actos administrativos que deban expedirse con ocasión de la prestación del servicio social </t>
    </r>
    <r>
      <rPr>
        <sz val="11"/>
        <color rgb="FFFF0000"/>
        <rFont val="Calibri"/>
        <family val="2"/>
      </rPr>
      <t xml:space="preserve">Apoyos para la seguridad económica de acuerdo con los procedimientos y los lineamientos establecidos por la Subdirección para la Vejez ¿ Secretaría Distrital de Integración Social. </t>
    </r>
  </si>
  <si>
    <r>
      <t xml:space="preserve">6. </t>
    </r>
    <r>
      <rPr>
        <sz val="11"/>
        <color theme="1"/>
        <rFont val="Calibri"/>
        <family val="2"/>
      </rPr>
      <t xml:space="preserve">Realizar acciones de seguimiento al registro y actualización de la información que contribuyan al correcto cumplimiento del procedimiento estipulado para la prestación del servicio Apoyos Económicos Tipo C, aplicando los instrumentos técnicos y tecnológicos previstos para tal fin; así como aplicar los instrumentos aprobados para la ejecución del Proyecto (fichas, formatos, entre otros), con el fin de realizar seguimiento a las actualizaciones del Sistema Misional SIRBE y las bases de datos, realizando las respectivas consultas, verificación, revisión y aprobación. </t>
    </r>
  </si>
  <si>
    <r>
      <t xml:space="preserve">7. </t>
    </r>
    <r>
      <rPr>
        <sz val="11"/>
        <color theme="1"/>
        <rFont val="Calibri"/>
        <family val="2"/>
      </rPr>
      <t xml:space="preserve">Elaborar y analizar mensualmente la información de la meta física, las acciones de seguimiento, verificación y control que permitan consolidar los reportes de gestión del servicio social y el reporte de las novedades como: ingresos, egresos, saldos altos, cobros y no cobros, bloqueos, retiros fuera de la ciudad, y o las novedades reportadas en el informe único, o las identificadas en el seguimiento. </t>
    </r>
  </si>
  <si>
    <r>
      <t xml:space="preserve">8. </t>
    </r>
    <r>
      <rPr>
        <sz val="11"/>
        <color theme="1"/>
        <rFont val="Calibri"/>
        <family val="2"/>
      </rPr>
      <t xml:space="preserve">Revisar y verificar que se realicen las visitas de validación de condiciones (Diligenciamiento de la Ficha SIRBE - descripción y concepto) a las personas mayores que se encuentran en la lista de espera y que son priorizadas para el ingreso al servicio y cumplen con los criterios y lineamientos establecidos. </t>
    </r>
  </si>
  <si>
    <r>
      <t xml:space="preserve">9. </t>
    </r>
    <r>
      <rPr>
        <sz val="11"/>
        <color theme="1"/>
        <rFont val="Calibri"/>
        <family val="2"/>
      </rPr>
      <t xml:space="preserve">Atender, tramitar y dar respuesta oportuna a las solicitudes, derechos de petición y acciones de tutela, de las y los ciudadanas-os y entes de control, teniendo en cuenta los lineamientos y términos establecidos para este fin. </t>
    </r>
  </si>
  <si>
    <r>
      <t xml:space="preserve">10. </t>
    </r>
    <r>
      <rPr>
        <sz val="11"/>
        <color theme="1"/>
        <rFont val="Calibri"/>
        <family val="2"/>
      </rPr>
      <t xml:space="preserve">Presentar los casos de las personas mayores priorizadas de acuerdo con los criterios, ante el Comité Operativo Local de Envejecimiento y Vejez ¿ Mesa técnica, así como los egresos </t>
    </r>
  </si>
  <si>
    <r>
      <t xml:space="preserve">11. </t>
    </r>
    <r>
      <rPr>
        <sz val="11"/>
        <color theme="1"/>
        <rFont val="Calibri"/>
        <family val="2"/>
      </rPr>
      <t xml:space="preserve">Realizar seguimiento y ejecutar los planes de mejoramiento derivados de los hallazgos internos y auditorías externas, cobros indebidos, hallazgos administrativos y/o fiscales, con sus respectivos reportes, así como adelantar oportunamente las actuaciones y procesos administrativos que correspondan. </t>
    </r>
  </si>
  <si>
    <r>
      <t xml:space="preserve">12. </t>
    </r>
    <r>
      <rPr>
        <sz val="11"/>
        <color theme="1"/>
        <rFont val="Calibri"/>
        <family val="2"/>
      </rPr>
      <t xml:space="preserve">Participar en las reuniones y diferentes actividades que programadas por la Secretaría de Gobierno, la Alcaldía Local, la Secretaría Distrital de Integración Social y la Subdirección para la Vejez. </t>
    </r>
  </si>
  <si>
    <r>
      <t xml:space="preserve">13. </t>
    </r>
    <r>
      <rPr>
        <sz val="11"/>
        <color theme="1"/>
        <rFont val="Calibri"/>
        <family val="2"/>
      </rPr>
      <t xml:space="preserve">Ejercer las labores de apoyo a la supervisión de los contratos del proyecto 1953 ¿Suba Solidaria y Equitativa¿ que le sean asignados. </t>
    </r>
  </si>
  <si>
    <r>
      <t xml:space="preserve">14. </t>
    </r>
    <r>
      <rPr>
        <sz val="11"/>
        <color theme="1"/>
        <rFont val="Calibri"/>
        <family val="2"/>
      </rPr>
      <t xml:space="preserve">Realizar las actividades precontractuales, contractuales y/o de seguimiento que sean necesarias para la correcta ejecución de los diferentes componentes del proyecto 1953 ¿Suba Solidaria y Equitativa¿: Apoyo Económico Tipo c, Ingreso Mínimo Garantizado y Jóvenes Reto Local. </t>
    </r>
  </si>
  <si>
    <r>
      <t xml:space="preserve">15. </t>
    </r>
    <r>
      <rPr>
        <sz val="11"/>
        <color theme="1"/>
        <rFont val="Calibri"/>
        <family val="2"/>
      </rPr>
      <t xml:space="preserve">Elaborar los informes de ejecución de las diferentes metas del proyecto 1953 ¿Suba Solidaria y Equitativa¿ que le sean requeridos. </t>
    </r>
  </si>
  <si>
    <r>
      <t xml:space="preserve">16. </t>
    </r>
    <r>
      <rPr>
        <sz val="11"/>
        <color theme="1"/>
        <rFont val="Calibri"/>
        <family val="2"/>
      </rPr>
      <t>Las demás inherentes a sus obligaciones contractuales y que se requieran para el cabal cumplimiento del contrato.</t>
    </r>
  </si>
  <si>
    <r>
      <t xml:space="preserve">1. </t>
    </r>
    <r>
      <rPr>
        <sz val="11"/>
        <color theme="1"/>
        <rFont val="Calibri"/>
        <family val="2"/>
      </rPr>
      <t xml:space="preserve">Apoya la formulación e implementación del Plan local de Gestión del Riesgo y Cambio Climático - PDGR CC- y las orientaciones del IDIGER, como entidad coordinadora del Sistema Distrital de Gestión de Riesgos y Cambio Climático SDGR-CC </t>
    </r>
  </si>
  <si>
    <r>
      <t xml:space="preserve">2. </t>
    </r>
    <r>
      <rPr>
        <sz val="11"/>
        <color theme="1"/>
        <rFont val="Calibri"/>
        <family val="2"/>
      </rPr>
      <t xml:space="preserve">Hacer seguimiento a la implementación de los proyectos de gestión de riesgos y cambio climático que se ejecuten en la Localidad. </t>
    </r>
  </si>
  <si>
    <r>
      <t xml:space="preserve">3. </t>
    </r>
    <r>
      <rPr>
        <sz val="11"/>
        <color theme="1"/>
        <rFont val="Calibri"/>
        <family val="2"/>
      </rPr>
      <t xml:space="preserve">Brindar asistencia y soporte técnico al Alcalde local en el proceso de formulación, ejecución, seguimiento y evaluación de la políticas, planes, programas y proyectos relacionados con el sector en temas de riesgo, evaluación y control de aglomeraciones y atracciones mecánicas y dispositivos de entretenimiento y coordinación del Consejo Local de Gestión del Riesgo y Cambio Climático. </t>
    </r>
  </si>
  <si>
    <r>
      <t xml:space="preserve">4. </t>
    </r>
    <r>
      <rPr>
        <sz val="11"/>
        <color theme="1"/>
        <rFont val="Calibri"/>
        <family val="2"/>
      </rPr>
      <t xml:space="preserve">Participar y acompañar las actividades del PIRE de la localidad de Suba. </t>
    </r>
  </si>
  <si>
    <r>
      <t xml:space="preserve">5. </t>
    </r>
    <r>
      <rPr>
        <sz val="11"/>
        <color theme="1"/>
        <rFont val="Calibri"/>
        <family val="2"/>
      </rPr>
      <t xml:space="preserve">Articular, coordinar y gestionar ante las autoridades competentes, los requerimientos logísticos, en materia del Plan Institucional de Respuesta a Emergencias o demás instrumentos que lo modifiquen o sustituyan de la Localidad y su canalización a través del Fondo de Desarrollo Local de la Alcaldía de Suba. </t>
    </r>
  </si>
  <si>
    <r>
      <t xml:space="preserve">6. </t>
    </r>
    <r>
      <rPr>
        <sz val="11"/>
        <color theme="1"/>
        <rFont val="Calibri"/>
        <family val="2"/>
      </rPr>
      <t xml:space="preserve">Realizar la evaluación y control de las aglomeraciones registradas en la jurisdicción de la Localidad de Suba, conceptuando y cargando los conceptos en el módulo SUGA </t>
    </r>
  </si>
  <si>
    <r>
      <t xml:space="preserve">7. </t>
    </r>
    <r>
      <rPr>
        <sz val="11"/>
        <color theme="1"/>
        <rFont val="Calibri"/>
        <family val="2"/>
      </rPr>
      <t xml:space="preserve">Apoyar a la Alcaldía Local en el seguimiento a las recomendaciones derivadas de estudios, diagnósticos técnicos, conceptos técnicos y conceptos de amenaza ruina que se emitan en materia de riesgo por parte del IDIGER para la localidad y a los compromisos interinstitucionales producto de la atención de emergencias. </t>
    </r>
  </si>
  <si>
    <r>
      <t xml:space="preserve">8. </t>
    </r>
    <r>
      <rPr>
        <sz val="11"/>
        <color theme="1"/>
        <rFont val="Calibri"/>
        <family val="2"/>
      </rPr>
      <t xml:space="preserve">Participar en la respuesta a emergencias, calamidades o desastres, de conformidad con los lineamientos y funciones que establece la Estrategia Distrital de Respuesta a Emergencias. </t>
    </r>
  </si>
  <si>
    <r>
      <t xml:space="preserve">9. </t>
    </r>
    <r>
      <rPr>
        <sz val="11"/>
        <color theme="1"/>
        <rFont val="Calibri"/>
        <family val="2"/>
      </rPr>
      <t xml:space="preserve">Proyectar los informes y respuesta a los derechos de petición, solicitudes de entidades o comunidad que se formulen a la entidad, absolver las consultas y demás requerimientos relacionados con las actividades contractuales, en los plazos legalmente establecidos y realizar seguimiento a las respuestas proyectadas para la correspondencia asignada a su cargo incorporando dichas respuestas en las bases de datos. </t>
    </r>
  </si>
  <si>
    <r>
      <t xml:space="preserve">10. </t>
    </r>
    <r>
      <rPr>
        <sz val="11"/>
        <color theme="1"/>
        <rFont val="Calibri"/>
        <family val="2"/>
      </rPr>
      <t xml:space="preserve">Acompañamiento en la realización de actividades, eventos y operativos que realice la administración local cuando sea necesario. </t>
    </r>
  </si>
  <si>
    <r>
      <t xml:space="preserve">11. </t>
    </r>
    <r>
      <rPr>
        <sz val="11"/>
        <color theme="1"/>
        <rFont val="Calibri"/>
        <family val="2"/>
      </rPr>
      <t xml:space="preserve">Brindar apoyo profesional para las actividades de gestión social y humanitaria que requiera la localidad, en el marco de reducción de riesgos de la Ciudad. </t>
    </r>
  </si>
  <si>
    <r>
      <t xml:space="preserve">12. </t>
    </r>
    <r>
      <rPr>
        <sz val="11"/>
        <color theme="1"/>
        <rFont val="Calibri"/>
        <family val="2"/>
      </rPr>
      <t xml:space="preserve">Realizar la verificación y concepto a los Permisos Unificados para Filmaciones Audiovisuales (PUFA), que se realicen en la Localidad </t>
    </r>
  </si>
  <si>
    <r>
      <t xml:space="preserve">13. </t>
    </r>
    <r>
      <rPr>
        <sz val="11"/>
        <color theme="1"/>
        <rFont val="Calibri"/>
        <family val="2"/>
      </rPr>
      <t>Las demás actividades que le sean asignadas por el supervisor y que sean relacionadas con el objeto del contrato.</t>
    </r>
  </si>
  <si>
    <r>
      <t xml:space="preserve">1. </t>
    </r>
    <r>
      <rPr>
        <sz val="11"/>
        <color theme="1"/>
        <rFont val="Calibri"/>
        <family val="2"/>
      </rPr>
      <t xml:space="preserve">Realizar la supervisión de contratos y convenios que le sean designados por el alcalde(sa) Local, conforme con lo establecido en el Manual de Supervisión e Interventoría de la Secretaría Distrital de Gobierno. </t>
    </r>
  </si>
  <si>
    <r>
      <t xml:space="preserve">2. </t>
    </r>
    <r>
      <rPr>
        <sz val="11"/>
        <color theme="1"/>
        <rFont val="Calibri"/>
        <family val="2"/>
      </rPr>
      <t xml:space="preserve">Revisar y hacer seguimiento a la elaboración de los estudios previos de los proyectos de inversión designados por el ordenador del gasto, de acuerdo con el plan de compras del Área de Gestión del Desarrollo Local. </t>
    </r>
  </si>
  <si>
    <r>
      <t xml:space="preserve">3. </t>
    </r>
    <r>
      <rPr>
        <sz val="11"/>
        <color theme="1"/>
        <rFont val="Calibri"/>
        <family val="2"/>
      </rPr>
      <t xml:space="preserve">Elaborar los informes y demás documentos que el Alcalde(sa) Local requiera para el pleno cumplimiento de las metas físicas y financieras del Plan de Desarrollo Local en materia de infraestructura. </t>
    </r>
  </si>
  <si>
    <r>
      <t xml:space="preserve">4. </t>
    </r>
    <r>
      <rPr>
        <sz val="11"/>
        <color theme="1"/>
        <rFont val="Calibri"/>
        <family val="2"/>
      </rPr>
      <t xml:space="preserve">Actualizar y verificar el protocolo de gestión compartida en las obras correspondientes. </t>
    </r>
  </si>
  <si>
    <r>
      <t xml:space="preserve">5. </t>
    </r>
    <r>
      <rPr>
        <sz val="11"/>
        <color theme="1"/>
        <rFont val="Calibri"/>
        <family val="2"/>
      </rPr>
      <t xml:space="preserve">Informar de manera oportuna al Alcalde(sa) Local, cualquier fenómeno que altere el equilibrio económico o financiero del contrato o el cabal cumplimiento del contrato o convenio celebrado. </t>
    </r>
  </si>
  <si>
    <r>
      <t xml:space="preserve">6. </t>
    </r>
    <r>
      <rPr>
        <sz val="11"/>
        <color theme="1"/>
        <rFont val="Calibri"/>
        <family val="2"/>
      </rPr>
      <t xml:space="preserve">Realizar las actividades derivadas de la suscripción, seguimiento y evaluación de los planes de mejoramiento que se suscriben como consecuencia de las auditorías internas y externas que se realicen en la Alcaldía Local de Suba. </t>
    </r>
  </si>
  <si>
    <r>
      <t xml:space="preserve">7. </t>
    </r>
    <r>
      <rPr>
        <sz val="11"/>
        <color theme="1"/>
        <rFont val="Calibri"/>
        <family val="2"/>
      </rPr>
      <t xml:space="preserve">Proyectar las respuestas a derechos de petición y demás comunicaciones, y apoyar la administración de esta información en el aplicativo ORFEO. </t>
    </r>
  </si>
  <si>
    <r>
      <t xml:space="preserve">8. </t>
    </r>
    <r>
      <rPr>
        <sz val="11"/>
        <color theme="1"/>
        <rFont val="Calibri"/>
        <family val="2"/>
      </rPr>
      <t xml:space="preserve">Realizar las actividades de apoyo para la depuración de los compromisos constituidos como obligaciones por pagar. </t>
    </r>
  </si>
  <si>
    <r>
      <t xml:space="preserve">9.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</si>
  <si>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Dirigir las actividades relacionadas con el desarrollo de las sesiones de la JAL. </t>
    </r>
  </si>
  <si>
    <r>
      <t xml:space="preserve">2. </t>
    </r>
    <r>
      <rPr>
        <sz val="11"/>
        <color theme="1"/>
        <rFont val="Calibri"/>
        <family val="2"/>
      </rPr>
      <t xml:space="preserve">Llevar actualizado el listado de asistencia de los ediles a las sesiones </t>
    </r>
  </si>
  <si>
    <r>
      <t xml:space="preserve">3. </t>
    </r>
    <r>
      <rPr>
        <sz val="11"/>
        <color theme="1"/>
        <rFont val="Calibri"/>
        <family val="2"/>
      </rPr>
      <t xml:space="preserve">Ejercer apoyo a la supervisión </t>
    </r>
  </si>
  <si>
    <r>
      <t xml:space="preserve">4. </t>
    </r>
    <r>
      <rPr>
        <sz val="11"/>
        <color theme="1"/>
        <rFont val="Calibri"/>
        <family val="2"/>
      </rPr>
      <t xml:space="preserve">Llevar el registro numérico, continuo ascendente y permanente de los acuerdos locales. </t>
    </r>
  </si>
  <si>
    <r>
      <t xml:space="preserve">5. </t>
    </r>
    <r>
      <rPr>
        <sz val="11"/>
        <color theme="1"/>
        <rFont val="Calibri"/>
        <family val="2"/>
      </rPr>
      <t xml:space="preserve">Orientar jurídicamente a la Junta Administradora Local en las sesiones, mesas de trabajo, comités y eventos de acuerdo con los temas que le sean designados y en el cumplimiento de las atribuciones a su cargo de conformidad con la normatividad vigente. </t>
    </r>
  </si>
  <si>
    <r>
      <t xml:space="preserve">6. </t>
    </r>
    <r>
      <rPr>
        <sz val="11"/>
        <color theme="1"/>
        <rFont val="Calibri"/>
        <family val="2"/>
      </rPr>
      <t xml:space="preserve">Brindar apoyo en la revisión y/o proyección jurídica de los acuerdos locales de la Junta Administradora Local y demás actos administrativos, conforme con la normatividad vigente. </t>
    </r>
  </si>
  <si>
    <r>
      <t xml:space="preserve">7. </t>
    </r>
    <r>
      <rPr>
        <sz val="11"/>
        <color theme="1"/>
        <rFont val="Calibri"/>
        <family val="2"/>
      </rPr>
      <t xml:space="preserve">Elaborar y revisar los requerimientos, derechos de petición, solicitudes y/o documentos técnicos de información que deba atender la Junta Administradora Local. </t>
    </r>
  </si>
  <si>
    <r>
      <t xml:space="preserve">9. </t>
    </r>
    <r>
      <rPr>
        <sz val="11"/>
        <color theme="1"/>
        <rFont val="Calibri"/>
        <family val="2"/>
      </rPr>
      <t>Las demás que le sean asignadas y que estén relacionadas con el objeto del contrato.</t>
    </r>
  </si>
  <si>
    <r>
      <t xml:space="preserve">1. </t>
    </r>
    <r>
      <rPr>
        <sz val="11"/>
        <color theme="1"/>
        <rFont val="Calibri"/>
        <family val="2"/>
      </rPr>
      <t xml:space="preserve">Apoyar la supervisión de contratos y convenios que den cumplimiento a las metas del Plan de Desarrollo Local, designados por el alcalde(sa) Local, conforme con lo establecido en el Manual de Supervisión e Interventoría de la Secretaría Distrital de Gobierno </t>
    </r>
  </si>
  <si>
    <r>
      <t xml:space="preserve">2. </t>
    </r>
    <r>
      <rPr>
        <sz val="11"/>
        <color theme="1"/>
        <rFont val="Calibri"/>
        <family val="2"/>
      </rPr>
      <t xml:space="preserve">Revisar la proyección de documentos de formulación de proyectos de inversión a cargo de la dependencia. </t>
    </r>
  </si>
  <si>
    <r>
      <t xml:space="preserve">3. </t>
    </r>
    <r>
      <rPr>
        <sz val="11"/>
        <color theme="1"/>
        <rFont val="Calibri"/>
        <family val="2"/>
      </rPr>
      <t xml:space="preserve">Tramitar, hacer seguimiento y levantar un inventario a las medidas ambientales, cobros persuasivos y coactivos, requeridos por la autoridad ambiental. </t>
    </r>
  </si>
  <si>
    <r>
      <t xml:space="preserve">5. </t>
    </r>
    <r>
      <rPr>
        <sz val="11"/>
        <color theme="1"/>
        <rFont val="Calibri"/>
        <family val="2"/>
      </rPr>
      <t xml:space="preserve">Seguimiento y trámite del cumplimiento de acciones populares, proferidas en pro de la conservación de zonas de importancia ambiental y afines. </t>
    </r>
  </si>
  <si>
    <r>
      <t xml:space="preserve">6. </t>
    </r>
    <r>
      <rPr>
        <sz val="11"/>
        <color theme="1"/>
        <rFont val="Calibri"/>
        <family val="2"/>
      </rPr>
      <t xml:space="preserve">Atender proposiciones, derechos de petición y solicitudes de los entes de control allegados a la oficina de gestión Ambiental. </t>
    </r>
  </si>
  <si>
    <r>
      <t xml:space="preserve">7. </t>
    </r>
    <r>
      <rPr>
        <sz val="11"/>
        <color theme="1"/>
        <rFont val="Calibri"/>
        <family val="2"/>
      </rPr>
      <t xml:space="preserve">Realizar reportes administrativos e informes requeridos a la dependencia, en especial insumos MUSSI, reporte SIVICOF y PAL. </t>
    </r>
  </si>
  <si>
    <r>
      <t xml:space="preserve">8. </t>
    </r>
    <r>
      <rPr>
        <sz val="11"/>
        <color theme="1"/>
        <rFont val="Calibri"/>
        <family val="2"/>
      </rPr>
      <t xml:space="preserve">Dar respuesta a las solicitudes que le sean asignadas a través de Orfeo o cualquier otro medio de notificación. </t>
    </r>
  </si>
  <si>
    <r>
      <t xml:space="preserve">9. </t>
    </r>
    <r>
      <rPr>
        <sz val="11"/>
        <color theme="1"/>
        <rFont val="Calibri"/>
        <family val="2"/>
      </rPr>
      <t xml:space="preserve">Las demás actividades que le sean asignadas por el supervisor y/o apoyo a la supervisión del contrato que sean relacionadas con el objeto del contrato. </t>
    </r>
  </si>
  <si>
    <r>
      <t xml:space="preserve">10. </t>
    </r>
    <r>
      <rPr>
        <sz val="11"/>
        <color theme="1"/>
        <rFont val="Calibri"/>
        <family val="2"/>
      </rPr>
      <t xml:space="preserve">Realizar reportes administrativos cuando sean solicitados de SIPSE, SECOP, SIVICOF y PAL. </t>
    </r>
  </si>
  <si>
    <r>
      <t xml:space="preserve">11. </t>
    </r>
    <r>
      <rPr>
        <sz val="11"/>
        <color theme="1"/>
        <rFont val="Calibri"/>
        <family val="2"/>
      </rPr>
      <t>Las demás que se le asignen y que surjan de la naturaleza del Contrato</t>
    </r>
  </si>
  <si>
    <r>
      <t xml:space="preserve">1. </t>
    </r>
    <r>
      <rPr>
        <sz val="11"/>
        <color theme="1"/>
        <rFont val="Calibri"/>
        <family val="2"/>
      </rPr>
      <t xml:space="preserve">Asistir administrativamente las labores de las dependencias. </t>
    </r>
  </si>
  <si>
    <r>
      <t xml:space="preserve">2. </t>
    </r>
    <r>
      <rPr>
        <sz val="11"/>
        <color theme="1"/>
        <rFont val="Calibri"/>
        <family val="2"/>
      </rPr>
      <t xml:space="preserve">Realizar la recolección de información y los reportes solicitados o establecidos en la normatividad ambiental por las diferentes entidades distritales, nacionales y entes de control, en lo que respecta a la gestión ambiental externa. </t>
    </r>
  </si>
  <si>
    <r>
      <t xml:space="preserve">3. </t>
    </r>
    <r>
      <rPr>
        <sz val="11"/>
        <color theme="1"/>
        <rFont val="Calibri"/>
        <family val="2"/>
      </rPr>
      <t xml:space="preserve">Apoyo a la gestión documental y al inventario de archivo del área de gestión ambiental. </t>
    </r>
  </si>
  <si>
    <r>
      <t xml:space="preserve">5. </t>
    </r>
    <r>
      <rPr>
        <sz val="11"/>
        <color theme="1"/>
        <rFont val="Calibri"/>
        <family val="2"/>
      </rPr>
      <t xml:space="preserve">Contrastar y consolidar base de datos con la información de la comunidad atendida por temas ambientales para realizar el seguimiento de los requerimientos. </t>
    </r>
  </si>
  <si>
    <r>
      <t xml:space="preserve">6. </t>
    </r>
    <r>
      <rPr>
        <sz val="11"/>
        <color theme="1"/>
        <rFont val="Calibri"/>
        <family val="2"/>
      </rPr>
      <t xml:space="preserve">Consolidar cronograma de trabajo de las distintas líneas temáticas desarrolladas en la dependencia. </t>
    </r>
  </si>
  <si>
    <r>
      <t xml:space="preserve">7. </t>
    </r>
    <r>
      <rPr>
        <sz val="11"/>
        <color theme="1"/>
        <rFont val="Calibri"/>
        <family val="2"/>
      </rPr>
      <t xml:space="preserve">Gestionar las actividades del Orfeo que involucren la correspondencia de entrada y salida del área de gestión Ambiental. </t>
    </r>
  </si>
  <si>
    <r>
      <t xml:space="preserve">1. </t>
    </r>
    <r>
      <rPr>
        <sz val="11"/>
        <color theme="1"/>
        <rFont val="Calibri"/>
        <family val="2"/>
      </rPr>
      <t xml:space="preserve">Realizar el apoyo logístico para llevar a cabo el desarrollo de las actividades y operativos adelantados por la Alcaldía Local en temas ambientales </t>
    </r>
  </si>
  <si>
    <r>
      <t xml:space="preserve">2. </t>
    </r>
    <r>
      <rPr>
        <sz val="11"/>
        <color theme="1"/>
        <rFont val="Calibri"/>
        <family val="2"/>
      </rPr>
      <t xml:space="preserve">Realizar el acompañamiento de talleres y capacitaciones a la comunidad sobre normatividad en el marco de las buenas practicas de gestión de los residuos solidos. </t>
    </r>
  </si>
  <si>
    <r>
      <t xml:space="preserve">3. </t>
    </r>
    <r>
      <rPr>
        <sz val="11"/>
        <color theme="1"/>
        <rFont val="Calibri"/>
        <family val="2"/>
      </rPr>
      <t xml:space="preserve">Apoyar actividades relacionadas con la prevención y cuidado del medio Ambiente de la localidad con apoyo de otras entidades. </t>
    </r>
  </si>
  <si>
    <r>
      <t xml:space="preserve">4. </t>
    </r>
    <r>
      <rPr>
        <sz val="11"/>
        <color theme="1"/>
        <rFont val="Calibri"/>
        <family val="2"/>
      </rPr>
      <t xml:space="preserve">Desarrollar acciones de intervención y recuperación de espacio y zonas verdes a través de acciones de gestión donde se involucre a la comunidad en la conservación del mismo. </t>
    </r>
  </si>
  <si>
    <r>
      <t xml:space="preserve">5. </t>
    </r>
    <r>
      <rPr>
        <sz val="11"/>
        <color theme="1"/>
        <rFont val="Calibri"/>
        <family val="2"/>
      </rPr>
      <t xml:space="preserve">Apoyo a la gestión documental y al inventario de archivo de la Alcaldía Local en temas ambiental. </t>
    </r>
  </si>
  <si>
    <r>
      <t xml:space="preserve">6. </t>
    </r>
    <r>
      <rPr>
        <sz val="11"/>
        <color theme="1"/>
        <rFont val="Calibri"/>
        <family val="2"/>
      </rPr>
      <t xml:space="preserve">Responder a las solicitudes de la ciudadanía como de entes de control, oficios, derechos de petición y/o similares que sean radicados en el aplicativo Orfeo y/o por diferentes medios, que le sean asignados. </t>
    </r>
  </si>
  <si>
    <r>
      <t xml:space="preserve">7. </t>
    </r>
    <r>
      <rPr>
        <sz val="11"/>
        <color theme="1"/>
        <rFont val="Calibri"/>
        <family val="2"/>
      </rPr>
      <t>Apoyar las demás actividades que le sean asignadas por el Alcalde Local y/o el apoyo a la supervisión del contrato y que surjan de la naturaleza del contrato</t>
    </r>
  </si>
  <si>
    <r>
      <t xml:space="preserve">1. </t>
    </r>
    <r>
      <rPr>
        <sz val="11"/>
        <color theme="1"/>
        <rFont val="Calibri"/>
        <family val="2"/>
      </rPr>
      <t xml:space="preserve">Realizar el acompañamiento en la formulación, seguimiento y reporte del Plan de Gestión Local de acuerdo con los lineamientos institucionales establecidos. </t>
    </r>
  </si>
  <si>
    <r>
      <t xml:space="preserve">2. </t>
    </r>
    <r>
      <rPr>
        <sz val="11"/>
        <color theme="1"/>
        <rFont val="Calibri"/>
        <family val="2"/>
      </rPr>
      <t xml:space="preserve">Realizar el acompañamiento en la formulación y seguimiento de las acciones correctivas generadas en los planes de mejora internos y externo, documentando las evidencias y realizando el cargue respectivo en la plataforma que para tal fin exista. </t>
    </r>
  </si>
  <si>
    <r>
      <t xml:space="preserve">3. </t>
    </r>
    <r>
      <rPr>
        <sz val="11"/>
        <color theme="1"/>
        <rFont val="Calibri"/>
        <family val="2"/>
      </rPr>
      <t xml:space="preserve">Documentar las acciones de tratamiento y efectuar los reportes de la gestión del riesgo para los procesos de las Alcaldías Locales, de acuerdo con metodología y periodos establecidos por la Oficina Asesora de Planeación. </t>
    </r>
  </si>
  <si>
    <r>
      <t xml:space="preserve">4. </t>
    </r>
    <r>
      <rPr>
        <sz val="11"/>
        <color theme="1"/>
        <rFont val="Calibri"/>
        <family val="2"/>
      </rPr>
      <t xml:space="preserve">Sensibilizar a los equipos de trabajo en el conocimiento y apropiación del Sistema de Gestión Institucional y la normatividad técnica y legal que lo soporta. </t>
    </r>
  </si>
  <si>
    <r>
      <t xml:space="preserve">5. </t>
    </r>
    <r>
      <rPr>
        <sz val="11"/>
        <color theme="1"/>
        <rFont val="Calibri"/>
        <family val="2"/>
      </rPr>
      <t xml:space="preserve">Monitorear, en coordinación con el responsable de comunicaciones y el administrador de red la local de sistemas de la Alcaldía Local, el cumplimiento de la publicación y seguimiento a las acciones del Plan Anticorrupción y de Atención a la Ciudadanía (PAAC) de cada vigencia, de acuerdo con los lineamientos establecidos por la Oficina Asesora de Planeación. </t>
    </r>
  </si>
  <si>
    <r>
      <t xml:space="preserve">6. </t>
    </r>
    <r>
      <rPr>
        <sz val="11"/>
        <color theme="1"/>
        <rFont val="Calibri"/>
        <family val="2"/>
      </rPr>
      <t xml:space="preserve">Apoyar las acciones para la actualización de documentos de los procesos locales, de acuerdo con los lineamientos que para el efecto imparta el líder del macroproceso - proceso y la Oficina Asesora de Planeación. </t>
    </r>
  </si>
  <si>
    <r>
      <t xml:space="preserve">7. </t>
    </r>
    <r>
      <rPr>
        <sz val="11"/>
        <color theme="1"/>
        <rFont val="Calibri"/>
        <family val="2"/>
      </rPr>
      <t xml:space="preserve">Realizar verificación del estado de implementación de los requerimientos de las normas técnicas y legales que soportan el Sistema de Gestión Institucional, presentando los resultados al Alcalde Local y equipos de trabajo. </t>
    </r>
  </si>
  <si>
    <r>
      <t xml:space="preserve">8. </t>
    </r>
    <r>
      <rPr>
        <sz val="11"/>
        <color theme="1"/>
        <rFont val="Calibri"/>
        <family val="2"/>
      </rPr>
      <t xml:space="preserve">Apoyar al Despacho del Alcalde (sa) Local, así como a las Áreas Gestión Policiva y Gestión del Desarrollo en la coordinación y atención a las visitas de auditoría interna y externa que se realicen a la Alcaldía Local, propendiendo por la adecuada atención y suministro de información a los requerimientos de los diferentes equipos auditores. </t>
    </r>
  </si>
  <si>
    <r>
      <t xml:space="preserve">11. </t>
    </r>
    <r>
      <rPr>
        <sz val="11"/>
        <color theme="1"/>
        <rFont val="Calibri"/>
        <family val="2"/>
      </rPr>
      <t>Apoyar las demás actividades que le sean asignadas por el Alcalde Local y/o el apoyo a la supervisión del contrato y que surjan de la naturaleza del contrato</t>
    </r>
  </si>
  <si>
    <r>
      <t xml:space="preserve">1. </t>
    </r>
    <r>
      <rPr>
        <sz val="11"/>
        <color theme="1"/>
        <rFont val="Calibri"/>
        <family val="2"/>
      </rPr>
      <t xml:space="preserve">Realizar el reporte del Plan de Gestión Local de acuerdo con los lineamientos institucionales establecidos. </t>
    </r>
  </si>
  <si>
    <r>
      <t xml:space="preserve">2. </t>
    </r>
    <r>
      <rPr>
        <sz val="11"/>
        <color theme="1"/>
        <rFont val="Calibri"/>
        <family val="2"/>
      </rPr>
      <t xml:space="preserve">Consolidar los planes de mejora internos y externo, documentando las evidencias. </t>
    </r>
  </si>
  <si>
    <r>
      <t xml:space="preserve">3. </t>
    </r>
    <r>
      <rPr>
        <sz val="11"/>
        <color theme="1"/>
        <rFont val="Calibri"/>
        <family val="2"/>
      </rPr>
      <t xml:space="preserve">Elaborar los reportes e información necesaria relacionados con la promoción de la mejora </t>
    </r>
  </si>
  <si>
    <r>
      <t xml:space="preserve">4. </t>
    </r>
    <r>
      <rPr>
        <sz val="11"/>
        <color theme="1"/>
        <rFont val="Calibri"/>
        <family val="2"/>
      </rPr>
      <t xml:space="preserve">Sensibilizar sobre el Sistema de Gestión Institucional. </t>
    </r>
  </si>
  <si>
    <r>
      <t xml:space="preserve">5. </t>
    </r>
    <r>
      <rPr>
        <sz val="11"/>
        <color theme="1"/>
        <rFont val="Calibri"/>
        <family val="2"/>
      </rPr>
      <t xml:space="preserve">Monitorear y dar cumplimiento a la publicación y seguimiento a las acciones del Plan Anticorrupción y de Atención a la Ciudadanía. </t>
    </r>
  </si>
  <si>
    <r>
      <t xml:space="preserve">6. </t>
    </r>
    <r>
      <rPr>
        <sz val="11"/>
        <color theme="1"/>
        <rFont val="Calibri"/>
        <family val="2"/>
      </rPr>
      <t xml:space="preserve">Realizar las acciones para la actualización de documentos de procesos de la Alcaldía Local de Suba. </t>
    </r>
  </si>
  <si>
    <r>
      <t xml:space="preserve">8. </t>
    </r>
    <r>
      <rPr>
        <sz val="11"/>
        <color theme="1"/>
        <rFont val="Calibri"/>
        <family val="2"/>
      </rPr>
      <t xml:space="preserve">Atender las visitas de auditoría que se realicen a la Alcaldía Local. </t>
    </r>
  </si>
  <si>
    <r>
      <t xml:space="preserve">9. </t>
    </r>
    <r>
      <rPr>
        <sz val="11"/>
        <color theme="1"/>
        <rFont val="Calibri"/>
        <family val="2"/>
      </rPr>
      <t xml:space="preserve">Asistir a las reuniones a las que sea citado o designado, para la atención de los asuntos relacionados con el objeto contractual </t>
    </r>
  </si>
  <si>
    <r>
      <t xml:space="preserve">10. </t>
    </r>
    <r>
      <rPr>
        <sz val="11"/>
        <color theme="1"/>
        <rFont val="Calibri"/>
        <family val="2"/>
      </rPr>
      <t>Las demás actividades de apoyo que le sean asignadas por el Alcalde Local y/o el apoyo a la supervisión del contrato y que surjan de la naturaleza del contrato</t>
    </r>
  </si>
  <si>
    <r>
      <t xml:space="preserve">1. </t>
    </r>
    <r>
      <rPr>
        <sz val="11"/>
        <color theme="1"/>
        <rFont val="Calibri"/>
        <family val="2"/>
      </rPr>
      <t xml:space="preserve">Acompañar los procesos de reubicación y organización del espacio público. </t>
    </r>
  </si>
  <si>
    <r>
      <t xml:space="preserve">2. </t>
    </r>
    <r>
      <rPr>
        <sz val="11"/>
        <color theme="1"/>
        <rFont val="Calibri"/>
        <family val="2"/>
      </rPr>
      <t xml:space="preserve">Mediar y propiciar confianza y comunicación fluida entre la Administración Local y Distrital, así como con los diferentes actores sociales que ocupan el espacio público. </t>
    </r>
  </si>
  <si>
    <r>
      <t xml:space="preserve">3. </t>
    </r>
    <r>
      <rPr>
        <sz val="11"/>
        <color theme="1"/>
        <rFont val="Calibri"/>
        <family val="2"/>
      </rPr>
      <t xml:space="preserve">Entregar reportes semanalmente de las situaciones encontradas y las gestiones realizadas en cada uno de los territorios asignados, en relación con el espacio público recuperado. </t>
    </r>
  </si>
  <si>
    <r>
      <t xml:space="preserve">4. </t>
    </r>
    <r>
      <rPr>
        <sz val="11"/>
        <color theme="1"/>
        <rFont val="Calibri"/>
        <family val="2"/>
      </rPr>
      <t xml:space="preserve">Realizar campañas de sensibilización a las juntas de acción comunal, colegios y comunidad en general en temas de espacio público. </t>
    </r>
  </si>
  <si>
    <r>
      <t xml:space="preserve">5. </t>
    </r>
    <r>
      <rPr>
        <sz val="11"/>
        <color theme="1"/>
        <rFont val="Calibri"/>
        <family val="2"/>
      </rPr>
      <t xml:space="preserve">Asistir y apoyar los operativos que se realicen de recuperación del espacio público, en coordinación con el área de gestión policiva y demás entidades de orden Local o Distrital. </t>
    </r>
  </si>
  <si>
    <r>
      <t xml:space="preserve">6. </t>
    </r>
    <r>
      <rPr>
        <sz val="11"/>
        <color theme="1"/>
        <rFont val="Calibri"/>
        <family val="2"/>
      </rPr>
      <t xml:space="preserve">Orientar a la ciudadanía frente a los procedimientos de recuperación del espacio público y convivencia ciudadana. </t>
    </r>
  </si>
  <si>
    <r>
      <t xml:space="preserve">7. </t>
    </r>
    <r>
      <rPr>
        <sz val="11"/>
        <color theme="1"/>
        <rFont val="Calibri"/>
        <family val="2"/>
      </rPr>
      <t xml:space="preserve">Asistir a los encuentros comunitarios que sean realizados por parte de la Alcaldía y hacer seguimiento a los compromisos adquiridos por parte de las entidades Locales y/o Distritales </t>
    </r>
  </si>
  <si>
    <r>
      <t xml:space="preserve">8. </t>
    </r>
    <r>
      <rPr>
        <sz val="11"/>
        <color theme="1"/>
        <rFont val="Calibri"/>
        <family val="2"/>
      </rPr>
      <t>Las demás actividades que le sean asignadas por el supervisor y que estén relacionadas con el objeto del contrato.</t>
    </r>
  </si>
  <si>
    <r>
      <t xml:space="preserve">3. </t>
    </r>
    <r>
      <rPr>
        <sz val="11"/>
        <color theme="1"/>
        <rFont val="Calibri"/>
        <family val="2"/>
      </rPr>
      <t xml:space="preserve">Realizar las actividades necesarias para la depuración de los compromisos constituidos como obligaciones por pagar. </t>
    </r>
  </si>
  <si>
    <r>
      <t xml:space="preserve">5. </t>
    </r>
    <r>
      <rPr>
        <sz val="11"/>
        <color theme="1"/>
        <rFont val="Calibri"/>
        <family val="2"/>
      </rPr>
      <t xml:space="preserve">Realizar los documentos necesarios para la rendición de informes, rendición de cuentas y avances del Plan de Desarrollo Local a entes de control, entidades, instancias de participación y comunidad en general. </t>
    </r>
  </si>
  <si>
    <r>
      <t xml:space="preserve">6. </t>
    </r>
    <r>
      <rPr>
        <sz val="11"/>
        <color theme="1"/>
        <rFont val="Calibri"/>
        <family val="2"/>
      </rPr>
      <t xml:space="preserve">Apoyar la elaboración de los diagnósticos, documentos técnicos, análisis de sector, estudios de mercado y todos los demás que hagan parte de la formulación de los proyectos a su cargo. </t>
    </r>
  </si>
  <si>
    <r>
      <t xml:space="preserve">2. </t>
    </r>
    <r>
      <rPr>
        <sz val="11"/>
        <color theme="1"/>
        <rFont val="Calibri"/>
        <family val="2"/>
      </rPr>
      <t xml:space="preserve">Acompañar el cumplimiento de la política de gobierno digital, manejo de datos abiertos, propender la transformación digital y demás lineamientos y políticas concernientes a las TIC, que se establezcan desde el MINTIC, la Alta consejería Distrital para las TIC, IDECA y demás entidades Distritales y Nacionales, en lo que le corresponda al Fondo de Desarrollo Local de Suba, con el fin de propender la transformación digital de la entidad. </t>
    </r>
  </si>
  <si>
    <r>
      <t xml:space="preserve">3. </t>
    </r>
    <r>
      <rPr>
        <sz val="11"/>
        <color theme="1"/>
        <rFont val="Calibri"/>
        <family val="2"/>
      </rPr>
      <t xml:space="preserve">Prestar apoyo al Alcalde local de Suba en lo que respecta al funcionamiento de la firma digital, la plataforma de la Secretaria Distrital de Hacienda, Contraloría de Bogotá y todas las plataformas digitales que se requieran. </t>
    </r>
  </si>
  <si>
    <r>
      <t xml:space="preserve">4. </t>
    </r>
    <r>
      <rPr>
        <sz val="11"/>
        <color theme="1"/>
        <rFont val="Calibri"/>
        <family val="2"/>
      </rPr>
      <t xml:space="preserve">Acompañar y gestionar el cumplimiento de las actividades contractuales de los Contratos de Prestación de Servicios Profesionales y de Apoyo a la Gestión, cuyos objetos se sean enfocados en asuntos de tecnología y el laboratorio de innovación del FDLS. </t>
    </r>
  </si>
  <si>
    <r>
      <t xml:space="preserve">5. </t>
    </r>
    <r>
      <rPr>
        <sz val="11"/>
        <color theme="1"/>
        <rFont val="Calibri"/>
        <family val="2"/>
      </rPr>
      <t xml:space="preserve">Realizar la administración de la red del FDLS a fin de atender de manera oportuna los requerimientos en materia de sistemas y tecnológicos. </t>
    </r>
  </si>
  <si>
    <r>
      <t xml:space="preserve">6. </t>
    </r>
    <r>
      <rPr>
        <sz val="11"/>
        <color theme="1"/>
        <rFont val="Calibri"/>
        <family val="2"/>
      </rPr>
      <t xml:space="preserve">Atender y articular con la ciudadanía y las entidades públicas las actividades y proyectos referentes a los temas de innovación, TIC, emprendimiento digital y tecnología educativa. </t>
    </r>
  </si>
  <si>
    <r>
      <t xml:space="preserve">7. </t>
    </r>
    <r>
      <rPr>
        <sz val="11"/>
        <color theme="1"/>
        <rFont val="Calibri"/>
        <family val="2"/>
      </rPr>
      <t xml:space="preserve">Incluir y mantener actualizada la información de la plataforma SIVICOF de Bogotá, así como solicitar la información necesaria de acuerdo con la temática. </t>
    </r>
  </si>
  <si>
    <r>
      <t xml:space="preserve">8. </t>
    </r>
    <r>
      <rPr>
        <sz val="11"/>
        <color theme="1"/>
        <rFont val="Calibri"/>
        <family val="2"/>
      </rPr>
      <t xml:space="preserve">Realizar seguimiento y control a las metas y la asignación presupuestal del plan de desarrollo local en materia de cobertura tecnológica. </t>
    </r>
  </si>
  <si>
    <r>
      <t xml:space="preserve">9. </t>
    </r>
    <r>
      <rPr>
        <sz val="11"/>
        <color theme="1"/>
        <rFont val="Calibri"/>
        <family val="2"/>
      </rPr>
      <t xml:space="preserve">Brindar acompañamiento al cumplimiento de la Ley 1712 de 2014 Ley de transparencia, implementando y gestionando la construcción y mantenimiento del modelo de gobernanza de la localidad GABO. </t>
    </r>
  </si>
  <si>
    <r>
      <t xml:space="preserve">10. </t>
    </r>
    <r>
      <rPr>
        <sz val="11"/>
        <color theme="1"/>
        <rFont val="Calibri"/>
        <family val="2"/>
      </rPr>
      <t xml:space="preserve">Proyectar las respuestas a requerimientos de ciudadanos o entes de control que le sean asignados por la supervisión del contrato, que se encuentren en el aplicativo Orfeo. </t>
    </r>
  </si>
  <si>
    <r>
      <t xml:space="preserve">11.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</si>
  <si>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Apoyar la elaboración, radicación, entrega y archivo de documentos, memorandos y oficios requeridos por el Despacho del alcalde local de Suba. </t>
    </r>
  </si>
  <si>
    <r>
      <t xml:space="preserve">2. </t>
    </r>
    <r>
      <rPr>
        <sz val="11"/>
        <color theme="1"/>
        <rFont val="Calibri"/>
        <family val="2"/>
      </rPr>
      <t xml:space="preserve">Apoyar el seguimiento a los radicados y respuestas a los entes de control y entes de orden político. </t>
    </r>
  </si>
  <si>
    <r>
      <t xml:space="preserve">3. </t>
    </r>
    <r>
      <rPr>
        <sz val="11"/>
        <color theme="1"/>
        <rFont val="Calibri"/>
        <family val="2"/>
      </rPr>
      <t xml:space="preserve">Dar correcta atención y orientación a la ciudadanía de manera personal y telefónica. </t>
    </r>
  </si>
  <si>
    <r>
      <t xml:space="preserve">4. </t>
    </r>
    <r>
      <rPr>
        <sz val="11"/>
        <color theme="1"/>
        <rFont val="Calibri"/>
        <family val="2"/>
      </rPr>
      <t xml:space="preserve">Organizar y actualizar la agenda del alcalde local de suba, de conformidad con la orientación dada por el supervisor del contrato. </t>
    </r>
  </si>
  <si>
    <r>
      <t xml:space="preserve">5. </t>
    </r>
    <r>
      <rPr>
        <sz val="11"/>
        <color theme="1"/>
        <rFont val="Calibri"/>
        <family val="2"/>
      </rPr>
      <t xml:space="preserve">Apoyar la gestión de asuntos relacionados con disponibilidad de espacios, equipos, transporte, suministros y demás elementos requeridos para el desarrollo de las reuniones y actividades realizadas por el despacho de la alcaldía local de Suba. </t>
    </r>
  </si>
  <si>
    <r>
      <t xml:space="preserve">7. </t>
    </r>
    <r>
      <rPr>
        <sz val="11"/>
        <color theme="1"/>
        <rFont val="Calibri"/>
        <family val="2"/>
      </rPr>
      <t>Las demás que se le asignen y que tengan relación directa con el objeto del contrato.</t>
    </r>
  </si>
  <si>
    <r>
      <t xml:space="preserve">1. </t>
    </r>
    <r>
      <rPr>
        <sz val="11"/>
        <color theme="1"/>
        <rFont val="Calibri"/>
        <family val="2"/>
      </rPr>
      <t xml:space="preserve">Liderar la Gestión Documental de acuerdo al objeto del contrato. </t>
    </r>
  </si>
  <si>
    <r>
      <t xml:space="preserve">2. </t>
    </r>
    <r>
      <rPr>
        <sz val="11"/>
        <color theme="1"/>
        <rFont val="Calibri"/>
        <family val="2"/>
      </rPr>
      <t xml:space="preserve">Implementar las acciones acordadas por el Grupo de Gestión del Patrimonio Documental de la Dirección Administrativa frente al cumplimiento de los lineamientos técnicos, procesos y procedimientos encaminados al cumplimiento del Programa de Gestión Documental de la Entidad. </t>
    </r>
  </si>
  <si>
    <r>
      <t xml:space="preserve">3. </t>
    </r>
    <r>
      <rPr>
        <sz val="11"/>
        <color theme="1"/>
        <rFont val="Calibri"/>
        <family val="2"/>
      </rPr>
      <t xml:space="preserve">Implementar la operación de organización documental verificando que los procesos técnicos archivísticos se cumplan de manera idónea de acuerdo con lo establecido en la normativa nacional, distrital e interna establecida por la Secretaria Distrital de Gobierno. </t>
    </r>
  </si>
  <si>
    <r>
      <t xml:space="preserve">4. </t>
    </r>
    <r>
      <rPr>
        <sz val="11"/>
        <color theme="1"/>
        <rFont val="Calibri"/>
        <family val="2"/>
      </rPr>
      <t xml:space="preserve">Llevar en estricto orden y en el formato único de inventario documental establecido por el Proceso de Gestión del Patrimonio Documental los inventarios del archivo de gestión que tenga la Alcaldía Local del fondo documental acumulado. </t>
    </r>
  </si>
  <si>
    <r>
      <t xml:space="preserve">5. </t>
    </r>
    <r>
      <rPr>
        <sz val="11"/>
        <color theme="1"/>
        <rFont val="Calibri"/>
        <family val="2"/>
      </rPr>
      <t xml:space="preserve">Apoyar la supervisión de las acciones y actividades del grupo de trabajo que tenga a su cargo, así como rendir informes mensuales del avance sobre el proceso. </t>
    </r>
  </si>
  <si>
    <r>
      <t xml:space="preserve">6. </t>
    </r>
    <r>
      <rPr>
        <sz val="11"/>
        <color theme="1"/>
        <rFont val="Calibri"/>
        <family val="2"/>
      </rPr>
      <t xml:space="preserve">Responder por las actividades que le sean encomendadas como referente de gestión documental de la Alcaldía Local. </t>
    </r>
  </si>
  <si>
    <r>
      <t xml:space="preserve">7. </t>
    </r>
    <r>
      <rPr>
        <sz val="11"/>
        <color theme="1"/>
        <rFont val="Calibri"/>
        <family val="2"/>
      </rPr>
      <t>Las demás obligaciones que sean asignadas y que surjan de la naturaleza del contrato.</t>
    </r>
  </si>
  <si>
    <r>
      <t xml:space="preserve">3. </t>
    </r>
    <r>
      <rPr>
        <sz val="11"/>
        <color theme="1"/>
        <rFont val="Calibri"/>
        <family val="2"/>
      </rPr>
      <t xml:space="preserve">Registrar en el SIRBE, con calidad y oportunidad la actualización de la información de las personas mayores en estado </t>
    </r>
    <r>
      <rPr>
        <sz val="11"/>
        <color rgb="FFFF0000"/>
        <rFont val="Calibri"/>
        <family val="2"/>
      </rPr>
      <t xml:space="preserve">En Atención, de acuerdo con los instructivos, protocolos, procedimientos en los tiempos establecidos por la SDIS y la Subdirección para la Vejez. </t>
    </r>
  </si>
  <si>
    <r>
      <t xml:space="preserve">1. </t>
    </r>
    <r>
      <rPr>
        <sz val="11"/>
        <color theme="1"/>
        <rFont val="Calibri"/>
        <family val="2"/>
      </rPr>
      <t xml:space="preserve">Apoyar la construcción de acciones locales encaminadas a visibilizar los derechos de las mujeres y a implementar la Política Publica de Mujeres y Equidad de género a nivel local. </t>
    </r>
  </si>
  <si>
    <r>
      <t xml:space="preserve">2. </t>
    </r>
    <r>
      <rPr>
        <sz val="11"/>
        <color theme="1"/>
        <rFont val="Calibri"/>
        <family val="2"/>
      </rPr>
      <t xml:space="preserve">Desarrollar de actividades relacionadas con la participación de instancias de las mujeres y de enfoque de género, en vía de fortalecer sus procesos de participación e incidencia a nivel local y distrital. </t>
    </r>
  </si>
  <si>
    <r>
      <t xml:space="preserve">3. </t>
    </r>
    <r>
      <rPr>
        <sz val="11"/>
        <color theme="1"/>
        <rFont val="Calibri"/>
        <family val="2"/>
      </rPr>
      <t xml:space="preserve">Apoyar la coordinación interinstitucional para los temas relacionados con la PPMEYG y mantener constante articulación con la Secretaría Distrital de la Mujer. </t>
    </r>
  </si>
  <si>
    <r>
      <t xml:space="preserve">4. </t>
    </r>
    <r>
      <rPr>
        <sz val="11"/>
        <color theme="1"/>
        <rFont val="Calibri"/>
        <family val="2"/>
      </rPr>
      <t xml:space="preserve">Apoyar la supervisión de contratos y convenios que le sean designados por el (la) Alcalde (sa) Local, según lo establecido en el Manual de Supervisión e Interventoría de la Secretaría Distrital de Gobierno </t>
    </r>
  </si>
  <si>
    <r>
      <t xml:space="preserve">5. </t>
    </r>
    <r>
      <rPr>
        <sz val="11"/>
        <color theme="1"/>
        <rFont val="Calibri"/>
        <family val="2"/>
      </rPr>
      <t xml:space="preserve">Participar en las reuniones en los cuales sea designado por el supervisor y/o apoyo a la supervisión, de conformidad con el objeto de su contrato. </t>
    </r>
  </si>
  <si>
    <r>
      <t xml:space="preserve">7. </t>
    </r>
    <r>
      <rPr>
        <sz val="11"/>
        <color theme="1"/>
        <rFont val="Calibri"/>
        <family val="2"/>
      </rPr>
      <t>Apoyar las demás actividades que le sean asignadas por el Alcalde Local y/o el apoyo a la supervisión del contrato y que surjan de la naturaleza del contrato.</t>
    </r>
  </si>
  <si>
    <r>
      <t xml:space="preserve">1. </t>
    </r>
    <r>
      <rPr>
        <sz val="11"/>
        <color theme="1"/>
        <rFont val="Calibri"/>
        <family val="2"/>
      </rPr>
      <t xml:space="preserve">Liderar la programación de actividades en la Casa de la Memoria, asegurando la disponibilidad de espacios y recursos necesarios para su realización. </t>
    </r>
  </si>
  <si>
    <r>
      <t xml:space="preserve">2. </t>
    </r>
    <r>
      <rPr>
        <sz val="11"/>
        <color theme="1"/>
        <rFont val="Calibri"/>
        <family val="2"/>
      </rPr>
      <t xml:space="preserve">Diseñar y supervisar la implementación de proyectos culturales, académicos, artísticos e institucionales que promuevan la memoria histórica de la localidad de Suba y fomentar la creación de alianzas estratégicas con organizaciones culturales y educativas para la realización de actividades que refuercen la misión de la Casa Memoria de Suba. </t>
    </r>
  </si>
  <si>
    <r>
      <t xml:space="preserve">3. </t>
    </r>
    <r>
      <rPr>
        <sz val="11"/>
        <color theme="1"/>
        <rFont val="Calibri"/>
        <family val="2"/>
      </rPr>
      <t xml:space="preserve">Supervisar y coordinar el alistamiento y la disposición de los espacios y equipos necesarios para las actividades que se desarrollen en la Casa Memoria y garantizar que los espacios y recursos estén en condiciones óptimas para su uso. </t>
    </r>
  </si>
  <si>
    <r>
      <t xml:space="preserve">4. </t>
    </r>
    <r>
      <rPr>
        <sz val="11"/>
        <color theme="1"/>
        <rFont val="Calibri"/>
        <family val="2"/>
      </rPr>
      <t xml:space="preserve">Facilitar las interlocuciones con organizaciones sociales y otros grupos ciudadanos interesados en utilizar los espacios de la Casa de la Memoria y promover la participación activa de la comunidad en las actividades de la Casa Memoria, asegurando un espacio inclusivo y participativo. </t>
    </r>
  </si>
  <si>
    <r>
      <t xml:space="preserve">5. </t>
    </r>
    <r>
      <rPr>
        <sz val="11"/>
        <color theme="1"/>
        <rFont val="Calibri"/>
        <family val="2"/>
      </rPr>
      <t xml:space="preserve">Delegar y supervisar las tareas asignadas al equipo de gestión, asegurando el cumplimiento de sus responsabilidades contractuales. </t>
    </r>
  </si>
  <si>
    <r>
      <t xml:space="preserve">6. </t>
    </r>
    <r>
      <rPr>
        <sz val="11"/>
        <color theme="1"/>
        <rFont val="Calibri"/>
        <family val="2"/>
      </rPr>
      <t xml:space="preserve">Gestionar y monitorear el estado de la infraestructura y equipamiento de la Casa de la Memoria, asegurando su mantenimiento y buen funcionamiento y reportar las reparaciones y mejoras necesarias para mantener las instalaciones en condiciones adecuadas. </t>
    </r>
  </si>
  <si>
    <r>
      <t xml:space="preserve">7. </t>
    </r>
    <r>
      <rPr>
        <sz val="11"/>
        <color theme="1"/>
        <rFont val="Calibri"/>
        <family val="2"/>
      </rPr>
      <t xml:space="preserve">Representar a la Casa Memoria en reuniones convocadas por el Alcalde Local, la Coordinación de Participación, o cualquier otra autoridad relevante y mantener una comunicación constante y efectiva con las entidades supervisores y coordinadoras. </t>
    </r>
  </si>
  <si>
    <r>
      <t xml:space="preserve">8. </t>
    </r>
    <r>
      <rPr>
        <sz val="11"/>
        <color theme="1"/>
        <rFont val="Calibri"/>
        <family val="2"/>
      </rPr>
      <t xml:space="preserve">Asegurar que todas las actividades y funciones realizadas en la Casa Memoria cumplan con la normativa vigente y los lineamientos contractuales establecidos y coordinar con el supervisor del contrato para resolver cualquier eventualidad o consulta que surja en el desarrollo de las actividades. </t>
    </r>
  </si>
  <si>
    <r>
      <t xml:space="preserve">9. </t>
    </r>
    <r>
      <rPr>
        <sz val="11"/>
        <color theme="1"/>
        <rFont val="Calibri"/>
        <family val="2"/>
      </rPr>
      <t>Las demás que sean obligaciones que sean inherentes al objeto contractual, que se encuentren en la normatividad o que sean solicitadas por el supervisor del Contrato.</t>
    </r>
  </si>
  <si>
    <r>
      <t xml:space="preserve">1. </t>
    </r>
    <r>
      <rPr>
        <sz val="11"/>
        <color theme="1"/>
        <rFont val="Calibri"/>
        <family val="2"/>
      </rPr>
      <t xml:space="preserve">Revisar, corregir y editar artículos, reportajes, columnas y demás contenidos periodísticos, garantizando su coherencia, claridad y calidad de la Alcaldia Local de Suba. </t>
    </r>
  </si>
  <si>
    <r>
      <t xml:space="preserve">2. </t>
    </r>
    <r>
      <rPr>
        <sz val="11"/>
        <color theme="1"/>
        <rFont val="Calibri"/>
        <family val="2"/>
      </rPr>
      <t xml:space="preserve">Verificar que los contenidos sean consistentes con la línea editorial de la publicación y que respeten las políticas éticas y profesionales del periodismo. </t>
    </r>
  </si>
  <si>
    <r>
      <t xml:space="preserve">3. </t>
    </r>
    <r>
      <rPr>
        <sz val="11"/>
        <color theme="1"/>
        <rFont val="Calibri"/>
        <family val="2"/>
      </rPr>
      <t xml:space="preserve">Brindar insumos para las presentaciones, documentos e informes que incluyan detalles sobre los procesos de ideación, desarrollo y gestión de proyectos de la Alcaldía Local de Suba. </t>
    </r>
  </si>
  <si>
    <r>
      <t xml:space="preserve">4. </t>
    </r>
    <r>
      <rPr>
        <sz val="11"/>
        <color theme="1"/>
        <rFont val="Calibri"/>
        <family val="2"/>
      </rPr>
      <t xml:space="preserve">Desarrollar y editar contenidos de comunicados, boletínes, articulos de opinión, cubrimientos y/o apoyo a temas asociados a prensa, de acuerdo con los temas asignados. </t>
    </r>
  </si>
  <si>
    <r>
      <t xml:space="preserve">5. </t>
    </r>
    <r>
      <rPr>
        <sz val="11"/>
        <color theme="1"/>
        <rFont val="Calibri"/>
        <family val="2"/>
      </rPr>
      <t xml:space="preserve">Realizar seguimiento a las necesidades y requerimientos comunicacionales de la Alcaldía Local de Suba.Garantizar el cuidado y el buen manejo de los equipos o elementos de la entidad, en el marco de eventos y actividades. </t>
    </r>
  </si>
  <si>
    <r>
      <t xml:space="preserve">6. </t>
    </r>
    <r>
      <rPr>
        <sz val="11"/>
        <color theme="1"/>
        <rFont val="Calibri"/>
        <family val="2"/>
      </rPr>
      <t xml:space="preserve">Apoyar el cubrimiento de actividades, operativos, eventos y demás acciones desarrollas por la Alcaldía Local de Suba. </t>
    </r>
  </si>
  <si>
    <r>
      <t xml:space="preserve">7. </t>
    </r>
    <r>
      <rPr>
        <sz val="11"/>
        <color theme="1"/>
        <rFont val="Calibri"/>
        <family val="2"/>
      </rPr>
      <t xml:space="preserve">Crear, editar contenidos y ejecutar publicaciones impresas, audiovisuales y/o digitales con contenidos de la entidad con la periodicidad que determine el líder de comunicaciones. </t>
    </r>
  </si>
  <si>
    <r>
      <t xml:space="preserve">8. </t>
    </r>
    <r>
      <rPr>
        <sz val="11"/>
        <color theme="1"/>
        <rFont val="Calibri"/>
        <family val="2"/>
      </rPr>
      <t xml:space="preserve">Alimentar en la página web de la entidad, plataformas de divulgación y demas canales el contenido noticioso y de prensa a que haya lugar. </t>
    </r>
  </si>
  <si>
    <r>
      <t xml:space="preserve">9. </t>
    </r>
    <r>
      <rPr>
        <sz val="11"/>
        <color theme="1"/>
        <rFont val="Calibri"/>
        <family val="2"/>
      </rPr>
      <t>Apoyar las demás actividades que tengan relación con el objeto contractual, previa coordinación con el supervisor del contrato.</t>
    </r>
  </si>
  <si>
    <r>
      <t xml:space="preserve">1. </t>
    </r>
    <r>
      <rPr>
        <sz val="11"/>
        <color theme="1"/>
        <rFont val="Calibri"/>
        <family val="2"/>
      </rPr>
      <t xml:space="preserve">Diseñar y desarrollar aplicaciones web, móviles o sistemas de información necesarios en la Alcaldía Local de Suba </t>
    </r>
  </si>
  <si>
    <r>
      <t xml:space="preserve">2. </t>
    </r>
    <r>
      <rPr>
        <sz val="11"/>
        <color theme="1"/>
        <rFont val="Calibri"/>
        <family val="2"/>
      </rPr>
      <t xml:space="preserve">Administrar las herramientas digitales para la información y los sistemas de información con que cuente la Alcaldía Local de Suba. </t>
    </r>
  </si>
  <si>
    <r>
      <t xml:space="preserve">3. </t>
    </r>
    <r>
      <rPr>
        <sz val="11"/>
        <color theme="1"/>
        <rFont val="Calibri"/>
        <family val="2"/>
      </rPr>
      <t xml:space="preserve">Mantener y configurar el servidor y los aplicativos que se gestionan desde allí. </t>
    </r>
  </si>
  <si>
    <r>
      <t xml:space="preserve">4. </t>
    </r>
    <r>
      <rPr>
        <sz val="11"/>
        <color theme="1"/>
        <rFont val="Calibri"/>
        <family val="2"/>
      </rPr>
      <t xml:space="preserve">Realizar gestión a las máquinas virtuales y file server </t>
    </r>
  </si>
  <si>
    <r>
      <t xml:space="preserve">5. </t>
    </r>
    <r>
      <rPr>
        <sz val="11"/>
        <color theme="1"/>
        <rFont val="Calibri"/>
        <family val="2"/>
      </rPr>
      <t xml:space="preserve">Prestar soporte para el correcto funcionamiento de las aplicaciones desarrolladas por la Alcaldía Local de Suba. </t>
    </r>
  </si>
  <si>
    <r>
      <t xml:space="preserve">6. </t>
    </r>
    <r>
      <rPr>
        <sz val="11"/>
        <color theme="1"/>
        <rFont val="Calibri"/>
        <family val="2"/>
      </rPr>
      <t xml:space="preserve">Administrar, actualizar y gestionar las bases de datos de la entidad y garantizar la disposición de la información en el centro de mando. </t>
    </r>
  </si>
  <si>
    <r>
      <t xml:space="preserve">7. </t>
    </r>
    <r>
      <rPr>
        <sz val="11"/>
        <color theme="1"/>
        <rFont val="Calibri"/>
        <family val="2"/>
      </rPr>
      <t xml:space="preserve">Realizar proyectos de transformación digital y propender la política cero papel, salvaguardando la memoria institucional y de los procesos que se desarrollan en la entidad. </t>
    </r>
  </si>
  <si>
    <r>
      <t xml:space="preserve">8. </t>
    </r>
    <r>
      <rPr>
        <sz val="11"/>
        <color theme="1"/>
        <rFont val="Calibri"/>
        <family val="2"/>
      </rPr>
      <t xml:space="preserve">Congregar la información misional de la entidad en aras de realizar, gestionar y mantener las bases de datos de la entidad en su capa de Gestión de la Información y Sistemas de la Información de la arquitectura TI. </t>
    </r>
  </si>
  <si>
    <r>
      <t xml:space="preserve">9. </t>
    </r>
    <r>
      <rPr>
        <sz val="11"/>
        <color theme="1"/>
        <rFont val="Calibri"/>
        <family val="2"/>
      </rPr>
      <t xml:space="preserve">Dar soporte y capacitar a los funcionarios de la Alcaldía Local de Suba en cuanto al uso y apropiación de los sistemas de información </t>
    </r>
  </si>
  <si>
    <r>
      <t xml:space="preserve">10. </t>
    </r>
    <r>
      <rPr>
        <sz val="11"/>
        <color theme="1"/>
        <rFont val="Calibri"/>
        <family val="2"/>
      </rPr>
      <t xml:space="preserve">Apoyar la generación de mecanismos de transparencia, participación y colaboración procurando que las acciones de Gobierno Abierto respondan a las necesidades de la ciudadanía y sean un medio para facilitar la rendición de cuentas de la entidad </t>
    </r>
  </si>
  <si>
    <r>
      <t xml:space="preserve">11. </t>
    </r>
    <r>
      <rPr>
        <sz val="11"/>
        <color theme="1"/>
        <rFont val="Calibri"/>
        <family val="2"/>
      </rPr>
      <t xml:space="preserve">Apoyar contenidos de desarrollo que requiera la página web de la Alcaldía, así como el apoyo al cumplimiento a la ley de transparencia 1712 de 2014. </t>
    </r>
  </si>
  <si>
    <r>
      <t xml:space="preserve">12. </t>
    </r>
    <r>
      <rPr>
        <sz val="11"/>
        <color theme="1"/>
        <rFont val="Calibri"/>
        <family val="2"/>
      </rPr>
      <t>Las demás que sean inherentes al objeto contractual, que se encuentren en la normatividad o que sean solicitadas por el supervisor del contrato.</t>
    </r>
  </si>
  <si>
    <r>
      <t xml:space="preserve">1. </t>
    </r>
    <r>
      <rPr>
        <sz val="11"/>
        <color theme="1"/>
        <rFont val="Calibri"/>
        <family val="2"/>
      </rPr>
      <t xml:space="preserve">Liderar la formulación de estudios previos, estudios de sector, estudio de mercado y todos aquellos documentos que se requieran para adelantar los procesos contractuales que materializan los proyectos de inversión que contiene el Plan de Desarrollo Local. </t>
    </r>
  </si>
  <si>
    <r>
      <t xml:space="preserve">2. </t>
    </r>
    <r>
      <rPr>
        <sz val="11"/>
        <color theme="1"/>
        <rFont val="Calibri"/>
        <family val="2"/>
      </rPr>
      <t xml:space="preserve">Apoyar la supervisión de contratos que le sean designados por el Alcalde Local, conforme con lo establecido en el Manual de Supervisión e Interventoría de la Secretaría Distrital de Gobierno. </t>
    </r>
  </si>
  <si>
    <r>
      <t xml:space="preserve">3. </t>
    </r>
    <r>
      <rPr>
        <sz val="11"/>
        <color theme="1"/>
        <rFont val="Calibri"/>
        <family val="2"/>
      </rPr>
      <t xml:space="preserve">Realizar las actividades de planeación presupuestal relacionadas con la estructuración, ejecución y seguimiento del presupuesto de inversión y funcionamiento local, Plan Anual de Adquisiciones, Plan Operativo Anual de Inversiones y demás herramientas. </t>
    </r>
  </si>
  <si>
    <r>
      <t xml:space="preserve">4. </t>
    </r>
    <r>
      <rPr>
        <sz val="11"/>
        <color theme="1"/>
        <rFont val="Calibri"/>
        <family val="2"/>
      </rPr>
      <t xml:space="preserve">Realizar acciones de planeación estratégica promoviendo la incorporación de enfoques poblacionales y diferenciales, atendiendo las necesidades específicas de grupos como mujeres, jóvenes, adultos mayores, personas en situación de discapacidad, comunidades étnicas y población LGBTIQ+ entre otros </t>
    </r>
  </si>
  <si>
    <r>
      <t xml:space="preserve">5. </t>
    </r>
    <r>
      <rPr>
        <sz val="11"/>
        <color theme="1"/>
        <rFont val="Calibri"/>
        <family val="2"/>
      </rPr>
      <t xml:space="preserve">Diseñar e implementar planes de fortalecimiento del talento humano de la oficina de planeación que esten alineados con los objetivos estratégicos locales, con el fin de garantizar el cumplimiento de las metas del Plan de Desarrollo Local. </t>
    </r>
  </si>
  <si>
    <r>
      <t xml:space="preserve">6. </t>
    </r>
    <r>
      <rPr>
        <sz val="11"/>
        <color theme="1"/>
        <rFont val="Calibri"/>
        <family val="2"/>
      </rPr>
      <t xml:space="preserve">Revisar, analizar y atender los requerimientos de la ciudadanía, entes de control, derechos de petición y/o similares que sean radicados en el aplicativo Orfeo y/o por diferentes medios que le sean asignados. </t>
    </r>
  </si>
  <si>
    <r>
      <t xml:space="preserve">7. </t>
    </r>
    <r>
      <rPr>
        <sz val="11"/>
        <color theme="1"/>
        <rFont val="Calibri"/>
        <family val="2"/>
      </rPr>
      <t xml:space="preserve">Asistir a las reuniones a las que sea citado o designado para la atención de los asuntos relacionados con el objeto contractual. </t>
    </r>
  </si>
  <si>
    <r>
      <t xml:space="preserve">8. </t>
    </r>
    <r>
      <rPr>
        <sz val="11"/>
        <color theme="1"/>
        <rFont val="Calibri"/>
        <family val="2"/>
      </rPr>
      <t>Apoyar las demás actividades que le sean asignadas por el Alcalde Local que surjan de la naturaleza del contrato.</t>
    </r>
  </si>
  <si>
    <r>
      <t xml:space="preserve">1. </t>
    </r>
    <r>
      <rPr>
        <sz val="11"/>
        <color theme="1"/>
        <rFont val="Calibri"/>
        <family val="2"/>
      </rPr>
      <t xml:space="preserve">Realizar las actividades precontractuales, contractuales y/o de seguimiento que sean necesarias para la correcta ejecución de la meta ¿Implementar 750 acciones de fomento para la agricultura urbana¿ del proyecto 1995 ¿Sembrando emprendimiento urbano¿ </t>
    </r>
  </si>
  <si>
    <r>
      <t xml:space="preserve">6. </t>
    </r>
    <r>
      <rPr>
        <sz val="11"/>
        <color theme="1"/>
        <rFont val="Calibri"/>
        <family val="2"/>
      </rPr>
      <t>Las demás que se le asignen y que surjan de la naturaleza del Contrato</t>
    </r>
  </si>
  <si>
    <r>
      <t xml:space="preserve">1. </t>
    </r>
    <r>
      <rPr>
        <sz val="11"/>
        <color theme="1"/>
        <rFont val="Calibri"/>
        <family val="2"/>
      </rPr>
      <t xml:space="preserve">Realizar la supervisión de contratos y convenios relacionados con el componente de gestión ambiental designados por el alcalde(sa) Local, conforme al Manual de Supervisión e Interventoría de la Secretaría Distrital de Gobierno. </t>
    </r>
  </si>
  <si>
    <r>
      <t xml:space="preserve">2. </t>
    </r>
    <r>
      <rPr>
        <sz val="11"/>
        <color theme="1"/>
        <rFont val="Calibri"/>
        <family val="2"/>
      </rPr>
      <t xml:space="preserve">Revisar la elaboración de los estudios previos, anexos técnicos y demás relacionados con la necesidad y/o ejecución de los proyectos de inversión, alineados con el plan de compras del Área de Gestión del Desarrollo Local y/o convenios en materia ambiental. </t>
    </r>
  </si>
  <si>
    <r>
      <t xml:space="preserve">3. </t>
    </r>
    <r>
      <rPr>
        <sz val="11"/>
        <color theme="1"/>
        <rFont val="Calibri"/>
        <family val="2"/>
      </rPr>
      <t xml:space="preserve">Elaborar la presentación o rendición de informes a los entes de control, entidades, instancias de participación, comunidad en general y demás que le sean requeridos para dar cuenta del cumplimiento del objeto. </t>
    </r>
  </si>
  <si>
    <r>
      <t xml:space="preserve">4. </t>
    </r>
    <r>
      <rPr>
        <sz val="11"/>
        <color theme="1"/>
        <rFont val="Calibri"/>
        <family val="2"/>
      </rPr>
      <t xml:space="preserve">Realizar la coordinación, control y seguimiento a los planes de mejoramiento derivados de auditorías internas y externas, hallazgos administrativos y/o fiscales, y reportar avances o actualizaciones oportunas. </t>
    </r>
  </si>
  <si>
    <r>
      <t xml:space="preserve">5. </t>
    </r>
    <r>
      <rPr>
        <sz val="11"/>
        <color theme="1"/>
        <rFont val="Calibri"/>
        <family val="2"/>
      </rPr>
      <t xml:space="preserve">Asistir a reuniones, consejos, mesas e instancias de participación designadas, relacionadas con la atención de asuntos ambientales y la gestión de proyectos locales y demás asuntos relacionados con el objeto contractual. </t>
    </r>
  </si>
  <si>
    <r>
      <t xml:space="preserve">6. </t>
    </r>
    <r>
      <rPr>
        <sz val="11"/>
        <color theme="1"/>
        <rFont val="Calibri"/>
        <family val="2"/>
      </rPr>
      <t xml:space="preserve">Dar respuesta a las solicitudes asignadas a través del sistema Orfeo o cualquier otro medio de notificación, de manera oportuna y conforme a las normativas vigentes. </t>
    </r>
  </si>
  <si>
    <r>
      <t xml:space="preserve">7. </t>
    </r>
    <r>
      <rPr>
        <sz val="11"/>
        <color theme="1"/>
        <rFont val="Calibri"/>
        <family val="2"/>
      </rPr>
      <t>Realizar cualquier otra actividad asignada por el supervisor que se derive de la naturaleza del contrato, y que esté en línea con el cumplimiento de los objetivos del área de gestión ambiental.</t>
    </r>
  </si>
  <si>
    <r>
      <t xml:space="preserve">1. </t>
    </r>
    <r>
      <rPr>
        <sz val="11"/>
        <color theme="1"/>
        <rFont val="Calibri"/>
        <family val="2"/>
      </rPr>
      <t xml:space="preserve">Realizar informes técnicos y ejecutivos de los procesos de la Alcaldía Local de Suba para la rendición de cuentas ante las diferentes instancias y ciudadanía, así como los solicitados por los organismos de control. </t>
    </r>
  </si>
  <si>
    <r>
      <t xml:space="preserve">2. </t>
    </r>
    <r>
      <rPr>
        <sz val="11"/>
        <color theme="1"/>
        <rFont val="Calibri"/>
        <family val="2"/>
      </rPr>
      <t xml:space="preserve">Consolidar los estudios previos del Área de Gestión del Desarrollo verificando el cumplimiento de las metas establecidas en el Plan de Desarrollo Local y la normatividad aplicable. </t>
    </r>
  </si>
  <si>
    <r>
      <t xml:space="preserve">3. </t>
    </r>
    <r>
      <rPr>
        <sz val="11"/>
        <color theme="1"/>
        <rFont val="Calibri"/>
        <family val="2"/>
      </rPr>
      <t xml:space="preserve">Realizar seguimiento y control a la ejecución de los planes, proyectos de inversión y funcionamiento de la alcaldía local, conforme a los lineamientos institucionales y distritales en materia. </t>
    </r>
  </si>
  <si>
    <r>
      <t xml:space="preserve">4. </t>
    </r>
    <r>
      <rPr>
        <sz val="11"/>
        <color theme="1"/>
        <rFont val="Calibri"/>
        <family val="2"/>
      </rPr>
      <t xml:space="preserve">Consolidar la información de la formulación y ejecución de los Proyectos de Inversión realizada por el Área de Gestión del Desarrollo Local. </t>
    </r>
  </si>
  <si>
    <r>
      <t xml:space="preserve">5. </t>
    </r>
    <r>
      <rPr>
        <sz val="11"/>
        <color theme="1"/>
        <rFont val="Calibri"/>
        <family val="2"/>
      </rPr>
      <t xml:space="preserve">Ejecutar los procesos administrativos, técnicos y financieros que se adelanten en el Área de gestión del Desarrollo Local, así como el control y evaluación de los diferentes planes, programas y proyectos adoptados en el plan de desarrollo local </t>
    </r>
  </si>
  <si>
    <r>
      <t xml:space="preserve">6. </t>
    </r>
    <r>
      <rPr>
        <sz val="11"/>
        <color theme="1"/>
        <rFont val="Calibri"/>
        <family val="2"/>
      </rPr>
      <t xml:space="preserve">Revisar, analizar y atender los requerimientos de la ciudadanía, entes de control, derechos de petición y/o similares que sean radicados en el aplicativo Orfeo y/o por diferentes medios, que le sean asignados </t>
    </r>
  </si>
  <si>
    <r>
      <t xml:space="preserve">7. </t>
    </r>
    <r>
      <rPr>
        <sz val="11"/>
        <color theme="1"/>
        <rFont val="Calibri"/>
        <family val="2"/>
      </rPr>
      <t xml:space="preserve">Las demás actividades que se generen en temas de Planeación Local y que le sean asignadas por el Alcalde Local y/o el Apoyo a la Supervisión del contrato </t>
    </r>
  </si>
  <si>
    <r>
      <t xml:space="preserve">8. </t>
    </r>
    <r>
      <rPr>
        <sz val="11"/>
        <color theme="1"/>
        <rFont val="Calibri"/>
        <family val="2"/>
      </rPr>
      <t>Las demás actividades que le sean asignadas por el Alcalde Local y/o el apoyo a la supervisión del contrato y que surjan de la naturaleza del contrato</t>
    </r>
  </si>
  <si>
    <r>
      <t xml:space="preserve">1. </t>
    </r>
    <r>
      <rPr>
        <sz val="11"/>
        <color theme="1"/>
        <rFont val="Calibri"/>
        <family val="2"/>
      </rPr>
      <t xml:space="preserve">Realizar la supervisión de contratos y convenios que le sean designados por el Alcalde(sa) Local, conforme con lo establecido en el Manual de Supervisión e Interventoría de la Secretaría Distrital de Gobierno. </t>
    </r>
  </si>
  <si>
    <r>
      <t xml:space="preserve">2. </t>
    </r>
    <r>
      <rPr>
        <sz val="11"/>
        <color theme="1"/>
        <rFont val="Calibri"/>
        <family val="2"/>
      </rPr>
      <t xml:space="preserve">Proveer soporte especializado al Alcalde(sa) Local en todos los temas relacionados con los proyectos a cargo del Área de Gestión para el Desarrollo Local, ante las entidades estatales y de interacción de la comunidad. </t>
    </r>
  </si>
  <si>
    <r>
      <t xml:space="preserve">3. </t>
    </r>
    <r>
      <rPr>
        <sz val="11"/>
        <color theme="1"/>
        <rFont val="Calibri"/>
        <family val="2"/>
      </rPr>
      <t xml:space="preserve">Revisar y hacer seguimiento a la elaboración de los estudios previos de los proyectos de inversión designados por el ordenador del gasto, de acuerdo con el plan de compras del Área de Gestión del Desarrollo Local </t>
    </r>
  </si>
  <si>
    <r>
      <t xml:space="preserve">4. </t>
    </r>
    <r>
      <rPr>
        <sz val="11"/>
        <color theme="1"/>
        <rFont val="Calibri"/>
        <family val="2"/>
      </rPr>
      <t xml:space="preserve">Elaborar los diagnósticos, documentos técnicos, análisis del sector, estudios de mercado y todos los demás que hagan parte de la formulación de los proyectos y componentes a su cargo </t>
    </r>
  </si>
  <si>
    <r>
      <t xml:space="preserve">5. </t>
    </r>
    <r>
      <rPr>
        <sz val="11"/>
        <color theme="1"/>
        <rFont val="Calibri"/>
        <family val="2"/>
      </rPr>
      <t xml:space="preserve">Asistir a los consejos, mesas e instancias de participación que se generen o se relacionen con los asuntos locales o que se desarrollen en la localidad, que le sea solicitados por el Alcalde. </t>
    </r>
  </si>
  <si>
    <r>
      <t xml:space="preserve">6. </t>
    </r>
    <r>
      <rPr>
        <sz val="11"/>
        <color theme="1"/>
        <rFont val="Calibri"/>
        <family val="2"/>
      </rPr>
      <t xml:space="preserve">Realizar las actividades de apoyo a la supervisión de los contratos o convenios que le sean asignados, de conformidad con las disposiciones legales </t>
    </r>
  </si>
  <si>
    <r>
      <t xml:space="preserve">7. </t>
    </r>
    <r>
      <rPr>
        <sz val="11"/>
        <color theme="1"/>
        <rFont val="Calibri"/>
        <family val="2"/>
      </rPr>
      <t xml:space="preserve">Servir de enlace al interior del Fondo de Desarrollo Local de Suba, para la formulación y seguimiento de los diferentes proyectos de inversión y/o funcionamiento con miras al cumplimiento de las metas del Plan de Desarrollo Local. </t>
    </r>
  </si>
  <si>
    <r>
      <t xml:space="preserve">8. </t>
    </r>
    <r>
      <rPr>
        <sz val="11"/>
        <color theme="1"/>
        <rFont val="Calibri"/>
        <family val="2"/>
      </rPr>
      <t xml:space="preserve">Consolidar los diferentes informes relacionados con la gestión de los propósitos del Plan de Desarrollo Local relacionados con salud, educación y subsidios. </t>
    </r>
  </si>
  <si>
    <r>
      <t xml:space="preserve">9. </t>
    </r>
    <r>
      <rPr>
        <sz val="11"/>
        <color theme="1"/>
        <rFont val="Calibri"/>
        <family val="2"/>
      </rPr>
      <t xml:space="preserve">Generar procesos de comunicación con las diferentes instancias internas a fin de depurar e integrar la información y preparar respuestas a requerimientos específicos de Órganos de control y a Derechos de Petición en referencia a los temas de política social </t>
    </r>
  </si>
  <si>
    <r>
      <t xml:space="preserve">10. </t>
    </r>
    <r>
      <rPr>
        <sz val="11"/>
        <color theme="1"/>
        <rFont val="Calibri"/>
        <family val="2"/>
      </rPr>
      <t>Las demás que sean inherentes al objeto contractual, que se encuentren en la normatividad o que sean asignadas por el supervisor del contrato</t>
    </r>
  </si>
  <si>
    <r>
      <t xml:space="preserve">1. </t>
    </r>
    <r>
      <rPr>
        <sz val="11"/>
        <color theme="1"/>
        <rFont val="Calibri"/>
        <family val="2"/>
      </rPr>
      <t xml:space="preserve">Apoyar la gestión de coordinación de todas las actividades relacionadas con los despachos comisorios </t>
    </r>
  </si>
  <si>
    <r>
      <t xml:space="preserve">2. </t>
    </r>
    <r>
      <rPr>
        <sz val="11"/>
        <color theme="1"/>
        <rFont val="Calibri"/>
        <family val="2"/>
      </rPr>
      <t xml:space="preserve">Apoyar la supervisión de contratos que le sean designados por el alcalde(sa) Local, conforme con lo establecido en el Manual de Supervisión e Interventoría de la Secretaría Distrital de Gobierno. </t>
    </r>
  </si>
  <si>
    <r>
      <t xml:space="preserve">1. </t>
    </r>
    <r>
      <rPr>
        <sz val="11"/>
        <color theme="1"/>
        <rFont val="Calibri"/>
        <family val="2"/>
      </rPr>
      <t xml:space="preserve">Consolidar la información relacionada con el avance de plan de desarrollo para realizar el reporte MUSI y la actualización de aplicativos como SEGPLAN y demás asignados. </t>
    </r>
  </si>
  <si>
    <r>
      <t xml:space="preserve">2. </t>
    </r>
    <r>
      <rPr>
        <sz val="11"/>
        <color theme="1"/>
        <rFont val="Calibri"/>
        <family val="2"/>
      </rPr>
      <t xml:space="preserve">Realizar las actividades de orden administrativo que sean designadas por el apoyo a la supervisión </t>
    </r>
  </si>
  <si>
    <r>
      <t xml:space="preserve">3. </t>
    </r>
    <r>
      <rPr>
        <sz val="11"/>
        <color theme="1"/>
        <rFont val="Calibri"/>
        <family val="2"/>
      </rPr>
      <t xml:space="preserve">Proyectar documentos y responder a las solicitudes de la ciudadanía, entes de control, derechos de petición y/o similares que sean radicados en el aplicativo Orfeo y/o por diferentes medios que le sean asignados. </t>
    </r>
  </si>
  <si>
    <r>
      <t xml:space="preserve">4. </t>
    </r>
    <r>
      <rPr>
        <sz val="11"/>
        <color theme="1"/>
        <rFont val="Calibri"/>
        <family val="2"/>
      </rPr>
      <t xml:space="preserve">Elaborar documentos técnicos y presentaciones que hagan parte de las acciones realizadas en la oficina de planeación. </t>
    </r>
  </si>
  <si>
    <r>
      <t xml:space="preserve">5. </t>
    </r>
    <r>
      <rPr>
        <sz val="11"/>
        <color theme="1"/>
        <rFont val="Calibri"/>
        <family val="2"/>
      </rPr>
      <t xml:space="preserve">Mantener y velar por la actualización de las carpetas físicas y magnéticas, asi como la actualización de las bases de datos de la oficina de planeación </t>
    </r>
  </si>
  <si>
    <r>
      <t xml:space="preserve">6. </t>
    </r>
    <r>
      <rPr>
        <sz val="11"/>
        <color theme="1"/>
        <rFont val="Calibri"/>
        <family val="2"/>
      </rPr>
      <t xml:space="preserve">Realizar actividades relacionadas con la implementación, cargue, manejo, validación y actualización de información el aplicativo SIPSE. </t>
    </r>
  </si>
  <si>
    <r>
      <t xml:space="preserve">7. </t>
    </r>
    <r>
      <rPr>
        <sz val="11"/>
        <color theme="1"/>
        <rFont val="Calibri"/>
        <family val="2"/>
      </rPr>
      <t xml:space="preserve">Elaborar los documentos técnicos y de seguimiento que hagan parte del proceso de presupuestos participativos </t>
    </r>
  </si>
  <si>
    <r>
      <t xml:space="preserve">8. </t>
    </r>
    <r>
      <rPr>
        <sz val="11"/>
        <color theme="1"/>
        <rFont val="Calibri"/>
        <family val="2"/>
      </rPr>
      <t xml:space="preserve">Actualizar el banco de proyectos, fichas EBI, DTS y demás documentos necesarios para los proyectos de inversión que le sean asignados. </t>
    </r>
  </si>
  <si>
    <r>
      <t xml:space="preserve">9. </t>
    </r>
    <r>
      <rPr>
        <sz val="11"/>
        <color theme="1"/>
        <rFont val="Calibri"/>
        <family val="2"/>
      </rPr>
      <t xml:space="preserve">Participar en las reuniones en los cuales sea designado por el apoyo a la supervisión y/o la supervisión. </t>
    </r>
  </si>
  <si>
    <r>
      <t xml:space="preserve">10. </t>
    </r>
    <r>
      <rPr>
        <sz val="11"/>
        <color theme="1"/>
        <rFont val="Calibri"/>
        <family val="2"/>
      </rPr>
      <t>Las demás actividades que le sean asignadas por el Alcalde Local y/o el apoyo a la supervisión del contrato y que surjan de la naturaleza del contrato</t>
    </r>
  </si>
  <si>
    <r>
      <t xml:space="preserve">1. </t>
    </r>
    <r>
      <rPr>
        <sz val="11"/>
        <color theme="1"/>
        <rFont val="Calibri"/>
        <family val="2"/>
      </rPr>
      <t xml:space="preserve">Planificar y ejecutar el desarrollo de la estrategia de las Gerencias de la Solución. </t>
    </r>
  </si>
  <si>
    <r>
      <t xml:space="preserve">2. </t>
    </r>
    <r>
      <rPr>
        <sz val="11"/>
        <color theme="1"/>
        <rFont val="Calibri"/>
        <family val="2"/>
      </rPr>
      <t xml:space="preserve">Apoyar la supervisión de contratos y convenios que le sean designados por el alcalde(sa) Local, conforme con lo establecido en el Manual de Supervisión e Interventoría de la Secretaría Distrital de Gobierno. </t>
    </r>
  </si>
  <si>
    <r>
      <t xml:space="preserve">3. </t>
    </r>
    <r>
      <rPr>
        <sz val="11"/>
        <color theme="1"/>
        <rFont val="Calibri"/>
        <family val="2"/>
      </rPr>
      <t xml:space="preserve">Capacitar, supervisar y coordinar a los gerentes de la solución territoriales de suba, y procurar que su trabajo e interacción con la comunidad cumpla con lo establecido en la estrategia. </t>
    </r>
  </si>
  <si>
    <r>
      <t xml:space="preserve">4. </t>
    </r>
    <r>
      <rPr>
        <sz val="11"/>
        <color theme="1"/>
        <rFont val="Calibri"/>
        <family val="2"/>
      </rPr>
      <t xml:space="preserve">Realizar el acompañamiento a los procesos de implementación de las Gerencias de la Solución, con el fin de que las mismas cumplan sus funciones y operen de conformidad con las directrices del alcalde local. </t>
    </r>
  </si>
  <si>
    <r>
      <t xml:space="preserve">5. </t>
    </r>
    <r>
      <rPr>
        <sz val="11"/>
        <color theme="1"/>
        <rFont val="Calibri"/>
        <family val="2"/>
      </rPr>
      <t xml:space="preserve">Gestionar ante los líderes de las áreas del Fondo de Desarrollo Local de Suba los apoyos específicos para dar solución a los ciudadanos de conformidad con las priorizaciones, trámites y peticiones recogidos en las mesas de trabajo con la ciudadanía. </t>
    </r>
  </si>
  <si>
    <r>
      <t xml:space="preserve">6. </t>
    </r>
    <r>
      <rPr>
        <sz val="11"/>
        <color theme="1"/>
        <rFont val="Calibri"/>
        <family val="2"/>
      </rPr>
      <t xml:space="preserve">Preparar los comités de Gerentes de la solución y hacer seguimiento a las actividades establecidas por la Alcaldía Local de suba en cada Unidad de Planeación Local. </t>
    </r>
  </si>
  <si>
    <r>
      <t xml:space="preserve">7. </t>
    </r>
    <r>
      <rPr>
        <sz val="11"/>
        <color theme="1"/>
        <rFont val="Calibri"/>
        <family val="2"/>
      </rPr>
      <t xml:space="preserve">Responder oportunamente los derechos de petición y demás solicitudes presentadas por los entes de control, corporaciones públicas y ciudadanía en general, que le sean asignadas y que estén relacionados con el objeto contractual. </t>
    </r>
  </si>
  <si>
    <r>
      <t xml:space="preserve">8. </t>
    </r>
    <r>
      <rPr>
        <sz val="11"/>
        <color theme="1"/>
        <rFont val="Calibri"/>
        <family val="2"/>
      </rPr>
      <t xml:space="preserve">Coordinar con los Gerentes de la Solución y los líderes de área, la realización de los encuentros de las gerencias en los territorios y llevar la trazabilidad y estadísticas de las soluciones efectivas dadas a los ciudadanos en las diferentes Unidad de Planeación Local. </t>
    </r>
  </si>
  <si>
    <r>
      <t xml:space="preserve">9. </t>
    </r>
    <r>
      <rPr>
        <sz val="11"/>
        <color theme="1"/>
        <rFont val="Calibri"/>
        <family val="2"/>
      </rPr>
      <t xml:space="preserve">Coordinar con el equipo de comunicaciones de la Alcaldía Local la estrategia de difusión de la información de las Gerencias de la Solución. </t>
    </r>
  </si>
  <si>
    <r>
      <t xml:space="preserve">10. </t>
    </r>
    <r>
      <rPr>
        <sz val="11"/>
        <color theme="1"/>
        <rFont val="Calibri"/>
        <family val="2"/>
      </rPr>
      <t>Las demás que demande la Administración Local a través de su supervisor, que correspondan a la naturaleza del contrato y que sean necesarias para la consecución del fin del objeto contractual..</t>
    </r>
  </si>
  <si>
    <r>
      <t xml:space="preserve">1. </t>
    </r>
    <r>
      <rPr>
        <sz val="11"/>
        <color theme="1"/>
        <rFont val="Calibri"/>
        <family val="2"/>
      </rPr>
      <t xml:space="preserve">Realizar la supervisión de contratos y convenios relacionados con participación ciudadana que le sean designados por el (la) Alcalde (sa) Local, según lo establecido en el Manual de Supervisión e Interventoría de la Secretaría Distrital de Gobierno. </t>
    </r>
  </si>
  <si>
    <r>
      <t xml:space="preserve">2. </t>
    </r>
    <r>
      <rPr>
        <sz val="11"/>
        <color theme="1"/>
        <rFont val="Calibri"/>
        <family val="2"/>
      </rPr>
      <t xml:space="preserve">Realizar la articulación, orientación y concertación de las acciones de la Alcaldía Local en materia de promoción local de la participación y fortalecimiento de la sociedad civil y sus organizaciones sociales. </t>
    </r>
  </si>
  <si>
    <r>
      <t xml:space="preserve">3. </t>
    </r>
    <r>
      <rPr>
        <sz val="11"/>
        <color theme="1"/>
        <rFont val="Calibri"/>
        <family val="2"/>
      </rPr>
      <t xml:space="preserve">Articular los espacios de participación ciudadana y comunitaria, Juntas de Acción Comunal, Asociaciones de Vecinos y demás instancias de participación existentes en la Localidad de conformidad con las indicaciones de la Alcaldía Local </t>
    </r>
  </si>
  <si>
    <r>
      <t xml:space="preserve">5. </t>
    </r>
    <r>
      <rPr>
        <sz val="11"/>
        <color theme="1"/>
        <rFont val="Calibri"/>
        <family val="2"/>
      </rPr>
      <t xml:space="preserve">Realizar o participar en las reuniones de carácter ordinario y/o extraordinario de las instancias de participación y/o de Gobierno de la localidad que le sean designadas por el Alcalde (sa) Local. </t>
    </r>
  </si>
  <si>
    <r>
      <t xml:space="preserve">6. </t>
    </r>
    <r>
      <rPr>
        <sz val="11"/>
        <color theme="1"/>
        <rFont val="Calibri"/>
        <family val="2"/>
      </rPr>
      <t xml:space="preserve">Articular acciones y estrategias para la implementación de la política pública y del Sistema Distrital de Participación. </t>
    </r>
  </si>
  <si>
    <r>
      <t xml:space="preserve">7. </t>
    </r>
    <r>
      <rPr>
        <sz val="11"/>
        <color theme="1"/>
        <rFont val="Calibri"/>
        <family val="2"/>
      </rPr>
      <t xml:space="preserve">Participar en la realización de eventos ciudadanos y/o comunitarios que le sean designados. </t>
    </r>
  </si>
  <si>
    <r>
      <t xml:space="preserve">8. </t>
    </r>
    <r>
      <rPr>
        <sz val="11"/>
        <color theme="1"/>
        <rFont val="Calibri"/>
        <family val="2"/>
      </rPr>
      <t xml:space="preserve">Dar trámite y respuesta a los requerimientos y peticiones relacionados con el tema de participación, que se requieran. </t>
    </r>
  </si>
  <si>
    <r>
      <t xml:space="preserve">9. </t>
    </r>
    <r>
      <rPr>
        <sz val="11"/>
        <color theme="1"/>
        <rFont val="Calibri"/>
        <family val="2"/>
      </rPr>
      <t xml:space="preserve">Consolidar y analizar los diagnósticos sectoriales o poblacionales suministrados por las instituciones con presencia en lo local, cuando así se requiera. </t>
    </r>
  </si>
  <si>
    <r>
      <t xml:space="preserve">10. </t>
    </r>
    <r>
      <rPr>
        <sz val="11"/>
        <color theme="1"/>
        <rFont val="Calibri"/>
        <family val="2"/>
      </rPr>
      <t xml:space="preserve">Formular los proyectos de inversión relacionados con participación ciudadana, que se financien con recursos del Fondo de Desarrollo Local. </t>
    </r>
  </si>
  <si>
    <r>
      <t xml:space="preserve">11. </t>
    </r>
    <r>
      <rPr>
        <sz val="11"/>
        <color theme="1"/>
        <rFont val="Calibri"/>
        <family val="2"/>
      </rPr>
      <t xml:space="preserve">Realizar seguimiento en la etapa precontractual y contractual de los proyectos de inversión relacionados con participación ciudadana, que se financien con recursos del Fondo de Desarrollo Local. </t>
    </r>
  </si>
  <si>
    <r>
      <t xml:space="preserve">12. </t>
    </r>
    <r>
      <rPr>
        <sz val="11"/>
        <color theme="1"/>
        <rFont val="Calibri"/>
        <family val="2"/>
      </rPr>
      <t xml:space="preserve">Asistir a las reuniones a las que sea citado o designado, para la atención de los asuntos relacionados con el objeto contractual. </t>
    </r>
  </si>
  <si>
    <r>
      <t xml:space="preserve">13. </t>
    </r>
    <r>
      <rPr>
        <sz val="11"/>
        <color theme="1"/>
        <rFont val="Calibri"/>
        <family val="2"/>
      </rPr>
      <t>Las demás que se le asignen y que surjan de la naturaleza del Contrato.</t>
    </r>
  </si>
  <si>
    <r>
      <t xml:space="preserve">1. </t>
    </r>
    <r>
      <rPr>
        <sz val="11"/>
        <color theme="1"/>
        <rFont val="Calibri"/>
        <family val="2"/>
      </rPr>
      <t xml:space="preserve">Realizar las actividades precontractuales, contractuales y/o de seguimiento que sean necesarias para la correcta ejecución de la meta ¿Vincular 2000 personas a procesos de construcción de memoria, verdad, reparación integral a víctimas, paz y reconciliación¿ del proyecto 1973 ¿Suba territorio de paz y reconciliación? </t>
    </r>
  </si>
  <si>
    <r>
      <t xml:space="preserve">1. </t>
    </r>
    <r>
      <rPr>
        <sz val="11"/>
        <color theme="1"/>
        <rFont val="Calibri"/>
        <family val="2"/>
      </rPr>
      <t xml:space="preserve">Realizar seguimiento a la implementación de la estrategia Reto Local: jóvenes y entornos seguros. </t>
    </r>
  </si>
  <si>
    <r>
      <t xml:space="preserve">2. </t>
    </r>
    <r>
      <rPr>
        <sz val="11"/>
        <color theme="1"/>
        <rFont val="Calibri"/>
        <family val="2"/>
      </rPr>
      <t xml:space="preserve">Programar las actividades prácticas y de ciudad a desarrollar en el marco de la Estrategia Reto Local Jóvenes y Entornos Seguros. </t>
    </r>
  </si>
  <si>
    <r>
      <t xml:space="preserve">3. </t>
    </r>
    <r>
      <rPr>
        <sz val="11"/>
        <color theme="1"/>
        <rFont val="Calibri"/>
        <family val="2"/>
      </rPr>
      <t xml:space="preserve">Acompañar, guiar y coordinar las actividades de ciudad proyectadas en el componente práctico del Servicio Social para la Economía de la Juventud.  </t>
    </r>
  </si>
  <si>
    <r>
      <t xml:space="preserve">4. </t>
    </r>
    <r>
      <rPr>
        <sz val="11"/>
        <color theme="1"/>
        <rFont val="Calibri"/>
        <family val="2"/>
      </rPr>
      <t xml:space="preserve">Coordinar junto con los profesionales y/o enlaces de la Secretaría Distrital de Integración Social el seguimiento al avance de los jóvenes beneficiarios de la Estrategia Reto Local: Jóvenes y Entornos </t>
    </r>
  </si>
  <si>
    <r>
      <t xml:space="preserve">5. </t>
    </r>
    <r>
      <rPr>
        <sz val="11"/>
        <color theme="1"/>
        <rFont val="Calibri"/>
        <family val="2"/>
      </rPr>
      <t xml:space="preserve">Rendir informes cuando se le solicite, sobre el avance del programa Reto Local: Jóvenes y Entornos Seguros. </t>
    </r>
  </si>
  <si>
    <r>
      <t xml:space="preserve">6. </t>
    </r>
    <r>
      <rPr>
        <sz val="11"/>
        <color theme="1"/>
        <rFont val="Calibri"/>
        <family val="2"/>
      </rPr>
      <t xml:space="preserve">Establecer herramientas de control y seguimiento que permitan la identificación de rutas más adecuadas para la inclusión y retorno a las oportunidades educativas o laborales de los jóvenes beneficiarios. </t>
    </r>
  </si>
  <si>
    <r>
      <t xml:space="preserve">7. </t>
    </r>
    <r>
      <rPr>
        <sz val="11"/>
        <color theme="1"/>
        <rFont val="Calibri"/>
        <family val="2"/>
      </rPr>
      <t xml:space="preserve">Brindar apoyo a los jóvenes beneficiarios de la estrategia Reto Local: Jóvenes y Entornos Seguros, en los temas relacionados con el programa en general. </t>
    </r>
  </si>
  <si>
    <r>
      <t xml:space="preserve">8. </t>
    </r>
    <r>
      <rPr>
        <sz val="11"/>
        <color theme="1"/>
        <rFont val="Calibri"/>
        <family val="2"/>
      </rPr>
      <t xml:space="preserve">Brindar oportunidades de solución ante conflictos que presenten en el desarrollo de las actividades de ciudad. </t>
    </r>
  </si>
  <si>
    <r>
      <t xml:space="preserve">9. </t>
    </r>
    <r>
      <rPr>
        <sz val="11"/>
        <color theme="1"/>
        <rFont val="Calibri"/>
        <family val="2"/>
      </rPr>
      <t xml:space="preserve">Mantener contacto con los profesionales (BINAS) y/o enlaces en aras de brindar respuestas oportunas a las diversas solicitudes. </t>
    </r>
  </si>
  <si>
    <r>
      <t xml:space="preserve">10. </t>
    </r>
    <r>
      <rPr>
        <sz val="11"/>
        <color theme="1"/>
        <rFont val="Calibri"/>
        <family val="2"/>
      </rPr>
      <t xml:space="preserve">Brindar la información completa y oportuna necesaria y requerida en el marco de dar respuesta a requerimientos emitidos por los entes de control y comunidad en general. </t>
    </r>
  </si>
  <si>
    <r>
      <t xml:space="preserve">11. </t>
    </r>
    <r>
      <rPr>
        <sz val="11"/>
        <color theme="1"/>
        <rFont val="Calibri"/>
        <family val="2"/>
      </rPr>
      <t xml:space="preserve">Apoyar a los profesionales del proyecto en las acciones de seguimiento territorial y actualización de la información de los jóvenes vinculados al servicio social para la economía de la juventud. </t>
    </r>
  </si>
  <si>
    <r>
      <t xml:space="preserve">1. </t>
    </r>
    <r>
      <rPr>
        <sz val="11"/>
        <color theme="1"/>
        <rFont val="Calibri"/>
        <family val="2"/>
      </rPr>
      <t xml:space="preserve">Apoyar la supervisión de contratos y convenios relacionados con el componente de gestión ambiental, conforme al Manual de Supervisión e Interventoría de la Secretaría Distrital de Gobierno. </t>
    </r>
  </si>
  <si>
    <r>
      <t xml:space="preserve">2. </t>
    </r>
    <r>
      <rPr>
        <sz val="11"/>
        <color theme="1"/>
        <rFont val="Calibri"/>
        <family val="2"/>
      </rPr>
      <t xml:space="preserve">Articular acciones, actividades y jornadas con el IDPYBA en territorio. </t>
    </r>
  </si>
  <si>
    <r>
      <t xml:space="preserve">3. </t>
    </r>
    <r>
      <rPr>
        <sz val="11"/>
        <color theme="1"/>
        <rFont val="Calibri"/>
        <family val="2"/>
      </rPr>
      <t xml:space="preserve">Asistir y acompañar reuniones de instancias de participación ciudadana, principalmente al Consejo Local PyBA. </t>
    </r>
  </si>
  <si>
    <r>
      <t xml:space="preserve">4. </t>
    </r>
    <r>
      <rPr>
        <sz val="11"/>
        <color theme="1"/>
        <rFont val="Calibri"/>
        <family val="2"/>
      </rPr>
      <t xml:space="preserve">Presidir como delegado del Alcalde Local los consejos locales PyBA formalizados, dando cumplimiento al acuerdo 524 de 2013. </t>
    </r>
  </si>
  <si>
    <r>
      <t xml:space="preserve">5. </t>
    </r>
    <r>
      <rPr>
        <sz val="11"/>
        <color theme="1"/>
        <rFont val="Calibri"/>
        <family val="2"/>
      </rPr>
      <t xml:space="preserve">Acompañar actividades, brigadas y jornadas PyBA, brindando apoyo logístico a nivel local, tanto con entidades como con la comunidad. </t>
    </r>
  </si>
  <si>
    <r>
      <t xml:space="preserve">6. </t>
    </r>
    <r>
      <rPr>
        <sz val="11"/>
        <color theme="1"/>
        <rFont val="Calibri"/>
        <family val="2"/>
      </rPr>
      <t xml:space="preserve">Servir de enlace entre la comunidad y el IDPYBA para la atención de requerimientos relacionados con la protección y el bienestar animal de la localidad. </t>
    </r>
  </si>
  <si>
    <r>
      <t xml:space="preserve">7. </t>
    </r>
    <r>
      <rPr>
        <sz val="11"/>
        <color theme="1"/>
        <rFont val="Calibri"/>
        <family val="2"/>
      </rPr>
      <t xml:space="preserve">Llevar a cabo el registro de perros potencialmente peligrosos ante la alcaldía localidad y el registro Ciudadano de 4 patas de IDPYBA. </t>
    </r>
  </si>
  <si>
    <r>
      <t xml:space="preserve">8. </t>
    </r>
    <r>
      <rPr>
        <sz val="11"/>
        <color theme="1"/>
        <rFont val="Calibri"/>
        <family val="2"/>
      </rPr>
      <t xml:space="preserve">Coordinar una estrategia de identificación de problemáticas, necesidades y aliados en la localidad para la atención de los animales </t>
    </r>
  </si>
  <si>
    <r>
      <t xml:space="preserve">9. </t>
    </r>
    <r>
      <rPr>
        <sz val="11"/>
        <color theme="1"/>
        <rFont val="Calibri"/>
        <family val="2"/>
      </rPr>
      <t>Las demás actividades que le sean asignadas por el supervisor y/o apoyo a la supervisión del contrato que sean relacionadas con el objeto del contrato. sobre el estado y avances de las actividades realizadas.</t>
    </r>
  </si>
  <si>
    <r>
      <t xml:space="preserve">1. </t>
    </r>
    <r>
      <rPr>
        <sz val="11"/>
        <color theme="1"/>
        <rFont val="Calibri"/>
        <family val="2"/>
      </rPr>
      <t xml:space="preserve">Articular con los enlaces de la Subdirección de Asuntos Étnicos la realización de un diagnóstico que evidencie las situaciones de las comunidades negras, afrodescendiente y palenqueras de la localidad y articular el desarrollo de acciones para mitigar sus necesidades. </t>
    </r>
  </si>
  <si>
    <r>
      <t xml:space="preserve">2. </t>
    </r>
    <r>
      <rPr>
        <sz val="11"/>
        <color theme="1"/>
        <rFont val="Calibri"/>
        <family val="2"/>
      </rPr>
      <t xml:space="preserve">Apoyar el fortalecimiento de los espacios de participación, diálogo, concertación, e interlocución de las comunidades Negras, Afrocolombianas y Palenqueras. </t>
    </r>
  </si>
  <si>
    <r>
      <t xml:space="preserve">3. </t>
    </r>
    <r>
      <rPr>
        <sz val="11"/>
        <color theme="1"/>
        <rFont val="Calibri"/>
        <family val="2"/>
      </rPr>
      <t xml:space="preserve">Gestionar programas y proyectos en el Fondo de Desarrollo Local que conlleven a la materialización de la Política Pública Afro. </t>
    </r>
  </si>
  <si>
    <r>
      <t xml:space="preserve">4. </t>
    </r>
    <r>
      <rPr>
        <sz val="11"/>
        <color theme="1"/>
        <rFont val="Calibri"/>
        <family val="2"/>
      </rPr>
      <t xml:space="preserve">Prestar el apoyo para atender los requerimientos verbales y escritos que presenten la comunidad negra, afrocolombiana y palenquera residentes en el distrito capital en el ámbito local. </t>
    </r>
  </si>
  <si>
    <r>
      <t xml:space="preserve">5. </t>
    </r>
    <r>
      <rPr>
        <sz val="11"/>
        <color theme="1"/>
        <rFont val="Calibri"/>
        <family val="2"/>
      </rPr>
      <t xml:space="preserve">Realizar el seguimiento en la materialización de los proyectos, programas y actividades que se desarrollen en beneficio de la comunidad negra, afrodescendiente y palenquera residente en la localidad. </t>
    </r>
  </si>
  <si>
    <r>
      <t xml:space="preserve">6. </t>
    </r>
    <r>
      <rPr>
        <sz val="11"/>
        <color theme="1"/>
        <rFont val="Calibri"/>
        <family val="2"/>
      </rPr>
      <t>Las demás que por su naturaleza le sean atribuidas por el/ la supervisor(a) conforme al objeto y alcance del contrato.</t>
    </r>
  </si>
  <si>
    <r>
      <t xml:space="preserve">1. </t>
    </r>
    <r>
      <rPr>
        <sz val="11"/>
        <color theme="1"/>
        <rFont val="Calibri"/>
        <family val="2"/>
      </rPr>
      <t xml:space="preserve">Realizar la revisión y depuración de los contratos de comodatos, tanto los vencimientos como las pólizas y los elementos entregados en el mismo </t>
    </r>
  </si>
  <si>
    <r>
      <t xml:space="preserve">2. </t>
    </r>
    <r>
      <rPr>
        <sz val="11"/>
        <color theme="1"/>
        <rFont val="Calibri"/>
        <family val="2"/>
      </rPr>
      <t xml:space="preserve">Acompañar en la depuración del inventario, realizando ingresos y egresos en el aplicativo SI CAPITAL y en el módulo para realizar la depuración de los elementos </t>
    </r>
  </si>
  <si>
    <r>
      <t xml:space="preserve">3. </t>
    </r>
    <r>
      <rPr>
        <sz val="11"/>
        <color theme="1"/>
        <rFont val="Calibri"/>
        <family val="2"/>
      </rPr>
      <t xml:space="preserve">Acompañar en la depuración de la bodega de elementos nuevos y usados </t>
    </r>
  </si>
  <si>
    <r>
      <t xml:space="preserve">4. </t>
    </r>
    <r>
      <rPr>
        <sz val="11"/>
        <color theme="1"/>
        <rFont val="Calibri"/>
        <family val="2"/>
      </rPr>
      <t xml:space="preserve">Acompañar en la depuración de la bodega de elementos dados de baja y trámite a través del Martillo del Banco Popular u otra entidad </t>
    </r>
  </si>
  <si>
    <r>
      <t xml:space="preserve">5. </t>
    </r>
    <r>
      <rPr>
        <sz val="11"/>
        <color theme="1"/>
        <rFont val="Calibri"/>
        <family val="2"/>
      </rPr>
      <t xml:space="preserve">Acompañar en la depuración de los inventarios individuales en el aplicativo SI CAPITAL, entregados a los servidores públicos de la entidad </t>
    </r>
  </si>
  <si>
    <r>
      <t xml:space="preserve">6. </t>
    </r>
    <r>
      <rPr>
        <sz val="11"/>
        <color theme="1"/>
        <rFont val="Calibri"/>
        <family val="2"/>
      </rPr>
      <t xml:space="preserve">Realizar la depuración del kárdex de elementos de consumo. </t>
    </r>
  </si>
  <si>
    <r>
      <t xml:space="preserve">7. </t>
    </r>
    <r>
      <rPr>
        <sz val="11"/>
        <color theme="1"/>
        <rFont val="Calibri"/>
        <family val="2"/>
      </rPr>
      <t xml:space="preserve">Acompañar en el diligenciamiento de la matriz para depuración de inventarios. </t>
    </r>
  </si>
  <si>
    <r>
      <t xml:space="preserve">8. </t>
    </r>
    <r>
      <rPr>
        <sz val="11"/>
        <color theme="1"/>
        <rFont val="Calibri"/>
        <family val="2"/>
      </rPr>
      <t>Las demás que sean inherentes al objeto contractual, que se encuentren en la normatividad vigente o sean solicitadas por el supervisor y/o apoyo a la supervisión del contrato.</t>
    </r>
  </si>
  <si>
    <r>
      <t xml:space="preserve">1. </t>
    </r>
    <r>
      <rPr>
        <sz val="11"/>
        <color theme="1"/>
        <rFont val="Calibri"/>
        <family val="2"/>
      </rPr>
      <t xml:space="preserve">Coordinar, articular, orientar y concertar las acciones de la Alcaldía Local en materia de promoción local de la participación y fortalecimiento de la sociedad civil y sus organizaciones sociales. </t>
    </r>
  </si>
  <si>
    <r>
      <t xml:space="preserve">2. </t>
    </r>
    <r>
      <rPr>
        <sz val="11"/>
        <color theme="1"/>
        <rFont val="Calibri"/>
        <family val="2"/>
      </rPr>
      <t xml:space="preserve">Articular los espacios de participación ciudadana y comunitaria, Juntas de Acción Comunal, Asociaciones de Vecinos y demás instancias de participación existentes en la Localidad de conformidad con las indicaciones de la Alcaldía Local. </t>
    </r>
  </si>
  <si>
    <r>
      <t xml:space="preserve">3. </t>
    </r>
    <r>
      <rPr>
        <sz val="11"/>
        <color theme="1"/>
        <rFont val="Calibri"/>
        <family val="2"/>
      </rPr>
      <t xml:space="preserve">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r>
  </si>
  <si>
    <r>
      <t xml:space="preserve">4. </t>
    </r>
    <r>
      <rPr>
        <sz val="11"/>
        <color theme="1"/>
        <rFont val="Calibri"/>
        <family val="2"/>
      </rPr>
      <t xml:space="preserve">Realizar o participar en las reuniones de carácter ordinario y/o extraordinario de las instancias de participación y/o de Gobierno de la localidad que le sean designadas por el Alcalde (sa) Local. </t>
    </r>
  </si>
  <si>
    <r>
      <t xml:space="preserve">5. </t>
    </r>
    <r>
      <rPr>
        <sz val="11"/>
        <color theme="1"/>
        <rFont val="Calibri"/>
        <family val="2"/>
      </rPr>
      <t xml:space="preserve">Articular acciones y estrategias para la implementación de la política pública y del Sistema Distrital de Participación. </t>
    </r>
  </si>
  <si>
    <r>
      <t xml:space="preserve">6. </t>
    </r>
    <r>
      <rPr>
        <sz val="11"/>
        <color theme="1"/>
        <rFont val="Calibri"/>
        <family val="2"/>
      </rPr>
      <t xml:space="preserve">Realizar los eventos ciudadanos y/o comunitarios que le sean designados. </t>
    </r>
  </si>
  <si>
    <r>
      <t xml:space="preserve">7. </t>
    </r>
    <r>
      <rPr>
        <sz val="11"/>
        <color theme="1"/>
        <rFont val="Calibri"/>
        <family val="2"/>
      </rPr>
      <t xml:space="preserve">Dar respuesta y trámite a los requerimientos y peticiones relacionados con el tema de participación, que se requieran. </t>
    </r>
  </si>
  <si>
    <r>
      <t xml:space="preserve">8. </t>
    </r>
    <r>
      <rPr>
        <sz val="11"/>
        <color theme="1"/>
        <rFont val="Calibri"/>
        <family val="2"/>
      </rPr>
      <t xml:space="preserve">Consolidar y analizar los diagnósticos sectoriales o poblacionales suministrados por las instituciones con presencia en lo local, cuando así se requiera. </t>
    </r>
  </si>
  <si>
    <r>
      <t xml:space="preserve">9. </t>
    </r>
    <r>
      <rPr>
        <sz val="11"/>
        <color theme="1"/>
        <rFont val="Calibri"/>
        <family val="2"/>
      </rPr>
      <t xml:space="preserve">Formular los proyectos de inversión relacionados con participación ciudadana, que se financien con recursos del Fondo de Desarrollo Local. </t>
    </r>
  </si>
  <si>
    <r>
      <t xml:space="preserve">10. </t>
    </r>
    <r>
      <rPr>
        <sz val="11"/>
        <color theme="1"/>
        <rFont val="Calibri"/>
        <family val="2"/>
      </rPr>
      <t xml:space="preserve">Realizar seguimiento en la etapa precontractual y contractual de los proyectos de inversión relacionados con participación ciudadana, que se financien con recursos del Fondo de Desarrollo Local. </t>
    </r>
  </si>
  <si>
    <r>
      <t xml:space="preserve">11. </t>
    </r>
    <r>
      <rPr>
        <sz val="11"/>
        <color theme="1"/>
        <rFont val="Calibri"/>
        <family val="2"/>
      </rPr>
      <t xml:space="preserve">Realizar el apoyo a la supervisión de contratos y convenios relacionados con participación ciudadana que le sean designados por el (la) Alcalde (sa) Local, según lo establecido en el Manual de Supervisión e Interventoría de la Secretaría Distrital de Gobierno. </t>
    </r>
  </si>
  <si>
    <r>
      <t xml:space="preserve">13. </t>
    </r>
    <r>
      <rPr>
        <sz val="11"/>
        <color theme="1"/>
        <rFont val="Calibri"/>
        <family val="2"/>
      </rPr>
      <t xml:space="preserve">Presentar informe mensual de las actividades realizadas en cumplimiento de las obligaciones pactadas. </t>
    </r>
  </si>
  <si>
    <r>
      <t xml:space="preserve">14. </t>
    </r>
    <r>
      <rPr>
        <sz val="11"/>
        <color theme="1"/>
        <rFont val="Calibri"/>
        <family val="2"/>
      </rPr>
      <t xml:space="preserve">Entregar, mensualmente, el archivo de los documentos suscritos que haya generado en cumplimiento del objeto y obligaciones contractuales. </t>
    </r>
  </si>
  <si>
    <r>
      <t xml:space="preserve">15. </t>
    </r>
    <r>
      <rPr>
        <sz val="11"/>
        <color theme="1"/>
        <rFont val="Calibri"/>
        <family val="2"/>
      </rPr>
      <t>Las demás que demande la Administración Local a través de su supervisor, que correspondan a la naturaleza del contrato y que sean necesarias para la consecución del fin del objeto contractual.</t>
    </r>
  </si>
  <si>
    <r>
      <t xml:space="preserve">1. </t>
    </r>
    <r>
      <rPr>
        <sz val="11"/>
        <color theme="1"/>
        <rFont val="Calibri"/>
        <family val="2"/>
      </rPr>
      <t xml:space="preserve">Garantizar la articulación operativa, el acompañamiento y seguimiento de los gestores de confianza en las actividades de seguridad, convivencia ciudadana, recuperación del espacio público y atención de situaciones de conflictividad social que se adelanten en la localidad </t>
    </r>
  </si>
  <si>
    <r>
      <t xml:space="preserve">2. </t>
    </r>
    <r>
      <rPr>
        <sz val="11"/>
        <color theme="1"/>
        <rFont val="Calibri"/>
        <family val="2"/>
      </rPr>
      <t xml:space="preserve">Realizar el cronograma diario, semanal y mensual de las acciones acompañadas por los Gestores de Confianza. </t>
    </r>
  </si>
  <si>
    <r>
      <t xml:space="preserve">3. </t>
    </r>
    <r>
      <rPr>
        <sz val="11"/>
        <color theme="1"/>
        <rFont val="Calibri"/>
        <family val="2"/>
      </rPr>
      <t xml:space="preserve">Realizar el seguimiento de las actividades adelantadas por los Gestores de Confianza, garantizando el registro en acta, reporte y seguimiento de los compromisos adquiridos. </t>
    </r>
  </si>
  <si>
    <r>
      <t xml:space="preserve">4. </t>
    </r>
    <r>
      <rPr>
        <sz val="11"/>
        <color theme="1"/>
        <rFont val="Calibri"/>
        <family val="2"/>
      </rPr>
      <t xml:space="preserve">Identificar y analizar riesgos que puedan afectar la convivencia y seguridad ciudadana en los territorios en conjunto con las autoridades y las comunidades del territorio y presentar informes a la coordinación de la oficina de seguridad y/o al despacho del alcalde local. </t>
    </r>
  </si>
  <si>
    <r>
      <t xml:space="preserve">5. </t>
    </r>
    <r>
      <rPr>
        <sz val="11"/>
        <color theme="1"/>
        <rFont val="Calibri"/>
        <family val="2"/>
      </rPr>
      <t xml:space="preserve">Asistir a las mesas de trabajo y/o reuniones que le sean asignadas, garantizando el registro en acta, reporte y seguimiento de los compromisos adquiridos. </t>
    </r>
  </si>
  <si>
    <r>
      <t xml:space="preserve">6. </t>
    </r>
    <r>
      <rPr>
        <sz val="11"/>
        <color theme="1"/>
        <rFont val="Calibri"/>
        <family val="2"/>
      </rPr>
      <t xml:space="preserve">Mediar y concertar con la ciudadanía y las instituciones en los eventos masivos, propendiendo evitar la alteración del orden público. </t>
    </r>
  </si>
  <si>
    <r>
      <t xml:space="preserve">7. </t>
    </r>
    <r>
      <rPr>
        <sz val="11"/>
        <color theme="1"/>
        <rFont val="Calibri"/>
        <family val="2"/>
      </rPr>
      <t xml:space="preserve">Apoyar a la Administración frente a la ocurrencia de emergencias. </t>
    </r>
  </si>
  <si>
    <r>
      <t xml:space="preserve">8. </t>
    </r>
    <r>
      <rPr>
        <sz val="11"/>
        <color theme="1"/>
        <rFont val="Calibri"/>
        <family val="2"/>
      </rPr>
      <t xml:space="preserve">Apoyar y/o proponer campañas de sensibilización a la comunidad en general en temas de convivencia, cultura ciudadana y recuperación del espacio público. </t>
    </r>
  </si>
  <si>
    <r>
      <t xml:space="preserve">9. </t>
    </r>
    <r>
      <rPr>
        <sz val="11"/>
        <color theme="1"/>
        <rFont val="Calibri"/>
        <family val="2"/>
      </rPr>
      <t>Las demás actividades que le sean asignadas por el supervisor y/o apoyo a la supervisión y que sean relacionadas con el objeto del contrato.</t>
    </r>
  </si>
  <si>
    <r>
      <t xml:space="preserve">1. </t>
    </r>
    <r>
      <rPr>
        <sz val="11"/>
        <color theme="1"/>
        <rFont val="Calibri"/>
        <family val="2"/>
      </rPr>
      <t xml:space="preserve">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 </t>
    </r>
  </si>
  <si>
    <r>
      <t xml:space="preserve">2. </t>
    </r>
    <r>
      <rPr>
        <sz val="11"/>
        <color theme="1"/>
        <rFont val="Calibri"/>
        <family val="2"/>
      </rPr>
      <t xml:space="preserve">Apoyar a la supervisión de los contratos o convenios que le sean asignados, de conformidad con las disposiciones legales. </t>
    </r>
  </si>
  <si>
    <r>
      <t xml:space="preserve">4. </t>
    </r>
    <r>
      <rPr>
        <sz val="11"/>
        <color theme="1"/>
        <rFont val="Calibri"/>
        <family val="2"/>
      </rPr>
      <t xml:space="preserve">Articular las actividades necesarias para garantizar la depuración de los compromisos constituidos como obligaciones por pagar. </t>
    </r>
  </si>
  <si>
    <r>
      <t xml:space="preserve">7. </t>
    </r>
    <r>
      <rPr>
        <sz val="11"/>
        <color theme="1"/>
        <rFont val="Calibri"/>
        <family val="2"/>
      </rPr>
      <t xml:space="preserve">Coordinar y articular la elaboración de los diagnósticos, documentos técnicos, análisis de sector, estudios de mercado y todos los demás que hagan parte de la formulación de los proyectos a su cargo. </t>
    </r>
  </si>
  <si>
    <r>
      <t xml:space="preserve">2. </t>
    </r>
    <r>
      <rPr>
        <sz val="11"/>
        <color theme="1"/>
        <rFont val="Calibri"/>
        <family val="2"/>
      </rPr>
      <t xml:space="preserve">Acompañar la elaboración de los estudios previos de los proyectos de inversión designados por el ordenador del gasto, de acuerdo con el plan de compras del Área de Gestión del Desarrollo Local. </t>
    </r>
  </si>
  <si>
    <r>
      <t xml:space="preserve">3. </t>
    </r>
    <r>
      <rPr>
        <sz val="11"/>
        <color theme="1"/>
        <rFont val="Calibri"/>
        <family val="2"/>
      </rPr>
      <t xml:space="preserve">Acompañar las actividades de planeación presupuestal y seguimiento de los proyectos de inversión que le sean asignados. </t>
    </r>
  </si>
  <si>
    <r>
      <t xml:space="preserve">7. </t>
    </r>
    <r>
      <rPr>
        <sz val="11"/>
        <color theme="1"/>
        <rFont val="Calibri"/>
        <family val="2"/>
      </rPr>
      <t>Las demás que sean inherentes al objeto contractual, que se encuentren en la normatividad o que sean solicitadas por el supervisor del contrato</t>
    </r>
  </si>
  <si>
    <r>
      <t xml:space="preserve">4. </t>
    </r>
    <r>
      <rPr>
        <sz val="11"/>
        <color theme="1"/>
        <rFont val="Calibri"/>
        <family val="2"/>
      </rPr>
      <t xml:space="preserve">Asistir a las reuniones, consejos, mesas e instancias de participación que se generen y se relacionen con el objeto contractual y que le sean designados por el Alcalde y/o el a la supervisión del contrato. </t>
    </r>
  </si>
  <si>
    <r>
      <t xml:space="preserve">7. </t>
    </r>
    <r>
      <rPr>
        <sz val="11"/>
        <color theme="1"/>
        <rFont val="Calibri"/>
        <family val="2"/>
      </rPr>
      <t xml:space="preserve">Apoyar actividades relacionadas con la promoción de los derechos humanos en la localidad. </t>
    </r>
  </si>
  <si>
    <r>
      <t xml:space="preserve">1. </t>
    </r>
    <r>
      <rPr>
        <sz val="11"/>
        <color theme="1"/>
        <rFont val="Calibri"/>
        <family val="2"/>
      </rPr>
      <t xml:space="preserve">Realizar el diseño, ejecución y evaluación de las actividades que componen el sistema EDI. </t>
    </r>
  </si>
  <si>
    <t xml:space="preserve">3. Realizar un cronograma de ejecución con los lugares en donde se realizarán los procesos de cada una de las líneas del Sistema EDI. </t>
  </si>
  <si>
    <t xml:space="preserve">4. Realizar acompañamiento y evaluación de los integrantes del talento humano de cada proceso. </t>
  </si>
  <si>
    <t xml:space="preserve">5. Liderar la coordinación, supervisión e impulsar el desarrollo y cumplimiento de las actividades objeto del presente proyecto y tomar acciones correctivas tempranas, en los casos requeridos. </t>
  </si>
  <si>
    <t xml:space="preserve">6. Verificar el cumplimiento de los documentos y requisitos de los interesados en participar de los diferentes procesos. </t>
  </si>
  <si>
    <t xml:space="preserve">7. Asistir a las reuniones que se presentan en el marco del proceso del sistema EDI. </t>
  </si>
  <si>
    <t xml:space="preserve">8. Revisar y consolidar los informes técnicos, administrativos, y financieros mensuales de ejecución. </t>
  </si>
  <si>
    <t xml:space="preserve">9. Realizar informes mensuales que den cumplimiento de la labor realizada con todos los soportes correspondientes. </t>
  </si>
  <si>
    <t xml:space="preserve">10. Desarrollar la comunicación interna y externa y coordinación de la misma con los profesionales de prensa de la Alcaldía Local. </t>
  </si>
  <si>
    <r>
      <t xml:space="preserve">1. </t>
    </r>
    <r>
      <rPr>
        <sz val="11"/>
        <color theme="1"/>
        <rFont val="Calibri"/>
        <family val="2"/>
      </rPr>
      <t xml:space="preserve">Apoyar la supervisión de contratos y convenios que le sean designados por el (la) Alcalde (sa) Local, según lo establecido en el Manual de Supervisión e Interventoría de la Secretaría Distrital de Gobierno. </t>
    </r>
  </si>
  <si>
    <r>
      <t xml:space="preserve">3. </t>
    </r>
    <r>
      <rPr>
        <sz val="11"/>
        <color theme="1"/>
        <rFont val="Calibri"/>
        <family val="2"/>
      </rPr>
      <t xml:space="preserve">Convocar a los ciudadanos y ciudadanas a los eventos deportivos de la localidad que tengan lugar con los proyectos de inversión. </t>
    </r>
  </si>
  <si>
    <r>
      <t xml:space="preserve">4. </t>
    </r>
    <r>
      <rPr>
        <sz val="11"/>
        <color theme="1"/>
        <rFont val="Calibri"/>
        <family val="2"/>
      </rPr>
      <t xml:space="preserve">Asistir a los eventos deportivos de la localidad que tengan lugar con los proyectos de inversión </t>
    </r>
  </si>
  <si>
    <r>
      <t xml:space="preserve">5. </t>
    </r>
    <r>
      <rPr>
        <sz val="11"/>
        <color theme="1"/>
        <rFont val="Calibri"/>
        <family val="2"/>
      </rPr>
      <t xml:space="preserve">Adelantar gestiones con las entidades del nivel nacional, distrital y local para el fortalecimiento de los procesos deportivos de la localidad. </t>
    </r>
  </si>
  <si>
    <r>
      <t xml:space="preserve">6. </t>
    </r>
    <r>
      <rPr>
        <sz val="11"/>
        <color theme="1"/>
        <rFont val="Calibri"/>
        <family val="2"/>
      </rPr>
      <t xml:space="preserve">Asistir a las reuniones, instancias y espacios de participación a los que sea designado por el supervisor del contrato. </t>
    </r>
  </si>
  <si>
    <r>
      <t xml:space="preserve">7. </t>
    </r>
    <r>
      <rPr>
        <sz val="11"/>
        <color theme="1"/>
        <rFont val="Calibri"/>
        <family val="2"/>
      </rPr>
      <t xml:space="preserve">Proyectar las respuestas a derechos de petición y demás comunicaciones y apoyar la administración de esta información en el aplicativo ORFEO. </t>
    </r>
  </si>
  <si>
    <r>
      <t xml:space="preserve">8. </t>
    </r>
    <r>
      <rPr>
        <sz val="11"/>
        <color theme="1"/>
        <rFont val="Calibri"/>
        <family val="2"/>
      </rPr>
      <t xml:space="preserve">Realizar la gestión de datos, indicadores e información cuantitativa y cualitativa del sistema de cultura y deportivo local. </t>
    </r>
  </si>
  <si>
    <r>
      <t xml:space="preserve">1. </t>
    </r>
    <r>
      <rPr>
        <sz val="11"/>
        <color theme="1"/>
        <rFont val="Calibri"/>
        <family val="2"/>
      </rPr>
      <t xml:space="preserve">Apoyar la verificación, seguimiento y control de las cuentas de cobro de personas naturales para su respectiva reprogramación y pago. </t>
    </r>
  </si>
  <si>
    <r>
      <t xml:space="preserve">2. </t>
    </r>
    <r>
      <rPr>
        <sz val="11"/>
        <color theme="1"/>
        <rFont val="Calibri"/>
        <family val="2"/>
      </rPr>
      <t xml:space="preserve">Apoyar en el seguimiento oportuno al pago de los servicios públicos de las respectivas sedes del Fondo de Desarrollo Local, así como elaborar base de datos y entregar reportes cuando se requiera. </t>
    </r>
  </si>
  <si>
    <r>
      <t xml:space="preserve">3. </t>
    </r>
    <r>
      <rPr>
        <sz val="11"/>
        <color theme="1"/>
        <rFont val="Calibri"/>
        <family val="2"/>
      </rPr>
      <t xml:space="preserve">Apoyar en la generación de los recibos de pago por conceptos varios de los ciudadanos y entidades ante la Secretaria Distrital de Hacienda. </t>
    </r>
  </si>
  <si>
    <r>
      <t xml:space="preserve">4. </t>
    </r>
    <r>
      <rPr>
        <sz val="11"/>
        <color theme="1"/>
        <rFont val="Calibri"/>
        <family val="2"/>
      </rPr>
      <t xml:space="preserve">Apoyar en la programación de recorridos que sean programados por las áreas de la Alcaldía en cuanto a apoyo vehicular </t>
    </r>
  </si>
  <si>
    <r>
      <t xml:space="preserve">5. </t>
    </r>
    <r>
      <rPr>
        <sz val="11"/>
        <color theme="1"/>
        <rFont val="Calibri"/>
        <family val="2"/>
      </rPr>
      <t xml:space="preserve">Proyectar solicitudes para las entidades y/o ciudadanos cuando se le requieran. </t>
    </r>
  </si>
  <si>
    <r>
      <t xml:space="preserve">6. </t>
    </r>
    <r>
      <rPr>
        <sz val="11"/>
        <color theme="1"/>
        <rFont val="Calibri"/>
        <family val="2"/>
      </rPr>
      <t xml:space="preserve">Atender las solicitudes asignadas mediante el aplicativo ORFEO y otros medios oficiales dentro de los términos establecidos. </t>
    </r>
  </si>
  <si>
    <r>
      <t xml:space="preserve">7. </t>
    </r>
    <r>
      <rPr>
        <sz val="11"/>
        <color theme="1"/>
        <rFont val="Calibri"/>
        <family val="2"/>
      </rPr>
      <t xml:space="preserve">Asistir a las reuniones a las que sea citado o designado, para la atención de los asuntos relacionados con el objeto contractual </t>
    </r>
  </si>
  <si>
    <r>
      <t xml:space="preserve">8. </t>
    </r>
    <r>
      <rPr>
        <sz val="11"/>
        <color theme="1"/>
        <rFont val="Calibri"/>
        <family val="2"/>
      </rPr>
      <t>Las demás que se le asignen y que surjan de la naturaleza del Contrato o que sean solicitadas por el supervisor del contrato</t>
    </r>
  </si>
  <si>
    <r>
      <t xml:space="preserve">1. </t>
    </r>
    <r>
      <rPr>
        <sz val="11"/>
        <color theme="1"/>
        <rFont val="Calibri"/>
        <family val="2"/>
      </rPr>
      <t xml:space="preserve">Elaborar el diseño y desarrollo de programas para el mejoramiento de las prácticas de trabajo, campañas de bienestar, seguridad y salud en el trabajo entre los servidores públicos y contratistas por prestación de servicios, y la divulgación de estos </t>
    </r>
  </si>
  <si>
    <r>
      <t xml:space="preserve">2. </t>
    </r>
    <r>
      <rPr>
        <sz val="11"/>
        <color theme="1"/>
        <rFont val="Calibri"/>
        <family val="2"/>
      </rPr>
      <t xml:space="preserve">Contribuir al desarrollo de estrategias para lograr la divulgación y participación activa de los contratistas y funcionarios de la Secretaria Distrital de Gobierno en las actividades de bienestar, capacitación y seguridad y salud en el trabajo </t>
    </r>
  </si>
  <si>
    <r>
      <t xml:space="preserve">3. </t>
    </r>
    <r>
      <rPr>
        <sz val="11"/>
        <color theme="1"/>
        <rFont val="Calibri"/>
        <family val="2"/>
      </rPr>
      <t xml:space="preserve">Gestionar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 </t>
    </r>
  </si>
  <si>
    <r>
      <t xml:space="preserve">4. </t>
    </r>
    <r>
      <rPr>
        <sz val="11"/>
        <color theme="1"/>
        <rFont val="Calibri"/>
        <family val="2"/>
      </rPr>
      <t xml:space="preserve">Promover actividades relacionadas con el bienestar laboral, de los servidores públicos y contratistas por prestación de servicios de la Entidad </t>
    </r>
  </si>
  <si>
    <r>
      <t xml:space="preserve">5. </t>
    </r>
    <r>
      <rPr>
        <sz val="11"/>
        <color theme="1"/>
        <rFont val="Calibri"/>
        <family val="2"/>
      </rPr>
      <t xml:space="preserve">Implementar identificar y ejecutar estrategias asociadas con el manejo del Riesgo Psicosocial </t>
    </r>
  </si>
  <si>
    <r>
      <t xml:space="preserve">6. </t>
    </r>
    <r>
      <rPr>
        <sz val="11"/>
        <color theme="1"/>
        <rFont val="Calibri"/>
        <family val="2"/>
      </rPr>
      <t xml:space="preserve">Realizar el proceso de entrevistas de las personas que se inscribieron en el Banco de Hojas de Vida de Bogotá, en la plataforma de Talento No Palanca, atendiendo a las necesidades de vinculación contractual de la entidad. </t>
    </r>
  </si>
  <si>
    <r>
      <t xml:space="preserve">7. </t>
    </r>
    <r>
      <rPr>
        <sz val="11"/>
        <color theme="1"/>
        <rFont val="Calibri"/>
        <family val="2"/>
      </rPr>
      <t xml:space="preserve">Acompañar a la entidad en la fijación de los criterios que permitan hacer la valoración de las capacidades y competencias de los candidatos </t>
    </r>
  </si>
  <si>
    <r>
      <t xml:space="preserve">8. </t>
    </r>
    <r>
      <rPr>
        <sz val="11"/>
        <color theme="1"/>
        <rFont val="Calibri"/>
        <family val="2"/>
      </rPr>
      <t xml:space="preserve">Asistir a las reuniones a las que sea citado o designado, para la atención de los asuntos relacionados con el objeto contractual </t>
    </r>
  </si>
  <si>
    <r>
      <t xml:space="preserve">9. </t>
    </r>
    <r>
      <rPr>
        <sz val="11"/>
        <color theme="1"/>
        <rFont val="Calibri"/>
        <family val="2"/>
      </rPr>
      <t>Las demás que se le asignen y que surjan de la naturaleza del Contrato o que sean solicitadas por el supervisor del contrato</t>
    </r>
  </si>
  <si>
    <r>
      <t xml:space="preserve">2. </t>
    </r>
    <r>
      <rPr>
        <sz val="11"/>
        <color theme="1"/>
        <rFont val="Calibri"/>
        <family val="2"/>
      </rPr>
      <t xml:space="preserve">Realizar el control y seguimiento al trámite y respuesta oportuna a proposiciones, tutelas, acciones populares y requerimientos de entes de control </t>
    </r>
  </si>
  <si>
    <r>
      <t xml:space="preserve">7. </t>
    </r>
    <r>
      <rPr>
        <sz val="11"/>
        <color theme="1"/>
        <rFont val="Calibri"/>
        <family val="2"/>
      </rPr>
      <t xml:space="preserve">Apoyar la ejecución de los procesos administrativos y/o jurídicos y/o técnicos y/o financieros que se adelanten en el Área de gestión del Desarrollo Local, así como en la formulación de lineamientos técnicos para las diferentes etapas de planes, programas y proyectos </t>
    </r>
  </si>
  <si>
    <r>
      <t xml:space="preserve">8. </t>
    </r>
    <r>
      <rPr>
        <sz val="11"/>
        <color theme="1"/>
        <rFont val="Calibri"/>
        <family val="2"/>
      </rPr>
      <t xml:space="preserve">Apoyar en los casos especiales y asuntos relevantes desde el punto de vista jurídico y/o financiero, relacionados con la aplicación de la normatividad vigente, en materia contractual y administrativa </t>
    </r>
  </si>
  <si>
    <r>
      <t xml:space="preserve">1. </t>
    </r>
    <r>
      <rPr>
        <sz val="11"/>
        <color theme="1"/>
        <rFont val="Calibri"/>
        <family val="2"/>
      </rPr>
      <t xml:space="preserve">Realizar el proceso de consolidación de la información el reporte MUSI, la actualización del aplicativo SEGPLAN y demás procesos de seguimiento a la gestión que se les sean asignados. </t>
    </r>
  </si>
  <si>
    <r>
      <t xml:space="preserve">2. </t>
    </r>
    <r>
      <rPr>
        <sz val="11"/>
        <color theme="1"/>
        <rFont val="Calibri"/>
        <family val="2"/>
      </rPr>
      <t xml:space="preserve">Elaborar los informes que hagan parte del seguimiento al plan de gestión local, el plan de desarrollo local y los planes de mejoramiento del área de gestión para el desarrollo local. </t>
    </r>
  </si>
  <si>
    <r>
      <t xml:space="preserve">3. </t>
    </r>
    <r>
      <rPr>
        <sz val="11"/>
        <color theme="1"/>
        <rFont val="Calibri"/>
        <family val="2"/>
      </rPr>
      <t xml:space="preserve">Revisar, analizar y atender los requerimientos de la ciudadanía, entes de control, derechos de petición y/o similares que sean radicados en el aplicativo Orfeo y/o por diferentes medios, que le sean asignados. </t>
    </r>
  </si>
  <si>
    <r>
      <t xml:space="preserve">4. </t>
    </r>
    <r>
      <rPr>
        <sz val="11"/>
        <color theme="1"/>
        <rFont val="Calibri"/>
        <family val="2"/>
      </rPr>
      <t xml:space="preserve">Realizar la actualización del banco de proyectos, fichas EBI, DTS y demás documentos necesarios para los proyectos de inversión que le sean asignados. </t>
    </r>
  </si>
  <si>
    <r>
      <t xml:space="preserve">5. </t>
    </r>
    <r>
      <rPr>
        <sz val="11"/>
        <color theme="1"/>
        <rFont val="Calibri"/>
        <family val="2"/>
      </rPr>
      <t xml:space="preserve">Participar en las reuniones en los cuales sea designado por el apoyo a la supervisión y/o la supervisión. </t>
    </r>
  </si>
  <si>
    <r>
      <t xml:space="preserve">6. </t>
    </r>
    <r>
      <rPr>
        <sz val="11"/>
        <color theme="1"/>
        <rFont val="Calibri"/>
        <family val="2"/>
      </rPr>
      <t xml:space="preserve">Elaborar los documentos técnicos que hagan parte del proceso precontractual de proyectos en el marco del cumplimiento del Plan de Desarrollo Local. </t>
    </r>
  </si>
  <si>
    <r>
      <t xml:space="preserve">7. </t>
    </r>
    <r>
      <rPr>
        <sz val="11"/>
        <color theme="1"/>
        <rFont val="Calibri"/>
        <family val="2"/>
      </rPr>
      <t xml:space="preserve">Actualizar el banco de programas y proyectos de la localidad, de manera eficiente y oportuna </t>
    </r>
  </si>
  <si>
    <r>
      <t xml:space="preserve">8. </t>
    </r>
    <r>
      <rPr>
        <sz val="11"/>
        <color theme="1"/>
        <rFont val="Calibri"/>
        <family val="2"/>
      </rPr>
      <t>Las demás actividades que le sean asignadas por el Alcalde Local y/o el apoyo a la supervisión del contrato y que surjan de la naturaleza del contrato.</t>
    </r>
  </si>
  <si>
    <r>
      <t xml:space="preserve">1. </t>
    </r>
    <r>
      <rPr>
        <sz val="11"/>
        <color theme="1"/>
        <rFont val="Calibri"/>
        <family val="2"/>
      </rPr>
      <t xml:space="preserve">Realizar y entregar para aprobación un cronograma de actividades y de entrega de productos asociados al presente contrato y el plan de trabajo. </t>
    </r>
  </si>
  <si>
    <r>
      <t xml:space="preserve">2. </t>
    </r>
    <r>
      <rPr>
        <sz val="11"/>
        <color theme="1"/>
        <rFont val="Calibri"/>
        <family val="2"/>
      </rPr>
      <t xml:space="preserve">Participar en las sesiones de coordinación y capacitación programadas en temas de participación de la Alcaldía Local. </t>
    </r>
  </si>
  <si>
    <r>
      <t xml:space="preserve">3. </t>
    </r>
    <r>
      <rPr>
        <sz val="11"/>
        <color theme="1"/>
        <rFont val="Calibri"/>
        <family val="2"/>
      </rPr>
      <t xml:space="preserve">Acompañar y liderar la estrategia de comunicaciones del sector cultural. </t>
    </r>
  </si>
  <si>
    <r>
      <t xml:space="preserve">4. </t>
    </r>
    <r>
      <rPr>
        <sz val="11"/>
        <color theme="1"/>
        <rFont val="Calibri"/>
        <family val="2"/>
      </rPr>
      <t xml:space="preserve">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 </t>
    </r>
  </si>
  <si>
    <r>
      <t xml:space="preserve">5. </t>
    </r>
    <r>
      <rPr>
        <sz val="11"/>
        <color theme="1"/>
        <rFont val="Calibri"/>
        <family val="2"/>
      </rPr>
      <t xml:space="preserve">Mantener actualizada la Base de Datos del sector de arte, cultura y patrimonio de la localidad. </t>
    </r>
  </si>
  <si>
    <r>
      <t xml:space="preserve">6. </t>
    </r>
    <r>
      <rPr>
        <sz val="11"/>
        <color theme="1"/>
        <rFont val="Calibri"/>
        <family val="2"/>
      </rPr>
      <t xml:space="preserve">Acompañar los procesos de caracterización y diagnósticos del sector cultural y organizaciones en la localidad. </t>
    </r>
  </si>
  <si>
    <r>
      <t xml:space="preserve">7. </t>
    </r>
    <r>
      <rPr>
        <sz val="11"/>
        <color theme="1"/>
        <rFont val="Calibri"/>
        <family val="2"/>
      </rPr>
      <t xml:space="preserve">Acompañar los procesos de fortalecimiento de las organizaciones, agrupaciones y actores del sector cultural. </t>
    </r>
  </si>
  <si>
    <r>
      <t xml:space="preserve">8. </t>
    </r>
    <r>
      <rPr>
        <sz val="11"/>
        <color theme="1"/>
        <rFont val="Calibri"/>
        <family val="2"/>
      </rPr>
      <t xml:space="preserve">Acompañar la atención de solicitudes y suministro de información local relacionada con arte, cultura y patrimonio. </t>
    </r>
  </si>
  <si>
    <r>
      <t xml:space="preserve">9. </t>
    </r>
    <r>
      <rPr>
        <sz val="11"/>
        <color theme="1"/>
        <rFont val="Calibri"/>
        <family val="2"/>
      </rPr>
      <t xml:space="preserve">Acompañar la producción y logística de las actividades realizadas por la Alcaldía Local. </t>
    </r>
  </si>
  <si>
    <r>
      <t xml:space="preserve">10. </t>
    </r>
    <r>
      <rPr>
        <sz val="11"/>
        <color theme="1"/>
        <rFont val="Calibri"/>
        <family val="2"/>
      </rPr>
      <t xml:space="preserve">Acompañar la presentación o rendición de informes a los entes de control, entidades, instancias de participación y comunidad en general. </t>
    </r>
  </si>
  <si>
    <r>
      <t xml:space="preserve">11. </t>
    </r>
    <r>
      <rPr>
        <sz val="11"/>
        <color theme="1"/>
        <rFont val="Calibri"/>
        <family val="2"/>
      </rPr>
      <t xml:space="preserve">Asistir a las reuniones a las que sea citado o designado, para la atención de los asuntos relacionados con el objeto contractual. </t>
    </r>
  </si>
  <si>
    <r>
      <t xml:space="preserve">1. </t>
    </r>
    <r>
      <rPr>
        <sz val="11"/>
        <color theme="1"/>
        <rFont val="Calibri"/>
        <family val="2"/>
      </rPr>
      <t xml:space="preserve">Crear, realizar y producir vídeos, programas y capsulas audiovisuales que transmitan un mensaje en la comunicación interna y externa sobre la gestión de la Alcaldía Local de acuerdo con los lineamientos establecidos por la Oficina Asesora de Comunicaciones de la Secretaría Distrital de Gobierno. </t>
    </r>
  </si>
  <si>
    <r>
      <t xml:space="preserve">2. </t>
    </r>
    <r>
      <rPr>
        <sz val="11"/>
        <color theme="1"/>
        <rFont val="Calibri"/>
        <family val="2"/>
      </rPr>
      <t xml:space="preserve">Apoyar la producción de fotografías y la realización de piezas audiovisuales de los acontecimientos, hechos y eventos de la Alcaldía Local que ilustren las noticias en un medio de comunicación escrito, impreso o digital. </t>
    </r>
  </si>
  <si>
    <r>
      <t xml:space="preserve">3. </t>
    </r>
    <r>
      <rPr>
        <sz val="11"/>
        <color theme="1"/>
        <rFont val="Calibri"/>
        <family val="2"/>
      </rPr>
      <t xml:space="preserve">Realizar el registro en video de los recorridos, operativos realizados en las localidades, así como de los eventos externos e internos de la Alcaldía Local. </t>
    </r>
  </si>
  <si>
    <r>
      <t xml:space="preserve">4. </t>
    </r>
    <r>
      <rPr>
        <sz val="11"/>
        <color theme="1"/>
        <rFont val="Calibri"/>
        <family val="2"/>
      </rPr>
      <t xml:space="preserve">Realizar el revelado, impresión, ampliación, retoque y reproducción del material fotográfico, a través del uso de software y demás herramientas informáticas, de acuerdo con los sistemas establecidos en la Alcaldía Local. </t>
    </r>
  </si>
  <si>
    <r>
      <t xml:space="preserve">5. </t>
    </r>
    <r>
      <rPr>
        <sz val="11"/>
        <color theme="1"/>
        <rFont val="Calibri"/>
        <family val="2"/>
      </rPr>
      <t xml:space="preserve">Realizar la obtención de imágenes que reflejen la misión de la Alcaldía Local, con el fin de actualizar el banco de imágenes y material audiovisual. </t>
    </r>
  </si>
  <si>
    <r>
      <t xml:space="preserve">6. </t>
    </r>
    <r>
      <rPr>
        <sz val="11"/>
        <color theme="1"/>
        <rFont val="Calibri"/>
        <family val="2"/>
      </rPr>
      <t xml:space="preserve">Realizar el registro audiovisual y seguimiento de las obras de infraestructura ejecutadas por la Alcaldía Local, con tomas desde el mismo ángulo antes, durante y después de la ejecución de la obra. </t>
    </r>
  </si>
  <si>
    <r>
      <t xml:space="preserve">7. </t>
    </r>
    <r>
      <rPr>
        <sz val="11"/>
        <color theme="1"/>
        <rFont val="Calibri"/>
        <family val="2"/>
      </rPr>
      <t xml:space="preserve">Realizar la sistematización y archivo del material audiovisual de la Alcaldía Local. </t>
    </r>
  </si>
  <si>
    <r>
      <t xml:space="preserve">8. </t>
    </r>
    <r>
      <rPr>
        <sz val="11"/>
        <color theme="1"/>
        <rFont val="Calibri"/>
        <family val="2"/>
      </rPr>
      <t xml:space="preserve">Crear piezas audiovisuales para campañas y eventos institucionales </t>
    </r>
  </si>
  <si>
    <r>
      <t xml:space="preserve">9. </t>
    </r>
    <r>
      <rPr>
        <sz val="11"/>
        <color theme="1"/>
        <rFont val="Calibri"/>
        <family val="2"/>
      </rPr>
      <t xml:space="preserve">Revisar el correcto funcionamiento de los equipos de cámara y de grabación que estén a su cargo. </t>
    </r>
  </si>
  <si>
    <r>
      <t xml:space="preserve">10. </t>
    </r>
    <r>
      <rPr>
        <sz val="11"/>
        <color theme="1"/>
        <rFont val="Calibri"/>
        <family val="2"/>
      </rPr>
      <t xml:space="preserve">Participar en la preparación, diseño y montaje de material fotográfico para exposiciones y eventos institucionales, orientados a promover y difundir actividades de la Alcaldía Local. </t>
    </r>
  </si>
  <si>
    <r>
      <t xml:space="preserve">11. </t>
    </r>
    <r>
      <rPr>
        <sz val="11"/>
        <color theme="1"/>
        <rFont val="Calibri"/>
        <family val="2"/>
      </rPr>
      <t xml:space="preserve">Ordenar, clasificar y registrar el material fotográfico y de video para la realización del archivo, a fin de conservar adecuadamente la memoria del material audiovisual de la Alcaldía Local, conforme los procedimientos establecidos por Sistema Integrado de Gestión de Calidad de la Secretaría Distrital de Gobierno. </t>
    </r>
  </si>
  <si>
    <r>
      <t xml:space="preserve">12. </t>
    </r>
    <r>
      <rPr>
        <sz val="11"/>
        <color theme="1"/>
        <rFont val="Calibri"/>
        <family val="2"/>
      </rPr>
      <t xml:space="preserve">Entregar el archivo fotográfico a las personas encargadas para la generación de contenido gráfico, teniendo en cuenta las directrices establecida por el Sistema Integrado de Gestión de la Secretaría Distrital de Gobierno. </t>
    </r>
  </si>
  <si>
    <r>
      <t xml:space="preserve">13. </t>
    </r>
    <r>
      <rPr>
        <sz val="11"/>
        <color theme="1"/>
        <rFont val="Calibri"/>
        <family val="2"/>
      </rPr>
      <t>Las demás que sean inherentes al objeto contractual, que se encuentren en la normatividad o que sean asignadas por el supervisor del contrato.</t>
    </r>
  </si>
  <si>
    <r>
      <t xml:space="preserve">2. </t>
    </r>
    <r>
      <rPr>
        <sz val="11"/>
        <color theme="1"/>
        <rFont val="Calibri"/>
        <family val="2"/>
      </rPr>
      <t xml:space="preserve">Elaborar los documentos técnicos, análisis del sector, estudios de mercado, matriz de riesgos, estudios previos y todas aquellas actividades que se deriven de las diferentes etapas precontractuales, contractuales y postcontractuales de los rubros de funcionamiento designados por el ordenador del gasto de acuerdo con el plan de compras de la Alcaldía Local de Suba. </t>
    </r>
  </si>
  <si>
    <r>
      <t xml:space="preserve">3. </t>
    </r>
    <r>
      <rPr>
        <sz val="11"/>
        <color theme="1"/>
        <rFont val="Calibri"/>
        <family val="2"/>
      </rPr>
      <t xml:space="preserve">Realizar el apoyo a la supervisión, informes, certificaciones y demás acciones necesarias para realizar la depuración de los compromisos constituidos como obligaciones por pagar de los contratos y/o convenios designados por el ordenador del gasto. </t>
    </r>
  </si>
  <si>
    <r>
      <t xml:space="preserve">4. </t>
    </r>
    <r>
      <rPr>
        <sz val="11"/>
        <color theme="1"/>
        <rFont val="Calibri"/>
        <family val="2"/>
      </rPr>
      <t xml:space="preserve">Realizar actividades de apoyo en la revisión de cuentas naturales, apoyo en la programación anual de PAC y las reprogramaciones requeridas por el Área de Gestión del Desarrollo Local y la depuración de los compromisos constituidos como obligaciones por pagar de los procesos de funcionamiento a que haya lugar. </t>
    </r>
  </si>
  <si>
    <r>
      <t xml:space="preserve">5. </t>
    </r>
    <r>
      <rPr>
        <sz val="11"/>
        <color theme="1"/>
        <rFont val="Calibri"/>
        <family val="2"/>
      </rPr>
      <t xml:space="preserve">Apoyar en la revisión y/o seguimiento de las respuestas Peticiones, Quejas, Reclamos y sugerencias presentadas por los ciudadanos y entes de control, que le sean asignadas mediante el aplicativo ORFEO y/o Bogotá te escucha, de manera oportuna y dentro de los términos de ley. </t>
    </r>
  </si>
  <si>
    <r>
      <t xml:space="preserve">6. </t>
    </r>
    <r>
      <rPr>
        <sz val="11"/>
        <color theme="1"/>
        <rFont val="Calibri"/>
        <family val="2"/>
      </rPr>
      <t xml:space="preserve">Participar en reuniones y comités a los cuales sea citado y/o designado en los temas de conformidad con su objeto contractual. </t>
    </r>
  </si>
  <si>
    <r>
      <t xml:space="preserve">7. </t>
    </r>
    <r>
      <rPr>
        <sz val="11"/>
        <color theme="1"/>
        <rFont val="Calibri"/>
        <family val="2"/>
      </rPr>
      <t xml:space="preserve">Entregar oportunamente los documentos que le sean derivados de la gestión de los contratos asignados como apoyo a la supervisión, al archivo o al responsable correspondiente, en los tiempos establecidos en la Ley. </t>
    </r>
  </si>
  <si>
    <r>
      <t xml:space="preserve">8. </t>
    </r>
    <r>
      <rPr>
        <sz val="11"/>
        <color theme="1"/>
        <rFont val="Calibri"/>
        <family val="2"/>
      </rPr>
      <t xml:space="preserve">Apoyar las diferentes actividades administrativas solicitadas por el ordenador del gasto y/o coordinador del Área de Gestión de Desarrollo Local. </t>
    </r>
  </si>
  <si>
    <r>
      <t xml:space="preserve">9. </t>
    </r>
    <r>
      <rPr>
        <sz val="11"/>
        <color theme="1"/>
        <rFont val="Calibri"/>
        <family val="2"/>
      </rPr>
      <t>Las demás que se le asignen y que surjan de la naturaleza del Contrato o que sean solicitadas por el supervisor del contrato.</t>
    </r>
  </si>
  <si>
    <r>
      <t>1.</t>
    </r>
    <r>
      <rPr>
        <sz val="11"/>
        <color theme="1"/>
        <rFont val="Calibri"/>
        <family val="2"/>
      </rPr>
      <t xml:space="preserve"> Realizar la supervisión de contratos y convenios que le sean designados por el alcalde(sa) Local, conforme con lo establecido en el Manual de Supervisión e Interventoría de la Secretaría Distrital de Gobierno</t>
    </r>
  </si>
  <si>
    <t xml:space="preserve">3. Realizar actividades de planeación presupuestal y seguimiento de los proyectos de inversión que le sean asignados. </t>
  </si>
  <si>
    <t>5. Consolidar los diferentes informes relacionados con la gestión de la Alcaldía Local de Suba</t>
  </si>
  <si>
    <t>7.  Las demás que sean inherentes al objeto contractual, que se encuentren en la normatividad o que sean solicitadas por el supervisor del contrato</t>
  </si>
  <si>
    <r>
      <t xml:space="preserve">1. </t>
    </r>
    <r>
      <rPr>
        <sz val="11"/>
        <color theme="1"/>
        <rFont val="Calibri"/>
        <family val="2"/>
      </rPr>
      <t xml:space="preserve">Acompañar al responsable de presupuesto en la expedición de los Certificados de Disponibilidad Presupuestal. </t>
    </r>
  </si>
  <si>
    <r>
      <t xml:space="preserve">2. </t>
    </r>
    <r>
      <rPr>
        <sz val="11"/>
        <color theme="1"/>
        <rFont val="Calibri"/>
        <family val="2"/>
      </rPr>
      <t xml:space="preserve">Acompañar al responsable de presupuesto en la expedición de los Certificados de Registro Presupuestal. </t>
    </r>
  </si>
  <si>
    <r>
      <t xml:space="preserve">3. </t>
    </r>
    <r>
      <rPr>
        <sz val="11"/>
        <color theme="1"/>
        <rFont val="Calibri"/>
        <family val="2"/>
      </rPr>
      <t xml:space="preserve">Acompañar al responsable de presupuesto en la elaboración de Órdenes de Pago. </t>
    </r>
  </si>
  <si>
    <r>
      <t xml:space="preserve">4. </t>
    </r>
    <r>
      <rPr>
        <sz val="11"/>
        <color theme="1"/>
        <rFont val="Calibri"/>
        <family val="2"/>
      </rPr>
      <t xml:space="preserve">Acompañar al responsable de presupuesto en la elaboración de informes cuando así se requiera. </t>
    </r>
  </si>
  <si>
    <r>
      <t xml:space="preserve">5. </t>
    </r>
    <r>
      <rPr>
        <sz val="11"/>
        <color theme="1"/>
        <rFont val="Calibri"/>
        <family val="2"/>
      </rPr>
      <t xml:space="preserve">Acompañar al responsable de presupuesto en la realización de Evaluaciones Financieras </t>
    </r>
  </si>
  <si>
    <r>
      <t xml:space="preserve">6. </t>
    </r>
    <r>
      <rPr>
        <sz val="11"/>
        <color theme="1"/>
        <rFont val="Calibri"/>
        <family val="2"/>
      </rPr>
      <t xml:space="preserve">Acompañar al responsable de presupuesto en la elaboración mensual de la planilla para pago de la ARL de los contratistas del FDL Suba. </t>
    </r>
  </si>
  <si>
    <r>
      <t xml:space="preserve">7. </t>
    </r>
    <r>
      <rPr>
        <sz val="11"/>
        <color theme="1"/>
        <rFont val="Calibri"/>
        <family val="2"/>
      </rPr>
      <t xml:space="preserve">Acompañar a la parte financiera del FDL Suba en la Liquidación de Impuestos y Revisión de las Cuentas de Cobro de las Personas Naturales cuando se requiera. </t>
    </r>
  </si>
  <si>
    <r>
      <t xml:space="preserve">8. </t>
    </r>
    <r>
      <rPr>
        <sz val="11"/>
        <color theme="1"/>
        <rFont val="Calibri"/>
        <family val="2"/>
      </rPr>
      <t xml:space="preserve">Acompañar al responsable de presupuesto en la expedición de estados de cuenta y/o solicitudes de los ciudadanos </t>
    </r>
  </si>
  <si>
    <r>
      <t xml:space="preserve">9. </t>
    </r>
    <r>
      <rPr>
        <sz val="11"/>
        <color theme="1"/>
        <rFont val="Calibri"/>
        <family val="2"/>
      </rPr>
      <t xml:space="preserve">Realizar la organización de la información y documentación presupuestal de conformidad a las normas de gestión documental </t>
    </r>
  </si>
  <si>
    <r>
      <t xml:space="preserve">1. </t>
    </r>
    <r>
      <rPr>
        <sz val="11"/>
        <color theme="1"/>
        <rFont val="Calibri"/>
        <family val="2"/>
      </rPr>
      <t xml:space="preserve">Apoyar al administrador de red en el levantamiento del inventario y la elaboración del diagnóstico técnico de los recursos tecnológicos y licenciamientos de la Alcaldía Local. </t>
    </r>
  </si>
  <si>
    <t>1. Realizar la supervisión de contratos y convenios que le sean designados por el alcalde(sa) Local, conforme con lo establecido en el Manual de Supervisión e Interventoría de la Secretaría Distrital de Gobierno</t>
  </si>
  <si>
    <t xml:space="preserve">2. Revisar y hacer seguimiento a la elaboración de los estudios previos de los proyectos de inversión designados porMel ordenador del gasto, de acuerdo con el plan de compras del Área de Gestión del Desarrollo Local </t>
  </si>
  <si>
    <t>3. Realizar las actividades pertinentes para promover la participación de los ciudadanos en los procesos de reactivación económica que se generen a través de la Alcaldía Local de Suba</t>
  </si>
  <si>
    <t>4. Asistir a los consejos, mesas e instancias de participación que se generen o se relacionen con los asuntos locales o que se desarrollen en la localidad, que le sea solicitados por el Alcalde</t>
  </si>
  <si>
    <t>5. Realizar los documentos para informar, citar o invitar a los ciudadanos y ciudadanas de la localidad a los diferentes procesos de reactivación económica de la Administración Local</t>
  </si>
  <si>
    <t>6. Realizar la presentación o rendición de informes a los entes de control, entidades, instancias de participación y comunidad en general.</t>
  </si>
  <si>
    <t>7. Proyectar las respuestas a derechos de petición y demás comunicaciones y apoyar la administración de esta información en el aplicativo ORFEO</t>
  </si>
  <si>
    <t>8. Las demás que sean inherentes al objeto contractual, que se encuentren en la normatividad o que sean solicitadas por el supervisor del contrato</t>
  </si>
  <si>
    <r>
      <t xml:space="preserve">1. </t>
    </r>
    <r>
      <rPr>
        <sz val="11"/>
        <color theme="1"/>
        <rFont val="Calibri"/>
        <family val="2"/>
      </rPr>
      <t xml:space="preserve">Realizar las actividades precontractuales, contractuales y/o de seguimiento que sean necesarias para la correcta ejecución del componente de acciones para la disminución los factores de riesgo frente al consumo de sustancias psicoactivas. </t>
    </r>
  </si>
  <si>
    <r>
      <t xml:space="preserve">2. </t>
    </r>
    <r>
      <rPr>
        <sz val="11"/>
        <color theme="1"/>
        <rFont val="Calibri"/>
        <family val="2"/>
      </rPr>
      <t xml:space="preserve">Realizar las actividades de facilitador(a) del componente acciones para la disminución los factores de riesgo frente al consumo de sustancias psicoactivas, de conformidad con las disposiciones legales. </t>
    </r>
  </si>
  <si>
    <r>
      <t xml:space="preserve">3. </t>
    </r>
    <r>
      <rPr>
        <sz val="11"/>
        <color theme="1"/>
        <rFont val="Calibri"/>
        <family val="2"/>
      </rPr>
      <t xml:space="preserve">Realizar seguimiento al equipo ejecutor del componente acciones para la disminución los factores de riesgo frente al consumo de sustancias psicoactivas, de conformidad con las disposiciones legales. </t>
    </r>
  </si>
  <si>
    <r>
      <t xml:space="preserve">7. </t>
    </r>
    <r>
      <rPr>
        <sz val="11"/>
        <color theme="1"/>
        <rFont val="Calibri"/>
        <family val="2"/>
      </rPr>
      <t xml:space="preserve">Proyectar y presentar el informe ejecutivo mensual de avance del componente acciones para la disminución los factores de riesgo frente al consumo de sustancias psicoactivas. </t>
    </r>
  </si>
  <si>
    <r>
      <t xml:space="preserve">8. </t>
    </r>
    <r>
      <rPr>
        <sz val="11"/>
        <color theme="1"/>
        <rFont val="Calibri"/>
        <family val="2"/>
      </rPr>
      <t xml:space="preserve">Convocar y realizar la Secretaría Técnica del Comité Técnico de Seguimiento del componente Acciones para la disminución los factores de riesgo frente al consumo de sustancias psicoactivas. </t>
    </r>
  </si>
  <si>
    <r>
      <t xml:space="preserve">8. </t>
    </r>
    <r>
      <rPr>
        <sz val="11"/>
        <color theme="1"/>
        <rFont val="Calibri"/>
        <family val="2"/>
      </rPr>
      <t>Las demás que se le asignen y que surjan de la naturaleza del Contrato.</t>
    </r>
  </si>
  <si>
    <r>
      <t xml:space="preserve">1. </t>
    </r>
    <r>
      <rPr>
        <sz val="11"/>
        <color theme="1"/>
        <rFont val="Calibri"/>
        <family val="2"/>
      </rPr>
      <t xml:space="preserve">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 </t>
    </r>
  </si>
  <si>
    <r>
      <t xml:space="preserve">3. </t>
    </r>
    <r>
      <rPr>
        <sz val="11"/>
        <color theme="1"/>
        <rFont val="Calibri"/>
        <family val="2"/>
      </rPr>
      <t xml:space="preserve">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 </t>
    </r>
  </si>
  <si>
    <r>
      <t xml:space="preserve">9. </t>
    </r>
    <r>
      <rPr>
        <sz val="11"/>
        <color theme="1"/>
        <rFont val="Calibri"/>
        <family val="2"/>
      </rPr>
      <t xml:space="preserve">Diseñar, implementar y evaluar las actividades relacionadas con los encuentros de desarrollo humano, de acuerdo con los lineamientos técnicos brindados por la Subdirección para la Vejez </t>
    </r>
  </si>
  <si>
    <r>
      <t xml:space="preserve">3. </t>
    </r>
    <r>
      <rPr>
        <sz val="11"/>
        <color theme="1"/>
        <rFont val="Calibri"/>
        <family val="2"/>
      </rPr>
      <t xml:space="preserve">Realizar las actividades necesarias para la depuración de los compromisos constituidos como obligaciones por pagar de los proyectos de inversión relacionados con el objeto contractual. </t>
    </r>
  </si>
  <si>
    <r>
      <t xml:space="preserve">4. </t>
    </r>
    <r>
      <rPr>
        <sz val="11"/>
        <color theme="1"/>
        <rFont val="Calibri"/>
        <family val="2"/>
      </rPr>
      <t xml:space="preserve">Asistir a las reuniones, consejos, mesas e instancias de participación que se generen o se relacionen con el objeto contractual y que le sean designados por el Alcalde y/o el a la supervisión del contrato. </t>
    </r>
  </si>
  <si>
    <r>
      <t xml:space="preserve">1. </t>
    </r>
    <r>
      <rPr>
        <sz val="11"/>
        <color theme="1"/>
        <rFont val="Calibri"/>
        <family val="2"/>
      </rPr>
      <t xml:space="preserve">Realizar Plan de trabajo y cronograma de actividades de acuerdo a la metodología contratado y presentado al Coordinador y al Supervisor para la aprobación </t>
    </r>
  </si>
  <si>
    <r>
      <t xml:space="preserve">2. </t>
    </r>
    <r>
      <rPr>
        <sz val="11"/>
        <color theme="1"/>
        <rFont val="Calibri"/>
        <family val="2"/>
      </rPr>
      <t xml:space="preserve">Realizar un plan de entrenamiento de acuerdo a la población que se le designe como beneficiaria. </t>
    </r>
  </si>
  <si>
    <r>
      <t xml:space="preserve">3. </t>
    </r>
    <r>
      <rPr>
        <sz val="11"/>
        <color theme="1"/>
        <rFont val="Calibri"/>
        <family val="2"/>
      </rPr>
      <t xml:space="preserve">Realizar informe mensual de las actividades realizadas en el territorio en donde indique número de personas beneficiadas, metodologías utilizadas con cada grupo, identificación de talentos, generación de disciplinas </t>
    </r>
  </si>
  <si>
    <r>
      <t xml:space="preserve">4. </t>
    </r>
    <r>
      <rPr>
        <sz val="11"/>
        <color theme="1"/>
        <rFont val="Calibri"/>
        <family val="2"/>
      </rPr>
      <t xml:space="preserve">Realizar el acompañamiento a los grupos asignados por la coordinación mediante el supervisor para realizar el entrenamiento deportivo de la disciplina que esté a cargo. </t>
    </r>
  </si>
  <si>
    <r>
      <t xml:space="preserve">5. </t>
    </r>
    <r>
      <rPr>
        <sz val="11"/>
        <color theme="1"/>
        <rFont val="Calibri"/>
        <family val="2"/>
      </rPr>
      <t xml:space="preserve">Identificar el proceso de cada uno de los beneficiarios para fortalecer las escuelas de formación deportiva de la Localidad </t>
    </r>
  </si>
  <si>
    <r>
      <t xml:space="preserve">6. </t>
    </r>
    <r>
      <rPr>
        <sz val="11"/>
        <color theme="1"/>
        <rFont val="Calibri"/>
        <family val="2"/>
      </rPr>
      <t xml:space="preserve">Realizar las actividades que se le asignen de acuerdo al cumplimiento de las iniciativas ganadoras de los presupuestos participativos. </t>
    </r>
  </si>
  <si>
    <r>
      <t xml:space="preserve">7. </t>
    </r>
    <r>
      <rPr>
        <sz val="11"/>
        <color theme="1"/>
        <rFont val="Calibri"/>
        <family val="2"/>
      </rPr>
      <t xml:space="preserve">Llevar una base de datos actualizada de cada uno de los beneficiarios del proceso, disciplina trabajada y proceso llevado con cada uno. </t>
    </r>
  </si>
  <si>
    <r>
      <t xml:space="preserve">8. </t>
    </r>
    <r>
      <rPr>
        <sz val="11"/>
        <color theme="1"/>
        <rFont val="Calibri"/>
        <family val="2"/>
      </rPr>
      <t xml:space="preserve">Trabajar concertadamente con el coordinador y todo el equipo de trabajo del sistema deportivo generando procesos en las comunidades </t>
    </r>
  </si>
  <si>
    <r>
      <t xml:space="preserve">9. </t>
    </r>
    <r>
      <rPr>
        <sz val="11"/>
        <color theme="1"/>
        <rFont val="Calibri"/>
        <family val="2"/>
      </rPr>
      <t>Todas las demás que le asigne el supervisor del contrato</t>
    </r>
  </si>
  <si>
    <r>
      <t xml:space="preserve">10. </t>
    </r>
    <r>
      <rPr>
        <sz val="11"/>
        <color theme="1"/>
        <rFont val="Calibri"/>
        <family val="2"/>
      </rPr>
      <t>Las demás que se le asignen y que surjan de la naturaleza del Contrato</t>
    </r>
  </si>
  <si>
    <r>
      <t xml:space="preserve">1. </t>
    </r>
    <r>
      <rPr>
        <sz val="11"/>
        <color theme="1"/>
        <rFont val="Calibri"/>
        <family val="2"/>
      </rPr>
      <t xml:space="preserve">Elaborar diagnósticos, estudios previos, documentos técnicos, análisis del sector, estudios de mercado y todos los demás que hagan parte de la formulación de proyectos, así como todas las actividades que se deriven de los procesos precontractuales, contractuales y post contractuales de los proyectos que le sean asignados. </t>
    </r>
  </si>
  <si>
    <r>
      <t xml:space="preserve">2. </t>
    </r>
    <r>
      <rPr>
        <sz val="11"/>
        <color theme="1"/>
        <rFont val="Calibri"/>
        <family val="2"/>
      </rPr>
      <t xml:space="preserve">Realizar las evaluaciones en el componente técnico y/o financiero de los proponentes y las propuestas que le sean asignadas en el marco de los procesos de selección de contratistas que adelanta en el Área de Gestión de Desarrollo Local. </t>
    </r>
  </si>
  <si>
    <r>
      <t xml:space="preserve">3. </t>
    </r>
    <r>
      <rPr>
        <sz val="11"/>
        <color theme="1"/>
        <rFont val="Calibri"/>
        <family val="2"/>
      </rPr>
      <t xml:space="preserve">Participar en las reuniones en los cuales sea designado por el apoyo a la supervisión y/o la supervisión. </t>
    </r>
  </si>
  <si>
    <r>
      <t xml:space="preserve">4. </t>
    </r>
    <r>
      <rPr>
        <sz val="11"/>
        <color theme="1"/>
        <rFont val="Calibri"/>
        <family val="2"/>
      </rPr>
      <t xml:space="preserve">Realizar el seguimiento a los proyectos de inversión y la inclusión de presupuestos participativos en la estructuración de procesos derivados del Plan de Desarrollo Local de Suba. </t>
    </r>
  </si>
  <si>
    <r>
      <t xml:space="preserve">5. </t>
    </r>
    <r>
      <rPr>
        <sz val="11"/>
        <color theme="1"/>
        <rFont val="Calibri"/>
        <family val="2"/>
      </rPr>
      <t xml:space="preserve">Elaborar documentos técnicos, matrices y demás insumos necesarios para el cumplimiento y seguimiento del Plan de Desarrollo Local </t>
    </r>
  </si>
  <si>
    <r>
      <t xml:space="preserve">7. </t>
    </r>
    <r>
      <rPr>
        <sz val="11"/>
        <color theme="1"/>
        <rFont val="Calibri"/>
        <family val="2"/>
      </rPr>
      <t>Las demás actividades que le sean asignadas por el Alcalde Local y/o el apoyo a la supervisión del contrato y que surjan de la naturaleza del contrato</t>
    </r>
  </si>
  <si>
    <r>
      <t xml:space="preserve">1. </t>
    </r>
    <r>
      <rPr>
        <sz val="11"/>
        <color theme="1"/>
        <rFont val="Calibri"/>
        <family val="2"/>
      </rPr>
      <t xml:space="preserve">Apoyar en el recibo, radicación, distribución y control de todas las comunicaciones que se reciben en el Centro de Documentación e Información -CDI de la Alcaldía Local de Suba. </t>
    </r>
  </si>
  <si>
    <r>
      <t xml:space="preserve">2. </t>
    </r>
    <r>
      <rPr>
        <sz val="11"/>
        <color theme="1"/>
        <rFont val="Calibri"/>
        <family val="2"/>
      </rPr>
      <t xml:space="preserve">Entregar de manera inmediata al líder del proceso los casos y/o requerimientos en los que se presenten recursos de reposición y apelación a la Alcaldía Local de Suba. </t>
    </r>
  </si>
  <si>
    <r>
      <t xml:space="preserve">3. </t>
    </r>
    <r>
      <rPr>
        <sz val="11"/>
        <color theme="1"/>
        <rFont val="Calibri"/>
        <family val="2"/>
      </rPr>
      <t xml:space="preserve">Radicar la correspondencia que llegue a la Alcaldía en el aplicativo ORFEO y seguir el procedimiento para su distribución interna en la Alcaldía. </t>
    </r>
  </si>
  <si>
    <r>
      <t xml:space="preserve">4. </t>
    </r>
    <r>
      <rPr>
        <sz val="11"/>
        <color theme="1"/>
        <rFont val="Calibri"/>
        <family val="2"/>
      </rPr>
      <t xml:space="preserve">Recepcionar la correspondencia que ingrese al CDI </t>
    </r>
  </si>
  <si>
    <r>
      <t xml:space="preserve">5. </t>
    </r>
    <r>
      <rPr>
        <sz val="11"/>
        <color theme="1"/>
        <rFont val="Calibri"/>
        <family val="2"/>
      </rPr>
      <t xml:space="preserve">Entregar de manera oportuna al área correspondiente de Tutelas, Acciones Populares o solicitudes de los diferentes entes de control. </t>
    </r>
  </si>
  <si>
    <r>
      <t xml:space="preserve">6. </t>
    </r>
    <r>
      <rPr>
        <sz val="11"/>
        <color theme="1"/>
        <rFont val="Calibri"/>
        <family val="2"/>
      </rPr>
      <t xml:space="preserve">Elaborar base de datos de los derechos de petición recibidos en la Alcaldía Local de Suba y reportar la información al líder del proceso para su respectivo seguimiento. </t>
    </r>
  </si>
  <si>
    <r>
      <t xml:space="preserve">7. </t>
    </r>
    <r>
      <rPr>
        <sz val="11"/>
        <color theme="1"/>
        <rFont val="Calibri"/>
        <family val="2"/>
      </rPr>
      <t>Las demás actividades que sean solicitadas por el supervisor y/o apoyo a la supervisión que tengan relación con el objeto contractual.</t>
    </r>
  </si>
  <si>
    <r>
      <t xml:space="preserve">1. </t>
    </r>
    <r>
      <rPr>
        <sz val="11"/>
        <color theme="1"/>
        <rFont val="Calibri"/>
        <family val="2"/>
      </rPr>
      <t xml:space="preserve">Implementar con oportunidad y calidad los procedimientos, protocolos e instructivos establecidos por la Entidad para la operación y prestación del servicio Apoyos Económicos para personas mayores - Apoyo Económico Tipo C. </t>
    </r>
  </si>
  <si>
    <r>
      <t xml:space="preserve">2. </t>
    </r>
    <r>
      <rPr>
        <sz val="11"/>
        <color theme="1"/>
        <rFont val="Calibri"/>
        <family val="2"/>
      </rPr>
      <t xml:space="preserve">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 </t>
    </r>
  </si>
  <si>
    <r>
      <t xml:space="preserve">3. </t>
    </r>
    <r>
      <rPr>
        <sz val="11"/>
        <color theme="1"/>
        <rFont val="Calibri"/>
        <family val="2"/>
      </rPr>
      <t xml:space="preserve">Realizar las consultas y cruces de bases de datos en SIRBE, VUR, Fosyga, Ruaf, Registraduría, Inhumados, rama judicial, comprobador de derechos, DNP (Lugar puntaje de SISBEN) y las demás consultas que permitan identificar alguna novedad de los participantes del servicio. </t>
    </r>
  </si>
  <si>
    <r>
      <t xml:space="preserve">4. </t>
    </r>
    <r>
      <rPr>
        <sz val="11"/>
        <color theme="1"/>
        <rFont val="Calibri"/>
        <family val="2"/>
      </rPr>
      <t xml:space="preserve">Diligenciar de manera oportuna, sistemática y permanente la ficha SIRBE y demás instrumentos o formatos institucionales inherentes a los procedimientos del servicio Apoyos Económicos para personas mayores - Apoyo Económico Tipo C </t>
    </r>
  </si>
  <si>
    <r>
      <t xml:space="preserve">5. </t>
    </r>
    <r>
      <rPr>
        <sz val="11"/>
        <color theme="1"/>
        <rFont val="Calibri"/>
        <family val="2"/>
      </rPr>
      <t xml:space="preserve">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 </t>
    </r>
  </si>
  <si>
    <r>
      <t xml:space="preserve">6. </t>
    </r>
    <r>
      <rPr>
        <sz val="11"/>
        <color theme="1"/>
        <rFont val="Calibri"/>
        <family val="2"/>
      </rPr>
      <t xml:space="preserve">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 </t>
    </r>
  </si>
  <si>
    <r>
      <t xml:space="preserve">7. </t>
    </r>
    <r>
      <rPr>
        <sz val="11"/>
        <color theme="1"/>
        <rFont val="Calibri"/>
        <family val="2"/>
      </rPr>
      <t xml:space="preserve">Brindar la información requerida para dar respuesta a solicitudes de los ciudadanos, entes de control y demás agentes internos y externos o para la elaboración de informes o presentaciones de la Secretaría Distrital de Integración social, con calidad y oportunidad. </t>
    </r>
  </si>
  <si>
    <r>
      <t xml:space="preserve">1. </t>
    </r>
    <r>
      <rPr>
        <sz val="11"/>
        <color theme="1"/>
        <rFont val="Calibri"/>
        <family val="2"/>
      </rPr>
      <t xml:space="preserve">Apoyar la coordinación de las actividades administrativas, financieras, logísticas y operativas para el desarrollo de la Ruta Pedagógica Para La Inclusión Social de los jóvenes beneficiarios del proyecto ¿Reto Local¿ </t>
    </r>
  </si>
  <si>
    <r>
      <t xml:space="preserve">2. </t>
    </r>
    <r>
      <rPr>
        <sz val="11"/>
        <color theme="1"/>
        <rFont val="Calibri"/>
        <family val="2"/>
      </rPr>
      <t xml:space="preserve">Realizar seguimiento y ejecer supervisión al cronograma y el desarrollo de actividades a servicios de ciudad junto con los equipos técnicos de la SDIS. </t>
    </r>
  </si>
  <si>
    <r>
      <t xml:space="preserve">3. </t>
    </r>
    <r>
      <rPr>
        <sz val="11"/>
        <color theme="1"/>
        <rFont val="Calibri"/>
        <family val="2"/>
      </rPr>
      <t xml:space="preserve">Apoyar la consolidación y revisión de los informes de validación en el marco de la implementación del proyecto ¿Reto Local¿ que sean responsabilidad del Fondo de Desarrollo Local </t>
    </r>
  </si>
  <si>
    <r>
      <t xml:space="preserve">4. </t>
    </r>
    <r>
      <rPr>
        <sz val="11"/>
        <color theme="1"/>
        <rFont val="Calibri"/>
        <family val="2"/>
      </rPr>
      <t xml:space="preserve">Apoyar en el tramite y respuesta de los requerimientos y peticiones asociados a la inclusión social y seguridad económica en la localidad , que se requieran. </t>
    </r>
  </si>
  <si>
    <r>
      <t xml:space="preserve">5. </t>
    </r>
    <r>
      <rPr>
        <sz val="11"/>
        <color theme="1"/>
        <rFont val="Calibri"/>
        <family val="2"/>
      </rPr>
      <t xml:space="preserve">Emitir los conceptos que le sean requeridos y aportar elementos de juicio, que sirvan de insumo, para la toma de decisiones relacionadas con el ingreso, seguimiento y egreso de los jóvenes beneficiarios del proyecto Reto Local </t>
    </r>
  </si>
  <si>
    <r>
      <t xml:space="preserve">6. </t>
    </r>
    <r>
      <rPr>
        <sz val="11"/>
        <color theme="1"/>
        <rFont val="Calibri"/>
        <family val="2"/>
      </rPr>
      <t xml:space="preserve">Apoyar la supervisión de contratos y convenios que se deriven de la estrategia Reto Local que le sean designados por el (la) Alcalde (sa) Local, según lo establecido en el Manual de Supervisión e Interventoría de la Secretaría Distrital de Gobierno. </t>
    </r>
  </si>
  <si>
    <r>
      <t xml:space="preserve">10. </t>
    </r>
    <r>
      <rPr>
        <sz val="11"/>
        <color theme="1"/>
        <rFont val="Calibri"/>
        <family val="2"/>
      </rPr>
      <t>Las demás que demande la Administración Local a través de su supervisor, que correspondan a la naturaleza del contrato y que sean necesarias para la consecución del fin del objeto contractual.</t>
    </r>
  </si>
  <si>
    <r>
      <t xml:space="preserve">1. </t>
    </r>
    <r>
      <rPr>
        <sz val="11"/>
        <color theme="1"/>
        <rFont val="Calibri"/>
        <family val="2"/>
      </rPr>
      <t xml:space="preserve">Recibir y apoyar la revisión de los despachos comisorios que son radicados en la Alcaldía Local, seleccionando aquellos que deban ser devueltos o requieran trámites adicionales. </t>
    </r>
  </si>
  <si>
    <r>
      <t xml:space="preserve">2. </t>
    </r>
    <r>
      <rPr>
        <sz val="11"/>
        <color theme="1"/>
        <rFont val="Calibri"/>
        <family val="2"/>
      </rPr>
      <t xml:space="preserve">Mantener actualizada la base de datos o libro de Despachos comisorios junto con su respectivo archivo </t>
    </r>
  </si>
  <si>
    <r>
      <t xml:space="preserve">3. </t>
    </r>
    <r>
      <rPr>
        <sz val="11"/>
        <color theme="1"/>
        <rFont val="Calibri"/>
        <family val="2"/>
      </rPr>
      <t xml:space="preserve">Hacer las citaciones, notificaciones, autos y demás documentos que se requieran para llevar a cabo las diligencias comisionadas. </t>
    </r>
  </si>
  <si>
    <r>
      <t xml:space="preserve">4. </t>
    </r>
    <r>
      <rPr>
        <sz val="11"/>
        <color theme="1"/>
        <rFont val="Calibri"/>
        <family val="2"/>
      </rPr>
      <t xml:space="preserve">Responder las Acciones de Tutela o peticiones que tengan por objeto asuntos de Despachos Comisorios </t>
    </r>
  </si>
  <si>
    <r>
      <t xml:space="preserve">5. </t>
    </r>
    <r>
      <rPr>
        <sz val="11"/>
        <color theme="1"/>
        <rFont val="Calibri"/>
        <family val="2"/>
      </rPr>
      <t xml:space="preserve">Llevar actualizadas las estadísticas de Despachos Comisorios recibidos, diligenciados, devueltos </t>
    </r>
  </si>
  <si>
    <r>
      <t xml:space="preserve">6. </t>
    </r>
    <r>
      <rPr>
        <sz val="11"/>
        <color theme="1"/>
        <rFont val="Calibri"/>
        <family val="2"/>
      </rPr>
      <t xml:space="preserve">Acompañar al Alcalde Local en la realización de diligencias comisionadas </t>
    </r>
  </si>
  <si>
    <r>
      <t xml:space="preserve">7. </t>
    </r>
    <r>
      <rPr>
        <sz val="11"/>
        <color theme="1"/>
        <rFont val="Calibri"/>
        <family val="2"/>
      </rPr>
      <t xml:space="preserve">Elaborar las constancias, avisos y demás que se requieran en el ejercicio de las diligencias de Despachos Comisorios </t>
    </r>
  </si>
  <si>
    <r>
      <t xml:space="preserve">8. </t>
    </r>
    <r>
      <rPr>
        <sz val="11"/>
        <color theme="1"/>
        <rFont val="Calibri"/>
        <family val="2"/>
      </rPr>
      <t xml:space="preserve">Asistir a las reuniones a que haya lugar con motivo del adelantamiento de diligencias comisionadas. </t>
    </r>
  </si>
  <si>
    <r>
      <t xml:space="preserve">9. </t>
    </r>
    <r>
      <rPr>
        <sz val="11"/>
        <color theme="1"/>
        <rFont val="Calibri"/>
        <family val="2"/>
      </rPr>
      <t xml:space="preserve">Fijar fecha a cada uno de los Despachos recibidos dentro de los 10 días hábiles siguientes a su radicación </t>
    </r>
  </si>
  <si>
    <r>
      <t xml:space="preserve">10. </t>
    </r>
    <r>
      <rPr>
        <sz val="11"/>
        <color theme="1"/>
        <rFont val="Calibri"/>
        <family val="2"/>
      </rPr>
      <t xml:space="preserve">Atender las solicitudes de la ciudadanía en materia de Despachos Comisorios. Atención al Público </t>
    </r>
  </si>
  <si>
    <r>
      <t xml:space="preserve">1. </t>
    </r>
    <r>
      <rPr>
        <sz val="11"/>
        <color theme="1"/>
        <rFont val="Calibri"/>
        <family val="2"/>
      </rPr>
      <t xml:space="preserve">Apoyar al administrador de red en el levantamiento del inventario y la elaboración del diagnóstico técnico de los recursos tecnológicos y licenciamientos de la Alcaldía Local </t>
    </r>
  </si>
  <si>
    <r>
      <t xml:space="preserve">1. </t>
    </r>
    <r>
      <rPr>
        <sz val="11"/>
        <color theme="1"/>
        <rFont val="Calibri"/>
        <family val="2"/>
      </rPr>
      <t xml:space="preserve">Apoyar en la elaboración de documentos técnicos que hagan parte de los procesos contractuales </t>
    </r>
  </si>
  <si>
    <r>
      <t xml:space="preserve">2. </t>
    </r>
    <r>
      <rPr>
        <sz val="11"/>
        <color theme="1"/>
        <rFont val="Calibri"/>
        <family val="2"/>
      </rPr>
      <t xml:space="preserve">Apoyar la realización y/o participar en las reuniones de carácter ordinario y/o extraordinario de las instancias de participación y/o de Gobierno de la localidad que le sean designadas por el Alcalde (sa) Local. </t>
    </r>
  </si>
  <si>
    <r>
      <t xml:space="preserve">3. </t>
    </r>
    <r>
      <rPr>
        <sz val="11"/>
        <color theme="1"/>
        <rFont val="Calibri"/>
        <family val="2"/>
      </rPr>
      <t xml:space="preserve">Generar y mantener actualizadas las bases de datos que sean necesarias para el almacenamiento oportuno de la información </t>
    </r>
  </si>
  <si>
    <r>
      <t xml:space="preserve">4. </t>
    </r>
    <r>
      <rPr>
        <sz val="11"/>
        <color theme="1"/>
        <rFont val="Calibri"/>
        <family val="2"/>
      </rPr>
      <t xml:space="preserve">Apoyar la proyección de las respuestas a derechos de petición y demás comunicaciones oficiales, gestionando la administración de esta información en el aplicativo ORFEO. </t>
    </r>
  </si>
  <si>
    <r>
      <t xml:space="preserve">5. </t>
    </r>
    <r>
      <rPr>
        <sz val="11"/>
        <color theme="1"/>
        <rFont val="Calibri"/>
        <family val="2"/>
      </rPr>
      <t xml:space="preserve">Consolidar las bases de datos necesarias para dar respuesta a proposiciones, derechos de petición y demás solicitudes de la ciudadanía y entes de control </t>
    </r>
  </si>
  <si>
    <r>
      <t xml:space="preserve">6. </t>
    </r>
    <r>
      <rPr>
        <sz val="11"/>
        <color theme="1"/>
        <rFont val="Calibri"/>
        <family val="2"/>
      </rPr>
      <t xml:space="preserve">Realizar los estudios de mercado de los procesos contractuales asignados </t>
    </r>
  </si>
  <si>
    <r>
      <t xml:space="preserve">7. </t>
    </r>
    <r>
      <rPr>
        <sz val="11"/>
        <color theme="1"/>
        <rFont val="Calibri"/>
        <family val="2"/>
      </rPr>
      <t xml:space="preserve">Apoyar y articular los espacios de participación ciudadana y comunitaria, Juntas de Acción Comunal, Asociaciones de Vecinos y demás instancias de participación existentes en la Localidad de conformidad con las indicaciones de la Alcaldía Local </t>
    </r>
  </si>
  <si>
    <r>
      <t xml:space="preserve">8. </t>
    </r>
    <r>
      <rPr>
        <sz val="11"/>
        <color theme="1"/>
        <rFont val="Calibri"/>
        <family val="2"/>
      </rPr>
      <t xml:space="preserve">Apoyar la realización de eventos ciudadanos y/o comunitarios que le sean designados. </t>
    </r>
  </si>
  <si>
    <r>
      <t xml:space="preserve">9. </t>
    </r>
    <r>
      <rPr>
        <sz val="11"/>
        <color theme="1"/>
        <rFont val="Calibri"/>
        <family val="2"/>
      </rPr>
      <t>Las demás que se le asignen y tengan relación directa con la naturaleza del contrato.</t>
    </r>
  </si>
  <si>
    <r>
      <t xml:space="preserve">1. </t>
    </r>
    <r>
      <rPr>
        <sz val="11"/>
        <color theme="1"/>
        <rFont val="Calibri"/>
        <family val="2"/>
      </rPr>
      <t xml:space="preserve">Apoyar en la revisión de las cuentas por pagar de los contratistas de acuerdo a la reprogramación del PAC mensual. </t>
    </r>
  </si>
  <si>
    <r>
      <t xml:space="preserve">2. </t>
    </r>
    <r>
      <rPr>
        <sz val="11"/>
        <color theme="1"/>
        <rFont val="Calibri"/>
        <family val="2"/>
      </rPr>
      <t xml:space="preserve">Apoyar la liquidación de impuestos de los contratistas personas naturales y jurídicas que correspondan de acuerdo a la reprogramación del PAC. </t>
    </r>
  </si>
  <si>
    <r>
      <t xml:space="preserve">3. </t>
    </r>
    <r>
      <rPr>
        <sz val="11"/>
        <color theme="1"/>
        <rFont val="Calibri"/>
        <family val="2"/>
      </rPr>
      <t xml:space="preserve">Apoyar la causación y grabación de los comprobantes productos de los movimientos contables en el aplicativo SI-CAPITAL de acuerdo a la instrucción y revisión del contador F.D.L </t>
    </r>
  </si>
  <si>
    <r>
      <t xml:space="preserve">4. </t>
    </r>
    <r>
      <rPr>
        <sz val="11"/>
        <color theme="1"/>
        <rFont val="Calibri"/>
        <family val="2"/>
      </rPr>
      <t xml:space="preserve">Apoyar el proceso de implementación de las normas internacionales de contabilidad para el sector público NICSP y NIIF </t>
    </r>
  </si>
  <si>
    <r>
      <t xml:space="preserve">5. </t>
    </r>
    <r>
      <rPr>
        <sz val="11"/>
        <color theme="1"/>
        <rFont val="Calibri"/>
        <family val="2"/>
      </rPr>
      <t xml:space="preserve">Apoyar en la depuración de los estados financieros en el marco de la implementación del nuevo marco normativo contable. </t>
    </r>
  </si>
  <si>
    <r>
      <t xml:space="preserve">6. </t>
    </r>
    <r>
      <rPr>
        <sz val="11"/>
        <color theme="1"/>
        <rFont val="Calibri"/>
        <family val="2"/>
      </rPr>
      <t xml:space="preserve">Apoyar en la revisión, grabación y conciliación de multas correspondientes al fondo de desarrollo local </t>
    </r>
  </si>
  <si>
    <r>
      <t xml:space="preserve">7. </t>
    </r>
    <r>
      <rPr>
        <sz val="11"/>
        <color theme="1"/>
        <rFont val="Calibri"/>
        <family val="2"/>
      </rPr>
      <t xml:space="preserve">Apoyar la revisión de cuentas, ajustes y/o reclasificaciones pertinentes </t>
    </r>
  </si>
  <si>
    <r>
      <t xml:space="preserve">8. </t>
    </r>
    <r>
      <rPr>
        <sz val="11"/>
        <color theme="1"/>
        <rFont val="Calibri"/>
        <family val="2"/>
      </rPr>
      <t xml:space="preserve">Apoyar en la contabilización correspondiente a LIMAY en los módulos de almacén, inventario, contabilidad e interfaz </t>
    </r>
  </si>
  <si>
    <r>
      <t xml:space="preserve">9. </t>
    </r>
    <r>
      <rPr>
        <sz val="11"/>
        <color theme="1"/>
        <rFont val="Calibri"/>
        <family val="2"/>
      </rPr>
      <t xml:space="preserve">Organizar el archivo contable, haciendo control, seguimiento y consulta en la aplicación a la normatividad vigente en materia de gestión documental. </t>
    </r>
  </si>
  <si>
    <r>
      <t xml:space="preserve">10. </t>
    </r>
    <r>
      <rPr>
        <sz val="11"/>
        <color theme="1"/>
        <rFont val="Calibri"/>
        <family val="2"/>
      </rPr>
      <t xml:space="preserve">Apoyar las conciliaciones y cruces de información de acuerdo al manual de política contable. </t>
    </r>
  </si>
  <si>
    <r>
      <t xml:space="preserve">5. </t>
    </r>
    <r>
      <rPr>
        <sz val="11"/>
        <color theme="1"/>
        <rFont val="Calibri"/>
        <family val="2"/>
      </rPr>
      <t>Las demás obligaciones que sean asignadas por la Líder de Gestión Documental y de acuerdo con el objeto del contrato.</t>
    </r>
  </si>
  <si>
    <r>
      <t xml:space="preserve">1. </t>
    </r>
    <r>
      <rPr>
        <sz val="11"/>
        <color theme="1"/>
        <rFont val="Calibri"/>
        <family val="2"/>
      </rPr>
      <t xml:space="preserve">Realizar las actividades técnicas operativas y administrativas que le sean designadas por el apoyo a la supervisión </t>
    </r>
  </si>
  <si>
    <r>
      <t xml:space="preserve">2. </t>
    </r>
    <r>
      <rPr>
        <sz val="11"/>
        <color theme="1"/>
        <rFont val="Calibri"/>
        <family val="2"/>
      </rPr>
      <t xml:space="preserve">Realizar la verificación, depuración, reasignación y seguimiento al trámite de los radicados en el sistema de correspondencia Orfeo, así como correo electrónico en los temas de planeación. </t>
    </r>
  </si>
  <si>
    <r>
      <t xml:space="preserve">3. </t>
    </r>
    <r>
      <rPr>
        <sz val="11"/>
        <color theme="1"/>
        <rFont val="Calibri"/>
        <family val="2"/>
      </rPr>
      <t xml:space="preserve">Implementar y actualizar el archivo digital y fisico, garantizando la custodia de la información y la veracidad del mismo </t>
    </r>
  </si>
  <si>
    <r>
      <t xml:space="preserve">4. </t>
    </r>
    <r>
      <rPr>
        <sz val="11"/>
        <color theme="1"/>
        <rFont val="Calibri"/>
        <family val="2"/>
      </rPr>
      <t xml:space="preserve">Realizar las actividades de orden logístico y operativo para coadyuvar en el desarrollo de las funciones de la oficina de planeación. </t>
    </r>
  </si>
  <si>
    <r>
      <t xml:space="preserve">5. </t>
    </r>
    <r>
      <rPr>
        <sz val="11"/>
        <color theme="1"/>
        <rFont val="Calibri"/>
        <family val="2"/>
      </rPr>
      <t xml:space="preserve">Generar y mantener actualizadas las bases de datos que sean necesarias para el almacenamiento oportuno de la información </t>
    </r>
  </si>
  <si>
    <r>
      <t xml:space="preserve">6. </t>
    </r>
    <r>
      <rPr>
        <sz val="11"/>
        <color theme="1"/>
        <rFont val="Calibri"/>
        <family val="2"/>
      </rPr>
      <t xml:space="preserve">Participar en las reuniones en los cuales sea designado por el apoyo a la supervisión y/o la supervisión. </t>
    </r>
  </si>
  <si>
    <r>
      <t xml:space="preserve">2. </t>
    </r>
    <r>
      <rPr>
        <sz val="11"/>
        <color theme="1"/>
        <rFont val="Calibri"/>
        <family val="2"/>
      </rPr>
      <t xml:space="preserve">Realizar la elaboración de los estudios previos de los proyectos de inversión designados por el ordenador del gasto, de acuerdo con el plan de compras del Área de Gestión del Desarrollo Local </t>
    </r>
  </si>
  <si>
    <r>
      <t xml:space="preserve">3. </t>
    </r>
    <r>
      <rPr>
        <sz val="11"/>
        <color theme="1"/>
        <rFont val="Calibri"/>
        <family val="2"/>
      </rPr>
      <t xml:space="preserve">Realizar actividades de planeación presupuestal y seguimiento de los proyectos de inversión que le sean asignados. </t>
    </r>
  </si>
  <si>
    <r>
      <t xml:space="preserve">1. </t>
    </r>
    <r>
      <rPr>
        <sz val="11"/>
        <color theme="1"/>
        <rFont val="Calibri"/>
        <family val="2"/>
      </rPr>
      <t xml:space="preserve">Crear y ejecutar planes de comunicación interna y externa que reflejen los objetivos y valores de la organización. </t>
    </r>
  </si>
  <si>
    <r>
      <t xml:space="preserve">2. </t>
    </r>
    <r>
      <rPr>
        <sz val="11"/>
        <color theme="1"/>
        <rFont val="Calibri"/>
        <family val="2"/>
      </rPr>
      <t xml:space="preserve">Establecer y mantener relaciones efectivas con medios de comunicación, periodistas y otras partes interesadas, así como coordinar entrevistas, conferencias de prensa y eventos mediáticos. </t>
    </r>
  </si>
  <si>
    <r>
      <t xml:space="preserve">3. </t>
    </r>
    <r>
      <rPr>
        <sz val="11"/>
        <color theme="1"/>
        <rFont val="Calibri"/>
        <family val="2"/>
      </rPr>
      <t>Redactar comunicados de prensa, boletines informativos y publicaciones para diferentes plataformas, así como supervisar la calidad y coherencia de los mensajes difundidos en redes sociales, sitios web y otros canales.</t>
    </r>
  </si>
  <si>
    <r>
      <t xml:space="preserve">4. </t>
    </r>
    <r>
      <rPr>
        <sz val="11"/>
        <color theme="1"/>
        <rFont val="Calibri"/>
        <family val="2"/>
      </rPr>
      <t xml:space="preserve">Diseñar y ejecutar estrategias para responder a situaciones de crisis comunicacional, mitigando riesgos para la reputación de la organización. </t>
    </r>
  </si>
  <si>
    <r>
      <t xml:space="preserve">5. </t>
    </r>
    <r>
      <rPr>
        <sz val="11"/>
        <color theme="1"/>
        <rFont val="Calibri"/>
        <family val="2"/>
      </rPr>
      <t xml:space="preserve">Liderar y supervisar al personal del área de comunicaciones, asignando tareas y asegurando el cumplimiento de metas. </t>
    </r>
  </si>
  <si>
    <r>
      <t xml:space="preserve">6. </t>
    </r>
    <r>
      <rPr>
        <sz val="11"/>
        <color theme="1"/>
        <rFont val="Calibri"/>
        <family val="2"/>
      </rPr>
      <t xml:space="preserve">Realizar seguimiento de noticias relevantes sobre la organización y su entorno, analizando el impacto mediático de sus actividades. </t>
    </r>
  </si>
  <si>
    <r>
      <t xml:space="preserve">7. </t>
    </r>
    <r>
      <rPr>
        <sz val="11"/>
        <color theme="1"/>
        <rFont val="Calibri"/>
        <family val="2"/>
      </rPr>
      <t xml:space="preserve">Coordinar la logística y comunicación de eventos institucionales, como ruedas de prensa, lanzamientos y actividades de responsabilidad social. </t>
    </r>
  </si>
  <si>
    <r>
      <t xml:space="preserve">8. </t>
    </r>
    <r>
      <rPr>
        <sz val="11"/>
        <color theme="1"/>
        <rFont val="Calibri"/>
        <family val="2"/>
      </rPr>
      <t xml:space="preserve">Diseñar campañas publicitarias y de relaciones públicas que impulsen la imagen de la organización. </t>
    </r>
  </si>
  <si>
    <r>
      <t xml:space="preserve">9. </t>
    </r>
    <r>
      <rPr>
        <sz val="11"/>
        <color theme="1"/>
        <rFont val="Calibri"/>
        <family val="2"/>
      </rPr>
      <t xml:space="preserve">Actuar como portavoz de la organización en medios de comunicación o ante audiencias clave cuando sea necesario. </t>
    </r>
  </si>
  <si>
    <r>
      <t xml:space="preserve">10. </t>
    </r>
    <r>
      <rPr>
        <sz val="11"/>
        <color theme="1"/>
        <rFont val="Calibri"/>
        <family val="2"/>
      </rPr>
      <t>Medir el impacto de las estrategias de comunicación y ajustar acciones en función de los resultados obtenidos</t>
    </r>
  </si>
  <si>
    <r>
      <t xml:space="preserve">1. </t>
    </r>
    <r>
      <rPr>
        <sz val="11"/>
        <color theme="1"/>
        <rFont val="Calibri"/>
        <family val="2"/>
      </rPr>
      <t xml:space="preserve">Prestar el apoyo Técnico en sonido a la Alcaldía Local de Suba en los eventos que se requieran y/o que soliciten a la Alcaldía o de la comunidad. </t>
    </r>
  </si>
  <si>
    <r>
      <t xml:space="preserve">2. </t>
    </r>
    <r>
      <rPr>
        <sz val="11"/>
        <color theme="1"/>
        <rFont val="Calibri"/>
        <family val="2"/>
      </rPr>
      <t xml:space="preserve">Preparar y diligenciar las planillas que den cuenta del uso de elementos utilizados en el marco de los eventos y actividades </t>
    </r>
  </si>
  <si>
    <r>
      <t xml:space="preserve">3. </t>
    </r>
    <r>
      <rPr>
        <sz val="11"/>
        <color theme="1"/>
        <rFont val="Calibri"/>
        <family val="2"/>
      </rPr>
      <t xml:space="preserve">Reportar orpotunamente los daños o posibles riesgos identificados en el manejo de cada uno de los equipos o elementos utilizados. </t>
    </r>
  </si>
  <si>
    <r>
      <t xml:space="preserve">4. </t>
    </r>
    <r>
      <rPr>
        <sz val="11"/>
        <color theme="1"/>
        <rFont val="Calibri"/>
        <family val="2"/>
      </rPr>
      <t xml:space="preserve">Realizar revisiones periódicas e informar al supervisor y/o apoyo a la supervisión del contrato y al Área de Gestión para el Desarrollo Local, el estado actual de los equipos y proponer acciones de mejora con el fin de mitigar los riesgos en el uso de los mismos. </t>
    </r>
  </si>
  <si>
    <r>
      <t xml:space="preserve">5. </t>
    </r>
    <r>
      <rPr>
        <sz val="11"/>
        <color theme="1"/>
        <rFont val="Calibri"/>
        <family val="2"/>
      </rPr>
      <t xml:space="preserve">Garantizar el cuidado y el buen manejo de los equipos o elementos de la entidad, en el marco de eventos y actividades. </t>
    </r>
  </si>
  <si>
    <r>
      <t xml:space="preserve">6. </t>
    </r>
    <r>
      <rPr>
        <sz val="11"/>
        <color theme="1"/>
        <rFont val="Calibri"/>
        <family val="2"/>
      </rPr>
      <t xml:space="preserve">Asistir puntalmente a los eventos, reuniones de preparación, capacitación, información y demás reuniones que se realicen y las que requiera su presencia. </t>
    </r>
  </si>
  <si>
    <r>
      <t xml:space="preserve">7. </t>
    </r>
    <r>
      <rPr>
        <sz val="11"/>
        <color theme="1"/>
        <rFont val="Calibri"/>
        <family val="2"/>
      </rPr>
      <t xml:space="preserve">Apoyar en la operatividad de los implementos de sonido, cableado y demás elementos que se requieran durante las presentaciones y garantizar que su funcionamiento sea óptimo durante las mismas o informar a tiempo los riesgos que implica un montaje artístico en el campo. </t>
    </r>
  </si>
  <si>
    <r>
      <t xml:space="preserve">8. </t>
    </r>
    <r>
      <rPr>
        <sz val="11"/>
        <color theme="1"/>
        <rFont val="Calibri"/>
        <family val="2"/>
      </rPr>
      <t xml:space="preserve">Apoyar a la persona que lídera el evento y/o actividad en todo lo relevante a aspectos logísticos para el desarrollo de las actividades de los componentes asignados. </t>
    </r>
  </si>
  <si>
    <r>
      <t xml:space="preserve">9. </t>
    </r>
    <r>
      <rPr>
        <sz val="11"/>
        <color theme="1"/>
        <rFont val="Calibri"/>
        <family val="2"/>
      </rPr>
      <t xml:space="preserve">Realizar visitas previas al espacio donde se llevarán a cabo las actividades y/o eventos con el fin de evaluar las necesidades y así garantizar el alistamiento previo y las condiciones óptimas del mismo . </t>
    </r>
  </si>
  <si>
    <r>
      <t xml:space="preserve">10. </t>
    </r>
    <r>
      <rPr>
        <sz val="11"/>
        <color theme="1"/>
        <rFont val="Calibri"/>
        <family val="2"/>
      </rPr>
      <t xml:space="preserve">Apoyar el traslado y custodia de los elementos y equipos que se ponen a disposición de las diferentes actividades. </t>
    </r>
  </si>
  <si>
    <r>
      <t xml:space="preserve">11. </t>
    </r>
    <r>
      <rPr>
        <sz val="11"/>
        <color theme="1"/>
        <rFont val="Calibri"/>
        <family val="2"/>
      </rPr>
      <t xml:space="preserve">Cumplir con los protocolos utilizados por la Alcaldía para el retiro y el ingreso de los bienes en calidad de préstamo. </t>
    </r>
  </si>
  <si>
    <r>
      <t xml:space="preserve">12. </t>
    </r>
    <r>
      <rPr>
        <sz val="11"/>
        <color theme="1"/>
        <rFont val="Calibri"/>
        <family val="2"/>
      </rPr>
      <t xml:space="preserve">Realizar el reporte de manera inmediata a la persona lider del evento o actividad, en el caso de cualquier anomalia identificada </t>
    </r>
  </si>
  <si>
    <r>
      <t xml:space="preserve">13. </t>
    </r>
    <r>
      <rPr>
        <sz val="11"/>
        <color theme="1"/>
        <rFont val="Calibri"/>
        <family val="2"/>
      </rPr>
      <t>Las demás que se le asignen y que surjan de la naturaleza del contrato o que sean solicitadas por el supervisor del contrato.</t>
    </r>
  </si>
  <si>
    <r>
      <t xml:space="preserve">1. </t>
    </r>
    <r>
      <rPr>
        <sz val="11"/>
        <color theme="1"/>
        <rFont val="Calibri"/>
        <family val="2"/>
      </rPr>
      <t xml:space="preserve">Desarrollar comunicados, cubrimientos y apoyo a temas asociados a prensa, de acuerdo con los temas asignados. </t>
    </r>
  </si>
  <si>
    <r>
      <t xml:space="preserve">2. </t>
    </r>
    <r>
      <rPr>
        <sz val="11"/>
        <color theme="1"/>
        <rFont val="Calibri"/>
        <family val="2"/>
      </rPr>
      <t xml:space="preserve">Realizar seguimiento a las necesidades y requerimientos comunicacionales de la Alcaldía Local. </t>
    </r>
  </si>
  <si>
    <r>
      <t xml:space="preserve">3. </t>
    </r>
    <r>
      <rPr>
        <sz val="11"/>
        <color theme="1"/>
        <rFont val="Calibri"/>
        <family val="2"/>
      </rPr>
      <t xml:space="preserve">Apoyar el cubrimiento de actividades, operativos, eventos y demás acciones desarrollas por la Alcaldía Local. </t>
    </r>
  </si>
  <si>
    <r>
      <t xml:space="preserve">4. </t>
    </r>
    <r>
      <rPr>
        <sz val="11"/>
        <color theme="1"/>
        <rFont val="Calibri"/>
        <family val="2"/>
      </rPr>
      <t xml:space="preserve">Crear y ejecutar publicaciones impresas y/o digitales con contenidos de la entidad con la periodicidad que determine el líder de comunicaciones. </t>
    </r>
  </si>
  <si>
    <r>
      <t xml:space="preserve">5. </t>
    </r>
    <r>
      <rPr>
        <sz val="11"/>
        <color theme="1"/>
        <rFont val="Calibri"/>
        <family val="2"/>
      </rPr>
      <t xml:space="preserve">Alimentar en la página web de la entidad, el contenido noticioso y de prensa a que haya lugar </t>
    </r>
  </si>
  <si>
    <r>
      <t xml:space="preserve">6. </t>
    </r>
    <r>
      <rPr>
        <sz val="11"/>
        <color theme="1"/>
        <rFont val="Calibri"/>
        <family val="2"/>
      </rPr>
      <t xml:space="preserve">Apoyar la realización, conceptualización y desarrollo de piezas audiovisuales requeridas por la Alcaldía Local. </t>
    </r>
  </si>
  <si>
    <r>
      <t xml:space="preserve">7. </t>
    </r>
    <r>
      <rPr>
        <sz val="11"/>
        <color theme="1"/>
        <rFont val="Calibri"/>
        <family val="2"/>
      </rPr>
      <t>Apoyar en el monitoreo de medios de comunicación y seguimiento a los contenidos de la Alcaldía Local.</t>
    </r>
  </si>
  <si>
    <r>
      <t xml:space="preserve">1. </t>
    </r>
    <r>
      <rPr>
        <sz val="11"/>
        <color theme="1"/>
        <rFont val="Calibri"/>
        <family val="2"/>
      </rPr>
      <t xml:space="preserve">Apoyar en la elaboración de estudios de mercado, análisis de sector y estudios previos en cada una de las necesidades de contratación respectivos para los procesos licitatorios del Área de Gestión Del Desarrollo Loca en infraestructura y su correspondientes Interventoría. </t>
    </r>
  </si>
  <si>
    <r>
      <t xml:space="preserve">2. </t>
    </r>
    <r>
      <rPr>
        <sz val="11"/>
        <color theme="1"/>
        <rFont val="Calibri"/>
        <family val="2"/>
      </rPr>
      <t xml:space="preserve">Apoyar a los profesionales designados en el proceso de acompañamiento y seguimiento técnico, administrativo, financiero y legal de los contratos y convenios que le sean asignados, de acuerdo con los lineamientos establecidos por la ley. </t>
    </r>
  </si>
  <si>
    <r>
      <t xml:space="preserve">3. </t>
    </r>
    <r>
      <rPr>
        <sz val="11"/>
        <color theme="1"/>
        <rFont val="Calibri"/>
        <family val="2"/>
      </rPr>
      <t xml:space="preserve">Apoyar en la realización de documentos financieros necesarios para los procesos de contratación en la etapa precontractual, contractual y liquidación que se adelanten en el Fondo de Desarrollo Local. </t>
    </r>
  </si>
  <si>
    <r>
      <t xml:space="preserve">4. </t>
    </r>
    <r>
      <rPr>
        <sz val="11"/>
        <color theme="1"/>
        <rFont val="Calibri"/>
        <family val="2"/>
      </rPr>
      <t xml:space="preserve">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</si>
  <si>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 xml:space="preserve">7. </t>
    </r>
    <r>
      <rPr>
        <sz val="11"/>
        <color theme="1"/>
        <rFont val="Calibri"/>
        <family val="2"/>
      </rPr>
      <t xml:space="preserve">Apoyar las evaluaciones en el componente técnico y/o financiero de los proponentes y las propuestas que le sean asignadas, en el marco de los procesos de selección de contratistas que adelanta en el Área de Gestión de Desarrollo Local. </t>
    </r>
  </si>
  <si>
    <r>
      <t xml:space="preserve">8. </t>
    </r>
    <r>
      <rPr>
        <sz val="11"/>
        <color theme="1"/>
        <rFont val="Calibri"/>
        <family val="2"/>
      </rPr>
      <t xml:space="preserve">Apoyar la elaboración de los conceptos técnicos que den insumo para efectuar el cumplimiento de garantías y pólizas que se generen en los proyectos adelantados por el Fondo de Desarrollo Local en materia de infraestructura Vial y Parques, previo al trámite por parte de la Gestión Contractual. </t>
    </r>
  </si>
  <si>
    <t xml:space="preserve">7. Las demás que sean inherentes al objeto contractual, que se encuentren en la normatividad o que sean solicitadas por el supervisor del contrato. </t>
  </si>
  <si>
    <r>
      <t xml:space="preserve">1. </t>
    </r>
    <r>
      <rPr>
        <sz val="11"/>
        <color theme="1"/>
        <rFont val="Calibri"/>
        <family val="2"/>
      </rPr>
      <t xml:space="preserve">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 </t>
    </r>
  </si>
  <si>
    <r>
      <t xml:space="preserve">5. </t>
    </r>
    <r>
      <rPr>
        <sz val="11"/>
        <color theme="1"/>
        <rFont val="Calibri"/>
        <family val="2"/>
      </rPr>
      <t xml:space="preserve">Atender a los ciudadanos en las fechas y horas establecidas de atención </t>
    </r>
  </si>
  <si>
    <r>
      <t xml:space="preserve">9. </t>
    </r>
    <r>
      <rPr>
        <sz val="11"/>
        <color theme="1"/>
        <rFont val="Calibri"/>
        <family val="2"/>
      </rPr>
      <t>Las demás que se reasignen de acuerdo al objeto contractual</t>
    </r>
  </si>
  <si>
    <r>
      <t>1.</t>
    </r>
    <r>
      <rPr>
        <sz val="11"/>
        <color theme="1"/>
        <rFont val="Calibri"/>
        <family val="2"/>
      </rPr>
      <t xml:space="preserve"> Clasificar los expedientes asignados por vigencia y tipologías: espacio público, establecimientos de comercio Ley 232 de 1995 y régimen de obras y urbanismo. </t>
    </r>
  </si>
  <si>
    <r>
      <t>2.</t>
    </r>
    <r>
      <rPr>
        <sz val="11"/>
        <color theme="1"/>
        <rFont val="Calibri"/>
        <family val="2"/>
      </rPr>
      <t xml:space="preserve"> Analizar jurídicamente los expedientes asignados y emitir como mínimo treinta (30) impulsos procesales de acuerdo con la revisión realizada, que permitan ejecutar la actuación jurídica conforme con la naturaleza del proceso que corresponda. </t>
    </r>
  </si>
  <si>
    <r>
      <t>3.</t>
    </r>
    <r>
      <rPr>
        <sz val="11"/>
        <color theme="1"/>
        <rFont val="Calibri"/>
        <family val="2"/>
      </rPr>
      <t xml:space="preserve"> Determinar del reparto asignado, los expedientes que pueden ser archivados a partir de las causales de caducidad y/o prescripción y/o pérdida de fuerza de ejecutoria del acto administrativo. </t>
    </r>
  </si>
  <si>
    <r>
      <t>4.</t>
    </r>
    <r>
      <rPr>
        <sz val="11"/>
        <color theme="1"/>
        <rFont val="Calibri"/>
        <family val="2"/>
      </rPr>
      <t xml:space="preserve">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r>
  </si>
  <si>
    <r>
      <t>6.</t>
    </r>
    <r>
      <rPr>
        <sz val="11"/>
        <color theme="1"/>
        <rFont val="Calibri"/>
        <family val="2"/>
      </rPr>
      <t xml:space="preserve"> Proyectar para firma del alcalde local las solicitudes de información y/o concepto dirigidas a las instancias distritales competentes y realizar su respectivo seguimiento. </t>
    </r>
  </si>
  <si>
    <r>
      <t>7.</t>
    </r>
    <r>
      <rPr>
        <sz val="11"/>
        <color theme="1"/>
        <rFont val="Calibri"/>
        <family val="2"/>
      </rPr>
      <t xml:space="preserve"> Realizar seguimiento a las visitas técnicas solicitadas y a la oportuna entrega del correspondiente informe. </t>
    </r>
  </si>
  <si>
    <r>
      <t>8.</t>
    </r>
    <r>
      <rPr>
        <sz val="11"/>
        <color theme="1"/>
        <rFont val="Calibri"/>
        <family val="2"/>
      </rPr>
      <t xml:space="preserve">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 </t>
    </r>
  </si>
  <si>
    <r>
      <t>9.</t>
    </r>
    <r>
      <rPr>
        <sz val="11"/>
        <color theme="1"/>
        <rFont val="Calibri"/>
        <family val="2"/>
      </rPr>
      <t xml:space="preserve"> Incorporar al expediente físico los actos administrativos y/o la documentación generada por cada impulso procesal realizado. </t>
    </r>
  </si>
  <si>
    <r>
      <t>10.</t>
    </r>
    <r>
      <rPr>
        <sz val="11"/>
        <color theme="1"/>
        <rFont val="Calibri"/>
        <family val="2"/>
      </rPr>
      <t xml:space="preserve"> Apoyar cuando sea requerido los trámites necesarios a la Alcaldía Local para surtir el trámite de notificación personal y mediante edicto de los actos administrativos y decisiones, en los términos de la Ley 1437 de 2011. </t>
    </r>
  </si>
  <si>
    <r>
      <t>11.</t>
    </r>
    <r>
      <rPr>
        <sz val="11"/>
        <color theme="1"/>
        <rFont val="Calibri"/>
        <family val="2"/>
      </rPr>
      <t xml:space="preserve"> Registrar correctamente en el Aplicativo SI ACTUA la actuación realizada en cada uno de los expedientes asignados, dejando constancia en el expediente físico de dicha actualización. </t>
    </r>
  </si>
  <si>
    <r>
      <t>12.</t>
    </r>
    <r>
      <rPr>
        <sz val="11"/>
        <color theme="1"/>
        <rFont val="Calibri"/>
        <family val="2"/>
      </rPr>
      <t xml:space="preserve"> Asistir a las reuniones a las que sea citado o designado, para la atención de los asuntos relacionados con el objeto contractual. </t>
    </r>
  </si>
  <si>
    <r>
      <t>13.</t>
    </r>
    <r>
      <rPr>
        <sz val="11"/>
        <color theme="1"/>
        <rFont val="Calibri"/>
        <family val="2"/>
      </rPr>
      <t xml:space="preserve"> Presentar informe mensual de las actividades realizadas en cumplimiento de las obligaciones pactadas. </t>
    </r>
  </si>
  <si>
    <r>
      <t>14.</t>
    </r>
    <r>
      <rPr>
        <sz val="11"/>
        <color theme="1"/>
        <rFont val="Calibri"/>
        <family val="2"/>
      </rPr>
      <t xml:space="preserve"> Entregar, mensualmente, el archivo de los documentos suscritos que haya generado en cumplimiento del objeto y obligaciones contractuales. </t>
    </r>
  </si>
  <si>
    <r>
      <t>15.</t>
    </r>
    <r>
      <rPr>
        <sz val="11"/>
        <color theme="1"/>
        <rFont val="Calibri"/>
        <family val="2"/>
      </rPr>
      <t xml:space="preserve"> Las demás que se le asignen y que surjan de la naturaleza del contrato. </t>
    </r>
  </si>
  <si>
    <r>
      <t xml:space="preserve">1. </t>
    </r>
    <r>
      <rPr>
        <sz val="11"/>
        <color theme="1"/>
        <rFont val="Calibri"/>
        <family val="2"/>
      </rPr>
      <t xml:space="preserve">Realizar las actividades precontractuales, contractuales y/o de seguimiento que sean necesarias para la correcta ejecución del proyecto de inversión. </t>
    </r>
  </si>
  <si>
    <t xml:space="preserve">1. Formular y elaborar los estudios de mercado, estudios previos y anexos técnicos respectivos para los procesos licitatorios que sean del Área de Gestión Del Desarrollo Loca en infraestructura y su correspondientes Interventoría. </t>
  </si>
  <si>
    <t xml:space="preserve">4. Elaborar los informes y demás documentos que el Alcalde Local requiera para el pleno cumplimiento de las metas físicas y financieras del plan de Desarrollo Local en materia de infraestructura. </t>
  </si>
  <si>
    <t xml:space="preserve">6. Atender las consultas y elaborar las respuestas a los ciudadanos, entidades, entes de control y funcionarios que los requieran, respecto a los procesos de contratación suscritos por la entidad, de conformidad con la normatividad vigente y apoyar la administración de esta información en el aplicativo Orfeo. </t>
  </si>
  <si>
    <t xml:space="preserve">7. Asistir a los comités, reuniones y convocatorias en donde se convoque al Alcalde Local y requiera apoyo 3técnico del Área Gestión Del Desarrollo Local. </t>
  </si>
  <si>
    <t xml:space="preserve">9. Realizar las evaluaciones técnicas que le sean asignadas, de los proponentes y las propuestas presentadas en los procesos de selección de contratista que adelanta en el Área de Gestión de Desarrollo Local. </t>
  </si>
  <si>
    <t xml:space="preserve">2. Realizar el control y seguimiento por medio de actos administrativos de tramite o de fondo, al cumplimiento del régimen urbanístico y de obras en la localidad de Suba. </t>
  </si>
  <si>
    <t xml:space="preserve">3. Revisar y analizar la clasificación realizada por los contratistas abogados de los expedientes asignados por vigencia y tipologías: espacio público, establecimientos de comercio Ley 232 de 1995 y régimen de obras y urbanismo. </t>
  </si>
  <si>
    <t xml:space="preserve">4. Revisar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 </t>
  </si>
  <si>
    <t xml:space="preserve">5. Realizar los ajustes a los proyectos de actos administrativos realizados por los contratistas abogados a partir de las observaciones y/o modificaciones sugeridas por el profesional que cumpla con el rol de supervisión estratégica de depuración e impulso procesal local de la Alcaldía, o quien este designe. </t>
  </si>
  <si>
    <t xml:space="preserve">6. Revisar los documentos para firma del alcalde local, de las solicitudes de información y/o concepto dirigidas a las instancias distritales competentes y realizar su respectivo seguimiento. </t>
  </si>
  <si>
    <t xml:space="preserve">7. Revisar la tipificación del reparto asignado, los expedientes que pueden ser archivados a partir de las causales de caducidad y/o prescripción y/o perdida de fuerza de ejecutoria del acto administrativo. </t>
  </si>
  <si>
    <t>8. Las demás que se le asignen y que surjan de la naturaleza del contrato</t>
  </si>
  <si>
    <t>7. Realizar los eventos ciudadanos y/o comunitarios que le sean designados.</t>
  </si>
  <si>
    <t xml:space="preserve">1. Realizar y entregar para aprobación un cronograma de actividades, entrega de productos y plan de Trabajo. </t>
  </si>
  <si>
    <t xml:space="preserve">1. Realizar acompañamiento en las distintas etapas del proceso de contratación en relación con los contratos, convenios y demás acuerdos de voluntades que suscriba el Área de Gestión del Desarrollo Local Alcaldía Local de Suba. </t>
  </si>
  <si>
    <t xml:space="preserve">2. Realizar la orientación jurídica para la formulación de proyectos de inversión de la Alcaldía Local de Suba para cumplir las metas asociadas, según el Plan de Desarrollo Local 2025- 2028. </t>
  </si>
  <si>
    <t xml:space="preserve">3. Participar en los diferentes comités, reuniones, mesas de trabajo y audiencias de contratación de los procesos de selección que le sean asignados. </t>
  </si>
  <si>
    <t xml:space="preserve">4. Revisar y apoyar las evaluaciones jurídicas y/o técnicas de los proponentes y propuestas presentadas dentro de los procesos de selección de contratistas que le asignadas </t>
  </si>
  <si>
    <t xml:space="preserve">5. Remitir los documentos que le sean solicitados y mantener actualizadas las bases de datos que se manejen en la oficina de planeación </t>
  </si>
  <si>
    <t xml:space="preserve">6. Apoyar jurídicamente las respuestas de los requerimientos que efectúen los diferentes entes de control, corporaciones públicas y/o la comunidad en general, que le sean asignados por el apoyo a la supervisión del contrato y/o el Alcalde Local, y suministrar la información para la consolidación de aquellos que se requieran. </t>
  </si>
  <si>
    <t xml:space="preserve">7. Participar en las reuniones en los cuales sea designado por el apoyo a la supervisión y/o la supervisión. </t>
  </si>
  <si>
    <t xml:space="preserve">2.Atender las solicitudes de la comunidad, entidades gubernamentales y privadas o de oficio, por presuntos casos de maltrato animal mediante visitas de verificación. </t>
  </si>
  <si>
    <t xml:space="preserve">3.Articular acciones, actividades y jornadas con el IDPYBA en territorio. </t>
  </si>
  <si>
    <t xml:space="preserve">4.Asistir y acompañar reuniones de instancias de participación ciudadana, principalmente al Consejo Local PyBA. </t>
  </si>
  <si>
    <t>5.Presidir como delegado del Alcalde Local los consejos locales PyBA formalizados, dando cumplimiento al acuerdo 524 de 2013.</t>
  </si>
  <si>
    <t xml:space="preserve">6.Acompañar actividades, brigadas y jornadas PyBA, brindando apoyo logístico a nivel local, tanto con entidades como con la comunidad. </t>
  </si>
  <si>
    <t xml:space="preserve">7.Servir de enlace entre la comunidad y el IDPYBA para la atención de requerimientos relacionados con la protección y el bienestar animal de la localidad. </t>
  </si>
  <si>
    <t xml:space="preserve">8.Llevar a cabo el registro de perros potencialmente peligrosos ante la alcaldía localidad y el registro Ciudadano de 4 patas de IDPYBA </t>
  </si>
  <si>
    <t xml:space="preserve">9.Coordinar una estrategia de identificación de problemáticas, necesidades y aliados en la localidad para la atención de los animales </t>
  </si>
  <si>
    <t>10.Las demás actividades que le sean asignadas por el supervisor y/o apoyo a la supervisión del contrato que sean relacionadas con el objeto del contrato.</t>
  </si>
  <si>
    <t xml:space="preserve">1. Realizar las actividades técnicas operativas y administrativas que le sean designadas por el apoyo a la supervisión </t>
  </si>
  <si>
    <t xml:space="preserve">2.Realizar la verificación, depuración, reasignación y seguimiento al trámite de los radicados en el sistema de correspondencia Orfeo, así como correo electrónico en los temas de planeación. </t>
  </si>
  <si>
    <t xml:space="preserve">3.Implementar y actualizar el archivo digital y fisico, garantizando la custodia de la información y la veracidad del mismo </t>
  </si>
  <si>
    <t xml:space="preserve">4.Realizar las actividades de orden logístico y operativo para coadyuvar en el desarrollo de las funciones de la oficina de planeación. </t>
  </si>
  <si>
    <t xml:space="preserve">5.Generar y mantener actualizadas las bases de datos que sean necesarias para el almacenamiento oportuno de la información </t>
  </si>
  <si>
    <t xml:space="preserve">6.Participar en las reuniones en los cuales sea designado por el apoyo a la supervisión y/o la supervisión. </t>
  </si>
  <si>
    <t>7.Las demás actividades que le sean asignadas por el Alcalde Local y/o el apoyo a la supervisión del contrato y que surjan de la naturaleza del contrato</t>
  </si>
  <si>
    <t xml:space="preserve">2.Aportar el conocimiento técnico y experiencia profesional en la dinamización del sistema de Innovación Pública del Distrito </t>
  </si>
  <si>
    <t xml:space="preserve">3.Realizar la gestión institucional e interinstitucional a nivel local o Distrital requerida para el cumplimiento de los objetivos del laboratorio de innovación de la Alcaldía Local de Suba SubaLab </t>
  </si>
  <si>
    <t xml:space="preserve">4.Elaborar propuestas metodológicas y proporcionar contenidos para llevar a cabo los procesos formativos requeridos por SubaLab. </t>
  </si>
  <si>
    <t xml:space="preserve">5.Acompañar las diferentes reuniones y eventos que se programen para gestionar la realización de los procesos de formación y experimentación que adelante SubaLab y aquellas que se asignen </t>
  </si>
  <si>
    <t xml:space="preserve">6.Participar del diseño de procesos formativos tales como talleres o capacitaciones, presenciales o virtuales en materia de innovación para los funcionarios y contratistas de la Entidad. </t>
  </si>
  <si>
    <t xml:space="preserve">7.Brindar apoyo a la gestión institucional que se requiera para la adecuada realización de modelos de mejoramiento organizacional. </t>
  </si>
  <si>
    <t xml:space="preserve">8.Elaborar informe que reporte los alcances de ciudadanos y el impacto de los diseños desarrollados. </t>
  </si>
  <si>
    <t xml:space="preserve">9.Diseñar, gestionar y realizar actividades de innovación social que promuevan el empoderamiento ciudadano y genere cercanía a la Alcaldía y promueva su participación </t>
  </si>
  <si>
    <t xml:space="preserve">10.Realizar la convocatoria y perfilamiento de los participantes en el proceso que pueden ser representantes líderes,representantes de las juntas de acción comunal, entre otros que podrían participar en el laboratorio. </t>
  </si>
  <si>
    <t>11.Apoyar las demás actividades que le sean asignadas por el Alcalde Local y/o el apoyo a la supervisión del contrato y que surjan de la naturaleza del contrato</t>
  </si>
  <si>
    <t xml:space="preserve">11. Responder por los daños menores o deterioro del vehículo que sean causados durante la ejecución del contrato, que no justifique afectar la Póliza de seguros </t>
  </si>
  <si>
    <t xml:space="preserve">2. Actualizar verificar e implementar el programa de gestión compartida en las obras correspondientes. </t>
  </si>
  <si>
    <t xml:space="preserve">3. Apoyar las evaluaciones técnicas que le sean asignadas, de los proponentes y las propuestas presentadas en los procesos de selección de contratista que adelanta en el Área de Gestión de Desarrollo Local. </t>
  </si>
  <si>
    <t xml:space="preserve">4. Elaborar los conceptos técnicos que den insumo para efectuar el cumplimiento de garantias y polizas que se generen en los proyectos adelantados por el Fondo de Desarrollo Local en materia de infraestructura, previo al trámite por parte de la Gestión Contractual. </t>
  </si>
  <si>
    <t xml:space="preserve">6. Realizar las actividades necesarias para la depuración de los compromisos constituidos como obligaciones por pagar. </t>
  </si>
  <si>
    <t xml:space="preserve">7. Asistir a las reuniones, consejos, mesas e instancias de participación que se generen o se relacionen con los asuntos locales o que se desarrollen en la localidad, que le sean designados por el Alcalde y/o el apoyo a la supervisión del contrato. </t>
  </si>
  <si>
    <t xml:space="preserve">8. Realizar los documentos necesarios para la rendición de informes, rendición de cuentas y avances del Plan de Desarrollo Local a entes de control, entidades, instancias de participación y comunidad en general. </t>
  </si>
  <si>
    <t xml:space="preserve">9. Apoyar la elaboración de los diagnósticos, documentos técnicos, análisis de sector, estudios de mercado y todos los demás que hagan parte de la formulación de los proyectos a su cargo. </t>
  </si>
  <si>
    <r>
      <t xml:space="preserve">2. </t>
    </r>
    <r>
      <rPr>
        <sz val="11"/>
        <color theme="1"/>
        <rFont val="Calibri"/>
        <family val="2"/>
      </rPr>
      <t>Presentar al profesional responsable del área jurídica designado por el Alcalde Local un plan de trabajo mensual que contenga como mínimo la programación georreferenciada de las actividades a llevar a cabo en el territorio al igual que el tiempo de dedicación a la preparación y entrega de informes.</t>
    </r>
  </si>
  <si>
    <r>
      <t>3.</t>
    </r>
    <r>
      <rPr>
        <sz val="11"/>
        <color theme="1"/>
        <rFont val="Calibri"/>
        <family val="2"/>
      </rPr>
      <t xml:space="preserve"> Solicitar al archivo local los expedientes que hacen parte de las visitas establecidas en el plan de trabajo y de ser necesario establecer dialogo con el abogado que genera la solicitud para aclarar cualquier inquietud.</t>
    </r>
  </si>
  <si>
    <r>
      <t>4.</t>
    </r>
    <r>
      <rPr>
        <sz val="11"/>
        <color theme="1"/>
        <rFont val="Calibri"/>
        <family val="2"/>
      </rPr>
      <t xml:space="preserve">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t>
    </r>
  </si>
  <si>
    <r>
      <t>5.</t>
    </r>
    <r>
      <rPr>
        <sz val="11"/>
        <color theme="1"/>
        <rFont val="Calibri"/>
        <family val="2"/>
      </rPr>
      <t xml:space="preserve"> Realizar las visitas que, en materia de urbanismo, espacio público o actividad económica, le sean asignadas, en desarrollo de la práctica de pruebas ordenadas dentro de una actuación y presentar el respectivo informe en los términos y formatos establecidos.</t>
    </r>
  </si>
  <si>
    <r>
      <t>6.</t>
    </r>
    <r>
      <rPr>
        <sz val="11"/>
        <color theme="1"/>
        <rFont val="Calibri"/>
        <family val="2"/>
      </rPr>
      <t xml:space="preserve"> Utilizar las plataformas tecnológicas, aplicativos distritales, planos, planchas catastrales y demás herramientas avaladas por las instancias técnicas estatales como soporte adicional a los informes presentados.</t>
    </r>
  </si>
  <si>
    <r>
      <t>7.</t>
    </r>
    <r>
      <rPr>
        <sz val="11"/>
        <color theme="1"/>
        <rFont val="Calibri"/>
        <family val="2"/>
      </rPr>
      <t xml:space="preserve"> Registrar correctamente en el Aplicativo ¿SI ACTUA¿ el informe técnico realizado en cada uno de los expedientes asignados.</t>
    </r>
  </si>
  <si>
    <r>
      <t>8.</t>
    </r>
    <r>
      <rPr>
        <sz val="11"/>
        <color theme="1"/>
        <rFont val="Calibri"/>
        <family val="2"/>
      </rPr>
      <t xml:space="preserve"> Proyectar respuesta oportuna a la totalidad de las solicitudes radicadas en el aplicativo institucional ORFEO asociándolos en debida forma al radicado que lo origina.</t>
    </r>
  </si>
  <si>
    <r>
      <t>9.</t>
    </r>
    <r>
      <rPr>
        <sz val="11"/>
        <color theme="1"/>
        <rFont val="Calibri"/>
        <family val="2"/>
      </rPr>
      <t xml:space="preserve"> Garantizar los mecanismos de movilidad que le permitan realizar los desplazamientos en la localidad para la correcta ejecución de las visitas programadas.</t>
    </r>
  </si>
  <si>
    <r>
      <t>10.</t>
    </r>
    <r>
      <rPr>
        <sz val="11"/>
        <color theme="1"/>
        <rFont val="Calibri"/>
        <family val="2"/>
      </rPr>
      <t xml:space="preserve"> Asistir a las reuniones a las que sea citado o designado, para la atención de los asuntos relacionados con el objeto contractual.</t>
    </r>
  </si>
  <si>
    <r>
      <t>11.</t>
    </r>
    <r>
      <rPr>
        <sz val="11"/>
        <color theme="1"/>
        <rFont val="Calibri"/>
        <family val="2"/>
      </rPr>
      <t xml:space="preserve"> Presentar informe mensual de las actividades realizadas, dando cuenta del cumplimiento de las obligaciones pactadas.</t>
    </r>
  </si>
  <si>
    <r>
      <t>12.</t>
    </r>
    <r>
      <rPr>
        <sz val="11"/>
        <color theme="1"/>
        <rFont val="Calibri"/>
        <family val="2"/>
      </rPr>
      <t xml:space="preserve"> Entregar mensualmente al archivo los documentos que genere en cumplimiento del objeto y obligaciones contractuales, los cuales deben estar debidamente suscritos.</t>
    </r>
  </si>
  <si>
    <r>
      <t>13.</t>
    </r>
    <r>
      <rPr>
        <sz val="11"/>
        <color theme="1"/>
        <rFont val="Calibri"/>
        <family val="2"/>
      </rPr>
      <t xml:space="preserve"> Asistir a las reuniones a las que sea citado o designado, para la atención de los asuntos relacionados con el objeto contractual.</t>
    </r>
  </si>
  <si>
    <r>
      <t>14.</t>
    </r>
    <r>
      <rPr>
        <sz val="11"/>
        <color theme="1"/>
        <rFont val="Calibri"/>
        <family val="2"/>
      </rPr>
      <t xml:space="preserve"> Presentar informe mensual de las actividades realizadas en cumplimiento de las obligaciones pactadas.</t>
    </r>
  </si>
  <si>
    <r>
      <t>15.</t>
    </r>
    <r>
      <rPr>
        <sz val="11"/>
        <color theme="1"/>
        <rFont val="Calibri"/>
        <family val="2"/>
      </rPr>
      <t xml:space="preserve"> Entregar, mensualmente, el archivo de los documentos suscritos que haya generado en cumplimiento del objeto y obligaciones contractuales.</t>
    </r>
  </si>
  <si>
    <r>
      <t>16.</t>
    </r>
    <r>
      <rPr>
        <sz val="11"/>
        <color theme="1"/>
        <rFont val="Calibri"/>
        <family val="2"/>
      </rPr>
      <t xml:space="preserve"> Las demás que se le asignen y que surjan de la naturaleza del contrato.</t>
    </r>
  </si>
  <si>
    <r>
      <t xml:space="preserve">2. </t>
    </r>
    <r>
      <rPr>
        <sz val="11"/>
        <color theme="1"/>
        <rFont val="Calibri"/>
        <family val="2"/>
      </rPr>
      <t>Informar al supervisor del contrato sobre los daños existentes o posibles en los vehículos del área gestión del desarrollo local, con el fin de tomar los correctivos necesarios de manera oportuna.</t>
    </r>
  </si>
  <si>
    <r>
      <t>3.</t>
    </r>
    <r>
      <rPr>
        <sz val="11"/>
        <color theme="1"/>
        <rFont val="Calibri"/>
        <family val="2"/>
      </rPr>
      <t xml:space="preserve"> Velar por el buen cuidado, manejo, limpieza y tenencia del vehículo asignado.</t>
    </r>
  </si>
  <si>
    <r>
      <t>4.</t>
    </r>
    <r>
      <rPr>
        <sz val="11"/>
        <color theme="1"/>
        <rFont val="Calibri"/>
        <family val="2"/>
      </rPr>
      <t xml:space="preserve"> Acompañar la realización de eventos y operativos cuando sea necesario</t>
    </r>
  </si>
  <si>
    <r>
      <t>5.</t>
    </r>
    <r>
      <rPr>
        <sz val="11"/>
        <color theme="1"/>
        <rFont val="Calibri"/>
        <family val="2"/>
      </rPr>
      <t xml:space="preserve"> Llevar un registro mensual de las novedades y desplazamiento del vehículo asignado.</t>
    </r>
  </si>
  <si>
    <r>
      <t>6.</t>
    </r>
    <r>
      <rPr>
        <sz val="11"/>
        <color theme="1"/>
        <rFont val="Calibri"/>
        <family val="2"/>
      </rPr>
      <t xml:space="preserve"> Responder por el chip del vehículo a cargo para el suministro de combustible. En caso de pérdida, alteración o deterioro del mismo, deberá asumir el costo del mismo.</t>
    </r>
  </si>
  <si>
    <r>
      <t>7.</t>
    </r>
    <r>
      <rPr>
        <sz val="11"/>
        <color theme="1"/>
        <rFont val="Calibri"/>
        <family val="2"/>
      </rPr>
      <t xml:space="preserve"> Revisar permanentemente el estado general del vehículo: aceite, combustible, agua, aire, llantas, etc., asegurando su correcto funcionamiento e informar por escrito oportunamente cualquier novedad al Coordinador de Vehículos y/o al Supervisor del contrato.</t>
    </r>
  </si>
  <si>
    <r>
      <t>8.</t>
    </r>
    <r>
      <rPr>
        <sz val="11"/>
        <color theme="1"/>
        <rFont val="Calibri"/>
        <family val="2"/>
      </rPr>
      <t xml:space="preserve"> Responder por el equipo de herramientas, señales y demás elementos del vehículo</t>
    </r>
  </si>
  <si>
    <r>
      <t>9.</t>
    </r>
    <r>
      <rPr>
        <sz val="11"/>
        <color theme="1"/>
        <rFont val="Calibri"/>
        <family val="2"/>
      </rPr>
      <t xml:space="preserve"> Informar al personal encargado el vencimiento de los documentos del vehículo y personales (SOAT, REVISIÓN TECNICOMECÁNICA Y PASE DE CONDUCCIÓN EXIGIDO).</t>
    </r>
  </si>
  <si>
    <r>
      <t>10.</t>
    </r>
    <r>
      <rPr>
        <sz val="11"/>
        <color theme="1"/>
        <rFont val="Calibri"/>
        <family val="2"/>
      </rPr>
      <t xml:space="preserve"> Guardar el vehículo en el sitio indicado por la Alcaldía Local de Suba, una vez finalizadas las actividades asignadas.</t>
    </r>
  </si>
  <si>
    <r>
      <t>11.</t>
    </r>
    <r>
      <rPr>
        <sz val="11"/>
        <color theme="1"/>
        <rFont val="Calibri"/>
        <family val="2"/>
      </rPr>
      <t xml:space="preserve"> Responder por los daños menores o deterioro del vehículo que sean causados durante la ejecución del contrato, que no justifique afectar la Póliza de seguros</t>
    </r>
  </si>
  <si>
    <r>
      <t>12.</t>
    </r>
    <r>
      <rPr>
        <sz val="11"/>
        <color theme="1"/>
        <rFont val="Calibri"/>
        <family val="2"/>
      </rPr>
      <t xml:space="preserve"> Las demás que sean inherentes al objeto contractual, que se encuentren en la normatividad vigente o sean solicitadas por el supervisor del contrato</t>
    </r>
  </si>
  <si>
    <r>
      <t xml:space="preserve">2. </t>
    </r>
    <r>
      <rPr>
        <sz val="11"/>
        <color theme="1"/>
        <rFont val="Calibri"/>
        <family val="2"/>
      </rPr>
      <t>Apoyar en la depuración del inventario, realizando ingresos y egresos en el aplicativo SI CAPITAL y en el módulo para realizar la depuración de los elementos y realizar el diligenciamiento de las bases de datos establecidas por la entidad.</t>
    </r>
  </si>
  <si>
    <r>
      <t>3.</t>
    </r>
    <r>
      <rPr>
        <sz val="11"/>
        <color theme="1"/>
        <rFont val="Calibri"/>
        <family val="2"/>
      </rPr>
      <t xml:space="preserve"> Apoyar en la depuración de la bodega de elementos nuevos y usados</t>
    </r>
  </si>
  <si>
    <r>
      <t>4.</t>
    </r>
    <r>
      <rPr>
        <sz val="11"/>
        <color theme="1"/>
        <rFont val="Calibri"/>
        <family val="2"/>
      </rPr>
      <t xml:space="preserve"> Apoyar en la depuración del kárdex de elementos de consumo.</t>
    </r>
  </si>
  <si>
    <r>
      <t>5.</t>
    </r>
    <r>
      <rPr>
        <sz val="11"/>
        <color theme="1"/>
        <rFont val="Calibri"/>
        <family val="2"/>
      </rPr>
      <t xml:space="preserve"> Las demás que sean inherentes al objeto contractual, que se encuentren en la normatividad vigente o sean solicitadas por el supervisor y/o apoyo a la supervisión del contrato.</t>
    </r>
  </si>
  <si>
    <r>
      <t xml:space="preserve">2. </t>
    </r>
    <r>
      <rPr>
        <sz val="11"/>
        <color theme="1"/>
        <rFont val="Calibri"/>
        <family val="2"/>
      </rPr>
      <t>Ingresar la información a los aplicativos dispuestos para el manejo de actuaciones administrativas</t>
    </r>
  </si>
  <si>
    <r>
      <t>3.</t>
    </r>
    <r>
      <rPr>
        <sz val="11"/>
        <color theme="1"/>
        <rFont val="Calibri"/>
        <family val="2"/>
      </rPr>
      <t xml:space="preserve"> Apoyar en la organización del archivo de gestión y la verificación y depuración documental.</t>
    </r>
  </si>
  <si>
    <r>
      <t>4.</t>
    </r>
    <r>
      <rPr>
        <sz val="11"/>
        <color theme="1"/>
        <rFont val="Calibri"/>
        <family val="2"/>
      </rPr>
      <t xml:space="preserve"> Dar correcta atención y orientación a la ciudadanía de manera personal y telefónica.</t>
    </r>
  </si>
  <si>
    <r>
      <t>5.</t>
    </r>
    <r>
      <rPr>
        <sz val="11"/>
        <color theme="1"/>
        <rFont val="Calibri"/>
        <family val="2"/>
      </rPr>
      <t xml:space="preserve"> Apoyar al Inspector de Policía en la gestión de asuntos relacionados con disponibilidad de espacios, equipos, transporte, suministros y demás elementos requeridos para el desarrollo de sus actividades.</t>
    </r>
  </si>
  <si>
    <r>
      <t>6.</t>
    </r>
    <r>
      <rPr>
        <sz val="11"/>
        <color theme="1"/>
        <rFont val="Calibri"/>
        <family val="2"/>
      </rPr>
      <t xml:space="preserve"> Asistir a las reuniones a las que sea citado o designado, para la atención de los asuntos relacionados con el objeto contractual.</t>
    </r>
  </si>
  <si>
    <r>
      <t>7.</t>
    </r>
    <r>
      <rPr>
        <sz val="11"/>
        <color theme="1"/>
        <rFont val="Calibri"/>
        <family val="2"/>
      </rPr>
      <t xml:space="preserve"> Presentar informe mensual de las actividades realizadas en cumplimiento de las obligaciones pactadas.</t>
    </r>
  </si>
  <si>
    <r>
      <t>8.</t>
    </r>
    <r>
      <rPr>
        <sz val="11"/>
        <color theme="1"/>
        <rFont val="Calibri"/>
        <family val="2"/>
      </rPr>
      <t xml:space="preserve"> Entregar, mensualmente, el archivo de los documentos suscritos que haya generado en cumplimiento del objeto y obligaciones contractuales.</t>
    </r>
  </si>
  <si>
    <r>
      <t>9.</t>
    </r>
    <r>
      <rPr>
        <sz val="11"/>
        <color theme="1"/>
        <rFont val="Calibri"/>
        <family val="2"/>
      </rPr>
      <t xml:space="preserve"> Las demás que se le asignen y que surjan de la naturaleza del Contrato.</t>
    </r>
  </si>
  <si>
    <r>
      <t xml:space="preserve">2. </t>
    </r>
    <r>
      <rPr>
        <sz val="11"/>
        <color theme="1"/>
        <rFont val="Calibri"/>
        <family val="2"/>
      </rPr>
      <t>Acompañar técnicamente a los auxiliares en la aplicación de la tabla de retención documental a la documentación producida entre el 29 de diciembre de 2006 y el 29 de septiembre de 2016 en la Alcaldía Local.</t>
    </r>
  </si>
  <si>
    <r>
      <t>3.</t>
    </r>
    <r>
      <rPr>
        <sz val="11"/>
        <color theme="1"/>
        <rFont val="Calibri"/>
        <family val="2"/>
      </rPr>
      <t xml:space="preserve"> Realizar el control de calidad a la documentación intervenida por la Alcaldía velando porque sea conformada según la estructura presentada en la Tabla de Retención Documental de la Entidad de la SGD.</t>
    </r>
  </si>
  <si>
    <r>
      <t>4.</t>
    </r>
    <r>
      <rPr>
        <sz val="11"/>
        <color theme="1"/>
        <rFont val="Calibri"/>
        <family val="2"/>
      </rPr>
      <t xml:space="preserve"> Apoyar los procesos archivísticos necesarios para el cabal cumplimiento de la organización documental de la dependencia.</t>
    </r>
  </si>
  <si>
    <r>
      <t>5.</t>
    </r>
    <r>
      <rPr>
        <sz val="11"/>
        <color theme="1"/>
        <rFont val="Calibri"/>
        <family val="2"/>
      </rPr>
      <t xml:space="preserve"> Efectuar capacitación a los funcionarios en el diligenciamiento de los formatos establecidos por la Dirección Administrativa para el buen funcionamiento de la gestión documental.</t>
    </r>
  </si>
  <si>
    <r>
      <t>6.</t>
    </r>
    <r>
      <rPr>
        <sz val="11"/>
        <color theme="1"/>
        <rFont val="Calibri"/>
        <family val="2"/>
      </rPr>
      <t xml:space="preserve"> Presentar informes mensuales de avance sobre el proceso.</t>
    </r>
  </si>
  <si>
    <r>
      <t>7.</t>
    </r>
    <r>
      <rPr>
        <sz val="11"/>
        <color theme="1"/>
        <rFont val="Calibri"/>
        <family val="2"/>
      </rPr>
      <t xml:space="preserve"> Apoyar la preparación física de las transferencias documentales primarias y secundarias aplicando los procedimientos definidos por la SDG en consonancia con lo establecido en el Decreto 1080 de 2015.</t>
    </r>
  </si>
  <si>
    <r>
      <t>8.</t>
    </r>
    <r>
      <rPr>
        <sz val="11"/>
        <color theme="1"/>
        <rFont val="Calibri"/>
        <family val="2"/>
      </rPr>
      <t xml:space="preserve"> Las demás obligaciones que sean asignadas por la Líder de Gestión Documental y de acuerdo con el objeto del contrato.</t>
    </r>
  </si>
  <si>
    <t>1. Brindar asistencia técnica profesional en la identificación de hogares y unidades productivas, asegurando su inclusión en programas de asistencia técnica y comercialización sostenible en el marco del proyecto.</t>
  </si>
  <si>
    <r>
      <t xml:space="preserve">2. </t>
    </r>
    <r>
      <rPr>
        <sz val="11"/>
        <color theme="1"/>
        <rFont val="Calibri"/>
        <family val="2"/>
      </rPr>
      <t>Monitorear el cumplimiento técnico y logístico de los contratos relacionados con proyectos de ruralidad, garantizando su alineación con las metas del Plan de Desarrollo Local.</t>
    </r>
  </si>
  <si>
    <r>
      <t>3.</t>
    </r>
    <r>
      <rPr>
        <sz val="11"/>
        <color theme="1"/>
        <rFont val="Calibri"/>
        <family val="2"/>
      </rPr>
      <t xml:space="preserve"> Asegurar respuestas oportunas y detalladas a solicitudes relacionadas con la gestión rural, priorizando temas asociados con asistencia técnica y proyectos productivos.</t>
    </r>
  </si>
  <si>
    <r>
      <t>4.</t>
    </r>
    <r>
      <rPr>
        <sz val="11"/>
        <color theme="1"/>
        <rFont val="Calibri"/>
        <family val="2"/>
      </rPr>
      <t xml:space="preserve"> Revisar y gestionar oportunamente los compromisos financieros relacionados con actividades y proyectos en el sector rural.</t>
    </r>
  </si>
  <si>
    <r>
      <t>5.</t>
    </r>
    <r>
      <rPr>
        <sz val="11"/>
        <color theme="1"/>
        <rFont val="Calibri"/>
        <family val="2"/>
      </rPr>
      <t xml:space="preserve"> Representar las iniciativas rurales en espacios de participación, asegurando la integración de la perspectiva técnica y comunitaria.</t>
    </r>
  </si>
  <si>
    <r>
      <t>6.</t>
    </r>
    <r>
      <rPr>
        <sz val="11"/>
        <color theme="1"/>
        <rFont val="Calibri"/>
        <family val="2"/>
      </rPr>
      <t xml:space="preserve"> Realizar la generación de informes detallados que incluyan avances en la vinculación de hogares, actividades técnicas y logísticas del proyecto de ruralidad.</t>
    </r>
  </si>
  <si>
    <r>
      <t>7.</t>
    </r>
    <r>
      <rPr>
        <sz val="11"/>
        <color theme="1"/>
        <rFont val="Calibri"/>
        <family val="2"/>
      </rPr>
      <t xml:space="preserve"> Proveer información técnica y análisis que respalden la implementación de estrategias para fortalecer la ruralidad en Suba, con énfasis en la operación de la ULATA</t>
    </r>
  </si>
  <si>
    <r>
      <t>8.</t>
    </r>
    <r>
      <rPr>
        <sz val="11"/>
        <color theme="1"/>
        <rFont val="Calibri"/>
        <family val="2"/>
      </rPr>
      <t xml:space="preserve"> Adaptarse a las necesidades emergentes de los proyectos rurales, apoyando en acciones estratégicas y operativas que impulsen el desarrollo sostenible de la zona rural.</t>
    </r>
  </si>
  <si>
    <r>
      <t>9.</t>
    </r>
    <r>
      <rPr>
        <sz val="11"/>
        <color theme="1"/>
        <rFont val="Calibri"/>
        <family val="2"/>
      </rPr>
      <t xml:space="preserve"> Gestionar y ejecutar acciones policivas y de control en áreas de Reserva Thomas Vander Hammen.</t>
    </r>
  </si>
  <si>
    <r>
      <t xml:space="preserve">2. </t>
    </r>
    <r>
      <rPr>
        <sz val="11"/>
        <color theme="1"/>
        <rFont val="Calibri"/>
        <family val="2"/>
      </rPr>
      <t>Analizar jurídicamente los expedientes asignados y emitir como mínimo treinta (30) impulsos procesales de acuerdo con la revisión realizada, que permitan ejecutar la actuación jurídica conforme con la naturaleza del proceso que corresponda.</t>
    </r>
  </si>
  <si>
    <r>
      <t>3.</t>
    </r>
    <r>
      <rPr>
        <sz val="11"/>
        <color theme="1"/>
        <rFont val="Calibri"/>
        <family val="2"/>
      </rPr>
      <t xml:space="preserve"> Determinar del reparto asignado, los expedientes que pueden ser archivados a partir de las causales de caducidad y/o prescripción y/o pérdida de fuerza de ejecutoria del acto administrativo.</t>
    </r>
  </si>
  <si>
    <r>
      <t>4.</t>
    </r>
    <r>
      <rPr>
        <sz val="11"/>
        <color theme="1"/>
        <rFont val="Calibri"/>
        <family val="2"/>
      </rPr>
      <t xml:space="preserve">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t>
    </r>
  </si>
  <si>
    <r>
      <t>6.</t>
    </r>
    <r>
      <rPr>
        <sz val="11"/>
        <color theme="1"/>
        <rFont val="Calibri"/>
        <family val="2"/>
      </rPr>
      <t xml:space="preserve"> Proyectar para firma del alcalde local las solicitudes de información y/o concepto dirigidas a las instancias distritales competentes y realizar su respectivo seguimiento.</t>
    </r>
  </si>
  <si>
    <r>
      <t>7.</t>
    </r>
    <r>
      <rPr>
        <sz val="11"/>
        <color theme="1"/>
        <rFont val="Calibri"/>
        <family val="2"/>
      </rPr>
      <t xml:space="preserve"> Realizar seguimiento a las visitas técnicas solicitadas y a la oportuna entrega del correspondiente informe.</t>
    </r>
  </si>
  <si>
    <r>
      <t>8.</t>
    </r>
    <r>
      <rPr>
        <sz val="11"/>
        <color theme="1"/>
        <rFont val="Calibri"/>
        <family val="2"/>
      </rPr>
      <t xml:space="preserve">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t>
    </r>
  </si>
  <si>
    <r>
      <t>9.</t>
    </r>
    <r>
      <rPr>
        <sz val="11"/>
        <color theme="1"/>
        <rFont val="Calibri"/>
        <family val="2"/>
      </rPr>
      <t xml:space="preserve"> Incorporar al expediente físico los actos administrativos y/o la documentación generada por cada impulso procesal realizado</t>
    </r>
  </si>
  <si>
    <r>
      <t>11.</t>
    </r>
    <r>
      <rPr>
        <sz val="11"/>
        <color theme="1"/>
        <rFont val="Calibri"/>
        <family val="2"/>
      </rPr>
      <t xml:space="preserve"> Registrar correctamente en el Aplicativo SI ACTUA la actuación realizada en cada uno de los expedientes asignados, dejando constancia en el expediente físico de dicha actualización.</t>
    </r>
  </si>
  <si>
    <r>
      <t>12.</t>
    </r>
    <r>
      <rPr>
        <sz val="11"/>
        <color theme="1"/>
        <rFont val="Calibri"/>
        <family val="2"/>
      </rPr>
      <t xml:space="preserve"> Asistir a las reuniones a las que sea citado o designado, para la atención de los asuntos relacionados con el objeto contractual</t>
    </r>
  </si>
  <si>
    <r>
      <t>13.</t>
    </r>
    <r>
      <rPr>
        <sz val="11"/>
        <color theme="1"/>
        <rFont val="Calibri"/>
        <family val="2"/>
      </rPr>
      <t xml:space="preserve"> Presentar informe mensual de las actividades realizadas en cumplimiento de las obligaciones pactadas.</t>
    </r>
  </si>
  <si>
    <r>
      <t>14.</t>
    </r>
    <r>
      <rPr>
        <sz val="11"/>
        <color theme="1"/>
        <rFont val="Calibri"/>
        <family val="2"/>
      </rPr>
      <t xml:space="preserve"> Entregar, mensualmente, el archivo de los documentos suscritos que haya generado en cumplimiento del objeto y obligaciones contractuales.</t>
    </r>
  </si>
  <si>
    <r>
      <t>15.</t>
    </r>
    <r>
      <rPr>
        <sz val="11"/>
        <color theme="1"/>
        <rFont val="Calibri"/>
        <family val="2"/>
      </rPr>
      <t xml:space="preserve"> Las demás que se le asignen y que surjan de la naturaleza del contrato.</t>
    </r>
  </si>
  <si>
    <t>1. Desarrollar actividades de planeación estratégica y de seguimiento a las metas establecidas en el Plan de Desarrollo Local y lo referente al Área de Gestión del Desarrollo Local con respecto a la reactivación económica local.</t>
  </si>
  <si>
    <r>
      <t xml:space="preserve">2. </t>
    </r>
    <r>
      <rPr>
        <sz val="11"/>
        <color theme="1"/>
        <rFont val="Calibri"/>
        <family val="2"/>
      </rPr>
      <t>Participar en las reuniones y comités en los cuales sea designado por el supervisor y/o apoyo a la supervisión, de conformidad con el objeto de su contrato o con la reactivación económica de la localidad.</t>
    </r>
  </si>
  <si>
    <r>
      <t>3.</t>
    </r>
    <r>
      <rPr>
        <sz val="11"/>
        <color theme="1"/>
        <rFont val="Calibri"/>
        <family val="2"/>
      </rPr>
      <t xml:space="preserve"> Gestionar, apoyar y hacer seguimiento a los proyectos de inversión que se deriven del Plan de Desarrollo Local de Suba principalmente los relacionados con la reactivación económica local.</t>
    </r>
  </si>
  <si>
    <r>
      <t>4.</t>
    </r>
    <r>
      <rPr>
        <sz val="11"/>
        <color theme="1"/>
        <rFont val="Calibri"/>
        <family val="2"/>
      </rPr>
      <t xml:space="preserve"> Realizar actividades de planeación presupuestal y seguimiento de los proyectos que le sean asignados.</t>
    </r>
  </si>
  <si>
    <r>
      <t>5.</t>
    </r>
    <r>
      <rPr>
        <sz val="11"/>
        <color theme="1"/>
        <rFont val="Calibri"/>
        <family val="2"/>
      </rPr>
      <t xml:space="preserve"> Diligenciar y/o cargar las matrices a las plataformas que le sean solicitadas y que se deriven de las actividades propias de la planeación de la Alcaldía Local de Suba.</t>
    </r>
  </si>
  <si>
    <r>
      <t>6.</t>
    </r>
    <r>
      <rPr>
        <sz val="11"/>
        <color theme="1"/>
        <rFont val="Calibri"/>
        <family val="2"/>
      </rPr>
      <t xml:space="preserve"> Responder a las solicitudes de la ciudadanía y/o de entes de control oficios, derechos de petición y/o similares que sean radicados en el aplicativo Orfeo y/o por diferentes medios, que le sean asignados.</t>
    </r>
  </si>
  <si>
    <r>
      <t>7.</t>
    </r>
    <r>
      <rPr>
        <sz val="11"/>
        <color theme="1"/>
        <rFont val="Calibri"/>
        <family val="2"/>
      </rPr>
      <t xml:space="preserve"> Elaborar los estudios previos de los proyectos de inversión designados por el ordenador del gasto, de acuerdo con el plan de compras del Área de Gestión del Desarrollo Local</t>
    </r>
  </si>
  <si>
    <r>
      <t>8.</t>
    </r>
    <r>
      <rPr>
        <sz val="11"/>
        <color theme="1"/>
        <rFont val="Calibri"/>
        <family val="2"/>
      </rPr>
      <t xml:space="preserve"> Las demás que sean inherentes al objeto contractual, que se encuentren en la normatividad o que sean solicitadas por el supervisor del contrato.</t>
    </r>
  </si>
  <si>
    <t>1. Desarrollar o diseñar las piezas gráficas para los contenidos de las redes sociales y sitio web de la Alcaldía Local.</t>
  </si>
  <si>
    <r>
      <t xml:space="preserve">2. </t>
    </r>
    <r>
      <rPr>
        <sz val="11"/>
        <color theme="1"/>
        <rFont val="Calibri"/>
        <family val="2"/>
      </rPr>
      <t>Realizar la adaptación gráfica de las campañas de la Alcaldía Local con el fin de lograr uniformidad en los mensajes y mantener un cronograma actualizado de las fechas de solicitud y entrega de las respectivas piezas.</t>
    </r>
  </si>
  <si>
    <r>
      <t>3.</t>
    </r>
    <r>
      <rPr>
        <sz val="11"/>
        <color theme="1"/>
        <rFont val="Calibri"/>
        <family val="2"/>
      </rPr>
      <t xml:space="preserve"> Hacer seguimiento a la impresión y distribución de las piezas gráficas elaboradas para la estrategia digital y las campañas internas y externas de la Alcaldía Local.</t>
    </r>
  </si>
  <si>
    <r>
      <t>4.</t>
    </r>
    <r>
      <rPr>
        <sz val="11"/>
        <color theme="1"/>
        <rFont val="Calibri"/>
        <family val="2"/>
      </rPr>
      <t xml:space="preserve"> Realizar la producción de contenidos audiovisuales en diferentes plataformas, tales como animación y video, en diversos medios y soportes.</t>
    </r>
  </si>
  <si>
    <r>
      <t>5.</t>
    </r>
    <r>
      <rPr>
        <sz val="11"/>
        <color theme="1"/>
        <rFont val="Calibri"/>
        <family val="2"/>
      </rPr>
      <t xml:space="preserve"> Diseñar el montaje de piezas audiovisuales para la divulgación de las diferentes campañas y proyectos de la entidad. </t>
    </r>
  </si>
  <si>
    <t>6. Realizar la conceptualización de contenidos y proyectos para su realización audiovisual</t>
  </si>
  <si>
    <r>
      <t>7.</t>
    </r>
    <r>
      <rPr>
        <sz val="11"/>
        <color theme="1"/>
        <rFont val="Calibri"/>
        <family val="2"/>
      </rPr>
      <t xml:space="preserve"> Las demás que sean inherentes al objeto contractual, que se encuentren en la normatividad o que sean asignadas por el supervisor del contrato.</t>
    </r>
  </si>
  <si>
    <t>1. Diseñar y desarrollar programas para el mejoramiento de las prácticas de trabajo, campañas de bienestar, seguridad y salud en el trabajo entre los servidores públicos y contratistas por prestación de servicios, y la divulgación de estos</t>
  </si>
  <si>
    <r>
      <t xml:space="preserve">2. </t>
    </r>
    <r>
      <rPr>
        <sz val="11"/>
        <color theme="1"/>
        <rFont val="Calibri"/>
        <family val="2"/>
      </rPr>
      <t>Desarrollar estrategias para lograr la divulgación y participación activa de los contratistas y funcionarios de la Secretaria Distrital de Gobierno en las actividades de bienestar, capacitación y seguridad y salud en el trabajo</t>
    </r>
  </si>
  <si>
    <r>
      <t>3.</t>
    </r>
    <r>
      <rPr>
        <sz val="11"/>
        <color theme="1"/>
        <rFont val="Calibri"/>
        <family val="2"/>
      </rPr>
      <t xml:space="preserve"> Desarrollar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t>
    </r>
  </si>
  <si>
    <r>
      <t>4.</t>
    </r>
    <r>
      <rPr>
        <sz val="11"/>
        <color theme="1"/>
        <rFont val="Calibri"/>
        <family val="2"/>
      </rPr>
      <t xml:space="preserve"> Ejecutar las actividades relacionadas con el bienestar laboral, de los servidores públicos y contratistas por prestación de servicios de la Entidad</t>
    </r>
  </si>
  <si>
    <r>
      <t>5.</t>
    </r>
    <r>
      <rPr>
        <sz val="11"/>
        <color theme="1"/>
        <rFont val="Calibri"/>
        <family val="2"/>
      </rPr>
      <t xml:space="preserve"> Identificar, implementación y ejecución de las estrategias asociadas con el manejo del Riesgo Psicosocial</t>
    </r>
  </si>
  <si>
    <r>
      <t>6.</t>
    </r>
    <r>
      <rPr>
        <sz val="11"/>
        <color theme="1"/>
        <rFont val="Calibri"/>
        <family val="2"/>
      </rPr>
      <t xml:space="preserve"> Entrevistar las personas que se inscribieron en el Banco de Hojas de Vida de Bogotá, en la plataforma de Talento No Palanca, atendiendo a las necesidades de vinculación contractual de la entidad.</t>
    </r>
  </si>
  <si>
    <r>
      <t>7.</t>
    </r>
    <r>
      <rPr>
        <sz val="11"/>
        <color theme="1"/>
        <rFont val="Calibri"/>
        <family val="2"/>
      </rPr>
      <t xml:space="preserve"> Acompañar a la entidad en la fijación de los criterios que permitan hacer la valoración de las capacidades y competencias de los candidatos</t>
    </r>
  </si>
  <si>
    <r>
      <t>8.</t>
    </r>
    <r>
      <rPr>
        <sz val="11"/>
        <color theme="1"/>
        <rFont val="Calibri"/>
        <family val="2"/>
      </rPr>
      <t xml:space="preserve"> Asistir a las reuniones a las que sea citado o designado, para la atención de los asuntos relacionados con el objeto contractual</t>
    </r>
  </si>
  <si>
    <r>
      <t>9.</t>
    </r>
    <r>
      <rPr>
        <sz val="11"/>
        <color theme="1"/>
        <rFont val="Calibri"/>
        <family val="2"/>
      </rPr>
      <t xml:space="preserve"> Las demás que se le asignen y que surjan de la naturaleza del Contrato o que sean solicitadas por el supervisor del contrato</t>
    </r>
  </si>
  <si>
    <t>1. Diseñar e implementar proyectos que impulsen el desarrollo económico rural en Suba.</t>
  </si>
  <si>
    <t>2. Realizar la formulación, evaluación, seguimiento y manejo de presupuestos de los proyectos relacionados con desarrollo rural de la localidad.</t>
  </si>
  <si>
    <t>3. Promover prácticas productivas sostenibles y justas en las áreas rurales de la localidad.</t>
  </si>
  <si>
    <t>4. Fortalecer las cadenas productivas rurales, fomentando la integración regional.</t>
  </si>
  <si>
    <t>5. Participar en la elaboración de informes técnicos y financieros sobre los proyectos rurales.</t>
  </si>
  <si>
    <t>6. Las demás que sean inherentes al objeto contractual.</t>
  </si>
  <si>
    <t>1. Realizar acompañamiento en las distintas etapas del proceso de contratación en relación con los contratos, convenios y demás acuerdos de voluntades que suscriba el Área de Gestión del Desarrollo Local</t>
  </si>
  <si>
    <t>2. Proyectar los actos administrativos de carácter general o particular que se generan en la etapa precontractual, contractual y postcontractual que le sean asignados</t>
  </si>
  <si>
    <t>3. Participar en los diferentes comités y audiencias de contratación de los procesos de selección que le sean asignados</t>
  </si>
  <si>
    <t>4. Apoyar al Alcalde en la revisión y seguimiento de temas de tipo contractual, que por su naturaleza tenga o requieran una atención especial por parte de la Alcaldía local de suba y los órganos de control</t>
  </si>
  <si>
    <t>5.  Revisar y/o proyectar las actas de liquidación de los contratos o convenios y demás acuerdos de voluntades que suscriba el Fondo de Desarrollo Local de Suba- Alcaldía Local de Suba.</t>
  </si>
  <si>
    <t>6. Emitir los conceptos jurídicos de carácter contractual y realizar los análisis de tipo jurídico de la misma índole que le sean asignados por la supervisión del contrato</t>
  </si>
  <si>
    <t>7. Realizar evaluaciones jurídicas de los proponentes y propuestas presentadas dentro de los procesos de selección de contratistas que le sean asignados</t>
  </si>
  <si>
    <r>
      <t>8.</t>
    </r>
    <r>
      <rPr>
        <sz val="11"/>
        <color theme="1"/>
        <rFont val="Calibri"/>
        <family val="2"/>
      </rPr>
      <t xml:space="preserve">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t>
    </r>
  </si>
  <si>
    <r>
      <t>9.</t>
    </r>
    <r>
      <rPr>
        <sz val="11"/>
        <color theme="1"/>
        <rFont val="Calibri"/>
        <family val="2"/>
      </rPr>
      <t xml:space="preserve"> Realizar el apoyo a la supervisión de los contratos y/o convenios que le sean asignados por el supervisor del contrato</t>
    </r>
  </si>
  <si>
    <r>
      <t>10.</t>
    </r>
    <r>
      <rPr>
        <sz val="11"/>
        <color theme="1"/>
        <rFont val="Calibri"/>
        <family val="2"/>
      </rPr>
      <t xml:space="preserve"> Las demás que sean inherentes al objeto contractual y que sean solicitadas por el supervisor y/o apoyo a la supervisión del contrato.</t>
    </r>
  </si>
  <si>
    <t>1. Suministrar información en materia ambiental requerida para la formulación, evaluación y seguimiento de los proyectos de inversión de conformidad al Plan de Desarrollo Local.</t>
  </si>
  <si>
    <r>
      <t xml:space="preserve">2. </t>
    </r>
    <r>
      <rPr>
        <sz val="11"/>
        <color theme="1"/>
        <rFont val="Calibri"/>
        <family val="2"/>
      </rPr>
      <t>Realizar la supervisión de contratos y convenios relacionados con el componente de gestión ambiental que le sean designados por el alcalde(sa) Local, conforme con lo establecido en el Manual de Supervisión e Interventoría de la Secretaría Distrital de Gobierno.</t>
    </r>
  </si>
  <si>
    <r>
      <t>3.</t>
    </r>
    <r>
      <rPr>
        <sz val="11"/>
        <color theme="1"/>
        <rFont val="Calibri"/>
        <family val="2"/>
      </rPr>
      <t xml:space="preserve"> Realizar acciones de asistencia técnica ambiental y seguimiento a procesos de energías renovables implementados en la localidad. Asistir a las reuniones, consejos, mesas e instancias de participación que se generen o se relacionen con los asuntos locales o que se desarrollen en la localidad, que le sean designados por el Alcalde y/o el apoyo a la supervisión del contrato.</t>
    </r>
  </si>
  <si>
    <r>
      <t>4.</t>
    </r>
    <r>
      <rPr>
        <sz val="11"/>
        <color theme="1"/>
        <rFont val="Calibri"/>
        <family val="2"/>
      </rPr>
      <t xml:space="preserve"> Dar respuesta a las solicitudes que le sean asignadas a través de Orfeo o cualquier otro medio de notificación.</t>
    </r>
  </si>
  <si>
    <r>
      <t>5.</t>
    </r>
    <r>
      <rPr>
        <sz val="11"/>
        <color theme="1"/>
        <rFont val="Calibri"/>
        <family val="2"/>
      </rPr>
      <t xml:space="preserve"> Aportar base de datos de población atendida y cronograma de actividades de forma mensual.</t>
    </r>
  </si>
  <si>
    <r>
      <t>6.</t>
    </r>
    <r>
      <rPr>
        <sz val="11"/>
        <color theme="1"/>
        <rFont val="Calibri"/>
        <family val="2"/>
      </rPr>
      <t xml:space="preserve"> Las demás actividades que le sean asignadas por el supervisor y/o apoyo a la supervisión del contrato que sean relacionadas con el objeto del contrato.</t>
    </r>
  </si>
  <si>
    <t>1. Supervisar contratos y convenios que le sean designados por el alcalde(sa) Local, conforme con lo establecido en el Manual de Supervisión e Interventoría de la Secretaría Distrital de Gobierno.</t>
  </si>
  <si>
    <r>
      <t xml:space="preserve">2. </t>
    </r>
    <r>
      <rPr>
        <sz val="11"/>
        <color theme="1"/>
        <rFont val="Calibri"/>
        <family val="2"/>
      </rPr>
      <t>Desarrollar actividades de planeación estratégica y de seguimiento a las metas establecidas en el Plan de Desarrollo Local y lo referente al Área de Gestión del Desarrollo Local con respecto a la reactivación económica local.</t>
    </r>
  </si>
  <si>
    <r>
      <t>3.</t>
    </r>
    <r>
      <rPr>
        <sz val="11"/>
        <color theme="1"/>
        <rFont val="Calibri"/>
        <family val="2"/>
      </rPr>
      <t xml:space="preserve"> Elaborar los estudios previos de los proyectos de inversión designados por el ordenador del gasto y la inclusión de los presupuestos participativos de iniciativas de carácter turístico priorizadas por la Alcaldía Local de Suba.</t>
    </r>
  </si>
  <si>
    <r>
      <t>4.</t>
    </r>
    <r>
      <rPr>
        <sz val="11"/>
        <color theme="1"/>
        <rFont val="Calibri"/>
        <family val="2"/>
      </rPr>
      <t xml:space="preserve"> Participar en las reuniones y comités en los cuales sea designado por el supervisor, de conformidad con el objeto de su contrato. </t>
    </r>
  </si>
  <si>
    <r>
      <t>5.</t>
    </r>
    <r>
      <rPr>
        <sz val="11"/>
        <color theme="1"/>
        <rFont val="Calibri"/>
        <family val="2"/>
      </rPr>
      <t xml:space="preserve"> Gestionar, apoyar y hacer seguimiento a los proyectos de inversión que se deriven del Plan de Desarrollo Local de Suba principalmente los relacionados con la reactivación económica local.</t>
    </r>
  </si>
  <si>
    <r>
      <t>6.</t>
    </r>
    <r>
      <rPr>
        <sz val="11"/>
        <color theme="1"/>
        <rFont val="Calibri"/>
        <family val="2"/>
      </rPr>
      <t xml:space="preserve"> Realizar actividades de planeación presupuestal y seguimiento de los proyectos relacionados con el turismo que le sean asignados.</t>
    </r>
  </si>
  <si>
    <r>
      <t>7.</t>
    </r>
    <r>
      <rPr>
        <sz val="11"/>
        <color theme="1"/>
        <rFont val="Calibri"/>
        <family val="2"/>
      </rPr>
      <t xml:space="preserve"> Dar acompañamiento a las iniciativas y procesos del sector turístico como consejos consultivos, reuniones o estudios relacionados con las líneas de inversión o incentivos a MiPymes.</t>
    </r>
  </si>
  <si>
    <r>
      <t>8.</t>
    </r>
    <r>
      <rPr>
        <sz val="11"/>
        <color theme="1"/>
        <rFont val="Calibri"/>
        <family val="2"/>
      </rPr>
      <t xml:space="preserve"> Responder a las solicitudes de la ciudadanía como de entes de control, oficios, derechos de petición y/o similares que sean radicados en el aplicativo Orfeo y/o por diferentes medios, que le sean asignados.</t>
    </r>
  </si>
  <si>
    <r>
      <t>9.</t>
    </r>
    <r>
      <rPr>
        <sz val="11"/>
        <color theme="1"/>
        <rFont val="Calibri"/>
        <family val="2"/>
      </rPr>
      <t xml:space="preserve"> Las demás que sean inherentes al objeto contractual, que se encuentren en la normatividad o que sean solicitadas por el supervisor del contrato.</t>
    </r>
  </si>
  <si>
    <r>
      <t>1.</t>
    </r>
    <r>
      <rPr>
        <sz val="11"/>
        <color theme="1"/>
        <rFont val="Calibri"/>
        <family val="2"/>
      </rPr>
      <t xml:space="preserve"> Liderar la gestión correspondiente al trámite de documentos a través del CDI </t>
    </r>
  </si>
  <si>
    <r>
      <t>2.</t>
    </r>
    <r>
      <rPr>
        <sz val="11"/>
        <color theme="1"/>
        <rFont val="Calibri"/>
        <family val="2"/>
      </rPr>
      <t xml:space="preserve"> Coodinar las actividades necesarias para la radicación de documentos a través del CDI </t>
    </r>
  </si>
  <si>
    <r>
      <t>3.</t>
    </r>
    <r>
      <rPr>
        <sz val="11"/>
        <color theme="1"/>
        <rFont val="Calibri"/>
        <family val="2"/>
      </rPr>
      <t xml:space="preserve"> Apoyar la supervisión de contratos y convenios que le sean designados por el alcalde(sa) Local, conforme con lo establecido en el Manual de Supervisión e Interventoría de la Secretaría Distrital de Gobierno. </t>
    </r>
  </si>
  <si>
    <r>
      <t>4.</t>
    </r>
    <r>
      <rPr>
        <sz val="11"/>
        <color theme="1"/>
        <rFont val="Calibri"/>
        <family val="2"/>
      </rPr>
      <t xml:space="preserve"> Garantizar que todos los documentos radicados sean digitalizados para su respectivo trámite </t>
    </r>
  </si>
  <si>
    <r>
      <t>5.</t>
    </r>
    <r>
      <rPr>
        <sz val="11"/>
        <color theme="1"/>
        <rFont val="Calibri"/>
        <family val="2"/>
      </rPr>
      <t xml:space="preserve"> Coordinar y programar la logística de reparto externo de los documentos generados por la Entidad </t>
    </r>
  </si>
  <si>
    <r>
      <t>6.</t>
    </r>
    <r>
      <rPr>
        <sz val="11"/>
        <color theme="1"/>
        <rFont val="Calibri"/>
        <family val="2"/>
      </rPr>
      <t xml:space="preserve"> Garantizar la digitalización de todos los documentos remitidos por la Entidad para acuse de recibo </t>
    </r>
  </si>
  <si>
    <r>
      <t>7.</t>
    </r>
    <r>
      <rPr>
        <sz val="11"/>
        <color theme="1"/>
        <rFont val="Calibri"/>
        <family val="2"/>
      </rPr>
      <t xml:space="preserve"> Organizar y coordinar la entrega al archivo de la Alcaldía para su respectivo almacenamiento </t>
    </r>
  </si>
  <si>
    <r>
      <t>8.</t>
    </r>
    <r>
      <rPr>
        <sz val="11"/>
        <color theme="1"/>
        <rFont val="Calibri"/>
        <family val="2"/>
      </rPr>
      <t xml:space="preserve"> Las demás que le sean asignadas y de cumplimiento a su objeto contractual</t>
    </r>
  </si>
  <si>
    <r>
      <t>1.</t>
    </r>
    <r>
      <rPr>
        <sz val="11"/>
        <color theme="1"/>
        <rFont val="Calibri"/>
        <family val="2"/>
      </rPr>
      <t xml:space="preserve"> Apoyar la supervisión de contratos y convenios que le sean asignados por el Alcalde (sa) Local, conforme con lo establecido en el manual de Supervisión e interventoría de la Secretaría Distrital de Gobierno </t>
    </r>
  </si>
  <si>
    <r>
      <t>2.</t>
    </r>
    <r>
      <rPr>
        <sz val="11"/>
        <color theme="1"/>
        <rFont val="Calibri"/>
        <family val="2"/>
      </rPr>
      <t xml:space="preserve"> Asistir a las reuniones de las instancias a las que sea designado por el Alcalde Local </t>
    </r>
  </si>
  <si>
    <r>
      <t>3.</t>
    </r>
    <r>
      <rPr>
        <sz val="11"/>
        <color theme="1"/>
        <rFont val="Calibri"/>
        <family val="2"/>
      </rPr>
      <t xml:space="preserve"> Realizar las diferentes actividades de índole administrativo que sean requeridas para el adecuado funcionamiento de los proyectos y metas del Plan de Desarrollo Local, en especial del proyecto 2599 ¿Apoyo y oportunidades para una vida digna¿, actividades tales como atención a la ciudadanía, respuestas a derechos de petición, elaboración de notificaciones, labores de archivo y demás que se requieran. </t>
    </r>
  </si>
  <si>
    <r>
      <t>4.</t>
    </r>
    <r>
      <rPr>
        <sz val="11"/>
        <color theme="1"/>
        <rFont val="Calibri"/>
        <family val="2"/>
      </rPr>
      <t xml:space="preserve"> Participar en la consolidación de informes que sean requeridos para responder a solicitudes de información de entidades del orden Distrital </t>
    </r>
  </si>
  <si>
    <r>
      <t>5.</t>
    </r>
    <r>
      <rPr>
        <sz val="11"/>
        <color theme="1"/>
        <rFont val="Calibri"/>
        <family val="2"/>
      </rPr>
      <t xml:space="preserve"> Realizar la convocatoria de las personas mayores que ingresan al servicio y desarrollar con ellas el proceso de entrega de tarjetas, así como el proceso de reexpedición de tarjetas cuando se requiera según los lineamientos y protocolos establecidos </t>
    </r>
  </si>
  <si>
    <r>
      <t>6.</t>
    </r>
    <r>
      <rPr>
        <sz val="11"/>
        <color theme="1"/>
        <rFont val="Calibri"/>
        <family val="2"/>
      </rPr>
      <t xml:space="preserve"> Proyectar las respuestas a derechos de petición y demás comunicaciones de la ciudadanía y/o entes de control y apoyar la administración de esta información en el aplicativo orfeo </t>
    </r>
  </si>
  <si>
    <r>
      <t>7.</t>
    </r>
    <r>
      <rPr>
        <sz val="11"/>
        <color theme="1"/>
        <rFont val="Calibri"/>
        <family val="2"/>
      </rPr>
      <t xml:space="preserve"> Realizar las actividades necesarias para la solicitud de espacios para la realización de los encuentros de desarrollo humano que se realizan de forma mensual, en cumplimiento de la política pública de envejecimiento y vejez. </t>
    </r>
  </si>
  <si>
    <r>
      <t>8.</t>
    </r>
    <r>
      <rPr>
        <sz val="11"/>
        <color theme="1"/>
        <rFont val="Calibri"/>
        <family val="2"/>
      </rPr>
      <t xml:space="preserve"> Las demás que se requieran o sean solicitadas por el supervisor conforme al objeto contractual.</t>
    </r>
  </si>
  <si>
    <r>
      <t>1.</t>
    </r>
    <r>
      <rPr>
        <sz val="11"/>
        <color theme="1"/>
        <rFont val="Calibri"/>
        <family val="2"/>
      </rPr>
      <t xml:space="preserve"> Realizar el seguimiento, recepción y consolidación mensual de la información inherente a obras, establecimientos de comercio, espacio público e inspecciones de policía sobre los actos administrativos expedidos que involucren multas. </t>
    </r>
  </si>
  <si>
    <r>
      <t>2.</t>
    </r>
    <r>
      <rPr>
        <sz val="11"/>
        <color theme="1"/>
        <rFont val="Calibri"/>
        <family val="2"/>
      </rPr>
      <t xml:space="preserve"> Apoyar la verificación de las multas impuestas mensualmente y reportar a Contabilidad del Fondo de Desarrollo Local de Suba, teniendo en cuenta la información suministrada por despacho y realizando el filtro de la información que se lleva a presupuesto. </t>
    </r>
  </si>
  <si>
    <r>
      <t>3.</t>
    </r>
    <r>
      <rPr>
        <sz val="11"/>
        <color theme="1"/>
        <rFont val="Calibri"/>
        <family val="2"/>
      </rPr>
      <t xml:space="preserve"> Realizar la conciliación mensual con contabilidad, diligenciamiento de la información y reporte en SICO. </t>
    </r>
  </si>
  <si>
    <r>
      <t>4.</t>
    </r>
    <r>
      <rPr>
        <sz val="11"/>
        <color theme="1"/>
        <rFont val="Calibri"/>
        <family val="2"/>
      </rPr>
      <t xml:space="preserve"> Llevar el control y verificación del cobro y el registro en SI ACTUA. </t>
    </r>
  </si>
  <si>
    <r>
      <t>5.</t>
    </r>
    <r>
      <rPr>
        <sz val="11"/>
        <color theme="1"/>
        <rFont val="Calibri"/>
        <family val="2"/>
      </rPr>
      <t xml:space="preserve"> Llevar el control del envío y remisión a Cobro coactivo de las multas que hayan tenido todo el procedimiento, adjuntando los soportes respectivos y el correspondiente registro en SI ACTUA. </t>
    </r>
  </si>
  <si>
    <r>
      <t>6.</t>
    </r>
    <r>
      <rPr>
        <sz val="11"/>
        <color theme="1"/>
        <rFont val="Calibri"/>
        <family val="2"/>
      </rPr>
      <t xml:space="preserve"> Verificar, analizar y corregir la gestión de multas devueltas por Secretaria de Hacienda y registrar en SI ACTUA. </t>
    </r>
  </si>
  <si>
    <r>
      <t>7.</t>
    </r>
    <r>
      <rPr>
        <sz val="11"/>
        <color theme="1"/>
        <rFont val="Calibri"/>
        <family val="2"/>
      </rPr>
      <t xml:space="preserve"> Apoyar la depuración contable que se requiera realizando los impulsos y actos administrativos respectivos. </t>
    </r>
  </si>
  <si>
    <r>
      <t>8.</t>
    </r>
    <r>
      <rPr>
        <sz val="11"/>
        <color theme="1"/>
        <rFont val="Calibri"/>
        <family val="2"/>
      </rPr>
      <t xml:space="preserve"> Llevar el control y apoyar en el impulso y actos administrativos que se reasignen relacionados con el tema de multas. </t>
    </r>
  </si>
  <si>
    <r>
      <t>9.</t>
    </r>
    <r>
      <rPr>
        <sz val="11"/>
        <color theme="1"/>
        <rFont val="Calibri"/>
        <family val="2"/>
      </rPr>
      <t xml:space="preserve"> Las demás actividades que le sean asignadas por el supervisor del contrato y que sean inherente al objeto contractual</t>
    </r>
  </si>
  <si>
    <r>
      <t>1.</t>
    </r>
    <r>
      <rPr>
        <sz val="11"/>
        <color theme="1"/>
        <rFont val="Calibri"/>
        <family val="2"/>
      </rPr>
      <t xml:space="preserve"> Desarrollar actividades de apoyo administrativo en la Planeación de la Gestión Policiva Local conducentes al cumplimiento de las metas y objetivos del Plan de Desarrollo Local </t>
    </r>
  </si>
  <si>
    <r>
      <t>2.</t>
    </r>
    <r>
      <rPr>
        <sz val="11"/>
        <color theme="1"/>
        <rFont val="Calibri"/>
        <family val="2"/>
      </rPr>
      <t xml:space="preserve"> Brindar la asistencia administrativa requerida en temas relacionados con la Gestión Policiva de la Alcaldía Local de para dar cumplimiento a lo dispuesto en el Plan Institucional de Gestión </t>
    </r>
  </si>
  <si>
    <r>
      <t>3.</t>
    </r>
    <r>
      <rPr>
        <sz val="11"/>
        <color theme="1"/>
        <rFont val="Calibri"/>
        <family val="2"/>
      </rPr>
      <t xml:space="preserve"> Realizar el registro, consolidación y sistematización de la información resultante de la ejecución de las actuaciones administrativas de la Gestión Policiva. </t>
    </r>
  </si>
  <si>
    <r>
      <t>4.</t>
    </r>
    <r>
      <rPr>
        <sz val="11"/>
        <color theme="1"/>
        <rFont val="Calibri"/>
        <family val="2"/>
      </rPr>
      <t xml:space="preserve"> Realizar el manejo y consolidación de bases de datos, reportes, indicadores e informes derivados de la ejecución de los planes de trabajo de la Gestión Policiva de la Alcaldía Local </t>
    </r>
  </si>
  <si>
    <r>
      <t>5.</t>
    </r>
    <r>
      <rPr>
        <sz val="11"/>
        <color theme="1"/>
        <rFont val="Calibri"/>
        <family val="2"/>
      </rPr>
      <t xml:space="preserve"> Construir informes, presentaciones, consolidados de información, análisis de datos y proyección de documentos que le sean requeridos en el proceso de planeación y/o el Alcalde Local. </t>
    </r>
  </si>
  <si>
    <r>
      <t>6.</t>
    </r>
    <r>
      <rPr>
        <sz val="11"/>
        <color theme="1"/>
        <rFont val="Calibri"/>
        <family val="2"/>
      </rPr>
      <t xml:space="preserve"> Dar soporte al uso de los aplicativos establecidos por la Secretaria de Gobierno para la gestión administrativa. </t>
    </r>
  </si>
  <si>
    <r>
      <t>7.</t>
    </r>
    <r>
      <rPr>
        <sz val="11"/>
        <color theme="1"/>
        <rFont val="Calibri"/>
        <family val="2"/>
      </rPr>
      <t xml:space="preserve"> Preparar y desarrollar actividades e informes de rendición de cuentas, gobierno abierto, transparencia que le sean requeridos por el supervisor del contrato. </t>
    </r>
  </si>
  <si>
    <r>
      <t>8.</t>
    </r>
    <r>
      <rPr>
        <sz val="11"/>
        <color theme="1"/>
        <rFont val="Calibri"/>
        <family val="2"/>
      </rPr>
      <t xml:space="preserve"> Consolidar reportes para alimentar el tablero de seguimiento al Plan de Gestión de la Entidad. </t>
    </r>
  </si>
  <si>
    <r>
      <t>9.</t>
    </r>
    <r>
      <rPr>
        <sz val="11"/>
        <color theme="1"/>
        <rFont val="Calibri"/>
        <family val="2"/>
      </rPr>
      <t xml:space="preserve"> Atender las peticiones ciudadanas, así como las solicitudes de entes de control dentro del término legal y no cerrar el trámite en el aplicativo Orfeo hasta no se tenga un pronunciamiento de fondo. </t>
    </r>
  </si>
  <si>
    <r>
      <t>10.</t>
    </r>
    <r>
      <rPr>
        <sz val="11"/>
        <color theme="1"/>
        <rFont val="Calibri"/>
        <family val="2"/>
      </rPr>
      <t xml:space="preserve"> Acompañar y asistir a la administración local a las diferentes reuniones, mesas de trabajo, audiencias y jornadas convocadas por las entidades y comunidades, según indicaciones del despacho.</t>
    </r>
  </si>
  <si>
    <r>
      <t>1.</t>
    </r>
    <r>
      <rPr>
        <sz val="11"/>
        <color theme="1"/>
        <rFont val="Calibri"/>
        <family val="2"/>
      </rPr>
      <t xml:space="preserve"> Realizar los trámites necesarios a la Alcaldía Local para surtir la diligencia de notificación y/o comunicación de actualización a los representantes legales de la copropiedad con el fin de que alleguen o subsanen los documentos que para tal efecto exija la Ley 675 de </t>
    </r>
    <r>
      <rPr>
        <sz val="11"/>
        <color rgb="FF000000"/>
        <rFont val="Calibri"/>
        <family val="2"/>
      </rPr>
      <t>2001.</t>
    </r>
    <r>
      <rPr>
        <sz val="11"/>
        <color theme="1"/>
        <rFont val="Calibri"/>
        <family val="2"/>
      </rPr>
      <t xml:space="preserve"> </t>
    </r>
  </si>
  <si>
    <r>
      <t>2.</t>
    </r>
    <r>
      <rPr>
        <sz val="11"/>
        <color theme="1"/>
        <rFont val="Calibri"/>
        <family val="2"/>
      </rPr>
      <t xml:space="preserve"> Realizar los trámites necesarios a la Alcaldía Local para surtir la diligencia de notificación y/o comunicación de inscripciones a los representantes legales de la copropiedad con el fin de que alleguen o subsanen los documentos que para tal efecto exija la Ley 675 de 2001 </t>
    </r>
  </si>
  <si>
    <r>
      <t>3.</t>
    </r>
    <r>
      <rPr>
        <sz val="11"/>
        <color theme="1"/>
        <rFont val="Calibri"/>
        <family val="2"/>
      </rPr>
      <t xml:space="preserve"> Responder los derechos de petición que se deriven de las competencias que da la Ley 675 de 2001 y normas reglamentarias a la Alcaldía local de Suba. </t>
    </r>
  </si>
  <si>
    <r>
      <t>4.</t>
    </r>
    <r>
      <rPr>
        <sz val="11"/>
        <color theme="1"/>
        <rFont val="Calibri"/>
        <family val="2"/>
      </rPr>
      <t xml:space="preserve"> Brindar atención al ciudadano acerca de la función de validación y aprobación ejercida por la Alcaldía Local de Suba en el marco de sus competencias que da la Ley 675 de 2001 y normas reglamentarias a la Alcaldía local de Suba. </t>
    </r>
  </si>
  <si>
    <r>
      <t>5.</t>
    </r>
    <r>
      <rPr>
        <sz val="11"/>
        <color theme="1"/>
        <rFont val="Calibri"/>
        <family val="2"/>
      </rPr>
      <t xml:space="preserve"> Mantener comunicación con la Secretaría Distrital de Gobierno para mantener el aplicativo sin fallas asincrónicas para el buen registro de la documentación de las copropiedades. </t>
    </r>
  </si>
  <si>
    <r>
      <t>6.</t>
    </r>
    <r>
      <rPr>
        <sz val="11"/>
        <color theme="1"/>
        <rFont val="Calibri"/>
        <family val="2"/>
      </rPr>
      <t xml:space="preserve"> Asistir a las reuniones del Consejo Local de Propiedad Horizontal a las que sea citado o designado, para la atención de los asuntos relacionados con el objeto contractual. </t>
    </r>
  </si>
  <si>
    <r>
      <t>7.</t>
    </r>
    <r>
      <rPr>
        <sz val="11"/>
        <color theme="1"/>
        <rFont val="Calibri"/>
        <family val="2"/>
      </rPr>
      <t xml:space="preserve"> Realizar el reparto y seguimiento de este sobre los procesos de inscripción radicados en el aplicativo BizAgi correspondiente a la Alcaldía Local de Suba. </t>
    </r>
  </si>
  <si>
    <r>
      <t>8.</t>
    </r>
    <r>
      <rPr>
        <sz val="11"/>
        <color theme="1"/>
        <rFont val="Calibri"/>
        <family val="2"/>
      </rPr>
      <t xml:space="preserve"> Realizar el Reparto y seguimiento del mismo respecto a las peticiones ciudadanas radicas al área de Propiedad Horizontal de la Alcaldía Local de suba </t>
    </r>
  </si>
  <si>
    <r>
      <t>9.</t>
    </r>
    <r>
      <rPr>
        <sz val="11"/>
        <color theme="1"/>
        <rFont val="Calibri"/>
        <family val="2"/>
      </rPr>
      <t xml:space="preserve"> Acudir a las reuniones que sean programadas por la supervisión o el apoyo a la supervisión. </t>
    </r>
  </si>
  <si>
    <r>
      <t>10.</t>
    </r>
    <r>
      <rPr>
        <sz val="11"/>
        <color theme="1"/>
        <rFont val="Calibri"/>
        <family val="2"/>
      </rPr>
      <t xml:space="preserve"> Las demás que sean inherentes al objeto contractual y sean solicitadas por el supervisor del contrato.</t>
    </r>
  </si>
  <si>
    <r>
      <t>1.</t>
    </r>
    <r>
      <rPr>
        <sz val="11"/>
        <color theme="1"/>
        <rFont val="Calibri"/>
        <family val="2"/>
      </rPr>
      <t xml:space="preserve"> Clasificar los expedientes por vigencia y tipologías: espacio público, establecimientos de comercio Ley 232 de 1995 y régimen de obras y urbanismo. </t>
    </r>
  </si>
  <si>
    <r>
      <t>2.</t>
    </r>
    <r>
      <rPr>
        <sz val="11"/>
        <color theme="1"/>
        <rFont val="Calibri"/>
        <family val="2"/>
      </rPr>
      <t xml:space="preserve"> Diagnosticar los expedientes por vigencia y tipologías: espacio público, establecimientos de comercio Ley 232 de 1995 y régimen de obras y urbanismo en qué estado se encuentra e informar la etapa procesal de cada uno. </t>
    </r>
  </si>
  <si>
    <r>
      <t>3.</t>
    </r>
    <r>
      <rPr>
        <sz val="11"/>
        <color theme="1"/>
        <rFont val="Calibri"/>
        <family val="2"/>
      </rPr>
      <t xml:space="preserve"> Realizar la transversalidad de las tres áreas, teniendo control del reparto de las actuaciones administrativas. </t>
    </r>
  </si>
  <si>
    <r>
      <t>4.</t>
    </r>
    <r>
      <rPr>
        <sz val="11"/>
        <color theme="1"/>
        <rFont val="Calibri"/>
        <family val="2"/>
      </rPr>
      <t xml:space="preserve"> Hacer reparto mensual a los Abogados Sustanciadores, teniendo en cuenta los trámites prioritarios. </t>
    </r>
  </si>
  <si>
    <r>
      <t>5.</t>
    </r>
    <r>
      <rPr>
        <sz val="11"/>
        <color theme="1"/>
        <rFont val="Calibri"/>
        <family val="2"/>
      </rPr>
      <t xml:space="preserve"> Generar las debidas alertas de control de términos, con el fin de dar cumplimiento a los procedimientos contenidos en el Decreto Ley 01 de 1984 y Ley 1437 de 2011, para lo cual se debe hacer cuadro de control con las debidas alertas por lo menos 2 veces al mes, para seguimiento a los proyectos generados por los Abogados Sustanciadores respecto del reparto mensual, para el cumplimiento de metas, dejando evidencia del envío. </t>
    </r>
  </si>
  <si>
    <r>
      <t>6.</t>
    </r>
    <r>
      <rPr>
        <sz val="11"/>
        <color theme="1"/>
        <rFont val="Calibri"/>
        <family val="2"/>
      </rPr>
      <t xml:space="preserve"> Enviar las alertas correspondientes a los Abogados Sustanciadores y a la Coordinadora del área por lo menos 1 vez a la semana, dejando evidencia del envío. </t>
    </r>
  </si>
  <si>
    <r>
      <t>7.</t>
    </r>
    <r>
      <rPr>
        <sz val="11"/>
        <color theme="1"/>
        <rFont val="Calibri"/>
        <family val="2"/>
      </rPr>
      <t xml:space="preserve"> Realizar verificación de las Acciones Populares que se instauren en contra de la Alcaldía Local de Suba y que tengan que ver a las Actuaciones Administrativas de espacio público, establecimientos de comercio Ley 232 de 1995 y régimen de obras y urbanismo </t>
    </r>
  </si>
  <si>
    <r>
      <t>8.</t>
    </r>
    <r>
      <rPr>
        <sz val="11"/>
        <color theme="1"/>
        <rFont val="Calibri"/>
        <family val="2"/>
      </rPr>
      <t xml:space="preserve"> Registrar correctamente en el Aplicativo SI ACTUA la actuación realizada en cada uno de los expedientes asignados, dejando constancia en el expediente físico de dicha actualización. </t>
    </r>
  </si>
  <si>
    <r>
      <t>9.</t>
    </r>
    <r>
      <rPr>
        <sz val="11"/>
        <color theme="1"/>
        <rFont val="Calibri"/>
        <family val="2"/>
      </rPr>
      <t xml:space="preserve"> Asistir a las reuniones a las que sea citado o designado, para la atención de los asuntos relacionados con el objeto contractual. </t>
    </r>
  </si>
  <si>
    <r>
      <t>10.</t>
    </r>
    <r>
      <rPr>
        <sz val="11"/>
        <color theme="1"/>
        <rFont val="Calibri"/>
        <family val="2"/>
      </rPr>
      <t xml:space="preserve"> Presentar informe mensual de las actividades realizadas en cumplimiento de las obligaciones pactadas. </t>
    </r>
  </si>
  <si>
    <r>
      <t>11.</t>
    </r>
    <r>
      <rPr>
        <sz val="11"/>
        <color theme="1"/>
        <rFont val="Calibri"/>
        <family val="2"/>
      </rPr>
      <t xml:space="preserve"> Entregar, mensualmente, el archivo de los documentos suscritos que haya generado en cumplimiento del objeto y obligaciones contractuales. </t>
    </r>
  </si>
  <si>
    <r>
      <t>12.</t>
    </r>
    <r>
      <rPr>
        <sz val="11"/>
        <color theme="1"/>
        <rFont val="Calibri"/>
        <family val="2"/>
      </rPr>
      <t xml:space="preserve"> Las demás que se le asignen y que surjan de la naturaleza del contrato.</t>
    </r>
  </si>
  <si>
    <r>
      <t>1.</t>
    </r>
    <r>
      <rPr>
        <sz val="11"/>
        <color theme="1"/>
        <rFont val="Calibri"/>
        <family val="2"/>
      </rPr>
      <t xml:space="preserve"> Realizar las actividades precontractuales y/o de seguimiento que sean necesarias para la correcta formulación y ejecución de la meta en restauración, rehabilitación o recuperación ecológica </t>
    </r>
  </si>
  <si>
    <r>
      <t>2.</t>
    </r>
    <r>
      <rPr>
        <sz val="11"/>
        <color theme="1"/>
        <rFont val="Calibri"/>
        <family val="2"/>
      </rPr>
      <t xml:space="preserve"> Apoyar la supervisión de contratos y convenios relacionados con el componente de gestión ambiental que le sean designados por el alcalde(sa) Local, conforme con lo establecido en el Manual de Supervisión e Interventoría de la Secretaría Distrital de Gobierno. </t>
    </r>
  </si>
  <si>
    <r>
      <t>3.</t>
    </r>
    <r>
      <rPr>
        <sz val="11"/>
        <color theme="1"/>
        <rFont val="Calibri"/>
        <family val="2"/>
      </rPr>
      <t xml:space="preserve"> Realizar la formulación, seguimiento y actualización del Diagnostico ambiental y el Plan Ambiental Local ¿PAL, así como desarrollar y remitir los reportes sobre su ejecución a la autoridad ambiental y a los entes de control que lo soliciten. </t>
    </r>
  </si>
  <si>
    <r>
      <t>4.</t>
    </r>
    <r>
      <rPr>
        <sz val="11"/>
        <color theme="1"/>
        <rFont val="Calibri"/>
        <family val="2"/>
      </rPr>
      <t xml:space="preserve"> Asistir a las reuniones, consejos, mesas e instancias de participación que se generen o se relacionen con los asuntos locales o que se desarrollen en la localidad, que le sean designados por el Alcalde y/o el apoyo a la supervisión del contrato. </t>
    </r>
  </si>
  <si>
    <r>
      <t>5.</t>
    </r>
    <r>
      <rPr>
        <sz val="11"/>
        <color theme="1"/>
        <rFont val="Calibri"/>
        <family val="2"/>
      </rPr>
      <t xml:space="preserve"> Realizar talleres y capacitaciones a la comunidad en materia de ciencia ciudadana y monitoreo de polinizadores, EEP y demás temas de su competencia. </t>
    </r>
  </si>
  <si>
    <r>
      <t>6.</t>
    </r>
    <r>
      <rPr>
        <sz val="11"/>
        <color theme="1"/>
        <rFont val="Calibri"/>
        <family val="2"/>
      </rPr>
      <t xml:space="preserve"> Dar respuesta a las solicitudes que le sean asignadas a través de Orfeo o cualquier otro medio de notificación. </t>
    </r>
  </si>
  <si>
    <r>
      <t>7.</t>
    </r>
    <r>
      <rPr>
        <sz val="11"/>
        <color theme="1"/>
        <rFont val="Calibri"/>
        <family val="2"/>
      </rPr>
      <t xml:space="preserve"> Gestionar y ejecutar acciones policivas y de control de control en áreas de la estructura Ecológica Principal. </t>
    </r>
  </si>
  <si>
    <r>
      <t>8.</t>
    </r>
    <r>
      <rPr>
        <sz val="11"/>
        <color theme="1"/>
        <rFont val="Calibri"/>
        <family val="2"/>
      </rPr>
      <t xml:space="preserve"> Aportar base de datos de población atendida y cronograma de actividades de forma mensual. </t>
    </r>
  </si>
  <si>
    <r>
      <t>9.</t>
    </r>
    <r>
      <rPr>
        <sz val="11"/>
        <color theme="1"/>
        <rFont val="Calibri"/>
        <family val="2"/>
      </rPr>
      <t xml:space="preserve"> Las demás actividades que le sean asignadas por el supervisor y/o apoyo a la supervisión del contrato que sean relacionadas con el objeto del contrato.</t>
    </r>
  </si>
  <si>
    <r>
      <t>1.</t>
    </r>
    <r>
      <rPr>
        <sz val="11"/>
        <color theme="1"/>
        <rFont val="Calibri"/>
        <family val="2"/>
      </rPr>
      <t xml:space="preserve"> Realizar la formulación, evaluación y seguimiento de los programas ambientales que componen el Plan Institucional de Gestión Ambiental -PIGA. </t>
    </r>
  </si>
  <si>
    <r>
      <t>2.</t>
    </r>
    <r>
      <rPr>
        <sz val="11"/>
        <color theme="1"/>
        <rFont val="Calibri"/>
        <family val="2"/>
      </rPr>
      <t xml:space="preserve"> Planear y organizar las actividades propias del Plan Institucional de Gestión Ambiental -PIGA, así como ejecutar controles operacionales a los impactos ambientales generados por la Alcaldía Local, de acuerdo con la normatividad vigente y los requerimientos institucionales. </t>
    </r>
  </si>
  <si>
    <r>
      <t>3.</t>
    </r>
    <r>
      <rPr>
        <sz val="11"/>
        <color theme="1"/>
        <rFont val="Calibri"/>
        <family val="2"/>
      </rPr>
      <t xml:space="preserve"> Acompañar en la formulación, seguimiento y actualización del Plan Ambiental Local ¿PAL, así como brindar la información requerida para los reportes solicitados por la autoridad ambiental y los entes de control. </t>
    </r>
  </si>
  <si>
    <r>
      <t>4.</t>
    </r>
    <r>
      <rPr>
        <sz val="11"/>
        <color theme="1"/>
        <rFont val="Calibri"/>
        <family val="2"/>
      </rPr>
      <t xml:space="preserve"> Realizar la recolección de información y los reportes solicitados o establecidos en la normatividad ambiental por parte de las diferentes entidades distritales, nacionales y entes de control, en lo que respecta a la gestión ambiental institucional. </t>
    </r>
  </si>
  <si>
    <r>
      <t>5.</t>
    </r>
    <r>
      <rPr>
        <sz val="11"/>
        <color theme="1"/>
        <rFont val="Calibri"/>
        <family val="2"/>
      </rPr>
      <t xml:space="preserve"> Apoyar al gestor ambiental en la convocatoria y realización de reuniones de los Comités de Gestión Ambiental. </t>
    </r>
  </si>
  <si>
    <r>
      <t>6.</t>
    </r>
    <r>
      <rPr>
        <sz val="11"/>
        <color theme="1"/>
        <rFont val="Calibri"/>
        <family val="2"/>
      </rPr>
      <t xml:space="preserve"> Desarrollar jornadas de capacitación y sensibilización, dirigidas a los servidores públicos de la Alcaldía Local y proveedores de bienes y servicios que realicen actividades relacionadas con los aspectos e impactos ambientales significativos. </t>
    </r>
  </si>
  <si>
    <r>
      <t>7.</t>
    </r>
    <r>
      <rPr>
        <sz val="11"/>
        <color theme="1"/>
        <rFont val="Calibri"/>
        <family val="2"/>
      </rPr>
      <t xml:space="preserve"> Mantener actualizada la documentación que soporta la gestión ambiental institucional de la Alcaldía Local. </t>
    </r>
  </si>
  <si>
    <r>
      <t>8.</t>
    </r>
    <r>
      <rPr>
        <sz val="11"/>
        <color theme="1"/>
        <rFont val="Calibri"/>
        <family val="2"/>
      </rPr>
      <t xml:space="preserve"> Formular, implementar y hacer seguimiento a planes de mejoramiento relacionados con la gestión ambiental de la Alcaldía Local. </t>
    </r>
  </si>
  <si>
    <r>
      <t>9.</t>
    </r>
    <r>
      <rPr>
        <sz val="11"/>
        <color theme="1"/>
        <rFont val="Calibri"/>
        <family val="2"/>
      </rPr>
      <t xml:space="preserve"> Apoyar a la Alcaldía Local en la atención de auditorías internas y externas frente a los temas de gestión ambiental institucional. </t>
    </r>
  </si>
  <si>
    <r>
      <t>10.</t>
    </r>
    <r>
      <rPr>
        <sz val="11"/>
        <color theme="1"/>
        <rFont val="Calibri"/>
        <family val="2"/>
      </rPr>
      <t xml:space="preserve"> Apoyar la elaboración y formulación de estudios previos, para la inclusión en los procesos contractuales de los criterios de sostenibilidad establecidos en los documentos guía de la entidad. </t>
    </r>
  </si>
  <si>
    <r>
      <t>11.</t>
    </r>
    <r>
      <rPr>
        <sz val="11"/>
        <color theme="1"/>
        <rFont val="Calibri"/>
        <family val="2"/>
      </rPr>
      <t xml:space="preserve"> Realizar inspecciones ambientales a los proveedores de bienes y servicios de la Alcaldía Local, que realicen actividades relacionadas con aspectos e impactos ambientales significativos. </t>
    </r>
  </si>
  <si>
    <r>
      <t>15.</t>
    </r>
    <r>
      <rPr>
        <sz val="11"/>
        <color theme="1"/>
        <rFont val="Calibri"/>
        <family val="2"/>
      </rPr>
      <t xml:space="preserve"> Las demás que se le asignen y que surjan de la naturaleza del Contrato.</t>
    </r>
  </si>
  <si>
    <r>
      <t>1.</t>
    </r>
    <r>
      <rPr>
        <sz val="11"/>
        <color theme="1"/>
        <rFont val="Calibri"/>
        <family val="2"/>
      </rPr>
      <t xml:space="preserve"> Acompañar y articular con entidades distritales la territorialización e implementación de programas y/o políticas relacionadas con discapacidad e inclusión social. </t>
    </r>
  </si>
  <si>
    <r>
      <t>2.</t>
    </r>
    <r>
      <rPr>
        <sz val="11"/>
        <color theme="1"/>
        <rFont val="Calibri"/>
        <family val="2"/>
      </rPr>
      <t xml:space="preserve"> Acompañar y articular con entidades distritales la realización de diagnósticos, caracterizaciones y gestión de la información e indicadores que evidencien la situación de las personas con discapacidad en la localidad y articular el desarrollo de acciones para mitigar sus necesidades. </t>
    </r>
  </si>
  <si>
    <r>
      <t>3.</t>
    </r>
    <r>
      <rPr>
        <sz val="11"/>
        <color theme="1"/>
        <rFont val="Calibri"/>
        <family val="2"/>
      </rPr>
      <t xml:space="preserve"> Diseñar estrategias de gestión de la información, creación e indicadores, recolección de datos cuantitativos y cualitativos y manejo adecuado de la información de acuerdo a la política de datos abiertos y manejo de datos vigentes. </t>
    </r>
  </si>
  <si>
    <r>
      <t>4.</t>
    </r>
    <r>
      <rPr>
        <sz val="11"/>
        <color theme="1"/>
        <rFont val="Calibri"/>
        <family val="2"/>
      </rPr>
      <t xml:space="preserve"> Efectuar la planeación, gestión, convocatoria, acompañamiento y seguimiento a la participación e instancias de personas con discapacidad, en pro de fortalecer sus procesos de participación, representación, diálogo, concertación e incidencia en la dinámica a nivel local. </t>
    </r>
  </si>
  <si>
    <r>
      <t>5.</t>
    </r>
    <r>
      <rPr>
        <sz val="11"/>
        <color theme="1"/>
        <rFont val="Calibri"/>
        <family val="2"/>
      </rPr>
      <t xml:space="preserve"> Servir de enlace entre organizaciones e instancias de participación local de discapacidad e inclusión social con las autoridades locales, a fin de visibilizar sus demandas y propuestas para garantizar el ejercicio de sus derechos. </t>
    </r>
  </si>
  <si>
    <r>
      <t>6.</t>
    </r>
    <r>
      <rPr>
        <sz val="11"/>
        <color theme="1"/>
        <rFont val="Calibri"/>
        <family val="2"/>
      </rPr>
      <t xml:space="preserve"> Prestar el apoyo para atender los requerimientos verbales y escritos que se presenten en temas de discapacidad de la localidad de Suba. </t>
    </r>
  </si>
  <si>
    <r>
      <t>7.</t>
    </r>
    <r>
      <rPr>
        <sz val="11"/>
        <color theme="1"/>
        <rFont val="Calibri"/>
        <family val="2"/>
      </rPr>
      <t xml:space="preserve"> Acompañar la realización de eventos ciudadanos y/o comunitarios que le sean designados. </t>
    </r>
  </si>
  <si>
    <r>
      <t>8.</t>
    </r>
    <r>
      <rPr>
        <sz val="11"/>
        <color theme="1"/>
        <rFont val="Calibri"/>
        <family val="2"/>
      </rPr>
      <t xml:space="preserve"> Acompañar en el trámite y respuesta de los requerimientos y peticiones relacionados con el tema de discapacidad e inclusión social </t>
    </r>
  </si>
  <si>
    <r>
      <t>9.</t>
    </r>
    <r>
      <rPr>
        <sz val="11"/>
        <color theme="1"/>
        <rFont val="Calibri"/>
        <family val="2"/>
      </rPr>
      <t xml:space="preserve"> Acompañar la presentación o rendición de informes a los entes de control, entidades, instancias de participación y comunidad en general. </t>
    </r>
  </si>
  <si>
    <r>
      <t>10.</t>
    </r>
    <r>
      <rPr>
        <sz val="11"/>
        <color theme="1"/>
        <rFont val="Calibri"/>
        <family val="2"/>
      </rPr>
      <t xml:space="preserve"> Asistir a las reuniones a las que sea citado o designado, para la atención de los asuntos relacionados con el objeto contractual. </t>
    </r>
  </si>
  <si>
    <r>
      <t>11.</t>
    </r>
    <r>
      <rPr>
        <sz val="11"/>
        <color theme="1"/>
        <rFont val="Calibri"/>
        <family val="2"/>
      </rPr>
      <t xml:space="preserve"> Participar en el diseño e implementación de acciones de fortalecimiento de organizaciones de personas con discapacidad. </t>
    </r>
  </si>
  <si>
    <r>
      <t>12.</t>
    </r>
    <r>
      <rPr>
        <sz val="11"/>
        <color theme="1"/>
        <rFont val="Calibri"/>
        <family val="2"/>
      </rPr>
      <t xml:space="preserve"> Participar en la formulación de proyectos de inversión asociados a los temas de discapacidad que se financien con fondos de desarrollo local. </t>
    </r>
  </si>
  <si>
    <r>
      <t>13.</t>
    </r>
    <r>
      <rPr>
        <sz val="11"/>
        <color theme="1"/>
        <rFont val="Calibri"/>
        <family val="2"/>
      </rPr>
      <t xml:space="preserve"> Acompañar la supervisión de contratos y convenios que le sean designados por el alcalde(sa) Local conforme con lo establecido en el Manual de Supervisión e Interventoría de la Secretaría Distrital de Gobierno. </t>
    </r>
  </si>
  <si>
    <r>
      <t>14.</t>
    </r>
    <r>
      <rPr>
        <sz val="11"/>
        <color theme="1"/>
        <rFont val="Calibri"/>
        <family val="2"/>
      </rPr>
      <t xml:space="preserve"> Las demás que sean inherentes al objeto contractual, que se encuentren en la normatividad o que sean solicitadas por el supervisor del contrato</t>
    </r>
  </si>
  <si>
    <r>
      <t>1.</t>
    </r>
    <r>
      <rPr>
        <sz val="11"/>
        <color theme="1"/>
        <rFont val="Calibri"/>
        <family val="2"/>
      </rPr>
      <t xml:space="preserve"> Realizar la supervisión de contratos y convenios que le sean designados por el (la) Alcalde (sa) Local, según lo establecido en el Manual de Supervisión e Interventoría de la Secretaría Distrital de Gobierno. </t>
    </r>
  </si>
  <si>
    <r>
      <t>2.</t>
    </r>
    <r>
      <rPr>
        <sz val="11"/>
        <color theme="1"/>
        <rFont val="Calibri"/>
        <family val="2"/>
      </rPr>
      <t xml:space="preserve"> Elaborar los estudios previos de los proyectos de inversión designados por el ordenador del gasto, de acuerdo con el plan de compras del Área de Gestión del Desarrollo Local. </t>
    </r>
  </si>
  <si>
    <r>
      <t>3.</t>
    </r>
    <r>
      <rPr>
        <sz val="11"/>
        <color theme="1"/>
        <rFont val="Calibri"/>
        <family val="2"/>
      </rPr>
      <t xml:space="preserve"> Convocar a los ciudadanos y ciudadanas a los eventos deportivos de la localidad que tengan lugar con los proyectos de inversión. </t>
    </r>
  </si>
  <si>
    <r>
      <t>4.</t>
    </r>
    <r>
      <rPr>
        <sz val="11"/>
        <color theme="1"/>
        <rFont val="Calibri"/>
        <family val="2"/>
      </rPr>
      <t xml:space="preserve"> Asistir a los eventos deportivos de la localidad que tengan lugar con los proyectos de inversión </t>
    </r>
  </si>
  <si>
    <r>
      <t>5.</t>
    </r>
    <r>
      <rPr>
        <sz val="11"/>
        <color theme="1"/>
        <rFont val="Calibri"/>
        <family val="2"/>
      </rPr>
      <t xml:space="preserve"> Adelantar gestiones con las entidades del nivel nacional, distrital y local para el fortalecimiento de los procesos deportivos de la localidad. </t>
    </r>
  </si>
  <si>
    <r>
      <t>6.</t>
    </r>
    <r>
      <rPr>
        <sz val="11"/>
        <color theme="1"/>
        <rFont val="Calibri"/>
        <family val="2"/>
      </rPr>
      <t xml:space="preserve"> Asistir a las reuniones, instancias y espacios de participación a los que sea designado por el supervisor del contrato. </t>
    </r>
  </si>
  <si>
    <r>
      <t>7.</t>
    </r>
    <r>
      <rPr>
        <sz val="11"/>
        <color theme="1"/>
        <rFont val="Calibri"/>
        <family val="2"/>
      </rPr>
      <t xml:space="preserve"> Proyectar las respuestas a derechos de petición y demás comunicaciones y apoyar la administración de esta información en el aplicativo ORFEO. </t>
    </r>
  </si>
  <si>
    <r>
      <t>8.</t>
    </r>
    <r>
      <rPr>
        <sz val="11"/>
        <color theme="1"/>
        <rFont val="Calibri"/>
        <family val="2"/>
      </rPr>
      <t xml:space="preserve"> Realizar la gestión de datos, indicadores e información cuantitativa y cualitativa del sistema de cultura y deportivo local. </t>
    </r>
  </si>
  <si>
    <r>
      <t>1.</t>
    </r>
    <r>
      <rPr>
        <sz val="11"/>
        <color theme="1"/>
        <rFont val="Calibri"/>
        <family val="2"/>
      </rPr>
      <t xml:space="preserve"> Realizar la supervisión de contratos y convenios relacionados con participación ciudadana que le sean designados por el (la) Alcalde (sa) Local, según lo establecido en el Manual de Supervisión e Interventoría de la Secretaría Distrital de Gobierno. </t>
    </r>
  </si>
  <si>
    <r>
      <t>2.</t>
    </r>
    <r>
      <rPr>
        <sz val="11"/>
        <color theme="1"/>
        <rFont val="Calibri"/>
        <family val="2"/>
      </rPr>
      <t xml:space="preserve"> Realizar la articulación, orientación y concertación de las acciones de la Alcaldía Local en materia de promoción local de la participación y fortalecimiento de la sociedad civil y sus organizaciones sociales. </t>
    </r>
  </si>
  <si>
    <r>
      <t>3.</t>
    </r>
    <r>
      <rPr>
        <sz val="11"/>
        <color theme="1"/>
        <rFont val="Calibri"/>
        <family val="2"/>
      </rPr>
      <t xml:space="preserve"> Articular los espacios de participación ciudadana y comunitaria, Juntas de Acción Comunal, Asociaciones de Vecinos y demás instancias de participación existentes en la Localidad de conformidad con las indicaciones de la Alcaldía Local </t>
    </r>
  </si>
  <si>
    <r>
      <t>4.</t>
    </r>
    <r>
      <rPr>
        <sz val="11"/>
        <color theme="1"/>
        <rFont val="Calibri"/>
        <family val="2"/>
      </rPr>
      <t xml:space="preserve"> Articular las instancias de coordinación interinstitucional, Consejo Local de Gobierno, Comisión Local Intersectorial de Participación, CLIP, Consejo Local de Política Social, CLOPS, así como los espacios de control social y rendición de cuentas, tanto de la administración local como distrital que sean necesarios. </t>
    </r>
  </si>
  <si>
    <r>
      <t>5.</t>
    </r>
    <r>
      <rPr>
        <sz val="11"/>
        <color theme="1"/>
        <rFont val="Calibri"/>
        <family val="2"/>
      </rPr>
      <t xml:space="preserve"> Realizar o participar en las reuniones de carácter ordinario y/o extraordinario de las instancias de participación y/o de Gobierno de la localidad que le sean designadas por el Alcalde (sa) Local. </t>
    </r>
  </si>
  <si>
    <r>
      <t>6.</t>
    </r>
    <r>
      <rPr>
        <sz val="11"/>
        <color theme="1"/>
        <rFont val="Calibri"/>
        <family val="2"/>
      </rPr>
      <t xml:space="preserve"> Articular acciones y estrategias para la implementación de la política pública y del Sistema Distrital de Participación. </t>
    </r>
  </si>
  <si>
    <r>
      <t>7.</t>
    </r>
    <r>
      <rPr>
        <sz val="11"/>
        <color theme="1"/>
        <rFont val="Calibri"/>
        <family val="2"/>
      </rPr>
      <t xml:space="preserve"> Participar en la realización de eventos ciudadanos y/o comunitarios que le sean designados. </t>
    </r>
  </si>
  <si>
    <r>
      <t>8.</t>
    </r>
    <r>
      <rPr>
        <sz val="11"/>
        <color theme="1"/>
        <rFont val="Calibri"/>
        <family val="2"/>
      </rPr>
      <t xml:space="preserve"> Dar trámite y respuesta a los requerimientos y peticiones relacionados con el tema de participación, que se requieran. </t>
    </r>
  </si>
  <si>
    <r>
      <t>9.</t>
    </r>
    <r>
      <rPr>
        <sz val="11"/>
        <color theme="1"/>
        <rFont val="Calibri"/>
        <family val="2"/>
      </rPr>
      <t xml:space="preserve"> Consolidar y analizar los diagnósticos sectoriales o poblacionales suministrados por las instituciones con presencia en lo local, cuando así se requiera. </t>
    </r>
  </si>
  <si>
    <r>
      <t>10.</t>
    </r>
    <r>
      <rPr>
        <sz val="11"/>
        <color theme="1"/>
        <rFont val="Calibri"/>
        <family val="2"/>
      </rPr>
      <t xml:space="preserve"> Formular los proyectos de inversión relacionados con participación ciudadana, que se financien con recursos del Fondo de Desarrollo Local. </t>
    </r>
  </si>
  <si>
    <r>
      <t>11.</t>
    </r>
    <r>
      <rPr>
        <sz val="11"/>
        <color theme="1"/>
        <rFont val="Calibri"/>
        <family val="2"/>
      </rPr>
      <t xml:space="preserve"> Realizar seguimiento en la etapa precontractual y contractual de los proyectos de inversión relacionados con participación ciudadana, que se financien con recursos del Fondo de Desarrollo Local. </t>
    </r>
  </si>
  <si>
    <r>
      <t>12.</t>
    </r>
    <r>
      <rPr>
        <sz val="11"/>
        <color theme="1"/>
        <rFont val="Calibri"/>
        <family val="2"/>
      </rPr>
      <t xml:space="preserve"> Asistir a las reuniones a las que sea citado o designado, para la atención de los asuntos relacionados con el objeto contractual.</t>
    </r>
  </si>
  <si>
    <r>
      <rPr>
        <sz val="11"/>
        <color rgb="FFFF0000"/>
        <rFont val="Calibri"/>
        <family val="2"/>
      </rPr>
      <t>13.</t>
    </r>
    <r>
      <rPr>
        <sz val="11"/>
        <color theme="1"/>
        <rFont val="Calibri"/>
        <family val="2"/>
      </rPr>
      <t xml:space="preserve"> Las demás que se le asignen y que surjan de la naturaleza del Contrato.</t>
    </r>
  </si>
  <si>
    <r>
      <t>1.</t>
    </r>
    <r>
      <rPr>
        <sz val="11"/>
        <color theme="1"/>
        <rFont val="Calibri"/>
        <family val="2"/>
      </rPr>
      <t xml:space="preserve"> Recopilar, procesar y analizar datos de diversas fuentes para identificar tendencias, patrones y insights </t>
    </r>
  </si>
  <si>
    <r>
      <t>2.</t>
    </r>
    <r>
      <rPr>
        <sz val="11"/>
        <color theme="1"/>
        <rFont val="Calibri"/>
        <family val="2"/>
      </rPr>
      <t xml:space="preserve"> Aplicar técnicas estadísticas y de machine learning para extraer conocimientos de los datos. </t>
    </r>
  </si>
  <si>
    <r>
      <t>3.</t>
    </r>
    <r>
      <rPr>
        <sz val="11"/>
        <color theme="1"/>
        <rFont val="Calibri"/>
        <family val="2"/>
      </rPr>
      <t xml:space="preserve"> Implementar y configurar herramientas de analítica institucional, como Power BI y Python. </t>
    </r>
  </si>
  <si>
    <r>
      <t>4.</t>
    </r>
    <r>
      <rPr>
        <sz val="11"/>
        <color theme="1"/>
        <rFont val="Calibri"/>
        <family val="2"/>
      </rPr>
      <t xml:space="preserve"> Desarrollar y mantener tableros de control y mapas de geoespacilización. </t>
    </r>
  </si>
  <si>
    <r>
      <t>5.</t>
    </r>
    <r>
      <rPr>
        <sz val="11"/>
        <color theme="1"/>
        <rFont val="Calibri"/>
        <family val="2"/>
      </rPr>
      <t xml:space="preserve"> Crear informes y visualizaciones de datos para comunicar insights y resultados. </t>
    </r>
  </si>
  <si>
    <r>
      <t>6.</t>
    </r>
    <r>
      <rPr>
        <sz val="11"/>
        <color theme="1"/>
        <rFont val="Calibri"/>
        <family val="2"/>
      </rPr>
      <t xml:space="preserve"> Diseñar y desarrollar dashboards y reportes para la toma de decisiones informadas. </t>
    </r>
  </si>
  <si>
    <r>
      <t>7.</t>
    </r>
    <r>
      <rPr>
        <sz val="11"/>
        <color theme="1"/>
        <rFont val="Calibri"/>
        <family val="2"/>
      </rPr>
      <t xml:space="preserve"> Las demás que le delegue el supervisor y que tengan relación directa con el cumplimiento del objeto contractual</t>
    </r>
  </si>
  <si>
    <r>
      <t>1.</t>
    </r>
    <r>
      <rPr>
        <sz val="11"/>
        <color theme="1"/>
        <rFont val="Calibri"/>
        <family val="2"/>
      </rPr>
      <t xml:space="preserve"> Realizar mensualmente el proceso de revisión de cuentas de cobro con los respectivos documentos soporte que se encuentran relacionados en la forma de pago del contrato </t>
    </r>
  </si>
  <si>
    <r>
      <t>2.</t>
    </r>
    <r>
      <rPr>
        <sz val="11"/>
        <color theme="1"/>
        <rFont val="Calibri"/>
        <family val="2"/>
      </rPr>
      <t xml:space="preserve"> Realizar actividades administrativas en la consecución de los documentos necesarios como soporte de los estudios de mercado correspondientes a las formulaciones de los proyectos de funcionamiento de la Alcaldía Local. </t>
    </r>
  </si>
  <si>
    <r>
      <t>3.</t>
    </r>
    <r>
      <rPr>
        <sz val="11"/>
        <color theme="1"/>
        <rFont val="Calibri"/>
        <family val="2"/>
      </rPr>
      <t xml:space="preserve"> Verificar el diligenciamiento y aprobación de las certificaciones de cumplimiento tanto del apoyo a la supervisión cómo del supervisor del contrato y cargar la información en plataforma SECOP II </t>
    </r>
  </si>
  <si>
    <r>
      <t>4.</t>
    </r>
    <r>
      <rPr>
        <sz val="11"/>
        <color theme="1"/>
        <rFont val="Calibri"/>
        <family val="2"/>
      </rPr>
      <t xml:space="preserve"> Realizar el tablero de control y seguimiento del estado de pago de las cuentas de cobro y resolver las inquietudes a los contratistas en relación con el adecuado diligenciamiento de los documentos para el trámite de cobro mensual </t>
    </r>
  </si>
  <si>
    <r>
      <t>5.</t>
    </r>
    <r>
      <rPr>
        <sz val="11"/>
        <color theme="1"/>
        <rFont val="Calibri"/>
        <family val="2"/>
      </rPr>
      <t xml:space="preserve"> Realizar la programación del PAC y en los temas contables que requiera el fondo, relacionados con los contratos de ley 80 del 93 </t>
    </r>
  </si>
  <si>
    <r>
      <t>6.</t>
    </r>
    <r>
      <rPr>
        <sz val="11"/>
        <color theme="1"/>
        <rFont val="Calibri"/>
        <family val="2"/>
      </rPr>
      <t xml:space="preserve"> Proyectar las respuestas a derechos de petición y demás comunicaciones oficiales, gestionando la administración de esta información en el aplicativo ORFEO. </t>
    </r>
  </si>
  <si>
    <r>
      <t>7.</t>
    </r>
    <r>
      <rPr>
        <sz val="11"/>
        <color theme="1"/>
        <rFont val="Calibri"/>
        <family val="2"/>
      </rPr>
      <t xml:space="preserve"> Realizar los trámites operativos y administrativos en el marco de la gestión contractual que se requieran de la Alcaldía local de suba. </t>
    </r>
  </si>
  <si>
    <r>
      <t>8.</t>
    </r>
    <r>
      <rPr>
        <sz val="11"/>
        <color theme="1"/>
        <rFont val="Calibri"/>
        <family val="2"/>
      </rPr>
      <t xml:space="preserve"> Rendir los informes y asistir a las reuniones y/o comités que le sean solicitados por el supervisor y/o apoyo a la supervisión. </t>
    </r>
  </si>
  <si>
    <r>
      <t>9.</t>
    </r>
    <r>
      <rPr>
        <sz val="11"/>
        <color theme="1"/>
        <rFont val="Calibri"/>
        <family val="2"/>
      </rPr>
      <t xml:space="preserve"> Realizar los procesos de archivo necesarios para el cumplimiento de la organización documental </t>
    </r>
  </si>
  <si>
    <r>
      <t>10.</t>
    </r>
    <r>
      <rPr>
        <sz val="11"/>
        <color theme="1"/>
        <rFont val="Calibri"/>
        <family val="2"/>
      </rPr>
      <t xml:space="preserve"> Las demás que se le asignen y que surjan de la naturaleza del Contrato o que sean solicitadas por el supervisor del contrato.</t>
    </r>
  </si>
  <si>
    <r>
      <t>1.</t>
    </r>
    <r>
      <rPr>
        <sz val="11"/>
        <color theme="1"/>
        <rFont val="Calibri"/>
        <family val="2"/>
      </rPr>
      <t xml:space="preserve"> Recibir la documentación a intervenir, verificando mediante punteo cajas y carpetas entregadas para el proceso técnico. </t>
    </r>
  </si>
  <si>
    <r>
      <t>2.</t>
    </r>
    <r>
      <rPr>
        <sz val="11"/>
        <color theme="1"/>
        <rFont val="Calibri"/>
        <family val="2"/>
      </rPr>
      <t xml:space="preserve"> Realizar la intervención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 </t>
    </r>
  </si>
  <si>
    <r>
      <t>3.</t>
    </r>
    <r>
      <rPr>
        <sz val="11"/>
        <color theme="1"/>
        <rFont val="Calibri"/>
        <family val="2"/>
      </rPr>
      <t xml:space="preserve"> Elaborar el plan de trabajo en conjunto con el supervisor del contrato pactando según lo establecido en los planes de acción de la dependencia una meta adecuada a las necesidades de la entidad y garantizando que el proceso se cumpla de manera idónea </t>
    </r>
  </si>
  <si>
    <r>
      <t>4.</t>
    </r>
    <r>
      <rPr>
        <sz val="11"/>
        <color theme="1"/>
        <rFont val="Calibri"/>
        <family val="2"/>
      </rPr>
      <t xml:space="preserve"> Asistir a las reuniones a las que sea citado o designado, para la atención de los asuntos relacionados con el objeto contractual </t>
    </r>
  </si>
  <si>
    <r>
      <t>5.</t>
    </r>
    <r>
      <rPr>
        <sz val="11"/>
        <color theme="1"/>
        <rFont val="Calibri"/>
        <family val="2"/>
      </rPr>
      <t xml:space="preserve"> Atender las solicitudes asignadas mediante el aplicativo ORFEO y otros medios oficiales dentro de los términos establecidos. </t>
    </r>
  </si>
  <si>
    <r>
      <t>6.</t>
    </r>
    <r>
      <rPr>
        <sz val="11"/>
        <color theme="1"/>
        <rFont val="Calibri"/>
        <family val="2"/>
      </rPr>
      <t xml:space="preserve"> Apoyar en trámites de gestión documental, aplicativo ORFEO y el inventario de archivo del Área de Gestión del Desarrollo </t>
    </r>
  </si>
  <si>
    <r>
      <t>7.</t>
    </r>
    <r>
      <rPr>
        <sz val="11"/>
        <color theme="1"/>
        <rFont val="Calibri"/>
        <family val="2"/>
      </rPr>
      <t xml:space="preserve"> Las demás que se le asignen y que surjan de la naturaleza del Contrato o que sean solicitadas por el supervisor del contrato.</t>
    </r>
  </si>
  <si>
    <r>
      <t>1.</t>
    </r>
    <r>
      <rPr>
        <sz val="11"/>
        <color theme="1"/>
        <rFont val="Calibri"/>
        <family val="2"/>
      </rPr>
      <t xml:space="preserve"> Realizar visitas de verificación y seguimiento a las condiciones de saneamiento básico y ambiental en la localidad de Suba, con énfasis en la zona rural de Suba. </t>
    </r>
  </si>
  <si>
    <r>
      <t>2.</t>
    </r>
    <r>
      <rPr>
        <sz val="11"/>
        <color theme="1"/>
        <rFont val="Calibri"/>
        <family val="2"/>
      </rPr>
      <t xml:space="preserve"> Ejecutar acciones de orientación y capacitación en saneamiento básico y ambiental. </t>
    </r>
  </si>
  <si>
    <r>
      <t>3.</t>
    </r>
    <r>
      <rPr>
        <sz val="11"/>
        <color theme="1"/>
        <rFont val="Calibri"/>
        <family val="2"/>
      </rPr>
      <t xml:space="preserve"> Asistir a las reuniones, consejos, mesas e instancias de participación que se generen o se relacionen con los asuntos locales o que se desarrollen en la localidad, que le sean designados por el Alcalde y/o el apoyo a la supervisión del contrato. </t>
    </r>
  </si>
  <si>
    <r>
      <t>4.</t>
    </r>
    <r>
      <rPr>
        <sz val="11"/>
        <color theme="1"/>
        <rFont val="Calibri"/>
        <family val="2"/>
      </rPr>
      <t xml:space="preserve"> Dar respuesta a las solicitudes que le sean asignadas a través de Orfeo o cualquier otro medio de notificación. </t>
    </r>
  </si>
  <si>
    <r>
      <t>5.</t>
    </r>
    <r>
      <rPr>
        <sz val="11"/>
        <color theme="1"/>
        <rFont val="Calibri"/>
        <family val="2"/>
      </rPr>
      <t xml:space="preserve"> Las demás actividades que le sean asignadas por el supervisor y/o apoyo a la supervisión del contrato que sean relacionadas con el objeto del contrato.</t>
    </r>
  </si>
  <si>
    <r>
      <t>1.</t>
    </r>
    <r>
      <rPr>
        <sz val="11"/>
        <color theme="1"/>
        <rFont val="Calibri"/>
        <family val="2"/>
      </rPr>
      <t xml:space="preserve"> Realizar Plan de trabajo y cronograma de actividades de acuerdo a la metodología contratado y presentado al Coordinador y al Supervisor para la aprobación </t>
    </r>
  </si>
  <si>
    <r>
      <t>2.</t>
    </r>
    <r>
      <rPr>
        <sz val="11"/>
        <color theme="1"/>
        <rFont val="Calibri"/>
        <family val="2"/>
      </rPr>
      <t xml:space="preserve"> Realizar un plan de entrenamiento de acuerdo a la población que se le designe como beneficiaria. </t>
    </r>
  </si>
  <si>
    <r>
      <t>3.</t>
    </r>
    <r>
      <rPr>
        <sz val="11"/>
        <color theme="1"/>
        <rFont val="Calibri"/>
        <family val="2"/>
      </rPr>
      <t xml:space="preserve"> Realizar informe mensual de las actividades realizadas en el territorio en donde indique número de personas beneficiadas, metodologías utilizadas con cada grupo, identificación de talentos, generación de disciplinas </t>
    </r>
  </si>
  <si>
    <r>
      <t>4.</t>
    </r>
    <r>
      <rPr>
        <sz val="11"/>
        <color theme="1"/>
        <rFont val="Calibri"/>
        <family val="2"/>
      </rPr>
      <t xml:space="preserve"> Realizar el acompañamiento a los grupos asignados por la coordinación mediante el supervisor para realizar el entrenamiento deportivo de la disciplina que esté a cargo. </t>
    </r>
  </si>
  <si>
    <r>
      <t>5.</t>
    </r>
    <r>
      <rPr>
        <sz val="11"/>
        <color theme="1"/>
        <rFont val="Calibri"/>
        <family val="2"/>
      </rPr>
      <t xml:space="preserve"> Identificar el proceso de cada uno de los beneficiarios para fortalecer las escuelas de formación deportiva de la Localidad </t>
    </r>
  </si>
  <si>
    <r>
      <t>6.</t>
    </r>
    <r>
      <rPr>
        <sz val="11"/>
        <color theme="1"/>
        <rFont val="Calibri"/>
        <family val="2"/>
      </rPr>
      <t xml:space="preserve"> Realizar las actividades que se le asignen de acuerdo al cumplimiento de las iniciativas ganadoras de los presupuestos participativos. </t>
    </r>
  </si>
  <si>
    <r>
      <t>7.</t>
    </r>
    <r>
      <rPr>
        <sz val="11"/>
        <color theme="1"/>
        <rFont val="Calibri"/>
        <family val="2"/>
      </rPr>
      <t xml:space="preserve"> Llevar una base de datos actualizada de cada uno de los beneficiarios del proceso, disciplina trabajada y proceso llevado con cada uno. </t>
    </r>
  </si>
  <si>
    <r>
      <t>8.</t>
    </r>
    <r>
      <rPr>
        <sz val="11"/>
        <color theme="1"/>
        <rFont val="Calibri"/>
        <family val="2"/>
      </rPr>
      <t xml:space="preserve"> Trabajar concertadamente con el coordinador y todo el equipo de trabajo del sistema deportivo generando procesos en las comunidades </t>
    </r>
  </si>
  <si>
    <r>
      <t>9.</t>
    </r>
    <r>
      <rPr>
        <sz val="11"/>
        <color theme="1"/>
        <rFont val="Calibri"/>
        <family val="2"/>
      </rPr>
      <t xml:space="preserve"> Todas las demás que le asigne el supervisor del contrato</t>
    </r>
  </si>
  <si>
    <r>
      <t>1.</t>
    </r>
    <r>
      <rPr>
        <sz val="11"/>
        <color theme="1"/>
        <rFont val="Calibri"/>
        <family val="2"/>
      </rPr>
      <t xml:space="preserve"> Realizar los estudios de mercado, análisis de sector y estudios previos en cada una de las necesidades de contratación respectivos para los procesos licitatorios del Área de Gestión Del Desarrollo Loca en infraestructura y su correspondientes Interventoría. </t>
    </r>
  </si>
  <si>
    <r>
      <t>2.</t>
    </r>
    <r>
      <rPr>
        <sz val="11"/>
        <color theme="1"/>
        <rFont val="Calibri"/>
        <family val="2"/>
      </rPr>
      <t xml:space="preserve"> Acompañar a los profesionales designados en el proceso de acompañamiento y seguimiento técnico, administrativo, financiero y legal de los contratos y convenios que le sean asignados, de acuerdo con los lineamientos establecidos por la ley. </t>
    </r>
  </si>
  <si>
    <r>
      <t>3.</t>
    </r>
    <r>
      <rPr>
        <sz val="11"/>
        <color theme="1"/>
        <rFont val="Calibri"/>
        <family val="2"/>
      </rPr>
      <t xml:space="preserve"> Realizar los documentos financieros necesarios para los procesos de contratación en la etapa precontractual, contractual y liquidación que se adelanten en el Fondo de Desarrollo Local. </t>
    </r>
  </si>
  <si>
    <r>
      <t>4.</t>
    </r>
    <r>
      <rPr>
        <sz val="11"/>
        <color theme="1"/>
        <rFont val="Calibri"/>
        <family val="2"/>
      </rPr>
      <t xml:space="preserve"> 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</si>
  <si>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5.</t>
    </r>
    <r>
      <rPr>
        <sz val="11"/>
        <color theme="1"/>
        <rFont val="Calibri"/>
        <family val="2"/>
      </rPr>
      <t xml:space="preserve"> Asistir a los comités, reuniones y convocatorias en donde se convoque al Alcalde Local y requiera apoyo técnico del Área Gestión Del Desarrollo Local. </t>
    </r>
  </si>
  <si>
    <r>
      <t>6.</t>
    </r>
    <r>
      <rPr>
        <sz val="11"/>
        <color theme="1"/>
        <rFont val="Calibri"/>
        <family val="2"/>
      </rPr>
      <t xml:space="preserve"> Participar en los comités de estructuración y evaluación de los procesos contractuales que se adelanten en la entidad. </t>
    </r>
  </si>
  <si>
    <r>
      <t>7.</t>
    </r>
    <r>
      <rPr>
        <sz val="11"/>
        <color theme="1"/>
        <rFont val="Calibri"/>
        <family val="2"/>
      </rPr>
      <t xml:space="preserve"> Realizar las evaluaciones en el componente técnico y/o financiero de los proponentes y las propuestas que le sean asignadas, en el marco de los procesos de selección de contratistas que adelanta en el Área de Gestión de Desarrollo Local. </t>
    </r>
  </si>
  <si>
    <r>
      <t>8.</t>
    </r>
    <r>
      <rPr>
        <sz val="11"/>
        <color theme="1"/>
        <rFont val="Calibri"/>
        <family val="2"/>
      </rPr>
      <t xml:space="preserve"> 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 </t>
    </r>
  </si>
  <si>
    <r>
      <t>1.</t>
    </r>
    <r>
      <rPr>
        <sz val="11"/>
        <color theme="1"/>
        <rFont val="Calibri"/>
        <family val="2"/>
      </rPr>
      <t xml:space="preserve"> Crear, programar y publicar contenido en las diferentes plataformas digitales. </t>
    </r>
  </si>
  <si>
    <r>
      <t>2.</t>
    </r>
    <r>
      <rPr>
        <sz val="11"/>
        <color theme="1"/>
        <rFont val="Calibri"/>
        <family val="2"/>
      </rPr>
      <t xml:space="preserve"> Diseñar estrategias para aumentar el alcance, la interacción y el crecimiento de la comunidad en línea. </t>
    </r>
  </si>
  <si>
    <r>
      <t>3.</t>
    </r>
    <r>
      <rPr>
        <sz val="11"/>
        <color theme="1"/>
        <rFont val="Calibri"/>
        <family val="2"/>
      </rPr>
      <t xml:space="preserve"> Supervisar las interacciones en tiempo real y responder a comentarios, mensajes y menciones. </t>
    </r>
  </si>
  <si>
    <r>
      <t>4.</t>
    </r>
    <r>
      <rPr>
        <sz val="11"/>
        <color theme="1"/>
        <rFont val="Calibri"/>
        <family val="2"/>
      </rPr>
      <t xml:space="preserve"> Realizar análisis de métricas para evaluar el desempeño de las publicaciones y las campañas. </t>
    </r>
  </si>
  <si>
    <r>
      <t>5.</t>
    </r>
    <r>
      <rPr>
        <sz val="11"/>
        <color theme="1"/>
        <rFont val="Calibri"/>
        <family val="2"/>
      </rPr>
      <t xml:space="preserve"> Responder de manera oportuna y profesional a consultas, quejas o solicitudes realizadas por los usuarios en redes sociales. </t>
    </r>
  </si>
  <si>
    <r>
      <t>6.</t>
    </r>
    <r>
      <rPr>
        <sz val="11"/>
        <color theme="1"/>
        <rFont val="Calibri"/>
        <family val="2"/>
      </rPr>
      <t xml:space="preserve"> Escalar problemas o inquietudes relevantes al equipo correspondiente. </t>
    </r>
  </si>
  <si>
    <r>
      <t>7.</t>
    </r>
    <r>
      <rPr>
        <sz val="11"/>
        <color theme="1"/>
        <rFont val="Calibri"/>
        <family val="2"/>
      </rPr>
      <t xml:space="preserve"> Diseñar textos, imágenes, videos o cualquier otro formato de contenido creativo y relevante para la audiencia. </t>
    </r>
  </si>
  <si>
    <r>
      <t>8.</t>
    </r>
    <r>
      <rPr>
        <sz val="11"/>
        <color theme="1"/>
        <rFont val="Calibri"/>
        <family val="2"/>
      </rPr>
      <t xml:space="preserve"> Garantizar que el contenido esté alineado con la identidad y objetivos de la marca. </t>
    </r>
  </si>
  <si>
    <r>
      <t>9.</t>
    </r>
    <r>
      <rPr>
        <sz val="11"/>
        <color theme="1"/>
        <rFont val="Calibri"/>
        <family val="2"/>
      </rPr>
      <t xml:space="preserve"> Planificar y ejecutar campañas digitales en redes sociales para alcanzar objetivos específicos. </t>
    </r>
  </si>
  <si>
    <r>
      <t>10.</t>
    </r>
    <r>
      <rPr>
        <sz val="11"/>
        <color theme="1"/>
        <rFont val="Calibri"/>
        <family val="2"/>
      </rPr>
      <t xml:space="preserve"> Identificar tendencias y oportunidades para mejorar la presencia de la marca. </t>
    </r>
  </si>
  <si>
    <r>
      <t>11.</t>
    </r>
    <r>
      <rPr>
        <sz val="11"/>
        <color theme="1"/>
        <rFont val="Calibri"/>
        <family val="2"/>
      </rPr>
      <t xml:space="preserve"> Analizar las estrategias y acciones de marcas competidoras para identificar mejores prácticas o innovaciones. </t>
    </r>
  </si>
  <si>
    <r>
      <t>12.</t>
    </r>
    <r>
      <rPr>
        <sz val="11"/>
        <color theme="1"/>
        <rFont val="Calibri"/>
        <family val="2"/>
      </rPr>
      <t xml:space="preserve"> Manejar adecuadamente comentarios negativos, crisis de reputación u otros problemas en redes sociales siguiendo protocolos establecidos. </t>
    </r>
  </si>
  <si>
    <r>
      <t>13.</t>
    </r>
    <r>
      <rPr>
        <sz val="11"/>
        <color theme="1"/>
        <rFont val="Calibri"/>
        <family val="2"/>
      </rPr>
      <t xml:space="preserve"> Mantenerse al día con las tendencias y cambios en algoritmos de las plataformas sociales. </t>
    </r>
  </si>
  <si>
    <r>
      <t>14.</t>
    </r>
    <r>
      <rPr>
        <sz val="11"/>
        <color theme="1"/>
        <rFont val="Calibri"/>
        <family val="2"/>
      </rPr>
      <t xml:space="preserve"> Proponer nuevas herramientas o enfoques para optimizar las estrategias de la marca. </t>
    </r>
  </si>
  <si>
    <r>
      <t>15.</t>
    </r>
    <r>
      <rPr>
        <sz val="11"/>
        <color theme="1"/>
        <rFont val="Calibri"/>
        <family val="2"/>
      </rPr>
      <t xml:space="preserve"> Crear informes detallados sobre el rendimiento de las redes sociales y el cumplimiento de objetivos. </t>
    </r>
  </si>
  <si>
    <r>
      <t>16.</t>
    </r>
    <r>
      <rPr>
        <sz val="11"/>
        <color theme="1"/>
        <rFont val="Calibri"/>
        <family val="2"/>
      </rPr>
      <t xml:space="preserve"> Proponer mejoras basadas en los datos obtenidos.</t>
    </r>
  </si>
  <si>
    <r>
      <t>1.</t>
    </r>
    <r>
      <rPr>
        <sz val="11"/>
        <color theme="1"/>
        <rFont val="Calibri"/>
        <family val="2"/>
      </rPr>
      <t xml:space="preserve"> Realizar el seguimiento y control a la ejecución de los planes, proyectos de inversión y funcionamiento de la Alcaldía Local, conforme a los lineamientos institucionales y distritales en materia. </t>
    </r>
  </si>
  <si>
    <r>
      <t>2.</t>
    </r>
    <r>
      <rPr>
        <sz val="11"/>
        <color theme="1"/>
        <rFont val="Calibri"/>
        <family val="2"/>
      </rPr>
      <t xml:space="preserve"> Alimentar herramientas de control y seguimiento que permitan visibilizar el estado de la gestión de cada una de las áreas de Fondo de Desarrollo Local de Suba y generar los reportes solicitados para el efectivo seguimiento y control de los indicadores planteados. </t>
    </r>
  </si>
  <si>
    <r>
      <t>3.</t>
    </r>
    <r>
      <rPr>
        <sz val="11"/>
        <color theme="1"/>
        <rFont val="Calibri"/>
        <family val="2"/>
      </rPr>
      <t xml:space="preserve"> Monitorear, en coordinación con el responsable de comunicaciones y el administrador de red la local de sistemas de la Alcaldía Local, el cumplimiento de la publicación y seguimiento a las acciones del Plan Anticorrupción y de Atención a la Ciudadanía (PAAC) de cada vigencia, de acuerdo con los lineamientos establecidos por la Oficina Asesora de Planeación. </t>
    </r>
  </si>
  <si>
    <r>
      <t>4.</t>
    </r>
    <r>
      <rPr>
        <sz val="11"/>
        <color theme="1"/>
        <rFont val="Calibri"/>
        <family val="2"/>
      </rPr>
      <t xml:space="preserve"> Generar las alertas tempranas a los responsables del cumplimiento de acciones e indicadores de los diferentes planes, proyectos del Fondo de Desarrollo Local. </t>
    </r>
  </si>
  <si>
    <r>
      <t>5.</t>
    </r>
    <r>
      <rPr>
        <sz val="11"/>
        <color theme="1"/>
        <rFont val="Calibri"/>
        <family val="2"/>
      </rPr>
      <t xml:space="preserve"> Dar respuesta oportuna a las solicitudes allegadas a través del aplicativo ORFEO. </t>
    </r>
  </si>
  <si>
    <r>
      <t>6.</t>
    </r>
    <r>
      <rPr>
        <sz val="11"/>
        <color theme="1"/>
        <rFont val="Calibri"/>
        <family val="2"/>
      </rPr>
      <t xml:space="preserve"> Participar en las reuniones en los cuales sea asignado por el supervisor, de conformidad con el objeto de su contrato </t>
    </r>
  </si>
  <si>
    <r>
      <t>7.</t>
    </r>
    <r>
      <rPr>
        <sz val="11"/>
        <color theme="1"/>
        <rFont val="Calibri"/>
        <family val="2"/>
      </rPr>
      <t xml:space="preserve"> Las demás actividades que le sean asignadas por al alcalde Local y/o apoyo a la supervisión del contrato que surjan de la naturaleza del contrato.</t>
    </r>
  </si>
  <si>
    <r>
      <t>1.</t>
    </r>
    <r>
      <rPr>
        <sz val="11"/>
        <color theme="1"/>
        <rFont val="Calibri"/>
        <family val="2"/>
      </rPr>
      <t xml:space="preserve"> Realizar seguimiento a las estrategias y herramientas institucionales para adelantar y optimizar la depuración e impulso de las actuaciones administrativas a cargo del Alcalde Local como autoridad de policía. </t>
    </r>
  </si>
  <si>
    <r>
      <t>2.</t>
    </r>
    <r>
      <rPr>
        <sz val="11"/>
        <color theme="1"/>
        <rFont val="Calibri"/>
        <family val="2"/>
      </rPr>
      <t xml:space="preserve"> Supervisar los procesos administrativos de competencia de la dependencia, de acuerdo con la normatividad vigente y los procedimientos establecidos en la materia. </t>
    </r>
  </si>
  <si>
    <r>
      <t>3.</t>
    </r>
    <r>
      <rPr>
        <sz val="11"/>
        <color theme="1"/>
        <rFont val="Calibri"/>
        <family val="2"/>
      </rPr>
      <t xml:space="preserve"> Coordinar el desarrollo de los procesos y procedimientos que organizan y apoyan la gestión de las autoridades de policía locales a cargo de la Secretaría de Distrital de Gobierno, de forma oportuna conforme a las orientaciones del Alcalde Local y las directrices institucionales y Distritales en la materia, en el marco de la normatividad vigente. </t>
    </r>
  </si>
  <si>
    <r>
      <t>4.</t>
    </r>
    <r>
      <rPr>
        <sz val="11"/>
        <color theme="1"/>
        <rFont val="Calibri"/>
        <family val="2"/>
      </rPr>
      <t xml:space="preserve"> Brindar apoyo en la revisión jurídica de los informes técnicos y el recaudo probatorio practicado por los abogados con el fin de impulsar y archivar las actuaciones administrativas relacionadas con actividad económica, urbanismo y espacio público. </t>
    </r>
  </si>
  <si>
    <r>
      <t>5.</t>
    </r>
    <r>
      <rPr>
        <sz val="11"/>
        <color theme="1"/>
        <rFont val="Calibri"/>
        <family val="2"/>
      </rPr>
      <t xml:space="preserve"> Apoyar al Alcalde Local en la revisión de los conceptos emitidos por los abogados de apoyo, garantizando que se incorporen sus observaciones y/o modificaciones sugeridas, de acuerdo con el soporte jurídico y técnico </t>
    </r>
  </si>
  <si>
    <r>
      <t>6.</t>
    </r>
    <r>
      <rPr>
        <sz val="11"/>
        <color theme="1"/>
        <rFont val="Calibri"/>
        <family val="2"/>
      </rPr>
      <t xml:space="preserve"> Consolidar la información de las actuaciones administrativas depuradas e impulsadas en la localidad de forma mensual, revisando que la misma, haya sido registrada en el Aplicativo ¿SI ACTUA¿, con el fin de dar el cierre respectivo y para que la Dirección para la Gestión Policiva realice el seguimiento de estas. </t>
    </r>
  </si>
  <si>
    <r>
      <t>7.</t>
    </r>
    <r>
      <rPr>
        <sz val="11"/>
        <color theme="1"/>
        <rFont val="Calibri"/>
        <family val="2"/>
      </rPr>
      <t xml:space="preserve"> Implementar las directrices emitidas por la Dirección para la Gestión Policiva en la aplicación técnica y normativa de la gestión de las actuaciones administrativas, conforme a la normatividad legal vigente </t>
    </r>
  </si>
  <si>
    <r>
      <t>8.</t>
    </r>
    <r>
      <rPr>
        <sz val="11"/>
        <color theme="1"/>
        <rFont val="Calibri"/>
        <family val="2"/>
      </rPr>
      <t xml:space="preserve"> Orientar jurídicamente al equipo de la alcaldía Local encargados de depurar expedientes administrativos con el fin de analizar y determinar las causales de caducidad y/o prescripción y/o pérdida de fuerza de ejecutoria de los actos administrativos. </t>
    </r>
  </si>
  <si>
    <r>
      <t>9.</t>
    </r>
    <r>
      <rPr>
        <sz val="11"/>
        <color theme="1"/>
        <rFont val="Calibri"/>
        <family val="2"/>
      </rPr>
      <t xml:space="preserve"> Apoyar en los trámites necesarios a la Alcaldía Local para surtir el trámite de notificación personal y mediante edicto de los actos administrativos y decisiones, en los términos de la Ley 1437 de </t>
    </r>
    <r>
      <rPr>
        <sz val="11"/>
        <color rgb="FF000000"/>
        <rFont val="Calibri"/>
        <family val="2"/>
      </rPr>
      <t>2011.</t>
    </r>
    <r>
      <rPr>
        <sz val="11"/>
        <color theme="1"/>
        <rFont val="Calibri"/>
        <family val="2"/>
      </rPr>
      <t xml:space="preserve"> </t>
    </r>
  </si>
  <si>
    <r>
      <t>10.</t>
    </r>
    <r>
      <rPr>
        <sz val="11"/>
        <color theme="1"/>
        <rFont val="Calibri"/>
        <family val="2"/>
      </rPr>
      <t xml:space="preserve"> Las demás que le sean asignadas y que este relacionadas con el objeto del Contrato.</t>
    </r>
  </si>
  <si>
    <r>
      <t>1.</t>
    </r>
    <r>
      <rPr>
        <sz val="11"/>
        <color theme="1"/>
        <rFont val="Calibri"/>
        <family val="2"/>
      </rPr>
      <t xml:space="preserve"> Apoyar a la coordinación en la programación de los espacios de La Casa de la Memoria, verificando disponibilidades de espacios y elementos para las actividades que se quieren realizar. </t>
    </r>
  </si>
  <si>
    <r>
      <t>2.</t>
    </r>
    <r>
      <rPr>
        <sz val="11"/>
        <color theme="1"/>
        <rFont val="Calibri"/>
        <family val="2"/>
      </rPr>
      <t xml:space="preserve"> Coadyuvar en la construcción de espacios culturales, académicos, artísticos e institucionales que busquen transmitir y mantener vivas las memorias de la localidad de Suba. </t>
    </r>
  </si>
  <si>
    <r>
      <t>3.</t>
    </r>
    <r>
      <rPr>
        <sz val="11"/>
        <color theme="1"/>
        <rFont val="Calibri"/>
        <family val="2"/>
      </rPr>
      <t xml:space="preserve"> Apoyar a la coordinación en el alistamiento de los espacios y los instrumentos requeridos para las actividades que se lleven a cabo al interior de la casa de la memoria. </t>
    </r>
  </si>
  <si>
    <r>
      <t>4.</t>
    </r>
    <r>
      <rPr>
        <sz val="11"/>
        <color theme="1"/>
        <rFont val="Calibri"/>
        <family val="2"/>
      </rPr>
      <t xml:space="preserve"> Apoyar las interlocuciones con las organizaciones sociales, agrupaciones, JAC y demás grupos ciudadanos que quieran acceder a la casa de la memoria. </t>
    </r>
  </si>
  <si>
    <r>
      <t>5.</t>
    </r>
    <r>
      <rPr>
        <sz val="11"/>
        <color theme="1"/>
        <rFont val="Calibri"/>
        <family val="2"/>
      </rPr>
      <t xml:space="preserve"> Apoyar las actividades que le sean designadas por la coordinación de la casa de la memoria. </t>
    </r>
  </si>
  <si>
    <r>
      <t>6.</t>
    </r>
    <r>
      <rPr>
        <sz val="11"/>
        <color theme="1"/>
        <rFont val="Calibri"/>
        <family val="2"/>
      </rPr>
      <t xml:space="preserve"> Reportar de manera oportuna a la Coordinación de la Casa de Memoria cualquier novedad o eventualidad que se presente, referente a la infraestructura y equipamientos de la casa de la memoria. </t>
    </r>
  </si>
  <si>
    <r>
      <t>7.</t>
    </r>
    <r>
      <rPr>
        <sz val="11"/>
        <color theme="1"/>
        <rFont val="Calibri"/>
        <family val="2"/>
      </rPr>
      <t xml:space="preserve"> Asistir a las reuniones a las que sea convocado o designado por parte del Alcalde Local, Coordinación de Participación o supervisor de contrato. </t>
    </r>
  </si>
  <si>
    <r>
      <t>1.</t>
    </r>
    <r>
      <rPr>
        <sz val="11"/>
        <color theme="1"/>
        <rFont val="Calibri"/>
        <family val="2"/>
      </rPr>
      <t xml:space="preserve"> Realizar las actividades técnicas operativas y administrativas que le sean designadas por el apoyo a la supervisión </t>
    </r>
  </si>
  <si>
    <r>
      <t>2.</t>
    </r>
    <r>
      <rPr>
        <sz val="11"/>
        <color theme="1"/>
        <rFont val="Calibri"/>
        <family val="2"/>
      </rPr>
      <t xml:space="preserve"> Realizar la verificación, depuración, reasignación y seguimiento al trámite de los radicados en el sistema de correspondencia Orfeo, así como correo electrónico en los temas de planeación. </t>
    </r>
  </si>
  <si>
    <r>
      <t>3.</t>
    </r>
    <r>
      <rPr>
        <sz val="11"/>
        <color theme="1"/>
        <rFont val="Calibri"/>
        <family val="2"/>
      </rPr>
      <t xml:space="preserve"> Implementar y actualizar el archivo digital y fisico, garantizando la custodia de la información y la veracidad del mismo </t>
    </r>
  </si>
  <si>
    <r>
      <t>4.</t>
    </r>
    <r>
      <rPr>
        <sz val="11"/>
        <color theme="1"/>
        <rFont val="Calibri"/>
        <family val="2"/>
      </rPr>
      <t xml:space="preserve"> Realizar las actividades de orden logístico y operativo para coadyuvar en el desarrollo de las funciones de la oficina de planeación. </t>
    </r>
  </si>
  <si>
    <r>
      <t>5.</t>
    </r>
    <r>
      <rPr>
        <sz val="11"/>
        <color theme="1"/>
        <rFont val="Calibri"/>
        <family val="2"/>
      </rPr>
      <t xml:space="preserve"> Generar y mantener actualizadas las bases de datos que sean necesarias para el almacenamiento oportuno de la información </t>
    </r>
  </si>
  <si>
    <r>
      <t>6.</t>
    </r>
    <r>
      <rPr>
        <sz val="11"/>
        <color theme="1"/>
        <rFont val="Calibri"/>
        <family val="2"/>
      </rPr>
      <t xml:space="preserve"> Participar en las reuniones en los cuales sea designado por el apoyo a la supervisión y/o la supervisión. </t>
    </r>
  </si>
  <si>
    <r>
      <t>7.</t>
    </r>
    <r>
      <rPr>
        <sz val="11"/>
        <color theme="1"/>
        <rFont val="Calibri"/>
        <family val="2"/>
      </rPr>
      <t xml:space="preserve"> Las demás actividades que le sean asignadas por el Alcalde Local y/o el apoyo a la supervisión del contrato y que surjan de la naturaleza del contrato</t>
    </r>
  </si>
  <si>
    <r>
      <t>1.</t>
    </r>
    <r>
      <rPr>
        <sz val="11"/>
        <color theme="1"/>
        <rFont val="Calibri"/>
        <family val="2"/>
      </rPr>
      <t xml:space="preserve"> PLANIFICAR Y EJECUTAR EL DESARROLLO DE LA ESTRATEGIA DE PROYECCIÓN INTERNACIONAL PARA LA ALCALDÍA LOCAL DE SUBA </t>
    </r>
  </si>
  <si>
    <r>
      <t>2.</t>
    </r>
    <r>
      <rPr>
        <sz val="11"/>
        <color theme="1"/>
        <rFont val="Calibri"/>
        <family val="2"/>
      </rPr>
      <t xml:space="preserve"> ARTICULAR EL TRABAJO RELACIONADO CON LOS ASUNTOS INTERNACIONALES DE LA ALCALDÍA LOCAL DE SUBA </t>
    </r>
  </si>
  <si>
    <r>
      <t>3.</t>
    </r>
    <r>
      <rPr>
        <sz val="11"/>
        <color theme="1"/>
        <rFont val="Calibri"/>
        <family val="2"/>
      </rPr>
      <t xml:space="preserve"> REALIZAR ACOMPAÑAMIENTO DESDE LA PROYECCIÓN INTERNACIONAL A LAS ESTRATEGIAS VECIS 5C, VEN A SUBA, SERVIDORES SAS, GERENCIAS DE LA SOLUCIÓN </t>
    </r>
  </si>
  <si>
    <r>
      <t>4.</t>
    </r>
    <r>
      <rPr>
        <sz val="11"/>
        <color theme="1"/>
        <rFont val="Calibri"/>
        <family val="2"/>
      </rPr>
      <t xml:space="preserve"> GESTIONAR EL APOYO PARA LA PROYECCIÓN INTERNACIONAL DE LA ALCALDÍA LOCAL DE </t>
    </r>
  </si>
  <si>
    <r>
      <t>5.</t>
    </r>
    <r>
      <rPr>
        <sz val="11"/>
        <color theme="1"/>
        <rFont val="Calibri"/>
        <family val="2"/>
      </rPr>
      <t xml:space="preserve"> COORDINAR MESAS DE TRABAJO CONFORME A LA ESTRATEGIA DE LA PROYECCIÓN INTERNACIONAL DE LA ALCALDÍA LOCAL DE SUBA. </t>
    </r>
  </si>
  <si>
    <r>
      <t>6.</t>
    </r>
    <r>
      <rPr>
        <sz val="11"/>
        <color theme="1"/>
        <rFont val="Calibri"/>
        <family val="2"/>
      </rPr>
      <t xml:space="preserve"> CANALIZAR INICIATIVAS, PROYECTOS Y DEMÁS ACCIONES INTERNACIONALES QUE SE PUEDAN IMPLEMENTAR EN LA ALCALDÍA LOCAL DE SUBA. </t>
    </r>
  </si>
  <si>
    <r>
      <t>7.</t>
    </r>
    <r>
      <rPr>
        <sz val="11"/>
        <color theme="1"/>
        <rFont val="Calibri"/>
        <family val="2"/>
      </rPr>
      <t xml:space="preserve"> ARTICULAR LA ESTRATEGIA DE COMUNICACIONES ACORDE A LA PROYECCIÓN INTERNACIONAL DE LA ALCALDÍA LOCAL DE SUBA.</t>
    </r>
  </si>
  <si>
    <r>
      <t>1.</t>
    </r>
    <r>
      <rPr>
        <sz val="11"/>
        <color theme="1"/>
        <rFont val="Calibri"/>
        <family val="2"/>
      </rPr>
      <t xml:space="preserve"> Realizar seguimiento a la implementación de la estrategia Reto Local: jóvenes y entornos seguros. </t>
    </r>
  </si>
  <si>
    <r>
      <t>2.</t>
    </r>
    <r>
      <rPr>
        <sz val="11"/>
        <color theme="1"/>
        <rFont val="Calibri"/>
        <family val="2"/>
      </rPr>
      <t xml:space="preserve"> Programar las actividades prácticas y de ciudad a desarrollar en el marco de la Estrategia Reto Local Jóvenes y Entornos Seguros </t>
    </r>
  </si>
  <si>
    <r>
      <t>3.</t>
    </r>
    <r>
      <rPr>
        <sz val="11"/>
        <color theme="1"/>
        <rFont val="Calibri"/>
        <family val="2"/>
      </rPr>
      <t xml:space="preserve"> Acompañar, guiar y coordinar las actividades de ciudad proyectadas en el componente práctico del Servicio Social para la Economía de la Juventud. </t>
    </r>
  </si>
  <si>
    <r>
      <t>4.</t>
    </r>
    <r>
      <rPr>
        <sz val="11"/>
        <color theme="1"/>
        <rFont val="Calibri"/>
        <family val="2"/>
      </rPr>
      <t xml:space="preserve"> Coordinar junto con los profesionales y/o enlaces de la Secretaría Distrital de Integración Social el seguimiento al avance de los jóvenes beneficiarios de la Estrategia Reto Local: Jóvenes y Entornos </t>
    </r>
  </si>
  <si>
    <r>
      <t>5.</t>
    </r>
    <r>
      <rPr>
        <sz val="11"/>
        <color theme="1"/>
        <rFont val="Calibri"/>
        <family val="2"/>
      </rPr>
      <t xml:space="preserve"> Rendir informes cuando se le solicite, sobre el avance del programa Reto Local: Jóvenes y Entornos Seguros. </t>
    </r>
  </si>
  <si>
    <r>
      <t>6.</t>
    </r>
    <r>
      <rPr>
        <sz val="11"/>
        <color theme="1"/>
        <rFont val="Calibri"/>
        <family val="2"/>
      </rPr>
      <t xml:space="preserve"> Establecer herramientas de control y seguimiento que permitan la identificación de rutas más adecuadas para la inclusión y retorno a las oportunidades educativas o laborales de los jóvenes beneficiarios. </t>
    </r>
  </si>
  <si>
    <r>
      <t>7.</t>
    </r>
    <r>
      <rPr>
        <sz val="11"/>
        <color theme="1"/>
        <rFont val="Calibri"/>
        <family val="2"/>
      </rPr>
      <t xml:space="preserve"> Brindar apoyo a los jóvenes beneficiarios de la estrategia Reto Local: Jóvenes y Entornos Seguros, en los temas relacionados con el programa en general. </t>
    </r>
  </si>
  <si>
    <r>
      <t>8.</t>
    </r>
    <r>
      <rPr>
        <sz val="11"/>
        <color theme="1"/>
        <rFont val="Calibri"/>
        <family val="2"/>
      </rPr>
      <t xml:space="preserve"> Brindar oportunidades de solución ante conflictos que presenten en el desarrollo de las actividades de ciudad. </t>
    </r>
  </si>
  <si>
    <r>
      <t>9.</t>
    </r>
    <r>
      <rPr>
        <sz val="11"/>
        <color theme="1"/>
        <rFont val="Calibri"/>
        <family val="2"/>
      </rPr>
      <t xml:space="preserve"> Mantener contacto con los profesionales (BINAS) y/o enlaces en aras de brindar respuestas oportunas a las diversas solicitudes. </t>
    </r>
  </si>
  <si>
    <r>
      <t>10.</t>
    </r>
    <r>
      <rPr>
        <sz val="11"/>
        <color theme="1"/>
        <rFont val="Calibri"/>
        <family val="2"/>
      </rPr>
      <t xml:space="preserve"> Brindar la información completa y oportuna necesaria y requerida en el marco de dar respuesta a requerimientos emitidos por los entes de control y comunidad en general. </t>
    </r>
  </si>
  <si>
    <r>
      <t>11.</t>
    </r>
    <r>
      <rPr>
        <sz val="11"/>
        <color theme="1"/>
        <rFont val="Calibri"/>
        <family val="2"/>
      </rPr>
      <t xml:space="preserve"> Apoyar a los profesionales del proyecto en las acciones de seguimiento territorial y actualización de la información de los jóvenes vinculados al servicio social para la economía de la juventud. </t>
    </r>
  </si>
  <si>
    <r>
      <t>12.</t>
    </r>
    <r>
      <rPr>
        <sz val="11"/>
        <color theme="1"/>
        <rFont val="Calibri"/>
        <family val="2"/>
      </rPr>
      <t xml:space="preserve"> Las demás que sean inherentes al objeto contractual, que se encuentren en la normatividad o que sean solicitadas por el supervisor del contrato.</t>
    </r>
  </si>
  <si>
    <r>
      <t>1.</t>
    </r>
    <r>
      <rPr>
        <sz val="11"/>
        <color theme="1"/>
        <rFont val="Calibri"/>
        <family val="2"/>
      </rPr>
      <t xml:space="preserve"> Realizar la operación del equipo de forma puntual y atendiendo todos los requerimientos de seguridad estipulados para tal fin </t>
    </r>
  </si>
  <si>
    <r>
      <t>2.</t>
    </r>
    <r>
      <rPr>
        <sz val="11"/>
        <color theme="1"/>
        <rFont val="Calibri"/>
        <family val="2"/>
      </rPr>
      <t xml:space="preserve"> Velar por el buen manejo y correcta conducción del equipo asignado </t>
    </r>
  </si>
  <si>
    <r>
      <t>3.</t>
    </r>
    <r>
      <rPr>
        <sz val="11"/>
        <color theme="1"/>
        <rFont val="Calibri"/>
        <family val="2"/>
      </rPr>
      <t xml:space="preserve"> Hacer buen uso y correcta operación del equipo que le sea asignado, velando por la seguridad e integrudad del equipo durante el tiempo que le sea asignado para su operación y traslado. </t>
    </r>
  </si>
  <si>
    <r>
      <t>4.</t>
    </r>
    <r>
      <rPr>
        <sz val="11"/>
        <color theme="1"/>
        <rFont val="Calibri"/>
        <family val="2"/>
      </rPr>
      <t xml:space="preserve"> Avisar oportunamente y por escrito al Supervisor del contrato o a quien haga sus veces, respecto del estado general de la maquinaria y de la vigencia de los documentos que se requieran para su movilidad. </t>
    </r>
  </si>
  <si>
    <r>
      <t>5.</t>
    </r>
    <r>
      <rPr>
        <sz val="11"/>
        <color theme="1"/>
        <rFont val="Calibri"/>
        <family val="2"/>
      </rPr>
      <t xml:space="preserve"> Retirar y guardar la maquinaria en el sitio establecido para ello o donde el Supervisor del contrato lo requiere. </t>
    </r>
  </si>
  <si>
    <r>
      <t>6.</t>
    </r>
    <r>
      <rPr>
        <sz val="11"/>
        <color theme="1"/>
        <rFont val="Calibri"/>
        <family val="2"/>
      </rPr>
      <t xml:space="preserve"> Hacer seguimiento a los cambios de aceite y llevar una hoja de control, donde se haga seguimiento detallado del consumo de combustible, kilometraje (horómetro), vencimiento de seguros, y demás aspectos relacionados con los vehículos y/o equipos. </t>
    </r>
  </si>
  <si>
    <r>
      <t>7.</t>
    </r>
    <r>
      <rPr>
        <sz val="11"/>
        <color theme="1"/>
        <rFont val="Calibri"/>
        <family val="2"/>
      </rPr>
      <t xml:space="preserve"> Informar en debida forma y oportunidad cualquier novedad que se presente durante la ejecución de los trabajos </t>
    </r>
  </si>
  <si>
    <r>
      <t>8.</t>
    </r>
    <r>
      <rPr>
        <sz val="11"/>
        <color theme="1"/>
        <rFont val="Calibri"/>
        <family val="2"/>
      </rPr>
      <t xml:space="preserve"> Cumplir con los cronogramas de trabajo que se concreten en el Área De Gestión Del Desarrollo Local </t>
    </r>
  </si>
  <si>
    <r>
      <t>9.</t>
    </r>
    <r>
      <rPr>
        <sz val="11"/>
        <color theme="1"/>
        <rFont val="Calibri"/>
        <family val="2"/>
      </rPr>
      <t xml:space="preserve"> Cumplir con las demás labores que le sean asignadas y que correspondan a la naturaleza de las actividades objeto del contrato</t>
    </r>
  </si>
  <si>
    <r>
      <t>1.</t>
    </r>
    <r>
      <rPr>
        <sz val="11"/>
        <color theme="1"/>
        <rFont val="Calibri"/>
        <family val="2"/>
      </rPr>
      <t xml:space="preserve"> Realizar la operación de la maquinaria de forma puntual y atendiendo todos los requerimientos de seguridad estipulados para tal fin </t>
    </r>
  </si>
  <si>
    <r>
      <t>2.</t>
    </r>
    <r>
      <rPr>
        <sz val="11"/>
        <color theme="1"/>
        <rFont val="Calibri"/>
        <family val="2"/>
      </rPr>
      <t xml:space="preserve"> Cumplir con la normatividad vigente en el desarrollo de sus actividades. Todo material que sea manipulado deberá hacerse teniendo en cuenta los parámetros SISO ambientales vigentes en el distrito </t>
    </r>
  </si>
  <si>
    <r>
      <t>3.</t>
    </r>
    <r>
      <rPr>
        <sz val="11"/>
        <color theme="1"/>
        <rFont val="Calibri"/>
        <family val="2"/>
      </rPr>
      <t xml:space="preserve"> Velar por el buen manejo y correcta conducción de la maquinaria asignada </t>
    </r>
  </si>
  <si>
    <r>
      <t>4.</t>
    </r>
    <r>
      <rPr>
        <sz val="11"/>
        <color theme="1"/>
        <rFont val="Calibri"/>
        <family val="2"/>
      </rPr>
      <t xml:space="preserve"> Hacer buen uso y correcta operación del equipo que le sea asignado, velando por la seguridad e integrudad del equipo durante el tiempo que le sea asignado para su operación y traslado. </t>
    </r>
  </si>
  <si>
    <r>
      <t>5.</t>
    </r>
    <r>
      <rPr>
        <sz val="11"/>
        <color theme="1"/>
        <rFont val="Calibri"/>
        <family val="2"/>
      </rPr>
      <t xml:space="preserve"> Avisar oportunamente y por escrito al Supervisor del contrato o a quien haga sus veces, respecto del estado general de la maquinaria y de la vigencia de los documentos que se requieran para su movilidad. </t>
    </r>
  </si>
  <si>
    <r>
      <t>6.</t>
    </r>
    <r>
      <rPr>
        <sz val="11"/>
        <color theme="1"/>
        <rFont val="Calibri"/>
        <family val="2"/>
      </rPr>
      <t xml:space="preserve"> Retirar y guardar la maquinaria en el sitio establecido para ello o donde el Supervisor del contrato lo requiere. </t>
    </r>
  </si>
  <si>
    <r>
      <t>7.</t>
    </r>
    <r>
      <rPr>
        <sz val="11"/>
        <color theme="1"/>
        <rFont val="Calibri"/>
        <family val="2"/>
      </rPr>
      <t xml:space="preserve"> Hacer seguimiento a los cambios de aceite y llevar una hoja de control, donde se haga seguimiento detallado del consumo de combustible, kilometraje (horómetro), vencimiento de seguros, y demás aspectos relacionados con los vehículos y/o equipos. </t>
    </r>
  </si>
  <si>
    <r>
      <t>8.</t>
    </r>
    <r>
      <rPr>
        <sz val="11"/>
        <color theme="1"/>
        <rFont val="Calibri"/>
        <family val="2"/>
      </rPr>
      <t xml:space="preserve"> Entregar de forma oportuna los CHIPS y solicitar oportunamente el combustible, los lubricantes y colaborar en la supervisión de las reparaciones de los equipos </t>
    </r>
  </si>
  <si>
    <r>
      <t>9.</t>
    </r>
    <r>
      <rPr>
        <sz val="11"/>
        <color theme="1"/>
        <rFont val="Calibri"/>
        <family val="2"/>
      </rPr>
      <t xml:space="preserve"> Informar en debida forma y oportunidad cualquier novedad que se presente durante la ejecución de los trabajos </t>
    </r>
  </si>
  <si>
    <r>
      <t>10.</t>
    </r>
    <r>
      <rPr>
        <sz val="11"/>
        <color theme="1"/>
        <rFont val="Calibri"/>
        <family val="2"/>
      </rPr>
      <t xml:space="preserve"> Cumplir con los cronogramas de trabajo que se concreten en el Área De Gestión Del Desarrollo Local </t>
    </r>
  </si>
  <si>
    <r>
      <t>11.</t>
    </r>
    <r>
      <rPr>
        <sz val="11"/>
        <color theme="1"/>
        <rFont val="Calibri"/>
        <family val="2"/>
      </rPr>
      <t xml:space="preserve"> Cumplir con las demás labores que le sean asignadas y que correspondan a la naturaleza de las actividades objeto del contrato</t>
    </r>
  </si>
  <si>
    <r>
      <t>1.</t>
    </r>
    <r>
      <rPr>
        <sz val="11"/>
        <color theme="1"/>
        <rFont val="Calibri"/>
        <family val="2"/>
      </rPr>
      <t xml:space="preserve"> Coordinar la implementación de la Política Pública para los Pueblos Indígenas a nivel local. </t>
    </r>
  </si>
  <si>
    <r>
      <t>2.</t>
    </r>
    <r>
      <rPr>
        <sz val="11"/>
        <color theme="1"/>
        <rFont val="Calibri"/>
        <family val="2"/>
      </rPr>
      <t xml:space="preserve"> Elaborar los estudios previos de los proyectos de inversión designados por el ordenador del gasto, de acuerdo con el plan de compras del Área de Gestión del Desarrollo Local </t>
    </r>
  </si>
  <si>
    <r>
      <t>3.</t>
    </r>
    <r>
      <rPr>
        <sz val="11"/>
        <color theme="1"/>
        <rFont val="Calibri"/>
        <family val="2"/>
      </rPr>
      <t xml:space="preserve"> Articular con los enlaces de la Subdirección de Asuntos Étnicos, la realización de un diagnóstico que evidencie las situaciones de los Pueblos Indígenas de la localidad y articular el desarrollo de acciones para mitigar sus necesidades. </t>
    </r>
  </si>
  <si>
    <r>
      <t>4.</t>
    </r>
    <r>
      <rPr>
        <sz val="11"/>
        <color theme="1"/>
        <rFont val="Calibri"/>
        <family val="2"/>
      </rPr>
      <t xml:space="preserve"> Efectuar la planeación, gestión, convocatoria, acompañamiento y seguimiento a la participación e instancias de los Pueblos Indígenas, en vía de fortalecer sus procesos de participación, representación, diálogo, concertación e incidencia en la dinámica a nivel local. </t>
    </r>
  </si>
  <si>
    <r>
      <t>5.</t>
    </r>
    <r>
      <rPr>
        <sz val="11"/>
        <color theme="1"/>
        <rFont val="Calibri"/>
        <family val="2"/>
      </rPr>
      <t xml:space="preserve"> Elaborar el diagnóstico, formulación y aprobación de planes, programas, proyectos y actividades de gestión pública en la localidad, con el propósito de garantizar la inclusión del enfoque diferencial étnico en el marco de la Política Pública para los Pueblos Indígenas. </t>
    </r>
  </si>
  <si>
    <r>
      <t>6.</t>
    </r>
    <r>
      <rPr>
        <sz val="11"/>
        <color theme="1"/>
        <rFont val="Calibri"/>
        <family val="2"/>
      </rPr>
      <t xml:space="preserve"> Servir de enlace entre la instancia de los Pueblos Indígenas y con las autoridades locales, a fin de visibilizar sus demandas y propuestas para garantizar el ejercicio de sus derechos </t>
    </r>
  </si>
  <si>
    <r>
      <t>7.</t>
    </r>
    <r>
      <rPr>
        <sz val="11"/>
        <color theme="1"/>
        <rFont val="Calibri"/>
        <family val="2"/>
      </rPr>
      <t xml:space="preserve"> Atender los requerimientos verbales y escritos que presenten los Pueblos Indígenas residentes en la localidad. </t>
    </r>
  </si>
  <si>
    <r>
      <t>8.</t>
    </r>
    <r>
      <rPr>
        <sz val="11"/>
        <color theme="1"/>
        <rFont val="Calibri"/>
        <family val="2"/>
      </rPr>
      <t xml:space="preserve"> Colaborar en la realización de eventos ciudadanos y/o comunitarios que le sean designados. </t>
    </r>
  </si>
  <si>
    <r>
      <t>9.</t>
    </r>
    <r>
      <rPr>
        <sz val="11"/>
        <color theme="1"/>
        <rFont val="Calibri"/>
        <family val="2"/>
      </rPr>
      <t xml:space="preserve"> Dar respuesta a los requerimientos y peticiones relacionados con el tema de participación, que se requieran. </t>
    </r>
  </si>
  <si>
    <r>
      <t>10.</t>
    </r>
    <r>
      <rPr>
        <sz val="11"/>
        <color theme="1"/>
        <rFont val="Calibri"/>
        <family val="2"/>
      </rPr>
      <t xml:space="preserve"> Suministrar la información para la presentación o rendición de informes a los entes de control, entidades, instancias de participación y comunidad en general. </t>
    </r>
  </si>
  <si>
    <r>
      <t>11.</t>
    </r>
    <r>
      <rPr>
        <sz val="11"/>
        <color theme="1"/>
        <rFont val="Calibri"/>
        <family val="2"/>
      </rPr>
      <t xml:space="preserve"> Asistir a las reuniones a las que sea citado o designado, para la atención de los asuntos relacionados con el objeto contractual. </t>
    </r>
  </si>
  <si>
    <r>
      <t>12.</t>
    </r>
    <r>
      <rPr>
        <sz val="11"/>
        <color theme="1"/>
        <rFont val="Calibri"/>
        <family val="2"/>
      </rPr>
      <t xml:space="preserve"> Realizar supervisión de contratos y convenios que le sean designados por el alcalde(sa) Local, conforme con lo establecido en el Manual de Supervisión e Interventoría de la Secretaría Distrital de Gobierno. </t>
    </r>
  </si>
  <si>
    <r>
      <t>13.</t>
    </r>
    <r>
      <rPr>
        <sz val="11"/>
        <color theme="1"/>
        <rFont val="Calibri"/>
        <family val="2"/>
      </rPr>
      <t xml:space="preserve"> Las demás que sean inherentes al objeto contractual, que se encuentren en la normatividad o que sean solicitadas por el supervisor del contrato.</t>
    </r>
  </si>
  <si>
    <r>
      <t>1.</t>
    </r>
    <r>
      <rPr>
        <sz val="11"/>
        <color theme="1"/>
        <rFont val="Calibri"/>
        <family val="2"/>
      </rPr>
      <t xml:space="preserve"> Liderar la Gestión Documental de acuerdo al objeto del contrato. </t>
    </r>
  </si>
  <si>
    <r>
      <t>2.</t>
    </r>
    <r>
      <rPr>
        <sz val="11"/>
        <color theme="1"/>
        <rFont val="Calibri"/>
        <family val="2"/>
      </rPr>
      <t xml:space="preserve"> Implementar las acciones acordadas por el Grupo de Gestión del Patrimonio Documental de la Dirección Administrativa frente al cumplimiento de los lineamientos técnicos, procesos y procedimientos encaminados al cumplimiento del Programa de Gestión Documental de la Entidad. </t>
    </r>
  </si>
  <si>
    <r>
      <t>3.</t>
    </r>
    <r>
      <rPr>
        <sz val="11"/>
        <color theme="1"/>
        <rFont val="Calibri"/>
        <family val="2"/>
      </rPr>
      <t xml:space="preserve"> Implementar la operación de organización documental verificando que los procesos técnicos archivísticos se cumplan de manera idónea de acuerdo con lo establecido en la normativa nacional, distrital e interna establecida por la Secretaria Distrital de Gobierno. </t>
    </r>
  </si>
  <si>
    <r>
      <t>4.</t>
    </r>
    <r>
      <rPr>
        <sz val="11"/>
        <color theme="1"/>
        <rFont val="Calibri"/>
        <family val="2"/>
      </rPr>
      <t xml:space="preserve"> Llevar en estricto orden y en el formato único de inventario documental establecido por el Proceso de Gestión del Patrimonio Documental los inventarios del archivo de gestión que tenga la Alcaldía Local del fondo documental acumulado. </t>
    </r>
  </si>
  <si>
    <r>
      <t>5.</t>
    </r>
    <r>
      <rPr>
        <sz val="11"/>
        <color theme="1"/>
        <rFont val="Calibri"/>
        <family val="2"/>
      </rPr>
      <t xml:space="preserve"> Apoyar la supervisión de las acciones y actividades del grupo de trabajo que tenga a su cargo, así como rendir informes mensuales del avance sobre el proceso. </t>
    </r>
  </si>
  <si>
    <r>
      <t>6.</t>
    </r>
    <r>
      <rPr>
        <sz val="11"/>
        <color theme="1"/>
        <rFont val="Calibri"/>
        <family val="2"/>
      </rPr>
      <t xml:space="preserve"> Responder por las actividades que le sean encomendadas como referente de gestión documental de la Alcaldía Local. </t>
    </r>
  </si>
  <si>
    <r>
      <t>7.</t>
    </r>
    <r>
      <rPr>
        <sz val="11"/>
        <color theme="1"/>
        <rFont val="Calibri"/>
        <family val="2"/>
      </rPr>
      <t xml:space="preserve"> Las demás obligaciones que sean asignadas y que surjan de la naturaleza del contrato.</t>
    </r>
  </si>
  <si>
    <t xml:space="preserve">1. Elaborar estudios previos, proyectos de pliegos y pliegos en su parte técnica, económica y financiera, para el proceso precontractual de los proyectos de inversión Local a su cargo, de conformidad al Plan de Desarrollo Local vigente, así como la evaluación técnica, económica y financiera de los mismos; para el
cumplimiento y desarrollo de los procesos, planes y programas </t>
  </si>
  <si>
    <t>2 . Ejercer como apoyo a la supervisión de los contratos de los cuales sea designado en cumplimiento del
Manual de interventoría y supervisión establecido por la SDG y la normatividad vigente.</t>
  </si>
  <si>
    <t>3 . Realizar los informes que soliciten las entidades Distritales y los entes de control, para el cumplimiento y
desarrollo de los procesos, planes y programas, del Plan de Desarrollo Local</t>
  </si>
  <si>
    <t>4 . Suministrar trimestralmente y/o cuando se requiera la información con relación a metas, indicadores y el seguimiento del estado de avance de los proyectos del Plan de Desarrollo Local, que se encuentren a su cargo, y en caso de requerirlo, entregar reportes y la información necesaria para la actualización de la información (MUSI).</t>
  </si>
  <si>
    <t>5 . Realizar la repuesta de fondo, oportuna, congruente y tener notificación efectiva de las solicitudes de información, PQRS, derechos de petición que le sean asignadas por el aplicativo de gestión Documental y/o correo institucional.</t>
  </si>
  <si>
    <t>6 . Dar respuesta oportuna a las solicitudes de información y citaciones de la JAL, entes de control y demás requerimientos en el marco de los acuerdos locales suscritos</t>
  </si>
  <si>
    <t>7 . Las demás actividades que se generen en temas de formulación de proyectos y que le sean asignadas por el Alcalde Local y/o el Apoyo a la Supervisión del contrato y que surjan de la naturaleza del contrato</t>
  </si>
  <si>
    <t>2. Elaborar estudios previos de los proyectos de inversión designados por el ordenador del gasto, de acuerdo con el plan de compras del Área de Gestión del Desarrollo Local.</t>
  </si>
  <si>
    <t>3. Desarrollar actividades de planeación estratégica y de seguimiento a las metas establecidas en el Plan de Desarrollo Local y lo referente al Área de Gestión del Desarrollo Local con respecto a la reactivación económica local.</t>
  </si>
  <si>
    <t>4. Participar en las reuniones y comités en los cuales sea designado por el supervisor, de conformidad con el objeto de su contrato.</t>
  </si>
  <si>
    <t>5. Gestionar, apoyar y hacer seguimiento a los proyectos de inversión que se deriven del Plan de Desarrollo Local de Suba principalmente los relacionados con la reactivación económica local.</t>
  </si>
  <si>
    <t>6. Realizar actividades de planeación presupuestal y seguimiento de los proyectos que le sean asignados.</t>
  </si>
  <si>
    <t>7. Diligenciar y/o cargar las matrices a las plataformas que le sean solicitadas y que se deriven de las actividades propias de la planeación de la Alcaldía Local de Suba.</t>
  </si>
  <si>
    <t>1. Supervisar contratos y convenios que le sean designados por el alcalde(sa) Local, conforme con lo establecido en el Manual de Supervisión e Interventoría de la Secretaría Distrital de Gobierno</t>
  </si>
  <si>
    <t>3. Desarrollar actividades de planeación estratégica y de seguimiento a las metas establecidas en el Plan de Desarrollo
Local y lo referente al Área de Gestión del Desarrollo Local con respecto a la reactivación económica local.</t>
  </si>
  <si>
    <t>4. Participar en las reuniones y comités en los cuales sea designado por el supervisor, de conformidad con el objeto
de su contrato.</t>
  </si>
  <si>
    <t>5 . Gestionar, apoyar y hacer seguimiento a los proyectos de inversión que se deriven del Plan de Desarrollo Local de
Suba principalmente los relacionados con la reactivación económica local.</t>
  </si>
  <si>
    <t>6. Realizar actividades de planeación presupuestal y seguimiento de los proyectos que le sean asignados</t>
  </si>
  <si>
    <t>7. Diligenciar y/o cargar las matrices a las plataformas que le sean solicitadas y que se deriven de las actividades propias de la planeación de la Alcaldía Local de Suba</t>
  </si>
  <si>
    <t>8. Responder a las solicitudes de la ciudadanía como de entes de control, oficios, derechos de petición y/o similares que sean radicados en el aplicativo Orfeo y/o por diferentes medios, que le sean asignado</t>
  </si>
  <si>
    <t>9.  Las demás que sean inherentes al objeto contractual, que se encuentren en la normatividad o que sean solicitadas por el supervisor del contrato.</t>
  </si>
  <si>
    <t>1 . Diseñar y ejecutar estrategias para incrementar las oportunidades de empleo digno y sostenible en la localidad de Suba, priorizando grupos vulnerables.</t>
  </si>
  <si>
    <t>2. Realizar la formulación, evaluación, seguimiento y manejo de presupuesto relacionado con empleabilidad</t>
  </si>
  <si>
    <t>3. Colaborar en la implementación de proyectos intersectoriales en coordinación con los demás profesionales</t>
  </si>
  <si>
    <t>4. . Promover alianzas público-privadas que fortalezcan las opciones laborales en sectores estratégicos.</t>
  </si>
  <si>
    <t>5. Participar en la elaboración de informes técnicos y financieros relacionados con los proyectos de empleabilidad</t>
  </si>
  <si>
    <t>1. Organizar, programar y ejecutar actividades de apoyo para la ejecución de actividades y desarrollo de los procesos, planes y programas, de acuerdo con las tareas específicas que se señalen y las instrucciones que reciba.</t>
  </si>
  <si>
    <t>2. Proyectar la documentación que se requiera, conforme las indicaciones del supervisor de apoyo</t>
  </si>
  <si>
    <t>3.  Apoyar la distribución de documentos y correspondencia de Inspección, Vigilancia y Control de la Alcaldía Local de Suba</t>
  </si>
  <si>
    <t>4. Llevar los registros de consulta de documentos, reporte y trámite de novedades, organización y administración de los archivos y documentos que se le indiquen, de acuerdo con las normas, métodos y procedimientos establecidos</t>
  </si>
  <si>
    <t xml:space="preserve">5. Mantener la organización, guarda y manejo adecuado de los archivos de correspondencia y documentos que poseen en la dependencia conforme los procedimientos existentes para tal fin. </t>
  </si>
  <si>
    <t>6. Elaborar y enviar las comunicaciones y oficios que le sean ordenados por los profesionales en los términos legales</t>
  </si>
  <si>
    <t>7. Atender las peticiones suscritas por los administrados y entes de control dentro del término legal y no cerrar el trámite en el aplicativo Orfeo hasta que no se tenga un pronunciamiento de fondo, para tal efecto deberá aportar la certificación de Orfeo para la respectiva cuenta de cobro, debidamente revisada y firmada por el supervisor o apoyo a la supervisión.</t>
  </si>
  <si>
    <t>8 . Apoyar la elaboración de informes y actualización de instrumentos o aplicativos de conformidad con sus actividades de Gestión Policiva</t>
  </si>
  <si>
    <t>9 . Rendir informes mensuales sobre las actividades desarrolladas.</t>
  </si>
  <si>
    <t xml:space="preserve">10 . Rendir un informe final que recoja las tareas y productos originados del objeto contractual. </t>
  </si>
  <si>
    <t>11 . Ingresar dentro del numeral de ejecución en el contrato electrónico del SECOP el plan de pagos respectivo y agregar como documento nuevo, los informes de actividades respectivos</t>
  </si>
  <si>
    <t>12 . Entregar dentro de tres días antes del vencimiento del contrato, los elementos y asuntos que le fueron entregados para el desarrollo del objeto del contrato</t>
  </si>
  <si>
    <t>13 . Llevar a cabo el acompañamiento a las reuniones audiencias o comités indicados por el Alcalde Local, así como el acompañamiento a las actividades, eventos u operativos cuando sean requeridos por el Fondo, especialmente aquellos en atención a la emergencia sanitaria</t>
  </si>
  <si>
    <t xml:space="preserve">14 . Llevar a cabo el acompañamiento a las reuniones, o sesiones indicadas por el Alcalde Local, así como los acompañamientos en calle, requeridos por la Entidad. </t>
  </si>
  <si>
    <t xml:space="preserve">1 . Apoyar el reporte del Plan de Gestión Local de acuerdo con los lineamientos institucionales establecidos. </t>
  </si>
  <si>
    <t>2 . Apoyar la consolidación de los planes de mejora internos y externo, documentando las evidencias.</t>
  </si>
  <si>
    <t>3 . Apoyar la elaboración de los reportes e información necesaria relacionados con la promoción de la mejora</t>
  </si>
  <si>
    <t>4 . Apoyar la sensibilización sobre el Sistema de Gestión Institucional.</t>
  </si>
  <si>
    <t>5 . Apoyar el monitoreo y cumplimiento de la publicación y seguimiento a las acciones del Plan Anticorrupción y de Atención a la Ciudadanía</t>
  </si>
  <si>
    <t>6. Apoyar las acciones para la actualización de documentos de procesos de la Alcaldía Local de Suba</t>
  </si>
  <si>
    <t>7 . Realizar verificación del estado de implementación de los requerimientos de las normas técnicas y legales que soportan el Sistema de Gestión Institucional, presentando los resultados al Alcalde Local y equipos de trabajo</t>
  </si>
  <si>
    <t xml:space="preserve">8 . Apoyar la atención a las visitas de auditoría que se realicen a la Alcaldía Local. </t>
  </si>
  <si>
    <t xml:space="preserve">9.  Asistir a las reuniones a las que sea citado o designado, para la atención de los asuntos relacionados con el
objeto contractual </t>
  </si>
  <si>
    <t xml:space="preserve">10 Las demás actividades de apoyo que le sean asignadas por el Alcalde Local y/o el apoyo a la supervisión del contrato y que surjan de la naturaleza del contrato </t>
  </si>
  <si>
    <t>1 . Realizar el seguimiento y control a los procesos administrativos, lineamientos institucionales, consolidación de informes y reportes para el desarrollo de las actividades inherentes al despacho de la Alcaldía Local de Suba</t>
  </si>
  <si>
    <t>2 . Asistir a los eventos, reuniones, capacitaciones, comités técnicos y comités de seguimiento presenciales y/o virtuales, a los que sea convocado y se requiera en relación con los temas a tratar en cumplimiento del objeto del contrato</t>
  </si>
  <si>
    <t>3 . Realizar el acompañamiento a los procesos de implementación de las estrategias de la alcaldía local de Suba, con el fin de que las mismas cumplan sus funciones y operen de conformidad con las directrices del Alcalde Local</t>
  </si>
  <si>
    <t>4 . Acompañar la articulación, orientación y concertación de las acciones de la Alcaldía Local en materia de promoción interinstitucional</t>
  </si>
  <si>
    <t>5 . Realizar las acciones necesarias con el fin de cumplir las metas establecidas en el plan de gestión en todo lo concerniente al despacho de la Alcaldía Local de Suba</t>
  </si>
  <si>
    <t>6 . Responder oportunamente los derechos de petición y demás solicitudes presentadas por los entes de control, corporaciones públicas y ciudadanía en general, que le sean asignadas y que estén relacionados con el objeto contractual</t>
  </si>
  <si>
    <t>7 . Las demás que demande la Administración Local a través de su supervisor, que correspondan a la naturaleza del contrato y que sean necesarias para la consecución del fin del objeto contractual.</t>
  </si>
  <si>
    <t>1. Elaborar los análisis del sector y demás documentos precontractuales que acompañan la estructuración de los procesos de contratación</t>
  </si>
  <si>
    <t>2 Proyectar, revisar y hacer seguimiento a las respuestas técnicas, económicas y financieras a las observaciones, conceptos, derechos de petición, y/o reclamaciones que se presenten a los procesos de contratación publicados.</t>
  </si>
  <si>
    <t>3. Realizar seguimiento de la publicación y actualización de documentos en las plataformas de compra pública.</t>
  </si>
  <si>
    <t>4. Realizar las respectivas operaciones en la tienda virtual para la adquisición de bienes y servicios que se requieran.</t>
  </si>
  <si>
    <t xml:space="preserve">5. Administrar la plataforma SECOP en las distintas etapas contractuales, así como realizar las gestiones necesarias ante la mesa de ayuda para el soporte que se requiera. </t>
  </si>
  <si>
    <t>6. Brindar acompañamiento permanentemente a los actores que hacen parte de los procesos de contratación en lo referente a la configuración y/o publicación de los diferentes procesos contractuales en sus distintas etapas dentro de las plataformas del Sistema Electrónico de Contratación PúblicaSECOP</t>
  </si>
  <si>
    <t>7. Elaborar y ajustar los formatos del grupo de contratación que requieran</t>
  </si>
  <si>
    <t>8 Realizar las demás actividades que le solicite el supervisor y que tengan relación con el objeto contractual</t>
  </si>
  <si>
    <t>1. Acompañar la ejecución de los procesos administrativos, técnicos y financieros que se adelanten en el Área de gestión del Desarrollo Local, así como en el control y evaluación de los programas, relacionados con asuntos financieros y la gestión del talento humano.</t>
  </si>
  <si>
    <t>2 Realizar el seguimiento con relación a los proyectos de inversión, la debida formulación y el seguimiento correspondiente, realizar el acompañamiento en el desarrollo del seguimiento a la ejecución de los recursos asignados</t>
  </si>
  <si>
    <t>3 Prestar apoyo en la formulación de lineamientos técnicos para las diferentes etapas de planes, programas y proyectos y demás acciones relacionadas con la gestión presupuestal y contable, así como lo que tenga relación con los temas financieros y administrativos del Área de Gestión de Desarrollo Local de Suba.</t>
  </si>
  <si>
    <t>4 Elaborar los lineamientos administrativos y financieros en el área de desarrollo local en los aspectos relacionados con procedimientos, normatividad y directrices, proponiendo las medidas necesarias para el adecuado desarrollo de las funciones legales y contractuales del área de desarrollo local</t>
  </si>
  <si>
    <t xml:space="preserve">5 Asistir a reuniones de casos especiales y asuntos relevantes solicitadas por la dependencia, reportar en acta lo ejecutado y verificar el cumplimiento de los compromisos adquiridos. </t>
  </si>
  <si>
    <t>6 Proyectar respuestas a Derechos de petición, quejas tutelas, acciones populares, audiencias, trámites y entes de control que le sean designados por el supervisor y proyectar y revisar los documentos que se requieren para tal finalidad, realizando el seguimiento y reportando el avance al supervisor</t>
  </si>
  <si>
    <t xml:space="preserve">7 Realizar seguimiento a los derechos de petición, proposiciones y demás requerimientos que sean asignado a la Alcaldía Local de Suba para cumplir con los tiempos de respuesta asignados por la ley. </t>
  </si>
  <si>
    <t xml:space="preserve">8 Las demás actividades complementarias que se requieran en desarrollo del objeto contractual. </t>
  </si>
  <si>
    <t>1.  Recopilar, procesar y analizar datos geoespaciales para identificar tendencias, patrones y insights</t>
  </si>
  <si>
    <t>3 . Implementar y configurar herramientas de geoespacialización</t>
  </si>
  <si>
    <t>4 . Desarrollar y mantener mapas de geoespacilización y visualizaciones geográficas</t>
  </si>
  <si>
    <t>5 . Crear mapas y visualizaciones geográficas para comunicar insights y resultados.</t>
  </si>
  <si>
    <t>6 . Diseñar y desarrollar mapas y visualizaciones geográficas para la toma de decisiones informadas.</t>
  </si>
  <si>
    <t>7 . Integrar datos geoespaciales con análisis de datos para obtener resultados que permitan la toma de decisiones</t>
  </si>
  <si>
    <r>
      <t>1</t>
    </r>
    <r>
      <rPr>
        <sz val="11"/>
        <color rgb="FFFF0000"/>
        <rFont val="Aptos"/>
        <family val="2"/>
      </rPr>
      <t>.</t>
    </r>
    <r>
      <rPr>
        <sz val="11"/>
        <color theme="1"/>
        <rFont val="Aptos"/>
        <family val="2"/>
      </rPr>
      <t xml:space="preserve"> Realizar acompañamiento en las distintas etapas del proceso de contratación en relación con los contratos, convenios y demás acuerdos de voluntades que suscriba el Área de comunicaciones de la Alcaldía Local de Suba. </t>
    </r>
  </si>
  <si>
    <r>
      <t>2</t>
    </r>
    <r>
      <rPr>
        <sz val="11"/>
        <color rgb="FFFF0000"/>
        <rFont val="Aptos"/>
        <family val="2"/>
      </rPr>
      <t xml:space="preserve">. </t>
    </r>
    <r>
      <rPr>
        <sz val="11"/>
        <color theme="1"/>
        <rFont val="Aptos"/>
        <family val="2"/>
      </rPr>
      <t>Proyectar los actos administrativos de carácter general o particular que se generan en la etapa precontractual, contractual y postcontractual que le sean asignados</t>
    </r>
    <r>
      <rPr>
        <sz val="11"/>
        <color rgb="FFFF0000"/>
        <rFont val="Aptos"/>
        <family val="2"/>
      </rPr>
      <t xml:space="preserve">. </t>
    </r>
  </si>
  <si>
    <r>
      <t>3</t>
    </r>
    <r>
      <rPr>
        <sz val="11"/>
        <color rgb="FFFF0000"/>
        <rFont val="Aptos"/>
        <family val="2"/>
      </rPr>
      <t xml:space="preserve">. </t>
    </r>
    <r>
      <rPr>
        <sz val="11"/>
        <color theme="1"/>
        <rFont val="Aptos"/>
        <family val="2"/>
      </rPr>
      <t>Participar en los diferentes comités y audiencias de contratación de los procesos de selección que le sean asignados</t>
    </r>
    <r>
      <rPr>
        <sz val="11"/>
        <color rgb="FFFF0000"/>
        <rFont val="Aptos"/>
        <family val="2"/>
      </rPr>
      <t xml:space="preserve">. </t>
    </r>
  </si>
  <si>
    <r>
      <t>4</t>
    </r>
    <r>
      <rPr>
        <sz val="11"/>
        <color rgb="FFFF0000"/>
        <rFont val="Aptos"/>
        <family val="2"/>
      </rPr>
      <t xml:space="preserve">. </t>
    </r>
    <r>
      <rPr>
        <sz val="11"/>
        <color theme="1"/>
        <rFont val="Aptos"/>
        <family val="2"/>
      </rPr>
      <t xml:space="preserve">Revisar y hacer seguimiento de temas de tipo contractual, que por su naturaleza tenga o requieran una atención especial por parte del área de comunicaciones de la Alcaldía local de Suba y los órganos de control </t>
    </r>
  </si>
  <si>
    <r>
      <t>5</t>
    </r>
    <r>
      <rPr>
        <sz val="11"/>
        <color rgb="FFFF0000"/>
        <rFont val="Aptos"/>
        <family val="2"/>
      </rPr>
      <t xml:space="preserve">. </t>
    </r>
    <r>
      <rPr>
        <sz val="11"/>
        <color theme="1"/>
        <rFont val="Aptos"/>
        <family val="2"/>
      </rPr>
      <t xml:space="preserve">Revisar y/o proyectar las actas de liquidación de los contratos o convenios y demás acuerdos de voluntades que suscriba el Fondo de Desarrollo Local de Suba- Alcaldía Local de Suba </t>
    </r>
  </si>
  <si>
    <r>
      <t>6</t>
    </r>
    <r>
      <rPr>
        <sz val="11"/>
        <color rgb="FFFF0000"/>
        <rFont val="Aptos"/>
        <family val="2"/>
      </rPr>
      <t xml:space="preserve">. </t>
    </r>
    <r>
      <rPr>
        <sz val="11"/>
        <color theme="1"/>
        <rFont val="Aptos"/>
        <family val="2"/>
      </rPr>
      <t>Emitir los conceptos jurídicos de carácter contractual y realizar los análisis de tipo jurídico de la misma índole que le sean asignados por la supervisión del contrato</t>
    </r>
    <r>
      <rPr>
        <sz val="11"/>
        <color rgb="FFFF0000"/>
        <rFont val="Aptos"/>
        <family val="2"/>
      </rPr>
      <t xml:space="preserve">. </t>
    </r>
  </si>
  <si>
    <r>
      <t>7</t>
    </r>
    <r>
      <rPr>
        <sz val="11"/>
        <color rgb="FFFF0000"/>
        <rFont val="Aptos"/>
        <family val="2"/>
      </rPr>
      <t xml:space="preserve">. </t>
    </r>
    <r>
      <rPr>
        <sz val="11"/>
        <color theme="1"/>
        <rFont val="Aptos"/>
        <family val="2"/>
      </rPr>
      <t>Realizar evaluaciones jurídicas de los proponentes y propuestas presentadas dentro de los procesos de selección de contratistas que le sean asignados</t>
    </r>
    <r>
      <rPr>
        <sz val="11"/>
        <color rgb="FFFF0000"/>
        <rFont val="Aptos"/>
        <family val="2"/>
      </rPr>
      <t xml:space="preserve">. </t>
    </r>
  </si>
  <si>
    <r>
      <t>8</t>
    </r>
    <r>
      <rPr>
        <sz val="11"/>
        <color rgb="FFFF0000"/>
        <rFont val="Aptos"/>
        <family val="2"/>
      </rPr>
      <t xml:space="preserve">. </t>
    </r>
    <r>
      <rPr>
        <sz val="11"/>
        <color theme="1"/>
        <rFont val="Aptos"/>
        <family val="2"/>
      </rPr>
      <t>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t>
    </r>
    <r>
      <rPr>
        <sz val="11"/>
        <color rgb="FFFF0000"/>
        <rFont val="Aptos"/>
        <family val="2"/>
      </rPr>
      <t xml:space="preserve">. </t>
    </r>
  </si>
  <si>
    <r>
      <t>9</t>
    </r>
    <r>
      <rPr>
        <sz val="11"/>
        <color rgb="FFFF0000"/>
        <rFont val="Aptos"/>
        <family val="2"/>
      </rPr>
      <t xml:space="preserve">. </t>
    </r>
    <r>
      <rPr>
        <sz val="11"/>
        <color theme="1"/>
        <rFont val="Aptos"/>
        <family val="2"/>
      </rPr>
      <t>Realizar el apoyo a la supervisión de los contratos y/o convenios que le sean asignados por el supervisor del contrato</t>
    </r>
    <r>
      <rPr>
        <sz val="11"/>
        <color rgb="FFFF0000"/>
        <rFont val="Aptos"/>
        <family val="2"/>
      </rPr>
      <t xml:space="preserve">. </t>
    </r>
  </si>
  <si>
    <r>
      <t>10</t>
    </r>
    <r>
      <rPr>
        <sz val="11"/>
        <color rgb="FFFF0000"/>
        <rFont val="Aptos"/>
        <family val="2"/>
      </rPr>
      <t xml:space="preserve">. </t>
    </r>
    <r>
      <rPr>
        <sz val="11"/>
        <color theme="1"/>
        <rFont val="Aptos"/>
        <family val="2"/>
      </rPr>
      <t xml:space="preserve">Realizar y proyectar las actuaciones administrativas sancionatorias de tipo contractual que deba adelantar el Fondo de Desarrollo Local de Suba-Alcaldía Local de Suba </t>
    </r>
  </si>
  <si>
    <r>
      <t>11</t>
    </r>
    <r>
      <rPr>
        <sz val="11"/>
        <color rgb="FFFF0000"/>
        <rFont val="Aptos"/>
        <family val="2"/>
      </rPr>
      <t xml:space="preserve">. </t>
    </r>
    <r>
      <rPr>
        <sz val="11"/>
        <color theme="1"/>
        <rFont val="Aptos"/>
        <family val="2"/>
      </rPr>
      <t xml:space="preserve">Remitir los documentos que le sean solicitados y mantener actualizadas las bases de datos que se manejen </t>
    </r>
  </si>
  <si>
    <r>
      <t>12</t>
    </r>
    <r>
      <rPr>
        <sz val="11"/>
        <color rgb="FFFF0000"/>
        <rFont val="Aptos"/>
        <family val="2"/>
      </rPr>
      <t xml:space="preserve">. </t>
    </r>
    <r>
      <rPr>
        <sz val="11"/>
        <color theme="1"/>
        <rFont val="Aptos"/>
        <family val="2"/>
      </rPr>
      <t>Las demás inherentes a su obligaciones contractuales y que se requieran para el cabal cumplimiento del contrato.</t>
    </r>
  </si>
  <si>
    <r>
      <t xml:space="preserve">1. </t>
    </r>
    <r>
      <rPr>
        <sz val="11"/>
        <color theme="1"/>
        <rFont val="Aptos"/>
        <family val="2"/>
      </rPr>
      <t xml:space="preserve">Formular los proyectos relacionados con el desarrollo económico de la localidad, asegurando su alineación con los objetivos estratégicos del Plan Local de Desarrollo. </t>
    </r>
  </si>
  <si>
    <r>
      <t xml:space="preserve">2. </t>
    </r>
    <r>
      <rPr>
        <sz val="11"/>
        <color theme="1"/>
        <rFont val="Aptos"/>
        <family val="2"/>
      </rPr>
      <t xml:space="preserve">Evaluar la viabilidad técnica, financiera, social y ambiental de los proyectos relacionados con el desarrollo económico en todas sus líneas estratégicas. </t>
    </r>
  </si>
  <si>
    <r>
      <t xml:space="preserve">3. </t>
    </r>
    <r>
      <rPr>
        <sz val="11"/>
        <color theme="1"/>
        <rFont val="Aptos"/>
        <family val="2"/>
      </rPr>
      <t xml:space="preserve">Realizar el seguimiento y monitoreo de los proyectos ejecutados, garantizando el cumplimiento de los objetivos, indicadores y metas establecidos. </t>
    </r>
  </si>
  <si>
    <r>
      <t xml:space="preserve">4. </t>
    </r>
    <r>
      <rPr>
        <sz val="11"/>
        <color theme="1"/>
        <rFont val="Aptos"/>
        <family val="2"/>
      </rPr>
      <t xml:space="preserve">Gestionar y administrar los presupuestos asignados a los proyectos, promoviendo un uso eficiente, equitativo y transparente de los recursos públicos. </t>
    </r>
  </si>
  <si>
    <r>
      <t xml:space="preserve">5. </t>
    </r>
    <r>
      <rPr>
        <sz val="11"/>
        <color theme="1"/>
        <rFont val="Aptos"/>
        <family val="2"/>
      </rPr>
      <t xml:space="preserve">Diseñar estrategias de fortalecimiento empresarial para las micro, pequeñas y medianas empresas de la localidad, incluyendo capacitaciones y asistencia técnica. </t>
    </r>
  </si>
  <si>
    <r>
      <t xml:space="preserve">6. </t>
    </r>
    <r>
      <rPr>
        <sz val="11"/>
        <color theme="1"/>
        <rFont val="Aptos"/>
        <family val="2"/>
      </rPr>
      <t xml:space="preserve">Generar reportes técnicos y financieros que evidencien el avance, impacto y resultados de los proyectos desarrollados en tema de desarrollo económico en la localidad. </t>
    </r>
  </si>
  <si>
    <r>
      <t xml:space="preserve">7. </t>
    </r>
    <r>
      <rPr>
        <sz val="11"/>
        <color theme="1"/>
        <rFont val="Aptos"/>
        <family val="2"/>
      </rPr>
      <t xml:space="preserve">Implementar programas sostenibles e innovadores para promover la reactivación económica de la localidad </t>
    </r>
  </si>
  <si>
    <r>
      <t xml:space="preserve">8. </t>
    </r>
    <r>
      <rPr>
        <sz val="11"/>
        <color theme="1"/>
        <rFont val="Aptos"/>
        <family val="2"/>
      </rPr>
      <t xml:space="preserve">Coordinar intra e inter institucionalmente para integrar esfuerzos y garantizar la coherencia en la planificación y ejecución de los proyectos de desarrollo económico de la localidad. </t>
    </r>
  </si>
  <si>
    <r>
      <t xml:space="preserve">9. </t>
    </r>
    <r>
      <rPr>
        <sz val="11"/>
        <color theme="1"/>
        <rFont val="Aptos"/>
        <family val="2"/>
      </rPr>
      <t>Las demás que sean inherentes al objeto contractual, que se encuentren en la normatividad o que sean solicitadas por el supervisor del contrato.</t>
    </r>
  </si>
  <si>
    <r>
      <t xml:space="preserve">1. </t>
    </r>
    <r>
      <rPr>
        <sz val="11"/>
        <color theme="1"/>
        <rFont val="Aptos"/>
        <family val="2"/>
      </rPr>
      <t xml:space="preserve">Realizar las actividades de apoyo a la supervisión de los contratos o convenios que le sean asignados, de conformidad con las disposiciones legales. </t>
    </r>
  </si>
  <si>
    <r>
      <t xml:space="preserve">2. </t>
    </r>
    <r>
      <rPr>
        <sz val="11"/>
        <color theme="1"/>
        <rFont val="Aptos"/>
        <family val="2"/>
      </rPr>
      <t xml:space="preserve">Responder a las solicitudes de la ciudadanía como de entes de control, oficios, derechos de petición y/o similares que sean radicados en el aplicativo Orfeo y/o por diferentes medios, que le sean asignados. </t>
    </r>
  </si>
  <si>
    <r>
      <t xml:space="preserve">3. </t>
    </r>
    <r>
      <rPr>
        <sz val="11"/>
        <color theme="1"/>
        <rFont val="Aptos"/>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</si>
  <si>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4. </t>
    </r>
    <r>
      <rPr>
        <sz val="11"/>
        <color theme="1"/>
        <rFont val="Aptos"/>
        <family val="2"/>
      </rPr>
      <t xml:space="preserve">Efectuar la planeación, gestión, convocatoria, acompañamiento y seguimiento a la participación e instancias de participación, en vía de fortalecer sus procesos de participación, representación, diálogo, concertación e incidencia en la dinámica a nivel local. </t>
    </r>
  </si>
  <si>
    <r>
      <t xml:space="preserve">5. </t>
    </r>
    <r>
      <rPr>
        <sz val="11"/>
        <color theme="1"/>
        <rFont val="Aptos"/>
        <family val="2"/>
      </rPr>
      <t>Las demás actividades que le sean asignadas por el supervisor y/o apoyo a la supervisión del contrato que sean relacionadas con el objeto del contrato.</t>
    </r>
  </si>
  <si>
    <r>
      <t xml:space="preserve">1. </t>
    </r>
    <r>
      <rPr>
        <sz val="11"/>
        <color theme="1"/>
        <rFont val="Aptos"/>
        <family val="2"/>
      </rPr>
      <t xml:space="preserve">Realizar las actividades precontractuales, contractuales y/o de seguimiento que sean necesarias para la correcta ejecución del objeto contractual </t>
    </r>
  </si>
  <si>
    <r>
      <t xml:space="preserve">2. </t>
    </r>
    <r>
      <rPr>
        <sz val="11"/>
        <color theme="1"/>
        <rFont val="Aptos"/>
        <family val="2"/>
      </rPr>
      <t xml:space="preserve">Realizar las actividades de apoyo a la supervisión de los contratos o convenios que le sean asignados, de conformidad con las disposiciones legales. </t>
    </r>
  </si>
  <si>
    <r>
      <t xml:space="preserve">3. </t>
    </r>
    <r>
      <rPr>
        <sz val="11"/>
        <color theme="1"/>
        <rFont val="Aptos"/>
        <family val="2"/>
      </rPr>
      <t xml:space="preserve">Responder a las solicitudes de la ciudadanía como de entes de control, oficios, derechos de petición y/o similares que sean radicados en el aplicativo Orfeo y/o por diferentes medios, que le sean asignados. </t>
    </r>
  </si>
  <si>
    <r>
      <t xml:space="preserve">4. </t>
    </r>
    <r>
      <rPr>
        <sz val="11"/>
        <color theme="1"/>
        <rFont val="Aptos"/>
        <family val="2"/>
      </rPr>
      <t xml:space="preserve">Realizar las actividades necesarias para la depuración de los compromisos constituidos como obligaciones por pagar. </t>
    </r>
  </si>
  <si>
    <r>
      <t xml:space="preserve">5. </t>
    </r>
    <r>
      <rPr>
        <sz val="11"/>
        <color theme="1"/>
        <rFont val="Aptos"/>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</si>
  <si>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6. </t>
    </r>
    <r>
      <rPr>
        <sz val="11"/>
        <color theme="1"/>
        <rFont val="Aptos"/>
        <family val="2"/>
      </rPr>
      <t xml:space="preserve">Realizar los documentos necesarios para la rendición de informes, rendición de cuentas y avances del Plan de Desarrollo Local a entes de control, entidades, instancias de participación y comunidad en general. </t>
    </r>
  </si>
  <si>
    <r>
      <t xml:space="preserve">7. </t>
    </r>
    <r>
      <rPr>
        <sz val="11"/>
        <color theme="1"/>
        <rFont val="Aptos"/>
        <family val="2"/>
      </rPr>
      <t xml:space="preserve">Elaborar los diagnósticos, documentos técnicos, análisis de sector, estudios de mercado y todos los demás que hagan parte de la formulación de los proyectos a su cargo. </t>
    </r>
  </si>
  <si>
    <r>
      <t xml:space="preserve">8. </t>
    </r>
    <r>
      <rPr>
        <sz val="11"/>
        <color theme="1"/>
        <rFont val="Aptos"/>
        <family val="2"/>
      </rPr>
      <t>Las demás actividades que le sean asignadas por el supervisor y/o apoyo a la supervisión del contrato que sean relacionadas con el objeto del contrato.</t>
    </r>
  </si>
  <si>
    <r>
      <t xml:space="preserve">1. </t>
    </r>
    <r>
      <rPr>
        <sz val="11"/>
        <color theme="1"/>
        <rFont val="Aptos"/>
        <family val="2"/>
      </rPr>
      <t xml:space="preserve">Supervisar los contratos y convenios que le sean designados por el alcalde(sa) Local, conforme con lo establecido en el Manual de Supervisión e Interventoría de la Secretaría Distrital de Gobierno. </t>
    </r>
  </si>
  <si>
    <r>
      <t xml:space="preserve">2. </t>
    </r>
    <r>
      <rPr>
        <sz val="11"/>
        <color theme="1"/>
        <rFont val="Aptos"/>
        <family val="2"/>
      </rPr>
      <t xml:space="preserve">Elaborar los estudios previos de los proyectos de inversión designados por el ordenador del gasto, de acuerdo con el plan de compras del Área de Gestión del Desarrollo Local </t>
    </r>
  </si>
  <si>
    <r>
      <t xml:space="preserve">3. </t>
    </r>
    <r>
      <rPr>
        <sz val="11"/>
        <color theme="1"/>
        <rFont val="Aptos"/>
        <family val="2"/>
      </rPr>
      <t xml:space="preserve">Realizar las actividades de planeación presupuestal y seguimiento de los proyectos de inversión que le sean asignados. </t>
    </r>
  </si>
  <si>
    <r>
      <t xml:space="preserve">4. </t>
    </r>
    <r>
      <rPr>
        <sz val="11"/>
        <color theme="1"/>
        <rFont val="Aptos"/>
        <family val="2"/>
      </rPr>
      <t xml:space="preserve">Asistir a las reuniones de las instancias a las que sea designado por el Alcalde Local y/o el apoyo a la supervisión. </t>
    </r>
  </si>
  <si>
    <r>
      <t xml:space="preserve">5. </t>
    </r>
    <r>
      <rPr>
        <sz val="11"/>
        <color theme="1"/>
        <rFont val="Aptos"/>
        <family val="2"/>
      </rPr>
      <t xml:space="preserve">Consolidar los diferentes informes relacionados con la gestión de la Alcaldía Local de Suba. </t>
    </r>
  </si>
  <si>
    <r>
      <t xml:space="preserve">6. </t>
    </r>
    <r>
      <rPr>
        <sz val="11"/>
        <color theme="1"/>
        <rFont val="Aptos"/>
        <family val="2"/>
      </rPr>
      <t xml:space="preserve">Elaborar los diagnósticos, documentos técnicos, análisis de sector, estudios de mercado y todos los demás que hagan parte de la formulación de los proyectos y/o componentes a su cargo. </t>
    </r>
  </si>
  <si>
    <r>
      <t xml:space="preserve">7. </t>
    </r>
    <r>
      <rPr>
        <sz val="11"/>
        <color theme="1"/>
        <rFont val="Aptos"/>
        <family val="2"/>
      </rPr>
      <t>Las demás que sean inherentes al objeto contractual, que se encuentren en la normatividad o que sean solicitadas por el supervisor del contrato</t>
    </r>
  </si>
  <si>
    <r>
      <t xml:space="preserve">1. </t>
    </r>
    <r>
      <rPr>
        <sz val="11"/>
        <color theme="1"/>
        <rFont val="Aptos"/>
        <family val="2"/>
      </rPr>
      <t xml:space="preserve">Prestar el apoyo Técnico en sonido a la Alcaldia Local de Suba en los eventos que se requieran y/o que soliciten a la Alcaldía o de la comunidad. </t>
    </r>
  </si>
  <si>
    <r>
      <t xml:space="preserve">2. </t>
    </r>
    <r>
      <rPr>
        <sz val="11"/>
        <color theme="1"/>
        <rFont val="Aptos"/>
        <family val="2"/>
      </rPr>
      <t xml:space="preserve">Preparar y diligenciar las planillas que den cuenta del uso de elementos utilizados en el marco de los eventos y actividades </t>
    </r>
  </si>
  <si>
    <r>
      <t xml:space="preserve">3. </t>
    </r>
    <r>
      <rPr>
        <sz val="11"/>
        <color theme="1"/>
        <rFont val="Aptos"/>
        <family val="2"/>
      </rPr>
      <t xml:space="preserve">Reportar orpotunamente los daños o posibles riesgos identificados en el manejo de cada uno de los equipos o elementos utilizados. </t>
    </r>
  </si>
  <si>
    <r>
      <t xml:space="preserve">4. </t>
    </r>
    <r>
      <rPr>
        <sz val="11"/>
        <color theme="1"/>
        <rFont val="Aptos"/>
        <family val="2"/>
      </rPr>
      <t xml:space="preserve">Realizar revisiones periódicas e informar al supervisor y/o apoyo a la supervisión del contrato y al Área de Gestión para el Desarrollo Local, el estado actual de los equipos y proponer acciones de mejora con el fin de mitigar los riesgos en el uso de los mismos. </t>
    </r>
  </si>
  <si>
    <r>
      <t xml:space="preserve">5. </t>
    </r>
    <r>
      <rPr>
        <sz val="11"/>
        <color theme="1"/>
        <rFont val="Aptos"/>
        <family val="2"/>
      </rPr>
      <t xml:space="preserve">Garantizar el cuidado y el buen manejo de los equipos o elementos de la entidad, en el marco de eventos y actividades. </t>
    </r>
  </si>
  <si>
    <r>
      <t xml:space="preserve">6. </t>
    </r>
    <r>
      <rPr>
        <sz val="11"/>
        <color theme="1"/>
        <rFont val="Aptos"/>
        <family val="2"/>
      </rPr>
      <t xml:space="preserve">Asistir puntalmente a los eventos, reuniones de preparación, capacitación, información y demás reuniones que se realicen y las que requiera su presencia. </t>
    </r>
  </si>
  <si>
    <r>
      <t xml:space="preserve">7. </t>
    </r>
    <r>
      <rPr>
        <sz val="11"/>
        <color theme="1"/>
        <rFont val="Aptos"/>
        <family val="2"/>
      </rPr>
      <t xml:space="preserve">Apoyar en la operatividad de los implementos de sonido, cableado y demás elementos que se requieran durante las presentaciones y garantizar que su funcionamiento sea óptimo durante las mismas o informar a tiempo los riesgos que implica un montaje artístico en el campo. </t>
    </r>
  </si>
  <si>
    <r>
      <t xml:space="preserve">8. </t>
    </r>
    <r>
      <rPr>
        <sz val="11"/>
        <color theme="1"/>
        <rFont val="Aptos"/>
        <family val="2"/>
      </rPr>
      <t xml:space="preserve">Apoyar a la persona que lídera el evento y/o actividad en todo lo relevante a aspectos logísticos para el desarrollo de las actividades de los componentes asignados. </t>
    </r>
  </si>
  <si>
    <r>
      <t xml:space="preserve">9. </t>
    </r>
    <r>
      <rPr>
        <sz val="11"/>
        <color theme="1"/>
        <rFont val="Aptos"/>
        <family val="2"/>
      </rPr>
      <t xml:space="preserve">Realizar visitas previas al espacio donde se llevarán a cabo las actividades y/o eventos con el fin de evaluar las necesidades y así garantizar el alistamiento previo y las condiciones óptimas del mismo . </t>
    </r>
  </si>
  <si>
    <r>
      <t xml:space="preserve">10. </t>
    </r>
    <r>
      <rPr>
        <sz val="11"/>
        <color theme="1"/>
        <rFont val="Aptos"/>
        <family val="2"/>
      </rPr>
      <t xml:space="preserve">Apoyar el traslado y custodia de los elementos y equipos que se ponen a disposición de las diferentes actividades. </t>
    </r>
  </si>
  <si>
    <r>
      <t xml:space="preserve">11. </t>
    </r>
    <r>
      <rPr>
        <sz val="11"/>
        <color theme="1"/>
        <rFont val="Aptos"/>
        <family val="2"/>
      </rPr>
      <t>Cumplir con los protocolos utilizados por la Alcaldía para el retiro y el ingreso de los bienes en calidad de préstamo.</t>
    </r>
  </si>
  <si>
    <r>
      <t xml:space="preserve">12. </t>
    </r>
    <r>
      <rPr>
        <sz val="11"/>
        <color theme="1"/>
        <rFont val="Aptos"/>
        <family val="2"/>
      </rPr>
      <t>Realizar el reporte de manera inmediata a la persona lider del evento o actividad, en el caso de cualquier anomalia identificada.</t>
    </r>
  </si>
  <si>
    <r>
      <t xml:space="preserve">13. </t>
    </r>
    <r>
      <rPr>
        <sz val="11"/>
        <color theme="1"/>
        <rFont val="Aptos"/>
        <family val="2"/>
      </rPr>
      <t>Las demás que se le asignen y que surjan de la naturaleza del contrato o que sean solicitadas por el supervisor del contrato.</t>
    </r>
  </si>
  <si>
    <r>
      <t xml:space="preserve">3. </t>
    </r>
    <r>
      <rPr>
        <sz val="11"/>
        <color theme="1"/>
        <rFont val="Aptos"/>
        <family val="2"/>
      </rPr>
      <t xml:space="preserve">Realizar las actividades necesarias para la depuración de los compromisos constituidos como obligaciones por pagar. </t>
    </r>
  </si>
  <si>
    <r>
      <t xml:space="preserve">4. </t>
    </r>
    <r>
      <rPr>
        <sz val="11"/>
        <color theme="1"/>
        <rFont val="Aptos"/>
        <family val="2"/>
      </rPr>
      <t xml:space="preserve">Asistir a las reuniones, consejos, mesas e instancias de participación que se generen o se relacionen con los asuntos locales o que se desarrollen en la localidad, que le sean designados por el Alcalde y/o el apoyo a la supervisión del contrato. </t>
    </r>
  </si>
  <si>
    <r>
      <t xml:space="preserve">5. </t>
    </r>
    <r>
      <rPr>
        <sz val="11"/>
        <color theme="1"/>
        <rFont val="Aptos"/>
        <family val="2"/>
      </rPr>
      <t xml:space="preserve">Realizar los documentos necesarios para la rendición de informes, rendición de cuentas y avances del Plan de Desarrollo Local a entes de control, entidades, instancias de participación y comunidad en general. </t>
    </r>
  </si>
  <si>
    <r>
      <t xml:space="preserve">6. </t>
    </r>
    <r>
      <rPr>
        <sz val="11"/>
        <color theme="1"/>
        <rFont val="Aptos"/>
        <family val="2"/>
      </rPr>
      <t xml:space="preserve">Apoyar la elaboración de los diagnósticos, documentos técnicos, análisis de sector, estudios de mercado y todos los demás que hagan parte de la formulación de los proyectos a su cargo. </t>
    </r>
  </si>
  <si>
    <r>
      <t xml:space="preserve">7. </t>
    </r>
    <r>
      <rPr>
        <sz val="11"/>
        <color theme="1"/>
        <rFont val="Aptos"/>
        <family val="2"/>
      </rPr>
      <t>Las demás actividades que le sean asignadas por el supervisor y/o apoyo a la supervisión del contrato que sean relacionadas con el objeto del contrato.</t>
    </r>
  </si>
  <si>
    <r>
      <t xml:space="preserve">1. </t>
    </r>
    <r>
      <rPr>
        <sz val="11"/>
        <color theme="1"/>
        <rFont val="Aptos"/>
        <family val="2"/>
      </rPr>
      <t xml:space="preserve">Realizar seguimiento y control de los procesos contractuales relacionados con los recursos tecnológicos locales, que le sean asignados por el (la) Alcalde(sa) Local y/o su supervisor. </t>
    </r>
  </si>
  <si>
    <r>
      <t xml:space="preserve">2. </t>
    </r>
    <r>
      <rPr>
        <sz val="11"/>
        <color theme="1"/>
        <rFont val="Aptos"/>
        <family val="2"/>
      </rPr>
      <t xml:space="preserve">Realizar seguimiento al cumplimiento de las actividades contractuales de los Contratos de Prestación de Servicios Profesionales y de Apoyo a la Gestión, cuyos objetos sean enfocados en asuntos de tecnología y el laboratorio de innovación del FDLS. </t>
    </r>
  </si>
  <si>
    <r>
      <t xml:space="preserve">3. </t>
    </r>
    <r>
      <rPr>
        <sz val="11"/>
        <color theme="1"/>
        <rFont val="Aptos"/>
        <family val="2"/>
      </rPr>
      <t xml:space="preserve">Realizar la estructuración de los estudios previos, pre-pliegos y pliegos de los procesos precontractuales relacionados con los recursos tecnológicos locales, que le sean asignados por el (la) Alcalde(sa) Local y/o su supervisor. </t>
    </r>
  </si>
  <si>
    <r>
      <t xml:space="preserve">4. </t>
    </r>
    <r>
      <rPr>
        <sz val="11"/>
        <color theme="1"/>
        <rFont val="Aptos"/>
        <family val="2"/>
      </rPr>
      <t xml:space="preserve">Realizar proyectos de transformación digital y propender la política cero papel, salvaguardando la memoria institucional y de los procesos que se desarrollan en la entidad </t>
    </r>
  </si>
  <si>
    <r>
      <t xml:space="preserve">5. </t>
    </r>
    <r>
      <rPr>
        <sz val="11"/>
        <color theme="1"/>
        <rFont val="Aptos"/>
        <family val="2"/>
      </rPr>
      <t xml:space="preserve">Incluir y mantener actualizada la información de la plataforma SIVICOF de Bogotá, así como solicitar la información necesaria de acuerdo con la temática. </t>
    </r>
  </si>
  <si>
    <r>
      <t xml:space="preserve">6. </t>
    </r>
    <r>
      <rPr>
        <sz val="11"/>
        <color theme="1"/>
        <rFont val="Aptos"/>
        <family val="2"/>
      </rPr>
      <t xml:space="preserve">Congregar la información misional de la entidad en aras de realizar, gestionar y mantener las bases de datos de la entidad en su capa de Gestión de la Información y Sistemas de la Información de la arquitectura TI </t>
    </r>
  </si>
  <si>
    <r>
      <t xml:space="preserve">7. </t>
    </r>
    <r>
      <rPr>
        <sz val="11"/>
        <color theme="1"/>
        <rFont val="Aptos"/>
        <family val="2"/>
      </rPr>
      <t xml:space="preserve">Dar soporte y capacitar a los funcionarios de la Alcaldía Local de Suba en cuanto al uso y apropiación de los sistemas de información. </t>
    </r>
  </si>
  <si>
    <r>
      <t xml:space="preserve">8. </t>
    </r>
    <r>
      <rPr>
        <sz val="11"/>
        <color theme="1"/>
        <rFont val="Aptos"/>
        <family val="2"/>
      </rPr>
      <t xml:space="preserve">Generar mecanismos de transparencia, participación y colaboración procurando que las acciones de Gobierno Abierto respondan a las necesidades de la ciudadanía y sean un medio para facilitar la rendición de cuentas de la entidad </t>
    </r>
  </si>
  <si>
    <r>
      <t xml:space="preserve">9. </t>
    </r>
    <r>
      <rPr>
        <sz val="11"/>
        <color theme="1"/>
        <rFont val="Aptos"/>
        <family val="2"/>
      </rPr>
      <t xml:space="preserve">Presentar informe mensual de las actividades realizadas en cumplimiento de las obligaciones pactadas </t>
    </r>
  </si>
  <si>
    <r>
      <t xml:space="preserve">10. </t>
    </r>
    <r>
      <rPr>
        <sz val="11"/>
        <color theme="1"/>
        <rFont val="Aptos"/>
        <family val="2"/>
      </rPr>
      <t>Las demás que sean inherentes al objeto contractual, que se encuentren en la normatividad o que sean solicitadas por el supervisor del contrato.</t>
    </r>
  </si>
  <si>
    <r>
      <t xml:space="preserve">1. </t>
    </r>
    <r>
      <rPr>
        <sz val="11"/>
        <color theme="1"/>
        <rFont val="Aptos"/>
        <family val="2"/>
      </rPr>
      <t xml:space="preserve">Realizar la supervisión de contratos y convenios que den cumplimiento a las metas del Plan de Desarrollo Local, designados por el alcalde (sa) Local, en específico las metas que promuevan la gestión ambiental local en la zona rural, conforme con lo establecido en el Manual de Supervisión e Interventoría de la Secretaría Distrital de Gobierno </t>
    </r>
  </si>
  <si>
    <r>
      <t xml:space="preserve">2. </t>
    </r>
    <r>
      <rPr>
        <sz val="11"/>
        <color theme="1"/>
        <rFont val="Aptos"/>
        <family val="2"/>
      </rPr>
      <t xml:space="preserve">Suministrar información en materia ambiental requerida para la formulación, evaluación y seguimiento de los proyectos de inversión de conformidad al Plan de Desarrollo Local, en específico las metas que promuevan la gestión ambiental local en la zona rural </t>
    </r>
  </si>
  <si>
    <r>
      <t xml:space="preserve">3. </t>
    </r>
    <r>
      <rPr>
        <sz val="11"/>
        <color theme="1"/>
        <rFont val="Aptos"/>
        <family val="2"/>
      </rPr>
      <t xml:space="preserve">Acudir a la administración local en la implementación de la política pública de ruralidad de acuerdo a lo establecido en la ley y con injerencia para la localidad de Suba desde las competencias ambientales </t>
    </r>
  </si>
  <si>
    <r>
      <t xml:space="preserve">4. </t>
    </r>
    <r>
      <rPr>
        <sz val="11"/>
        <color theme="1"/>
        <rFont val="Aptos"/>
        <family val="2"/>
      </rPr>
      <t xml:space="preserve">Generar espacios de formación y asesoramiento técnico, agropecuario y/o ambiental, en predios rurales, con el fin de generar economías de escala </t>
    </r>
  </si>
  <si>
    <r>
      <t xml:space="preserve">5. </t>
    </r>
    <r>
      <rPr>
        <sz val="11"/>
        <color theme="1"/>
        <rFont val="Aptos"/>
        <family val="2"/>
      </rPr>
      <t xml:space="preserve">Incentivar alternativas productivas para la sostenibilidad de la economía campesina, emprendimiento empresarial y eficiencia de producción sostenible </t>
    </r>
  </si>
  <si>
    <r>
      <t xml:space="preserve">6. </t>
    </r>
    <r>
      <rPr>
        <sz val="11"/>
        <color theme="1"/>
        <rFont val="Aptos"/>
        <family val="2"/>
      </rPr>
      <t xml:space="preserve">Promover la creación de nuevas organizaciones ambientales y fortalecer las organizaciones ambientales existentes en la localidad </t>
    </r>
  </si>
  <si>
    <r>
      <t xml:space="preserve">7. </t>
    </r>
    <r>
      <rPr>
        <sz val="11"/>
        <color theme="1"/>
        <rFont val="Aptos"/>
        <family val="2"/>
      </rPr>
      <t xml:space="preserve">Asistir a las reuniones a las que sea citado o designado, para la atención de los asuntos relacionados con el objeto contractual. </t>
    </r>
  </si>
  <si>
    <r>
      <t xml:space="preserve">8. </t>
    </r>
    <r>
      <rPr>
        <sz val="11"/>
        <color theme="1"/>
        <rFont val="Aptos"/>
        <family val="2"/>
      </rPr>
      <t xml:space="preserve">Gestionar y ejecutar acciones policivas y de control en áreas de Reserva Thomas Vander Hammen. </t>
    </r>
  </si>
  <si>
    <r>
      <t xml:space="preserve">9. </t>
    </r>
    <r>
      <rPr>
        <sz val="11"/>
        <color theme="1"/>
        <rFont val="Aptos"/>
        <family val="2"/>
      </rPr>
      <t>Las demás actividades que le sean asignadas por el Alcalde Local y/o el apoyo a la supervisión del contrato y que surjan de la naturaleza del contrato</t>
    </r>
  </si>
  <si>
    <r>
      <t xml:space="preserve">1. </t>
    </r>
    <r>
      <rPr>
        <sz val="11"/>
        <color theme="1"/>
        <rFont val="Aptos"/>
        <family val="2"/>
      </rPr>
      <t xml:space="preserve">Apoyar a la coordinación en la programación de los espacios de La Casa de la Memoria, verificando disponibilidades de espacios y elementos para las actividades que se quieren realizar. </t>
    </r>
  </si>
  <si>
    <r>
      <t xml:space="preserve">2. </t>
    </r>
    <r>
      <rPr>
        <sz val="11"/>
        <color theme="1"/>
        <rFont val="Aptos"/>
        <family val="2"/>
      </rPr>
      <t xml:space="preserve">Coadyuvar en la construcción de espacios culturales, académicos, artísticos e institucionales que busquen transmitir y mantener vivas las memorias de la localidad de Suba. </t>
    </r>
  </si>
  <si>
    <r>
      <t xml:space="preserve">3. </t>
    </r>
    <r>
      <rPr>
        <sz val="11"/>
        <color theme="1"/>
        <rFont val="Aptos"/>
        <family val="2"/>
      </rPr>
      <t xml:space="preserve">Apoyar a la coordinación en el alistamiento de los espacios y los instrumentos requeridos para las actividades que se lleven a cabo al interior de la casa de la memoria. </t>
    </r>
  </si>
  <si>
    <r>
      <t xml:space="preserve">4. </t>
    </r>
    <r>
      <rPr>
        <sz val="11"/>
        <color theme="1"/>
        <rFont val="Aptos"/>
        <family val="2"/>
      </rPr>
      <t xml:space="preserve">Apoyar las interlocuciones con las organizaciones sociales, agrupaciones, JAC y demás grupos ciudadanos que quieran acceder a la casa de la memoria. </t>
    </r>
  </si>
  <si>
    <r>
      <t xml:space="preserve">5. </t>
    </r>
    <r>
      <rPr>
        <sz val="11"/>
        <color theme="1"/>
        <rFont val="Aptos"/>
        <family val="2"/>
      </rPr>
      <t xml:space="preserve">Apoyar las actividades que le sean designadas por la coordinación de la casa de la memoria. </t>
    </r>
  </si>
  <si>
    <r>
      <t xml:space="preserve">6. </t>
    </r>
    <r>
      <rPr>
        <sz val="11"/>
        <color theme="1"/>
        <rFont val="Aptos"/>
        <family val="2"/>
      </rPr>
      <t xml:space="preserve">Reportar de manera oportuna a la Coordinación de la Casa de Memoria cualquier novedad o eventualidad que se presente, referente a la infraestructura y equipamientos de la casa de la memoria. </t>
    </r>
  </si>
  <si>
    <r>
      <t xml:space="preserve">7. </t>
    </r>
    <r>
      <rPr>
        <sz val="11"/>
        <color theme="1"/>
        <rFont val="Aptos"/>
        <family val="2"/>
      </rPr>
      <t xml:space="preserve">Asistir a las reuniones a las que sea convocado o designado por parte del Alcalde Local, Coordinación de Participación o supervisor de contrato. </t>
    </r>
  </si>
  <si>
    <r>
      <t xml:space="preserve">8. </t>
    </r>
    <r>
      <rPr>
        <sz val="11"/>
        <color theme="1"/>
        <rFont val="Aptos"/>
        <family val="2"/>
      </rPr>
      <t>Las demás que sean inherentes al objeto contractual, que se encuentren en la normatividad o que sean solicitadas por el supervisor del contrato.</t>
    </r>
  </si>
  <si>
    <r>
      <t xml:space="preserve">1. </t>
    </r>
    <r>
      <rPr>
        <sz val="11"/>
        <color theme="1"/>
        <rFont val="Aptos"/>
        <family val="2"/>
      </rPr>
      <t xml:space="preserve">Responsable del adecuado manejo de los bienes y/o documentos públicos que se le asignen con ocasión del contrato, para lo cual deberá acreditar el cumplimiento en los procedimientos de custodia y devolución que para el efecto establezca la Entidad. </t>
    </r>
  </si>
  <si>
    <r>
      <t xml:space="preserve">2. </t>
    </r>
    <r>
      <rPr>
        <sz val="11"/>
        <color theme="1"/>
        <rFont val="Aptos"/>
        <family val="2"/>
      </rPr>
      <t xml:space="preserve">Informar en debida forma y oportunidad cualquier novedad que se presente durante la ejecución de los trabajos. </t>
    </r>
  </si>
  <si>
    <r>
      <t xml:space="preserve">3. </t>
    </r>
    <r>
      <rPr>
        <sz val="11"/>
        <color theme="1"/>
        <rFont val="Aptos"/>
        <family val="2"/>
      </rPr>
      <t>Realizar actividades de selección, extendida y nivelada de materiales granulares y fresados estabilizados.</t>
    </r>
  </si>
  <si>
    <r>
      <rPr>
        <sz val="11"/>
        <color rgb="FFFF0000"/>
        <rFont val="Aptos"/>
        <family val="2"/>
      </rPr>
      <t xml:space="preserve">4. </t>
    </r>
    <r>
      <rPr>
        <sz val="11"/>
        <rFont val="Aptos"/>
        <family val="2"/>
      </rPr>
      <t xml:space="preserve">Realizar las excavaciones manuales requeridas para la instalación de materiales prefabricados y remates de obra. </t>
    </r>
  </si>
  <si>
    <r>
      <t xml:space="preserve">5. </t>
    </r>
    <r>
      <rPr>
        <sz val="11"/>
        <color theme="1"/>
        <rFont val="Aptos"/>
        <family val="2"/>
      </rPr>
      <t xml:space="preserve">Garantizar el uso adecuado de las herramientas y demás elementos suministrados por el contratante para la ejecución de sus funciones. </t>
    </r>
  </si>
  <si>
    <r>
      <t xml:space="preserve">6. </t>
    </r>
    <r>
      <rPr>
        <sz val="11"/>
        <color theme="1"/>
        <rFont val="Aptos"/>
        <family val="2"/>
      </rPr>
      <t xml:space="preserve">Garantizar la implementación de los cerramientos, uso adecuado de los implementos de Protección Personal (EPP) </t>
    </r>
  </si>
  <si>
    <r>
      <t xml:space="preserve">7. </t>
    </r>
    <r>
      <rPr>
        <sz val="11"/>
        <color theme="1"/>
        <rFont val="Aptos"/>
        <family val="2"/>
      </rPr>
      <t xml:space="preserve">Realizar el cargue de materiales a manera de trasiego correspondientes para el desarrollo de las obras ejecutadas en el marco del Programa de Gestión Compartida. </t>
    </r>
  </si>
  <si>
    <r>
      <t xml:space="preserve">8. </t>
    </r>
    <r>
      <rPr>
        <sz val="11"/>
        <color theme="1"/>
        <rFont val="Aptos"/>
        <family val="2"/>
      </rPr>
      <t xml:space="preserve">Todas aquellas actividades relacionadas con la obra y que requieran apoyo de ayudantes de mano de obra. </t>
    </r>
  </si>
  <si>
    <r>
      <t xml:space="preserve">9. </t>
    </r>
    <r>
      <rPr>
        <sz val="11"/>
        <color theme="1"/>
        <rFont val="Aptos"/>
        <family val="2"/>
      </rPr>
      <t xml:space="preserve">Atender las instrucciones técnicas y administrativas dadas por el personal del área de gestión para el desarrollo Local en temas de Infraestructura </t>
    </r>
  </si>
  <si>
    <r>
      <t xml:space="preserve">10. </t>
    </r>
    <r>
      <rPr>
        <sz val="11"/>
        <color theme="1"/>
        <rFont val="Aptos"/>
        <family val="2"/>
      </rPr>
      <t xml:space="preserve">Realizar la instalación de los elementos prefabricados que correspondan. </t>
    </r>
  </si>
  <si>
    <r>
      <t xml:space="preserve">11. </t>
    </r>
    <r>
      <rPr>
        <sz val="11"/>
        <color theme="1"/>
        <rFont val="Aptos"/>
        <family val="2"/>
      </rPr>
      <t>Cumplir con los cronogramas de trabajo que se concreten en el Área de Gestión del Desarrollo Local</t>
    </r>
  </si>
  <si>
    <r>
      <t xml:space="preserve">1. </t>
    </r>
    <r>
      <rPr>
        <sz val="11"/>
        <color theme="1"/>
        <rFont val="Aptos"/>
        <family val="2"/>
      </rPr>
      <t xml:space="preserve">Realizar visitas de control, vigilancia y verificación sobre las disposiciones técnicas conforme a las normas legales vigentes y las rutas y operaciones que para el efecto establezca la RNPC, conforme lo señalen los supervisores del contrato </t>
    </r>
  </si>
  <si>
    <r>
      <t xml:space="preserve">2. </t>
    </r>
    <r>
      <rPr>
        <sz val="11"/>
        <color theme="1"/>
        <rFont val="Aptos"/>
        <family val="2"/>
      </rPr>
      <t xml:space="preserve">Elaborar informes técnicos de acuerdo con las visitas de control, vigilancia y verificación de cumplimiento, de las disposiciones técnicas y la recaudación de material probatorio pertinente para las investigaciones administrativas de rigor y las demás propias de la experticia técnica, conforme lo señalen los supervisores del contrato. </t>
    </r>
  </si>
  <si>
    <r>
      <t xml:space="preserve">3. </t>
    </r>
    <r>
      <rPr>
        <sz val="11"/>
        <color theme="1"/>
        <rFont val="Aptos"/>
        <family val="2"/>
      </rPr>
      <t xml:space="preserve">Dar concepto técnico en las investigaciones que surjan producto de las visitas o por denuncias relacionadas con el cumplimiento de las disposiciones técnicas a cargo de la Dirección de Investigaciones para el control y verificación de reglamentos técnicos y metrología legal, conforme lo señalen los supervisores del contrato. </t>
    </r>
  </si>
  <si>
    <r>
      <t xml:space="preserve">4. </t>
    </r>
    <r>
      <rPr>
        <sz val="11"/>
        <color theme="1"/>
        <rFont val="Aptos"/>
        <family val="2"/>
      </rPr>
      <t xml:space="preserve">Proyectar requerimientos de información, informes y actividades de apoyo, como reportes mensuales de gestión, resultados, plan de acción, planeación de enfoque de metrología legal, bases de datos, consultas y conceptos, precampañas entre otros, conforme lo señalen los supervisores del contrato, </t>
    </r>
  </si>
  <si>
    <r>
      <t xml:space="preserve">5. </t>
    </r>
    <r>
      <rPr>
        <sz val="11"/>
        <color theme="1"/>
        <rFont val="Aptos"/>
        <family val="2"/>
      </rPr>
      <t xml:space="preserve">Realizar investigaciones que surjan producto de las visitas o por visitas relacionadas con el cumplimiento de las normas relacionadas con las disposiciones técnicas. </t>
    </r>
  </si>
  <si>
    <r>
      <t xml:space="preserve">6. </t>
    </r>
    <r>
      <rPr>
        <sz val="11"/>
        <color theme="1"/>
        <rFont val="Aptos"/>
        <family val="2"/>
      </rPr>
      <t xml:space="preserve">Adelantar visitas preventivas a establecimientos de comercio para observar el cumplimiento de las normas de reglamentos Técnicos y metrología legal, conforme a las rutas establecidas por los supervisores del contrato. </t>
    </r>
  </si>
  <si>
    <r>
      <t xml:space="preserve">7. </t>
    </r>
    <r>
      <rPr>
        <sz val="11"/>
        <color theme="1"/>
        <rFont val="Aptos"/>
        <family val="2"/>
      </rPr>
      <t xml:space="preserve">Adelantar socializaciones y capacitaciones a las autoridades locales, administrativas y en general a todos los actores involucrados, en materia de control y verificación de reglamentos técnicos y metrología legal, conforme los señalen los supervisores del contrato y de acuerdo a las rutas y operación establecida por la RNCP </t>
    </r>
  </si>
  <si>
    <r>
      <t xml:space="preserve">8. </t>
    </r>
    <r>
      <rPr>
        <sz val="11"/>
        <color theme="1"/>
        <rFont val="Aptos"/>
        <family val="2"/>
      </rPr>
      <t xml:space="preserve">Verificar, alimentar, actualizar y depurar las bases de datos relacionadas con las visitas, sensibilización, prevención y socialización, realizada en materia de control y verificación de reglamentos técnicos y metrología legal y realizar su seguimiento. </t>
    </r>
  </si>
  <si>
    <r>
      <t xml:space="preserve">9. </t>
    </r>
    <r>
      <rPr>
        <sz val="11"/>
        <color theme="1"/>
        <rFont val="Aptos"/>
        <family val="2"/>
      </rPr>
      <t xml:space="preserve">Llevar el registro, control y archivo de los documentos de acuerdo con los procedimientos establecidos por los supervisores del contrato que se generen en la ejecución del contrato. </t>
    </r>
  </si>
  <si>
    <r>
      <t xml:space="preserve">10. </t>
    </r>
    <r>
      <rPr>
        <sz val="11"/>
        <color theme="1"/>
        <rFont val="Aptos"/>
        <family val="2"/>
      </rPr>
      <t xml:space="preserve">Planear y ejecutar las actividades preparatorias de los diferentes eventos previstos por la red nacional de protección al consumidor para el control y verificación de reglamentos técnicos y metrología legal. Apoyar en la proyección de traslados/ archivos / requerimiento de información, con la debida argumentación de las denuncias e investigaciones que le sean asignadas por el supervisor del contrato. </t>
    </r>
  </si>
  <si>
    <r>
      <t xml:space="preserve">11. </t>
    </r>
    <r>
      <rPr>
        <sz val="11"/>
        <color theme="1"/>
        <rFont val="Aptos"/>
        <family val="2"/>
      </rPr>
      <t>Realizar la proyección, investigación vigilancia de los tramites que resulten relacionados con la protección al consumidor, que le sean asignados por el supervisor.</t>
    </r>
  </si>
  <si>
    <r>
      <t xml:space="preserve">12. </t>
    </r>
    <r>
      <rPr>
        <sz val="11"/>
        <color theme="1"/>
        <rFont val="Aptos"/>
        <family val="2"/>
      </rPr>
      <t xml:space="preserve">Proyectar los actos administrativos que le sean asignados en el mes. </t>
    </r>
  </si>
  <si>
    <r>
      <t xml:space="preserve">13. </t>
    </r>
    <r>
      <rPr>
        <sz val="11"/>
        <color theme="1"/>
        <rFont val="Aptos"/>
        <family val="2"/>
      </rPr>
      <t>Prestar asistencia y orientación a los usuarios - consumidores que se acerquen a la casa del consumidor en busca de asesoría profesional respecto al estatuto del consumidor y en especial de los temas de control y verificación de reglamentos técnicos y metrología legal.</t>
    </r>
  </si>
  <si>
    <r>
      <t xml:space="preserve">14. </t>
    </r>
    <r>
      <rPr>
        <sz val="11"/>
        <color theme="1"/>
        <rFont val="Aptos"/>
        <family val="2"/>
      </rPr>
      <t>Las demás que sean asignadas y den cumplimiento al objeto contractual</t>
    </r>
  </si>
  <si>
    <r>
      <t xml:space="preserve">1. </t>
    </r>
    <r>
      <rPr>
        <sz val="11"/>
        <color theme="1"/>
        <rFont val="Aptos"/>
        <family val="2"/>
      </rPr>
      <t xml:space="preserve">Supervisar contratos y convenios que le sean designados por el alcalde(sa) Local, conforme con lo establecido en el Manual de Supervisión e Interventoría de la Secretaría Distrital de Gobierno. </t>
    </r>
  </si>
  <si>
    <r>
      <t xml:space="preserve">2. </t>
    </r>
    <r>
      <rPr>
        <sz val="11"/>
        <color theme="1"/>
        <rFont val="Aptos"/>
        <family val="2"/>
      </rPr>
      <t xml:space="preserve">Elaborar estudios previos de los proyectos de inversión designados por el ordenador del gasto, de acuerdo con el plan de compras del Área de Gestión del Desarrollo Local. </t>
    </r>
  </si>
  <si>
    <r>
      <t xml:space="preserve">3. </t>
    </r>
    <r>
      <rPr>
        <sz val="11"/>
        <color theme="1"/>
        <rFont val="Aptos"/>
        <family val="2"/>
      </rPr>
      <t xml:space="preserve">Desarrollar actividades de planeación estratégica y de seguimiento a las metas establecidas en el Plan de Desarrollo Local y lo referente al Área de Gestión del Desarrollo Local con respecto a la reactivación económica local. </t>
    </r>
  </si>
  <si>
    <r>
      <t xml:space="preserve">4. </t>
    </r>
    <r>
      <rPr>
        <sz val="11"/>
        <color theme="1"/>
        <rFont val="Aptos"/>
        <family val="2"/>
      </rPr>
      <t xml:space="preserve">Participar en las reuniones y comités en los cuales sea designado por el supervisor, de conformidad con el objeto de su contrato. </t>
    </r>
  </si>
  <si>
    <r>
      <t xml:space="preserve">5. </t>
    </r>
    <r>
      <rPr>
        <sz val="11"/>
        <color theme="1"/>
        <rFont val="Aptos"/>
        <family val="2"/>
      </rPr>
      <t xml:space="preserve">Gestionar, apoyar y hacer seguimiento a los proyectos de inversión que se deriven del Plan de Desarrollo Local de Suba principalmente los relacionados con la reactivación económica local. </t>
    </r>
  </si>
  <si>
    <r>
      <t xml:space="preserve">6. </t>
    </r>
    <r>
      <rPr>
        <sz val="11"/>
        <color theme="1"/>
        <rFont val="Aptos"/>
        <family val="2"/>
      </rPr>
      <t xml:space="preserve">Realizar actividades de planeación presupuestal y seguimiento de los proyectos que le sean asignados. </t>
    </r>
  </si>
  <si>
    <r>
      <t xml:space="preserve">7. </t>
    </r>
    <r>
      <rPr>
        <sz val="11"/>
        <color theme="1"/>
        <rFont val="Aptos"/>
        <family val="2"/>
      </rPr>
      <t xml:space="preserve">Diligenciar y/o cargar las matrices a las plataformas que le sean solicitadas y que se deriven de las actividades propias de la planeación de la Alcaldía Local de Suba. </t>
    </r>
  </si>
  <si>
    <r>
      <t xml:space="preserve">8. </t>
    </r>
    <r>
      <rPr>
        <sz val="11"/>
        <color theme="1"/>
        <rFont val="Aptos"/>
        <family val="2"/>
      </rPr>
      <t xml:space="preserve">Responder a las solicitudes de la ciudadanía como de entes de control, oficios, derechos de petición y/o similares que sean radicados en el aplicativo Orfeo y/o por diferentes medios, que le sean asignados. </t>
    </r>
  </si>
  <si>
    <r>
      <t xml:space="preserve">1. </t>
    </r>
    <r>
      <rPr>
        <sz val="11"/>
        <color theme="1"/>
        <rFont val="Aptos"/>
        <family val="2"/>
      </rPr>
      <t xml:space="preserve">Realizar acompañamiento en las distintas etapas del proceso de contratación en relación con los contratos, convenios y demás acuerdos de voluntades que suscriba el fondo de Desarrollo Local de Suba. </t>
    </r>
  </si>
  <si>
    <r>
      <t xml:space="preserve">2. </t>
    </r>
    <r>
      <rPr>
        <sz val="11"/>
        <color theme="1"/>
        <rFont val="Aptos"/>
        <family val="2"/>
      </rPr>
      <t xml:space="preserve">Gestionar la conceptualización jurídica con relación a los actos administrativos de carácter general o particular que se generan en la etapa precontractual, contractual y postcontractual de acuerdo con los requerimientos de la supervisión. </t>
    </r>
  </si>
  <si>
    <r>
      <t xml:space="preserve">3. </t>
    </r>
    <r>
      <rPr>
        <sz val="11"/>
        <color theme="1"/>
        <rFont val="Aptos"/>
        <family val="2"/>
      </rPr>
      <t xml:space="preserve">Acompañar a los diferentes comités y audiencias de contratación de los procesos de selección donde sea requerido, con el fin de apoyar la conceptualización sobre diferentes aspectos relevantes. </t>
    </r>
  </si>
  <si>
    <r>
      <t xml:space="preserve">4. </t>
    </r>
    <r>
      <rPr>
        <sz val="11"/>
        <color theme="1"/>
        <rFont val="Aptos"/>
        <family val="2"/>
      </rPr>
      <t xml:space="preserve">Acompañar al alcalde en la revisión y seguimiento de temas de tipo contractual, que por su naturaleza tenga o requieran una atención especial por parte del Fondo de Desarrollo Local de Suba. </t>
    </r>
  </si>
  <si>
    <r>
      <t xml:space="preserve">5. </t>
    </r>
    <r>
      <rPr>
        <sz val="11"/>
        <color theme="1"/>
        <rFont val="Aptos"/>
        <family val="2"/>
      </rPr>
      <t xml:space="preserve">Revisar y conceptualizar las actas de liquidación de los contratos o convenios y demás acuerdos de voluntades que suscriba el Fondo de Desarrollo Local de Suba. </t>
    </r>
  </si>
  <si>
    <r>
      <t xml:space="preserve">6. </t>
    </r>
    <r>
      <rPr>
        <sz val="11"/>
        <color theme="1"/>
        <rFont val="Aptos"/>
        <family val="2"/>
      </rPr>
      <t xml:space="preserve">Emitir los conceptos de carácter contractual y en general en materias de derecho administrativo, y análisis de tipo jurídico y legal de la misma índole que le sean asignados por la supervisión del contrato. </t>
    </r>
  </si>
  <si>
    <r>
      <t xml:space="preserve">7. </t>
    </r>
    <r>
      <rPr>
        <sz val="11"/>
        <color theme="1"/>
        <rFont val="Aptos"/>
        <family val="2"/>
      </rPr>
      <t xml:space="preserve">Acompañar a los diferentes comités en la evaluación jurídica de los proponentes y propuestas presentadas dentro de los procesos de selección de contratistas que le sean asignados por su alta relevancia para la Entidad. </t>
    </r>
  </si>
  <si>
    <r>
      <t xml:space="preserve">8. </t>
    </r>
    <r>
      <rPr>
        <sz val="11"/>
        <color theme="1"/>
        <rFont val="Aptos"/>
        <family val="2"/>
      </rPr>
      <t xml:space="preserve">Realizar jornadas de sensibilización y tutoría del Fondo de Desarrollo Local de Suba, en temas jurídicos de orden contractual y administrativo que sean considerados de alto impacto según determinación del alcalde Local. </t>
    </r>
  </si>
  <si>
    <r>
      <t xml:space="preserve">9. </t>
    </r>
    <r>
      <rPr>
        <sz val="11"/>
        <color theme="1"/>
        <rFont val="Aptos"/>
        <family val="2"/>
      </rPr>
      <t xml:space="preserve">Participar en las reuniones que solicite el despacho del alcalde Local, referidas al análisis de temas de alto impacto que requieran alineación y la formulación de estrategias que mitiguen el riesgo de daño antijurídico y propugnen por el cumplimiento de los fines misionales de la Entidad. </t>
    </r>
  </si>
  <si>
    <r>
      <t xml:space="preserve">10. </t>
    </r>
    <r>
      <rPr>
        <sz val="11"/>
        <color theme="1"/>
        <rFont val="Aptos"/>
        <family val="2"/>
      </rPr>
      <t xml:space="preserve">Realizar la revisión y conceptualización con relación a las actuaciones administrativas sancionatorias de tipo contractual que deba adelantar el Fondo de Desarrollo Local de Suba. </t>
    </r>
  </si>
  <si>
    <r>
      <t xml:space="preserve">11. </t>
    </r>
    <r>
      <rPr>
        <sz val="11"/>
        <color theme="1"/>
        <rFont val="Aptos"/>
        <family val="2"/>
      </rPr>
      <t>Las demás que sean inherentes al objeto contractual y que sean solicitadas por el supervisor y/o apoyo a la supervisión del Contrato.</t>
    </r>
  </si>
  <si>
    <r>
      <t xml:space="preserve">1. </t>
    </r>
    <r>
      <rPr>
        <sz val="11"/>
        <color theme="1"/>
        <rFont val="Aptos"/>
        <family val="2"/>
      </rPr>
      <t xml:space="preserve">Realizar la elaboración de estudios de mercado, análisis de sector y estudios previos en cada una de las necesidades de contratación respectivos para los procesos de selección del Área de Gestión Del Desarrollo Local en infraestructura y su correspondientes Interventoría. </t>
    </r>
  </si>
  <si>
    <r>
      <t xml:space="preserve">2. </t>
    </r>
    <r>
      <rPr>
        <sz val="11"/>
        <color theme="1"/>
        <rFont val="Aptos"/>
        <family val="2"/>
      </rPr>
      <t xml:space="preserve">Realizar seguimiento a los profesionales designados en el proceso de acompañamiento y seguimiento técnico, administrativo, financiero y legal de los contratos y convenios que le sean asignados, de acuerdo con los lineamientos establecidos por la ley. </t>
    </r>
  </si>
  <si>
    <r>
      <t xml:space="preserve">3. </t>
    </r>
    <r>
      <rPr>
        <sz val="11"/>
        <color theme="1"/>
        <rFont val="Aptos"/>
        <family val="2"/>
      </rPr>
      <t xml:space="preserve">Realizar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</si>
  <si>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 xml:space="preserve">4. </t>
    </r>
    <r>
      <rPr>
        <sz val="11"/>
        <color theme="1"/>
        <rFont val="Aptos"/>
        <family val="2"/>
      </rPr>
      <t xml:space="preserve">Asistir a los comités, reuniones y convocatorias en donde se convoque al Alcalde Local y requiera apoyo técnico del Área Gestión Del Desarrollo Local. </t>
    </r>
  </si>
  <si>
    <r>
      <t xml:space="preserve">5. </t>
    </r>
    <r>
      <rPr>
        <sz val="11"/>
        <color theme="1"/>
        <rFont val="Aptos"/>
        <family val="2"/>
      </rPr>
      <t xml:space="preserve">Participar en los comités de estructuración y evaluación de los procesos contractuales que se adelanten en la entidad. </t>
    </r>
  </si>
  <si>
    <r>
      <t xml:space="preserve">6. </t>
    </r>
    <r>
      <rPr>
        <sz val="11"/>
        <color theme="1"/>
        <rFont val="Aptos"/>
        <family val="2"/>
      </rPr>
      <t xml:space="preserve">Realizar evaluaciones en el componente técnico y/o financiero de los proponentes y las propuestas que le sean asignadas, en el marco de los procesos de selección de contratistas que adelanta en el Área de Gestión de Desarrollo Local. </t>
    </r>
  </si>
  <si>
    <r>
      <t xml:space="preserve">7. </t>
    </r>
    <r>
      <rPr>
        <sz val="11"/>
        <color theme="1"/>
        <rFont val="Aptos"/>
        <family val="2"/>
      </rPr>
      <t xml:space="preserve">Elaborar los conceptos técnicos que den insumo para efectuar el cumplimiento de garantías y pólizas que se generen en los proyectos adelantados por el Fondo de Desarrollo Local en materia de infraestructura Vial y espacio público previo al trámite por parte de la Gestión Contractual. </t>
    </r>
  </si>
  <si>
    <r>
      <t xml:space="preserve">8. </t>
    </r>
    <r>
      <rPr>
        <sz val="11"/>
        <color theme="1"/>
        <rFont val="Aptos"/>
        <family val="2"/>
      </rPr>
      <t>Las demás actividades que le sean asignadas por el supervisor del contrato y que sean inherente al objeto contractual</t>
    </r>
  </si>
  <si>
    <r>
      <t xml:space="preserve">1. </t>
    </r>
    <r>
      <rPr>
        <sz val="11"/>
        <color theme="1"/>
        <rFont val="Aptos"/>
        <family val="2"/>
      </rPr>
      <t xml:space="preserve">Recopilar y revisar documentación relevante para la implementación del SDI. </t>
    </r>
  </si>
  <si>
    <r>
      <t xml:space="preserve">2. </t>
    </r>
    <r>
      <rPr>
        <sz val="11"/>
        <color theme="1"/>
        <rFont val="Aptos"/>
        <family val="2"/>
      </rPr>
      <t xml:space="preserve">Identificar necesidades de documentación y desarrollar planes para abordarlas. </t>
    </r>
  </si>
  <si>
    <r>
      <t xml:space="preserve">3. </t>
    </r>
    <r>
      <rPr>
        <sz val="11"/>
        <color theme="1"/>
        <rFont val="Aptos"/>
        <family val="2"/>
      </rPr>
      <t xml:space="preserve">Diseñar y ejecutar planes de comunicación y capacitación para las coordinaciones de la Alcaldía. </t>
    </r>
  </si>
  <si>
    <r>
      <t xml:space="preserve">4. </t>
    </r>
    <r>
      <rPr>
        <sz val="11"/>
        <color theme="1"/>
        <rFont val="Aptos"/>
        <family val="2"/>
      </rPr>
      <t xml:space="preserve">Brindar capacitación y soporte en la utilización de herramientas de analítica institucional y geoespacialización. </t>
    </r>
  </si>
  <si>
    <r>
      <t xml:space="preserve">5. </t>
    </r>
    <r>
      <rPr>
        <sz val="11"/>
        <color theme="1"/>
        <rFont val="Aptos"/>
        <family val="2"/>
      </rPr>
      <t xml:space="preserve">Trabajar para asegurar la adopción efectiva de herramientas y procesos. </t>
    </r>
  </si>
  <si>
    <r>
      <t xml:space="preserve">6. </t>
    </r>
    <r>
      <rPr>
        <sz val="11"/>
        <color theme="1"/>
        <rFont val="Aptos"/>
        <family val="2"/>
      </rPr>
      <t xml:space="preserve">Realizar seguimiento y evaluación de la efectividad de la comunicación y capacitación. </t>
    </r>
  </si>
  <si>
    <r>
      <t xml:space="preserve">7. </t>
    </r>
    <r>
      <rPr>
        <sz val="11"/>
        <color theme="1"/>
        <rFont val="Aptos"/>
        <family val="2"/>
      </rPr>
      <t>Identificar áreas de mejora y proponer acciones correctivas.</t>
    </r>
  </si>
  <si>
    <r>
      <t>1.</t>
    </r>
    <r>
      <rPr>
        <sz val="11"/>
        <color theme="1"/>
        <rFont val="Aptos"/>
        <family val="2"/>
      </rPr>
      <t xml:space="preserve"> Realizar el apoyo logístico para llevar a cabo el desarrollo de las actividades y operativos adelantados por la Alcaldía Local en temas ambientales </t>
    </r>
  </si>
  <si>
    <r>
      <t>2.</t>
    </r>
    <r>
      <rPr>
        <sz val="11"/>
        <color theme="1"/>
        <rFont val="Aptos"/>
        <family val="2"/>
      </rPr>
      <t xml:space="preserve"> Promover la creación de nuevas organizaciones ambientales y fortalecer las organizaciones ambientales existentes en la localidad, que promuevan la agricultura urbana y los procedas </t>
    </r>
  </si>
  <si>
    <r>
      <t>3.</t>
    </r>
    <r>
      <rPr>
        <sz val="11"/>
        <color theme="1"/>
        <rFont val="Aptos"/>
        <family val="2"/>
      </rPr>
      <t xml:space="preserve"> Realizar el acompañamiento de talleres y capacitaciones a la comunidad sobre normatividad ambiental local, agricultura urbana y otras temáticas de carácter ambiental aplicables </t>
    </r>
  </si>
  <si>
    <r>
      <t>4.</t>
    </r>
    <r>
      <rPr>
        <sz val="11"/>
        <color theme="1"/>
        <rFont val="Aptos"/>
        <family val="2"/>
      </rPr>
      <t xml:space="preserve"> Asistir a las reuniones a las que sea citado o designado, para la atención de los asuntos relacionados con el objeto contractual. </t>
    </r>
  </si>
  <si>
    <r>
      <t>5.</t>
    </r>
    <r>
      <rPr>
        <sz val="11"/>
        <color theme="1"/>
        <rFont val="Aptos"/>
        <family val="2"/>
      </rPr>
      <t xml:space="preserve"> Realizar actividades relacionadas con la prevención y cuidado del medio Ambiente de la localidad con apoyo de otras entidades </t>
    </r>
  </si>
  <si>
    <r>
      <t>6.</t>
    </r>
    <r>
      <rPr>
        <sz val="11"/>
        <color theme="1"/>
        <rFont val="Aptos"/>
        <family val="2"/>
      </rPr>
      <t xml:space="preserve"> Desarrollar acciones de intervención y recuperación de espacio y zonas verdes a través de acciones de gestión donde se involucre a la comunidad en la conservación del mismo </t>
    </r>
  </si>
  <si>
    <r>
      <t>7.</t>
    </r>
    <r>
      <rPr>
        <sz val="11"/>
        <color theme="1"/>
        <rFont val="Aptos"/>
        <family val="2"/>
      </rPr>
      <t xml:space="preserve"> Desarrollar acciones de fortalecimiento e impulso a procesos comunitarios e individuales de agricultura urbana. </t>
    </r>
  </si>
  <si>
    <r>
      <t>8.</t>
    </r>
    <r>
      <rPr>
        <sz val="11"/>
        <color theme="1"/>
        <rFont val="Aptos"/>
        <family val="2"/>
      </rPr>
      <t xml:space="preserve"> Realizar la gestión documental y al inventario de archivo de la Alcaldía Local en temas ambiental </t>
    </r>
  </si>
  <si>
    <r>
      <t>9.</t>
    </r>
    <r>
      <rPr>
        <sz val="11"/>
        <color theme="1"/>
        <rFont val="Aptos"/>
        <family val="2"/>
      </rPr>
      <t xml:space="preserve"> Realizar proyectos orientados al empoderamiento del territorio con acciones comunitarias de carácter ambiental </t>
    </r>
  </si>
  <si>
    <r>
      <t>10.</t>
    </r>
    <r>
      <rPr>
        <sz val="11"/>
        <color theme="1"/>
        <rFont val="Aptos"/>
        <family val="2"/>
      </rPr>
      <t xml:space="preserve"> Promover las acciones enfocadas a fortalecer la comercialización en cadenas cortas de excedentes de producción </t>
    </r>
  </si>
  <si>
    <r>
      <t>11.</t>
    </r>
    <r>
      <rPr>
        <sz val="11"/>
        <color theme="1"/>
        <rFont val="Aptos"/>
        <family val="2"/>
      </rPr>
      <t xml:space="preserve"> Mantener actualizada la base de datos con la información de la comunidad atendida por temas ambientales para realizar el seguimiento de los requerimientos </t>
    </r>
  </si>
  <si>
    <r>
      <t>12.</t>
    </r>
    <r>
      <rPr>
        <sz val="11"/>
        <color theme="1"/>
        <rFont val="Aptos"/>
        <family val="2"/>
      </rPr>
      <t xml:space="preserve"> Acompañar la gestión de proyectos de educación ambiental comunitaria </t>
    </r>
  </si>
  <si>
    <r>
      <t>13.</t>
    </r>
    <r>
      <rPr>
        <sz val="11"/>
        <color theme="1"/>
        <rFont val="Aptos"/>
        <family val="2"/>
      </rPr>
      <t xml:space="preserve"> Las demás actividades que le sean asignadas por el Alcalde Local y/o el apoyo a la supervisión del contrato y que surjan de la naturaleza del contrato</t>
    </r>
  </si>
  <si>
    <r>
      <t>1.</t>
    </r>
    <r>
      <rPr>
        <sz val="11"/>
        <color theme="1"/>
        <rFont val="Aptos"/>
        <family val="2"/>
      </rPr>
      <t xml:space="preserve"> Realizar las actividades precontractuales, contractuales y/o de seguimiento que sean necesarias para la correcta ejecución de la meta ¿Implementar 50 PROCEDAS¿ del proyecto 1997 ¿Suba reverdece¿ </t>
    </r>
  </si>
  <si>
    <r>
      <t>2.</t>
    </r>
    <r>
      <rPr>
        <sz val="11"/>
        <color theme="1"/>
        <rFont val="Aptos"/>
        <family val="2"/>
      </rPr>
      <t xml:space="preserve"> Realizar las actividades de apoyo a la supervisión de los contratos o convenios que le sean asignados, de conformidad con las disposiciones legales. </t>
    </r>
  </si>
  <si>
    <r>
      <t>3.</t>
    </r>
    <r>
      <rPr>
        <sz val="11"/>
        <color theme="1"/>
        <rFont val="Aptos"/>
        <family val="2"/>
      </rPr>
      <t xml:space="preserve"> Responder a las solicitudes de la ciudadanía como de entes de control, oficios, derechos de petición y/o similares que sean radicados en el aplicativo Orfeo y/o por diferentes medios, que le sean asignados. </t>
    </r>
  </si>
  <si>
    <r>
      <t>4.</t>
    </r>
    <r>
      <rPr>
        <sz val="11"/>
        <color theme="1"/>
        <rFont val="Aptos"/>
        <family val="2"/>
      </rPr>
      <t xml:space="preserve"> Realizar las actividades necesarias para la depuración de los compromisos constituidos como obligaciones por pagar. </t>
    </r>
  </si>
  <si>
    <r>
      <t>5.</t>
    </r>
    <r>
      <rPr>
        <sz val="11"/>
        <color theme="1"/>
        <rFont val="Aptos"/>
        <family val="2"/>
      </rPr>
      <t xml:space="preserve"> Asistir a las reuniones, consejos, mesas e instancias de participación que se generen o se relacionen con los asuntos locales o que se desarrollen en la localidad, que le sean designados por el Alcalde y/o el apoyo a la supervisión del contrato. </t>
    </r>
  </si>
  <si>
    <r>
      <t>6.</t>
    </r>
    <r>
      <rPr>
        <sz val="11"/>
        <color theme="1"/>
        <rFont val="Aptos"/>
        <family val="2"/>
      </rPr>
      <t xml:space="preserve"> Realizar los documentos necesarios para la rendición de informes, rendición de cuentas y avances del Plan de Desarrollo Local a entes de control, entidades, instancias de participación y comunidad en general. </t>
    </r>
  </si>
  <si>
    <r>
      <t>7.</t>
    </r>
    <r>
      <rPr>
        <sz val="11"/>
        <color theme="1"/>
        <rFont val="Aptos"/>
        <family val="2"/>
      </rPr>
      <t xml:space="preserve"> Apoyar la elaboración de los diagnósticos, documentos técnicos, análisis de sector, estudios de mercado y todos los demás que hagan parte de la formulación de los proyectos a su cargo. </t>
    </r>
  </si>
  <si>
    <r>
      <t>8.</t>
    </r>
    <r>
      <rPr>
        <sz val="11"/>
        <color theme="1"/>
        <rFont val="Aptos"/>
        <family val="2"/>
      </rPr>
      <t xml:space="preserve"> Las demás actividades que le sean asignadas por el supervisor y/o apoyo a la supervisión del contrato que sean relacionadas con el objeto del contrato.</t>
    </r>
  </si>
  <si>
    <r>
      <t>1.</t>
    </r>
    <r>
      <rPr>
        <sz val="11"/>
        <color theme="1"/>
        <rFont val="Aptos"/>
        <family val="2"/>
      </rPr>
      <t xml:space="preserve"> Realizar las actividades precontractuales y/o de seguimiento que sean necesarias para la correcta formulación y ejecución de proyectos asociados con la actividades en separación y fuente y reciclaje. </t>
    </r>
  </si>
  <si>
    <r>
      <t>2.</t>
    </r>
    <r>
      <rPr>
        <sz val="11"/>
        <color theme="1"/>
        <rFont val="Aptos"/>
        <family val="2"/>
      </rPr>
      <t xml:space="preserve"> Realizar la supervisión de contratos y convenios relacionados con el componente de gestión ambiental que le sean designados por el alcalde(sa) Local, conforme con lo establecido en el Manual de Supervisión e Interventoría de la Secretaría Distrital de Gobierno. </t>
    </r>
  </si>
  <si>
    <r>
      <t>3.</t>
    </r>
    <r>
      <rPr>
        <sz val="11"/>
        <color theme="1"/>
        <rFont val="Aptos"/>
        <family val="2"/>
      </rPr>
      <t xml:space="preserve"> Aportar base de datos de las organizaciones de recicladores, Estaciones de Clasificación y Aprovechamiento -ECA y Bodegas Privadas de Reciclaje con las debidas gestiones ante la Unidad Administrativa Especial de Servicios públicos. </t>
    </r>
  </si>
  <si>
    <r>
      <t>4.</t>
    </r>
    <r>
      <rPr>
        <sz val="11"/>
        <color theme="1"/>
        <rFont val="Aptos"/>
        <family val="2"/>
      </rPr>
      <t xml:space="preserve"> Asistir a las reuniones, consejos, mesas e instancias de participación que se generen o se relacionen con los asuntos locales o que se desarrollen en la localidad, que le sean designados por el Alcalde y/o el apoyo a la supervisión del contrato. </t>
    </r>
  </si>
  <si>
    <r>
      <t>5.</t>
    </r>
    <r>
      <rPr>
        <sz val="11"/>
        <color theme="1"/>
        <rFont val="Aptos"/>
        <family val="2"/>
      </rPr>
      <t xml:space="preserve"> Dar respuesta a las solicitudes que le sean asignadas a través de Orfeo o cualquier otro medio de notificación. </t>
    </r>
  </si>
  <si>
    <r>
      <t>6.</t>
    </r>
    <r>
      <rPr>
        <sz val="11"/>
        <color theme="1"/>
        <rFont val="Aptos"/>
        <family val="2"/>
      </rPr>
      <t xml:space="preserve"> Aportar base de datos de población atendida y cronograma de actividades de forma mensual. </t>
    </r>
  </si>
  <si>
    <r>
      <t>7.</t>
    </r>
    <r>
      <rPr>
        <sz val="11"/>
        <color theme="1"/>
        <rFont val="Aptos"/>
        <family val="2"/>
      </rPr>
      <t xml:space="preserve"> Las demás actividades que le sean asignadas por el supervisor y/o apoyo a la supervisión del contrato que sean relacionadas con el objeto del contrato.</t>
    </r>
  </si>
  <si>
    <r>
      <t>1.</t>
    </r>
    <r>
      <rPr>
        <sz val="11"/>
        <color theme="1"/>
        <rFont val="Aptos"/>
        <family val="2"/>
      </rPr>
      <t xml:space="preserve"> Elaborar estudios previos, diagnósticos, documentos técnicos, análisis del sector, estudios de mercado y todos los demás que hagan parte de la formulación, y todas aquellas actividades que se deriven de los procesos contractuales y post contractuales de los proyectos que le sean asignados. </t>
    </r>
  </si>
  <si>
    <r>
      <t>2.</t>
    </r>
    <r>
      <rPr>
        <sz val="11"/>
        <color theme="1"/>
        <rFont val="Aptos"/>
        <family val="2"/>
      </rPr>
      <t xml:space="preserve"> Realizar las evaluaciones en el componente técnico y/o financiero de los proponentes y las propuestas que le sean asignadas, en el marco de los procesos de selección de contratistas que adelanta en el Área de Gestión de Desarrollo Local. </t>
    </r>
  </si>
  <si>
    <r>
      <t>3.</t>
    </r>
    <r>
      <rPr>
        <sz val="11"/>
        <color theme="1"/>
        <rFont val="Aptos"/>
        <family val="2"/>
      </rPr>
      <t xml:space="preserve"> Participar en las reuniones en los cuales sea designado por el supervisor, de conformidad con el objeto de su contrato. </t>
    </r>
  </si>
  <si>
    <r>
      <t>4.</t>
    </r>
    <r>
      <rPr>
        <sz val="11"/>
        <color theme="1"/>
        <rFont val="Aptos"/>
        <family val="2"/>
      </rPr>
      <t xml:space="preserve"> Realizar el seguimiento a los proyectos de inversión. </t>
    </r>
  </si>
  <si>
    <r>
      <t>5.</t>
    </r>
    <r>
      <rPr>
        <sz val="11"/>
        <color theme="1"/>
        <rFont val="Aptos"/>
        <family val="2"/>
      </rPr>
      <t xml:space="preserve"> Responder a las solicitudes de la ciudadanía como de entes de control, oficios, derechos de petición y/o similares que sean radicados en el aplicativo Orfeo y/o por diferentes medios, que le sean asignados. </t>
    </r>
  </si>
  <si>
    <r>
      <t>6.</t>
    </r>
    <r>
      <rPr>
        <sz val="11"/>
        <color theme="1"/>
        <rFont val="Aptos"/>
        <family val="2"/>
      </rPr>
      <t xml:space="preserve"> Las demás actividades que le sean asignadas por el Alcalde Local y/o el apoyo a la supervisión del contrato y que surjan de la naturaleza del contrato.</t>
    </r>
  </si>
  <si>
    <r>
      <t>1.</t>
    </r>
    <r>
      <rPr>
        <sz val="11"/>
        <color theme="1"/>
        <rFont val="Aptos"/>
        <family val="2"/>
      </rPr>
      <t xml:space="preserve"> Realizar el suministro de información en materia ambiental requerida para la formulación, evaluación y seguimiento de los proyectos de inversión de conformidad al Plan de Desarrollo Local. </t>
    </r>
  </si>
  <si>
    <r>
      <t>2.</t>
    </r>
    <r>
      <rPr>
        <sz val="11"/>
        <color theme="1"/>
        <rFont val="Aptos"/>
        <family val="2"/>
      </rPr>
      <t xml:space="preserve"> Realizar la formulación, seguimiento y actualización del Plan Ambiental Local PAL, así como desarrollar y remitir los reportes sobre de su ejecución a la autoridad ambiental y a los entes de control que lo soliciten. </t>
    </r>
  </si>
  <si>
    <r>
      <t>3.</t>
    </r>
    <r>
      <rPr>
        <sz val="11"/>
        <color theme="1"/>
        <rFont val="Aptos"/>
        <family val="2"/>
      </rPr>
      <t xml:space="preserve"> Acompañar y apoyar a la Comisión Ambiental Local en el seguimiento a los compromisos que se acuerden en sus reuniones. </t>
    </r>
  </si>
  <si>
    <r>
      <t>4.</t>
    </r>
    <r>
      <rPr>
        <sz val="11"/>
        <color theme="1"/>
        <rFont val="Aptos"/>
        <family val="2"/>
      </rPr>
      <t xml:space="preserve"> Coadyuvar en la implementación territorial de las estrategias que adelante el Área de Gestión Policiva para de dar cumplimiento a los objetivos propuestos en el Código Nacional de Policía y Convivencia. </t>
    </r>
  </si>
  <si>
    <r>
      <t>5.</t>
    </r>
    <r>
      <rPr>
        <sz val="11"/>
        <color theme="1"/>
        <rFont val="Aptos"/>
        <family val="2"/>
      </rPr>
      <t xml:space="preserve"> Levantar un inventario y hacer seguimiento a las medidas ambientales requeridas por la autoridad ambiental. </t>
    </r>
  </si>
  <si>
    <r>
      <t>6.</t>
    </r>
    <r>
      <rPr>
        <sz val="11"/>
        <color theme="1"/>
        <rFont val="Aptos"/>
        <family val="2"/>
      </rPr>
      <t xml:space="preserve"> Apoyar y acompañar los operativos que se programen por parte del Área de Gestión Policiva </t>
    </r>
  </si>
  <si>
    <r>
      <t>7.</t>
    </r>
    <r>
      <rPr>
        <sz val="11"/>
        <color theme="1"/>
        <rFont val="Aptos"/>
        <family val="2"/>
      </rPr>
      <t xml:space="preserve"> Realizar talleres y capacitaciones a la comunidad sobre normatividad ambiental local y otras temáticas de carácter ambiental aplicables. </t>
    </r>
  </si>
  <si>
    <r>
      <t>8.</t>
    </r>
    <r>
      <rPr>
        <sz val="11"/>
        <color theme="1"/>
        <rFont val="Aptos"/>
        <family val="2"/>
      </rPr>
      <t xml:space="preserve"> Apoyar la supervisión e interventoría de contratos y convenios relacionados con gestión ambiental externa que le sean designados por el Alcalde (sa) Local, conforme con lo establecido en el Manual de Supervisión e Interventoría de la Secretaría Distrital de Gobierno. </t>
    </r>
  </si>
  <si>
    <r>
      <t>9.</t>
    </r>
    <r>
      <rPr>
        <sz val="11"/>
        <color theme="1"/>
        <rFont val="Aptos"/>
        <family val="2"/>
      </rPr>
      <t xml:space="preserve"> Asistir y concertar reuniones o actividades con entidades locales, distritales, nacionales y organizaciones ambientales y sociales para tratar temas relacionados con el medio ambiente y desarrollo sostenible </t>
    </r>
  </si>
  <si>
    <r>
      <t>10.</t>
    </r>
    <r>
      <rPr>
        <sz val="11"/>
        <color theme="1"/>
        <rFont val="Aptos"/>
        <family val="2"/>
      </rPr>
      <t xml:space="preserve"> Realizar la recolección de información y los reportes solicitados o establecidos en la normatividad ambiental por las diferentes entidades distritales, nacionales y entes de control, en lo que respecta a la gestión ambiental externa </t>
    </r>
  </si>
  <si>
    <r>
      <t>11.</t>
    </r>
    <r>
      <rPr>
        <sz val="11"/>
        <color theme="1"/>
        <rFont val="Aptos"/>
        <family val="2"/>
      </rPr>
      <t xml:space="preserve"> Atender los requerimientos formulados por las partes interesadas, en el Aplicativo de Gestión Documental-AGD de la Secretaría Distrital de Gobierno, frente a temas de gestión ambiental externa. </t>
    </r>
  </si>
  <si>
    <r>
      <t>12.</t>
    </r>
    <r>
      <rPr>
        <sz val="11"/>
        <color theme="1"/>
        <rFont val="Aptos"/>
        <family val="2"/>
      </rPr>
      <t xml:space="preserve"> Brindar acompañamiento en la atención y pronta respuesta de emergencias ambientales locales. </t>
    </r>
  </si>
  <si>
    <r>
      <t>13.</t>
    </r>
    <r>
      <rPr>
        <sz val="11"/>
        <color theme="1"/>
        <rFont val="Aptos"/>
        <family val="2"/>
      </rPr>
      <t xml:space="preserve"> Asistir a las reuniones a las que sea citado o designado, para la atención de los asuntos relacionados con el objeto contractual. </t>
    </r>
  </si>
  <si>
    <r>
      <t>14.</t>
    </r>
    <r>
      <rPr>
        <sz val="11"/>
        <color theme="1"/>
        <rFont val="Aptos"/>
        <family val="2"/>
      </rPr>
      <t xml:space="preserve"> Presentar informe mensual de las actividades realizadas en cumplimiento de las obligaciones pactadas. </t>
    </r>
  </si>
  <si>
    <r>
      <t>15.</t>
    </r>
    <r>
      <rPr>
        <sz val="11"/>
        <color theme="1"/>
        <rFont val="Aptos"/>
        <family val="2"/>
      </rPr>
      <t xml:space="preserve"> Entregar, mensualmente, el archivo de los documentos suscritos que haya generado en cumplimiento del objeto y obligaciones contractuales. </t>
    </r>
  </si>
  <si>
    <r>
      <t>16.</t>
    </r>
    <r>
      <rPr>
        <sz val="11"/>
        <color theme="1"/>
        <rFont val="Aptos"/>
        <family val="2"/>
      </rPr>
      <t xml:space="preserve"> Las demás que se le asignen y que surjan de la naturaleza del Contrato</t>
    </r>
  </si>
  <si>
    <r>
      <t>1.</t>
    </r>
    <r>
      <rPr>
        <sz val="11"/>
        <color theme="1"/>
        <rFont val="Aptos"/>
        <family val="2"/>
      </rPr>
      <t xml:space="preserve"> Asistir administrativamente las labores de las dependencias. </t>
    </r>
  </si>
  <si>
    <r>
      <t>2.</t>
    </r>
    <r>
      <rPr>
        <sz val="11"/>
        <color theme="1"/>
        <rFont val="Aptos"/>
        <family val="2"/>
      </rPr>
      <t xml:space="preserve"> Realizar la recolección de información y los reportes solicitados o establecidos en la normatividad ambiental por las diferentes entidades distritales, nacionales y entes de control, en lo que respecta a la gestión ambiental externa. </t>
    </r>
  </si>
  <si>
    <r>
      <t>3.</t>
    </r>
    <r>
      <rPr>
        <sz val="11"/>
        <color theme="1"/>
        <rFont val="Aptos"/>
        <family val="2"/>
      </rPr>
      <t xml:space="preserve"> Apoyo a la gestión documental y al inventario de archivo del área de gestión ambiental. </t>
    </r>
  </si>
  <si>
    <r>
      <t>5.</t>
    </r>
    <r>
      <rPr>
        <sz val="11"/>
        <color theme="1"/>
        <rFont val="Aptos"/>
        <family val="2"/>
      </rPr>
      <t xml:space="preserve"> Contrastar y consolidar base de datos con la información de la comunidad atendida por temas ambientales para realizar el seguimiento de los requerimientos. </t>
    </r>
  </si>
  <si>
    <r>
      <t>6.</t>
    </r>
    <r>
      <rPr>
        <sz val="11"/>
        <color theme="1"/>
        <rFont val="Aptos"/>
        <family val="2"/>
      </rPr>
      <t xml:space="preserve"> Consolidar cronograma de trabajo de las distintas líneas temáticas desarrolladas en la dependencia. </t>
    </r>
  </si>
  <si>
    <r>
      <t>7.</t>
    </r>
    <r>
      <rPr>
        <sz val="11"/>
        <color theme="1"/>
        <rFont val="Aptos"/>
        <family val="2"/>
      </rPr>
      <t xml:space="preserve"> Gestionar las actividades del Orfeo que involucren la correspondencia de entrada y salida del área de gestión Ambiental. </t>
    </r>
  </si>
  <si>
    <r>
      <t>1.</t>
    </r>
    <r>
      <rPr>
        <sz val="11"/>
        <color theme="1"/>
        <rFont val="Aptos"/>
        <family val="2"/>
      </rPr>
      <t xml:space="preserve"> Realizar las actividades precontractuales, contractuales y/o de seguimiento que sean necesarias para la correcta ejecución del objeto contractual. </t>
    </r>
  </si>
  <si>
    <r>
      <t>1.</t>
    </r>
    <r>
      <rPr>
        <sz val="11"/>
        <color theme="1"/>
        <rFont val="Aptos"/>
        <family val="2"/>
      </rPr>
      <t xml:space="preserve"> Prestar el apoyo Técnico en sonido a la Alcaldía Local de Suba en los eventos que se requieran y/o que soliciten a la Alcaldía o de la comunidad. </t>
    </r>
  </si>
  <si>
    <r>
      <t>2.</t>
    </r>
    <r>
      <rPr>
        <sz val="11"/>
        <color theme="1"/>
        <rFont val="Aptos"/>
        <family val="2"/>
      </rPr>
      <t xml:space="preserve"> Preparar y diligenciar las planillas que den cuenta del uso de elementos utilizados en el marco de los eventos y actividades </t>
    </r>
  </si>
  <si>
    <r>
      <t>3.</t>
    </r>
    <r>
      <rPr>
        <sz val="11"/>
        <color theme="1"/>
        <rFont val="Aptos"/>
        <family val="2"/>
      </rPr>
      <t xml:space="preserve"> Reportar orpotunamente los daños o posibles riesgos identificados en el manejo de cada uno de los equipos o elementos utilizados. </t>
    </r>
  </si>
  <si>
    <r>
      <t>4.</t>
    </r>
    <r>
      <rPr>
        <sz val="11"/>
        <color theme="1"/>
        <rFont val="Aptos"/>
        <family val="2"/>
      </rPr>
      <t xml:space="preserve"> Realizar revisiones periódicas e informar al supervisor y/o apoyo a la supervisión del contrato y al Área de Gestión para el Desarrollo Local, el estado actual de los equipos y proponer acciones de mejora con el fin de mitigar los riesgos en el uso de los mismos. </t>
    </r>
  </si>
  <si>
    <r>
      <t>5.</t>
    </r>
    <r>
      <rPr>
        <sz val="11"/>
        <color theme="1"/>
        <rFont val="Aptos"/>
        <family val="2"/>
      </rPr>
      <t xml:space="preserve"> Garantizar el cuidado y el buen manejo de los equipos o elementos de la entidad, en el marco de eventos y actividades. </t>
    </r>
  </si>
  <si>
    <r>
      <t>6.</t>
    </r>
    <r>
      <rPr>
        <sz val="11"/>
        <color theme="1"/>
        <rFont val="Aptos"/>
        <family val="2"/>
      </rPr>
      <t xml:space="preserve"> Asistir puntalmente a los eventos, reuniones de preparación, capacitación, información y demás reuniones que se realicen y las que requiera su presencia. </t>
    </r>
  </si>
  <si>
    <r>
      <t>7.</t>
    </r>
    <r>
      <rPr>
        <sz val="11"/>
        <color theme="1"/>
        <rFont val="Aptos"/>
        <family val="2"/>
      </rPr>
      <t xml:space="preserve"> Apoyar en la operatividad de los implementos de sonido, cableado y demás elementos que se requieran durante las presentaciones y garantizar que su funcionamiento sea óptimo durante las mismas o informar a tiempo los riesgos que implica un montaje artístico en el campo. </t>
    </r>
  </si>
  <si>
    <r>
      <t>8.</t>
    </r>
    <r>
      <rPr>
        <sz val="11"/>
        <color theme="1"/>
        <rFont val="Aptos"/>
        <family val="2"/>
      </rPr>
      <t xml:space="preserve"> Apoyar a la persona que lídera el evento y/o actividad en todo lo relevante a aspectos logísticos para el desarrollo de las actividades de los componentes asignados. </t>
    </r>
  </si>
  <si>
    <r>
      <t>9.</t>
    </r>
    <r>
      <rPr>
        <sz val="11"/>
        <color theme="1"/>
        <rFont val="Aptos"/>
        <family val="2"/>
      </rPr>
      <t xml:space="preserve"> Realizar visitas previas al espacio donde se llevarán a cabo las actividades y/o eventos con el fin de evaluar las necesidades y así garantizar el alistamiento previo y las condiciones óptimas del mismo . </t>
    </r>
  </si>
  <si>
    <r>
      <t>10.</t>
    </r>
    <r>
      <rPr>
        <sz val="11"/>
        <color theme="1"/>
        <rFont val="Aptos"/>
        <family val="2"/>
      </rPr>
      <t xml:space="preserve"> Apoyar el traslado y custodia de los elementos y equipos que se ponen a disposición de las diferentes actividades. </t>
    </r>
  </si>
  <si>
    <r>
      <t>11.</t>
    </r>
    <r>
      <rPr>
        <sz val="11"/>
        <color theme="1"/>
        <rFont val="Aptos"/>
        <family val="2"/>
      </rPr>
      <t xml:space="preserve"> Cumplir con los protocolos utilizados por la Alcaldía para el retiro y el ingreso de los bienes en calidad de préstamo. </t>
    </r>
  </si>
  <si>
    <r>
      <t>12.</t>
    </r>
    <r>
      <rPr>
        <sz val="11"/>
        <color theme="1"/>
        <rFont val="Aptos"/>
        <family val="2"/>
      </rPr>
      <t xml:space="preserve"> Realizar el reporte de manera inmediata a la persona lider del evento o actividad, en el caso de cualquier anomalia identificada </t>
    </r>
  </si>
  <si>
    <r>
      <t>13.</t>
    </r>
    <r>
      <rPr>
        <sz val="11"/>
        <color theme="1"/>
        <rFont val="Aptos"/>
        <family val="2"/>
      </rPr>
      <t xml:space="preserve"> Las demás que se le asignen y que surjan de la naturaleza del contrato o que sean solicitadas por el supervisor del contrato.</t>
    </r>
  </si>
  <si>
    <r>
      <t>1.</t>
    </r>
    <r>
      <rPr>
        <sz val="11"/>
        <color theme="1"/>
        <rFont val="Aptos"/>
        <family val="2"/>
      </rPr>
      <t xml:space="preserve"> Garantizar el contenido correcto de las carpetas de los contratos que sean suscritos por la Entidad </t>
    </r>
  </si>
  <si>
    <r>
      <t>2.</t>
    </r>
    <r>
      <rPr>
        <sz val="11"/>
        <color theme="1"/>
        <rFont val="Aptos"/>
        <family val="2"/>
      </rPr>
      <t xml:space="preserve"> Archivar los documentos de gestión contractual para cada uno de los contratos suscritos por la Entidad </t>
    </r>
  </si>
  <si>
    <r>
      <t>3.</t>
    </r>
    <r>
      <rPr>
        <sz val="11"/>
        <color theme="1"/>
        <rFont val="Aptos"/>
        <family val="2"/>
      </rPr>
      <t xml:space="preserve"> Realizar seguimiento a los requerimientos y respuestas solicitadas en términos contractuales, para garantizar su respuesta en los términos establecidos por la ley </t>
    </r>
  </si>
  <si>
    <r>
      <t>4.</t>
    </r>
    <r>
      <rPr>
        <sz val="11"/>
        <color theme="1"/>
        <rFont val="Aptos"/>
        <family val="2"/>
      </rPr>
      <t xml:space="preserve"> Asistir a las reuniones que se citen </t>
    </r>
  </si>
  <si>
    <r>
      <t>5.</t>
    </r>
    <r>
      <rPr>
        <sz val="11"/>
        <color theme="1"/>
        <rFont val="Aptos"/>
        <family val="2"/>
      </rPr>
      <t xml:space="preserve"> Realizar la asignación de requerimientos y documentos de información contractual. </t>
    </r>
  </si>
  <si>
    <r>
      <t>6.</t>
    </r>
    <r>
      <rPr>
        <sz val="11"/>
        <color theme="1"/>
        <rFont val="Aptos"/>
        <family val="2"/>
      </rPr>
      <t xml:space="preserve"> Proyectar las respuestas a derechos de petición y demás comunicaciones oficiales, gestionando la administración de esta información en el aplicativo ORFEO. </t>
    </r>
  </si>
  <si>
    <r>
      <t>7.</t>
    </r>
    <r>
      <rPr>
        <sz val="11"/>
        <color theme="1"/>
        <rFont val="Aptos"/>
        <family val="2"/>
      </rPr>
      <t xml:space="preserve"> Apoyar los trámites operativos y administrativos en el marco de la gestión contractual que se requieran de la Alcaldía local de suba. </t>
    </r>
  </si>
  <si>
    <r>
      <t>8.</t>
    </r>
    <r>
      <rPr>
        <sz val="11"/>
        <color theme="1"/>
        <rFont val="Aptos"/>
        <family val="2"/>
      </rPr>
      <t xml:space="preserve"> Las demás que se le asignen y tengan relación directa con la naturaleza del contrato</t>
    </r>
  </si>
  <si>
    <r>
      <t>1.</t>
    </r>
    <r>
      <rPr>
        <sz val="11"/>
        <color theme="1"/>
        <rFont val="Aptos"/>
        <family val="2"/>
      </rPr>
      <t xml:space="preserve"> Realizar los estudios de mercado, análisis de sector y estudios previos en cada una de las necesidades de contratación respectivos para los procesos licitatorios del Área de Gestión Del Desarrollo Loca en infraestructura y su correspondientes Interventoría. </t>
    </r>
  </si>
  <si>
    <r>
      <t>2.</t>
    </r>
    <r>
      <rPr>
        <sz val="11"/>
        <color theme="1"/>
        <rFont val="Aptos"/>
        <family val="2"/>
      </rPr>
      <t xml:space="preserve"> Acompañar a los profesionales designados en el proceso de acompañamiento y seguimiento técnico, administrativo, financiero y legal de los contratos y convenios que le sean asignados, de acuerdo con los lineamientos establecidos por la ley. </t>
    </r>
  </si>
  <si>
    <r>
      <t>3.</t>
    </r>
    <r>
      <rPr>
        <sz val="11"/>
        <color theme="1"/>
        <rFont val="Aptos"/>
        <family val="2"/>
      </rPr>
      <t xml:space="preserve"> Realizar los documentos financieros necesarios para los procesos de contratación en la etapa precontractual, contractual y liquidación que se adelanten en el Fondo de Desarrollo Local. </t>
    </r>
  </si>
  <si>
    <r>
      <t>4.</t>
    </r>
    <r>
      <rPr>
        <sz val="11"/>
        <color theme="1"/>
        <rFont val="Aptos"/>
        <family val="2"/>
      </rPr>
      <t xml:space="preserve"> 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 </t>
    </r>
  </si>
  <si>
    <r>
      <t>5.</t>
    </r>
    <r>
      <rPr>
        <sz val="11"/>
        <color theme="1"/>
        <rFont val="Aptos"/>
        <family val="2"/>
      </rPr>
      <t xml:space="preserve"> Asistir a los comités, reuniones y convocatorias en donde se convoque al Alcalde Local y requiera apoyo técnico del Área Gestión Del Desarrollo Local. </t>
    </r>
  </si>
  <si>
    <r>
      <t>6.</t>
    </r>
    <r>
      <rPr>
        <sz val="11"/>
        <color theme="1"/>
        <rFont val="Aptos"/>
        <family val="2"/>
      </rPr>
      <t xml:space="preserve"> Participar en los comités de estructuración y evaluación de los procesos contractuales que se adelanten en la entidad. </t>
    </r>
  </si>
  <si>
    <r>
      <t>7.</t>
    </r>
    <r>
      <rPr>
        <sz val="11"/>
        <color theme="1"/>
        <rFont val="Aptos"/>
        <family val="2"/>
      </rPr>
      <t xml:space="preserve"> Realizar las evaluaciones en el componente técnico y/o financiero de los proponentes y las propuestas que le sean asignadas, en el marco de los procesos de selección de contratistas que adelanta en el Área de Gestión de Desarrollo Local. </t>
    </r>
  </si>
  <si>
    <r>
      <t>8.</t>
    </r>
    <r>
      <rPr>
        <sz val="11"/>
        <color theme="1"/>
        <rFont val="Aptos"/>
        <family val="2"/>
      </rPr>
      <t xml:space="preserve"> 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 </t>
    </r>
  </si>
  <si>
    <r>
      <t>9.</t>
    </r>
    <r>
      <rPr>
        <sz val="11"/>
        <color theme="1"/>
        <rFont val="Aptos"/>
        <family val="2"/>
      </rPr>
      <t xml:space="preserve"> Las demás actividades que le sean asignadas por el supervisor del contrato y que sean inherente al objeto contractual</t>
    </r>
  </si>
  <si>
    <r>
      <t>1.</t>
    </r>
    <r>
      <rPr>
        <sz val="11"/>
        <color theme="1"/>
        <rFont val="Aptos"/>
        <family val="2"/>
      </rPr>
      <t xml:space="preserve"> Realizar un plan de trabajo para la divulgación de la oferta institucional del Distrito para el reconocimiento, garantía y restitución de los derechos de la población LGBTI. </t>
    </r>
  </si>
  <si>
    <r>
      <rPr>
        <sz val="11"/>
        <color rgb="FFFF0000"/>
        <rFont val="Calibri"/>
        <family val="2"/>
      </rPr>
      <t xml:space="preserve">2. </t>
    </r>
    <r>
      <rPr>
        <sz val="11"/>
        <color theme="1"/>
        <rFont val="Calibri"/>
        <family val="2"/>
      </rPr>
      <t xml:space="preserve">Elaborar una estrategia de trabajo y un cronograma para promover el acceso de la población LGBTI a la justicia, a través de la difusión de sus derechos en el marco de los derechos humanos, la apropiación de los mecanismos de protección, defensa y denuncia y la asesoría jurídica individual con perspectiva de género. </t>
    </r>
  </si>
  <si>
    <r>
      <t>3.</t>
    </r>
    <r>
      <rPr>
        <sz val="11"/>
        <color theme="1"/>
        <rFont val="Aptos"/>
        <family val="2"/>
      </rPr>
      <t xml:space="preserve"> Identificar organizaciones sociales LGBTI presentes en la localidad y llevar una base de datos para ello que deberá reportar mensualmente. </t>
    </r>
  </si>
  <si>
    <r>
      <t>4.</t>
    </r>
    <r>
      <rPr>
        <sz val="11"/>
        <color theme="1"/>
        <rFont val="Aptos"/>
        <family val="2"/>
      </rPr>
      <t xml:space="preserve"> Realizar las gestiones para la promoción de la participación de las organizaciones de población LGBTI en todos los eventos que se generan a través de la Alcaldía Local de Suba. </t>
    </r>
  </si>
  <si>
    <r>
      <t>5.</t>
    </r>
    <r>
      <rPr>
        <sz val="11"/>
        <color theme="1"/>
        <rFont val="Aptos"/>
        <family val="2"/>
      </rPr>
      <t xml:space="preserve"> Representar a la Alcaldía Local de Suba en los espacios de participación prioritarios para la administración, que le sean designados por el Alcalde Local. </t>
    </r>
  </si>
  <si>
    <r>
      <t>6.</t>
    </r>
    <r>
      <rPr>
        <sz val="11"/>
        <color theme="1"/>
        <rFont val="Aptos"/>
        <family val="2"/>
      </rPr>
      <t xml:space="preserve"> Elaborar con los profesionales de planeación los estudios previos que requieran el enfoque de género y LGBTI. </t>
    </r>
  </si>
  <si>
    <r>
      <t>7.</t>
    </r>
    <r>
      <rPr>
        <sz val="11"/>
        <color theme="1"/>
        <rFont val="Aptos"/>
        <family val="2"/>
      </rPr>
      <t xml:space="preserve"> Atender y orientar a la ciudadanía en lo referente a los temas de participación y temas sociales con énfasis en perspectiva de género y LGBTI, para lo cual deberá llevar un registro y actas de trabajo.  </t>
    </r>
  </si>
  <si>
    <r>
      <rPr>
        <sz val="11"/>
        <color rgb="FFFF0000"/>
        <rFont val="Aptos"/>
        <family val="2"/>
      </rPr>
      <t>8.</t>
    </r>
    <r>
      <rPr>
        <sz val="11"/>
        <rFont val="Aptos"/>
        <family val="2"/>
      </rPr>
      <t xml:space="preserve"> Desarrollar una estrategia de trabajo con el Alcalde Local para la articulación con las entidades locales, distritales y nacionales pertinentes para la consolidación de alianzas estratégicas en lo referente a temas de equidad de género y restitución de derechos de la población LGBTI. </t>
    </r>
  </si>
  <si>
    <r>
      <t>9.</t>
    </r>
    <r>
      <rPr>
        <sz val="11"/>
        <color theme="1"/>
        <rFont val="Aptos"/>
        <family val="2"/>
      </rPr>
      <t xml:space="preserve"> Apoyar en emitir los conceptos técnicos que sean requeridos. </t>
    </r>
  </si>
  <si>
    <r>
      <t>10.</t>
    </r>
    <r>
      <rPr>
        <sz val="11"/>
        <color theme="1"/>
        <rFont val="Aptos"/>
        <family val="2"/>
      </rPr>
      <t xml:space="preserve"> Proyectar las respuestas a derechos de petición y demás comunidades de acuerdo con las instrucciones dadas, apoyar la administración de esta información en el aplicativo ORFEO. </t>
    </r>
  </si>
  <si>
    <r>
      <t>11.</t>
    </r>
    <r>
      <rPr>
        <sz val="11"/>
        <color theme="1"/>
        <rFont val="Aptos"/>
        <family val="2"/>
      </rPr>
      <t xml:space="preserve"> Rendir informes de gestión que le sean requeridos por el supervisor.  </t>
    </r>
  </si>
  <si>
    <r>
      <t>12.</t>
    </r>
    <r>
      <rPr>
        <sz val="11"/>
        <rFont val="Aptos"/>
        <family val="2"/>
      </rPr>
      <t xml:space="preserve"> Las demás que por su naturaleza le sean atribuidas por el/ la supervisor(a) conforme al objeto y alcance del contrato</t>
    </r>
  </si>
  <si>
    <r>
      <t>1.</t>
    </r>
    <r>
      <rPr>
        <sz val="11"/>
        <color theme="1"/>
        <rFont val="Aptos"/>
        <family val="2"/>
      </rPr>
      <t xml:space="preserve"> EJECUTAR LAS ACTIVIDADES ADMINISTRATIVAS Y DE GESTIÓN DOCUMENTAL REQUERIDAS PARA LA TRAZABILIDAD </t>
    </r>
  </si>
  <si>
    <r>
      <t>2.</t>
    </r>
    <r>
      <rPr>
        <sz val="11"/>
        <color theme="1"/>
        <rFont val="Aptos"/>
        <family val="2"/>
      </rPr>
      <t xml:space="preserve"> APOYAR LA PREPARACIÓN Y LOGÍSTICA DE LAS MESAS DE TRABAJO, REUNIONES Y DEMÁS NECESARIAS PARA LA CONSECUCIÓN DE LA ESTRATEGIA DE PROYECCIÓN INTERNACIONAL </t>
    </r>
  </si>
  <si>
    <r>
      <t>3.</t>
    </r>
    <r>
      <rPr>
        <sz val="11"/>
        <color theme="1"/>
        <rFont val="Aptos"/>
        <family val="2"/>
      </rPr>
      <t xml:space="preserve"> CONSTRUIR LA BASE DE DATOS TERRITORIAL SEGÚN LA ESTRATEGIA DE PROYECCIÓN INTERNACIONAL </t>
    </r>
  </si>
  <si>
    <r>
      <t>4.</t>
    </r>
    <r>
      <rPr>
        <sz val="11"/>
        <color theme="1"/>
        <rFont val="Aptos"/>
        <family val="2"/>
      </rPr>
      <t xml:space="preserve"> GESTIONAR ENLACES TERRITORIALES PARA LA ARTICULACIÓN DE LA ESTRATEGIA DE PROYECCIÓN INTERNACIONAL </t>
    </r>
  </si>
  <si>
    <r>
      <t>5.</t>
    </r>
    <r>
      <rPr>
        <sz val="11"/>
        <color theme="1"/>
        <rFont val="Aptos"/>
        <family val="2"/>
      </rPr>
      <t xml:space="preserve"> ACOMPAÑAR LA ESTRATEGIA DE PROYECCIÓN INTERNACIONAL PARA LA ALCALDÍA LOCAL DE SUBA.</t>
    </r>
  </si>
  <si>
    <r>
      <t>1.</t>
    </r>
    <r>
      <rPr>
        <sz val="11"/>
        <color theme="1"/>
        <rFont val="Aptos"/>
        <family val="2"/>
      </rPr>
      <t xml:space="preserve"> FORTALECER LAS RELACIONES INTERINSTITUCIONALES Y EL DESARROLLO DE ALIANZAS ESTRATÉGICAS PARA LA PROYECCIÓN INTERNACIONAL DE LA ALCALDÍA LOCAL DE SUBA. </t>
    </r>
  </si>
  <si>
    <r>
      <t>2.</t>
    </r>
    <r>
      <rPr>
        <sz val="11"/>
        <color theme="1"/>
        <rFont val="Aptos"/>
        <family val="2"/>
      </rPr>
      <t xml:space="preserve"> CANALIZAR LA INFORMACIÓN DE INICIATIVAS, PROYECTOS Y ACCIONES PARA EL ENLACE PERTINENTE DENTRO DE LA ALCALDÍA LOCAL DE SUBA. </t>
    </r>
  </si>
  <si>
    <r>
      <t>3.</t>
    </r>
    <r>
      <rPr>
        <sz val="11"/>
        <color theme="1"/>
        <rFont val="Aptos"/>
        <family val="2"/>
      </rPr>
      <t xml:space="preserve"> IDENTIFICAR NECESIDADES Y OPORTUNIDADES PARA LA PROYECCIÓN INTERNACIONAL DE LA ALCALDÍA LOCAL DE SUBA. </t>
    </r>
  </si>
  <si>
    <r>
      <t>4.</t>
    </r>
    <r>
      <rPr>
        <sz val="11"/>
        <color theme="1"/>
        <rFont val="Aptos"/>
        <family val="2"/>
      </rPr>
      <t xml:space="preserve"> ARTICULAR LA ESTRATEGIA DE PROYECCIÓN INTERNACIONAL CON ACTORES TERRITORIALES LOCALES </t>
    </r>
  </si>
  <si>
    <r>
      <t>5.</t>
    </r>
    <r>
      <rPr>
        <sz val="11"/>
        <color theme="1"/>
        <rFont val="Aptos"/>
        <family val="2"/>
      </rPr>
      <t xml:space="preserve"> REALIZAR ACOMPAÑAMIENTO A LA ESTRATEGIA DE PROYECCION INTERNACIONAL </t>
    </r>
  </si>
  <si>
    <r>
      <t>6.</t>
    </r>
    <r>
      <rPr>
        <sz val="11"/>
        <color theme="1"/>
        <rFont val="Aptos"/>
        <family val="2"/>
      </rPr>
      <t xml:space="preserve"> ASISTIR A LAS REUNIONES Y MESAS DE TRABAJO PARA LA CONSECUCIÓN DE LA ESTRATEGIA DE PROYECCIÓN INTERNACIONAL</t>
    </r>
  </si>
  <si>
    <r>
      <t>1.</t>
    </r>
    <r>
      <rPr>
        <sz val="11"/>
        <color theme="1"/>
        <rFont val="Aptos"/>
        <family val="2"/>
      </rPr>
      <t xml:space="preserve"> Ejecutar las actividades administrativas que se le asignen de acuerdo con los requerimientos </t>
    </r>
  </si>
  <si>
    <r>
      <t>2.</t>
    </r>
    <r>
      <rPr>
        <sz val="11"/>
        <color theme="1"/>
        <rFont val="Aptos"/>
        <family val="2"/>
      </rPr>
      <t xml:space="preserve"> Tramitar la correspondencia y fotocopiado de los documentos, de conformidad con los procedimientos establecidos. </t>
    </r>
  </si>
  <si>
    <r>
      <t>3.</t>
    </r>
    <r>
      <rPr>
        <sz val="11"/>
        <color theme="1"/>
        <rFont val="Aptos"/>
        <family val="2"/>
      </rPr>
      <t xml:space="preserve"> Tener actualizadas las bases de datos correspondientes con la información pertinente, de conformidad con los procedimientos establecidos. </t>
    </r>
  </si>
  <si>
    <r>
      <t>4.</t>
    </r>
    <r>
      <rPr>
        <sz val="11"/>
        <color theme="1"/>
        <rFont val="Aptos"/>
        <family val="2"/>
      </rPr>
      <t xml:space="preserve"> Organizar y custodiar el archivo de gestión de conformidad con los procedimientos establecidos </t>
    </r>
  </si>
  <si>
    <r>
      <t>5.</t>
    </r>
    <r>
      <rPr>
        <sz val="11"/>
        <color theme="1"/>
        <rFont val="Aptos"/>
        <family val="2"/>
      </rPr>
      <t xml:space="preserve"> Organizar y realizar transferencia de documentos al archivo central de conformidad con los procedimientos establecidos </t>
    </r>
  </si>
  <si>
    <r>
      <t>6.</t>
    </r>
    <r>
      <rPr>
        <sz val="11"/>
        <color theme="1"/>
        <rFont val="Aptos"/>
        <family val="2"/>
      </rPr>
      <t xml:space="preserve"> Apoyar en el trámite documental de conformidad con los procedimientos establecidos </t>
    </r>
  </si>
  <si>
    <r>
      <t>7.</t>
    </r>
    <r>
      <rPr>
        <sz val="11"/>
        <color theme="1"/>
        <rFont val="Aptos"/>
        <family val="2"/>
      </rPr>
      <t xml:space="preserve"> Apoyar en la realización del reparto de ORFEO, de acuerdo con las instrucciones del líder del proceso y en la creación de una base de datos que permita realizar el seguimiento y control de los documentos asignados. </t>
    </r>
  </si>
  <si>
    <r>
      <t>8.</t>
    </r>
    <r>
      <rPr>
        <sz val="11"/>
        <color theme="1"/>
        <rFont val="Aptos"/>
        <family val="2"/>
      </rPr>
      <t xml:space="preserve"> Dar respuesta a los derechos de petición, informando a los peticionarios el reparto realizado. </t>
    </r>
  </si>
  <si>
    <r>
      <t>9.</t>
    </r>
    <r>
      <rPr>
        <sz val="11"/>
        <color theme="1"/>
        <rFont val="Aptos"/>
        <family val="2"/>
      </rPr>
      <t xml:space="preserve"> Asistir a las reuniones que le sean delegadas o en las que sea convocado. </t>
    </r>
  </si>
  <si>
    <r>
      <t>10.</t>
    </r>
    <r>
      <rPr>
        <sz val="11"/>
        <color theme="1"/>
        <rFont val="Aptos"/>
        <family val="2"/>
      </rPr>
      <t xml:space="preserve"> Brindar atención a los ciudadanos que lo requieran </t>
    </r>
  </si>
  <si>
    <r>
      <t>11.</t>
    </r>
    <r>
      <rPr>
        <sz val="11"/>
        <color theme="1"/>
        <rFont val="Aptos"/>
        <family val="2"/>
      </rPr>
      <t xml:space="preserve"> Apoyar la atención de visitas de los órganos de control que se soliciten </t>
    </r>
  </si>
  <si>
    <r>
      <t>12.</t>
    </r>
    <r>
      <rPr>
        <sz val="11"/>
        <color theme="1"/>
        <rFont val="Aptos"/>
        <family val="2"/>
      </rPr>
      <t xml:space="preserve"> Las demás que se le asignen y que surjan de la naturaleza del contrato</t>
    </r>
  </si>
  <si>
    <r>
      <t>1.</t>
    </r>
    <r>
      <rPr>
        <sz val="11"/>
        <color theme="1"/>
        <rFont val="Aptos"/>
        <family val="2"/>
      </rPr>
      <t xml:space="preserve"> Acompañar los procesos de movilización ciudadana, monitoreo a disturbios, operativos de seguridad, actividades interinstitucionales, atención de emergencias, eventos masivos o de alta complejidad que constituyan un riesgo para la seguridad y convivencia ciudadana en la localidad. </t>
    </r>
  </si>
  <si>
    <r>
      <t>2.</t>
    </r>
    <r>
      <rPr>
        <sz val="11"/>
        <color theme="1"/>
        <rFont val="Aptos"/>
        <family val="2"/>
      </rPr>
      <t xml:space="preserve"> Identificar y analizar riesgos que puedan afectar la convivencia y seguridad ciudadana en los territorios. </t>
    </r>
  </si>
  <si>
    <r>
      <t>3.</t>
    </r>
    <r>
      <rPr>
        <sz val="11"/>
        <color theme="1"/>
        <rFont val="Aptos"/>
        <family val="2"/>
      </rPr>
      <t xml:space="preserve"> Mediar y propiciar confianza y comunicación fluida entre la Administración Local y Distrital, así como con los diferentes actores sociales que se manifiestan y movilizan. </t>
    </r>
  </si>
  <si>
    <r>
      <t>4.</t>
    </r>
    <r>
      <rPr>
        <sz val="11"/>
        <color theme="1"/>
        <rFont val="Aptos"/>
        <family val="2"/>
      </rPr>
      <t xml:space="preserve"> Monitorear y generar espacios para el diálogo en los disturbios que se desarrollen en la localidad. </t>
    </r>
  </si>
  <si>
    <r>
      <t>5.</t>
    </r>
    <r>
      <rPr>
        <sz val="11"/>
        <color theme="1"/>
        <rFont val="Aptos"/>
        <family val="2"/>
      </rPr>
      <t xml:space="preserve"> Mediar y concertar con la ciudadanía y las instituciones en los eventos masivos, propendiendo evitar la alteración del orden público. </t>
    </r>
  </si>
  <si>
    <r>
      <t>6.</t>
    </r>
    <r>
      <rPr>
        <sz val="11"/>
        <color theme="1"/>
        <rFont val="Aptos"/>
        <family val="2"/>
      </rPr>
      <t xml:space="preserve"> Mediar con los diferentes colectivos urbanos antes y en medio de la ocurrencia de las situaciones que alteren la convivencia y seguridad ciudadana y apoyar a la Administración frente a la ocurrencia de emergencias. </t>
    </r>
  </si>
  <si>
    <r>
      <t>7.</t>
    </r>
    <r>
      <rPr>
        <sz val="11"/>
        <color theme="1"/>
        <rFont val="Aptos"/>
        <family val="2"/>
      </rPr>
      <t xml:space="preserve"> Entregar reportes de forma semanal, de las situaciones encontradas y las gestiones realizadas en cada uno de los territorios asignados, en relación con el espacio público recuperado. </t>
    </r>
  </si>
  <si>
    <r>
      <t>8.</t>
    </r>
    <r>
      <rPr>
        <sz val="11"/>
        <color theme="1"/>
        <rFont val="Aptos"/>
        <family val="2"/>
      </rPr>
      <t xml:space="preserve"> Realizar campañas de sensibilización a las juntas de acción comunal, colegios y comunidad en general en temas de convivencia ciudadana y recuperación del espacio público. </t>
    </r>
  </si>
  <si>
    <r>
      <t>9.</t>
    </r>
    <r>
      <rPr>
        <sz val="11"/>
        <color theme="1"/>
        <rFont val="Aptos"/>
        <family val="2"/>
      </rPr>
      <t xml:space="preserve"> Asistir y apoyar los operativos que se realicen de recuperación del espacio público, en coordinación con el área de gestión policiva y demás entidades de orden Local o Distrital. </t>
    </r>
  </si>
  <si>
    <r>
      <t>10.</t>
    </r>
    <r>
      <rPr>
        <sz val="11"/>
        <color theme="1"/>
        <rFont val="Aptos"/>
        <family val="2"/>
      </rPr>
      <t xml:space="preserve"> Orientar a la ciudadanía frente a los procedimientos de recuperación del espacio público y convivencia ciudadana. </t>
    </r>
  </si>
  <si>
    <r>
      <t>11.</t>
    </r>
    <r>
      <rPr>
        <sz val="11"/>
        <color theme="1"/>
        <rFont val="Aptos"/>
        <family val="2"/>
      </rPr>
      <t xml:space="preserve"> Asistir a los encuentros comunitarios que sean realizados por parte de la Alcaldía y hacer seguimiento a los compromisos adquiridos por parte de las entidades Locales y/o Distritales. </t>
    </r>
  </si>
  <si>
    <r>
      <t>12.</t>
    </r>
    <r>
      <rPr>
        <sz val="11"/>
        <color theme="1"/>
        <rFont val="Aptos"/>
        <family val="2"/>
      </rPr>
      <t xml:space="preserve"> Las demás actividades que le sean asignadas por el supervisor y/o apoyo a la supervisión y que sean relacionadas con el objeto del contrato.</t>
    </r>
  </si>
  <si>
    <r>
      <t>1.</t>
    </r>
    <r>
      <rPr>
        <sz val="11"/>
        <color theme="1"/>
        <rFont val="Aptos"/>
        <family val="2"/>
      </rPr>
      <t xml:space="preserve"> Realizar las actividades técnicas operativas y administrativas que le sean designadas por el apoyo a la supervisión </t>
    </r>
  </si>
  <si>
    <r>
      <t>2.</t>
    </r>
    <r>
      <rPr>
        <sz val="11"/>
        <color theme="1"/>
        <rFont val="Aptos"/>
        <family val="2"/>
      </rPr>
      <t xml:space="preserve"> Realizar la verificación, depuración, reasignación y seguimiento al trámite de los radicados en el sistema de correspondencia Orfeo, así como correo electrónico en los temas de planeación. </t>
    </r>
  </si>
  <si>
    <r>
      <t>3.</t>
    </r>
    <r>
      <rPr>
        <sz val="11"/>
        <color theme="1"/>
        <rFont val="Aptos"/>
        <family val="2"/>
      </rPr>
      <t xml:space="preserve"> Implementar y actualizar el archivo digital y fisico, garantizando la custodia de la información y la veracidad del mismo </t>
    </r>
  </si>
  <si>
    <r>
      <t>4.</t>
    </r>
    <r>
      <rPr>
        <sz val="11"/>
        <color theme="1"/>
        <rFont val="Aptos"/>
        <family val="2"/>
      </rPr>
      <t xml:space="preserve"> Realizar las actividades de orden logístico y operativo para coadyuvar en el desarrollo de las funciones de la oficina de planeación. </t>
    </r>
  </si>
  <si>
    <r>
      <t>5.</t>
    </r>
    <r>
      <rPr>
        <sz val="11"/>
        <color theme="1"/>
        <rFont val="Aptos"/>
        <family val="2"/>
      </rPr>
      <t xml:space="preserve"> Generar y mantener actualizadas las bases de datos que sean necesarias para el almacenamiento oportuno de la información </t>
    </r>
  </si>
  <si>
    <r>
      <t>6.</t>
    </r>
    <r>
      <rPr>
        <sz val="11"/>
        <color theme="1"/>
        <rFont val="Aptos"/>
        <family val="2"/>
      </rPr>
      <t xml:space="preserve"> Participar en las reuniones en los cuales sea designado por el apoyo a la supervisión y/o la supervisión. </t>
    </r>
  </si>
  <si>
    <r>
      <t>7.</t>
    </r>
    <r>
      <rPr>
        <sz val="11"/>
        <color theme="1"/>
        <rFont val="Aptos"/>
        <family val="2"/>
      </rPr>
      <t xml:space="preserve"> Las demás actividades que le sean asignadas por el Alcalde Local y/o el apoyo a la supervisión del contrato y que surjan de la naturaleza del contrato</t>
    </r>
  </si>
  <si>
    <r>
      <t>1.</t>
    </r>
    <r>
      <rPr>
        <sz val="11"/>
        <color theme="1"/>
        <rFont val="Aptos"/>
        <family val="2"/>
      </rPr>
      <t xml:space="preserve"> Realizar las actividades de apoyo a la supervisión de los contratos o convenios que le sean asignados, de conformidad con las disposiciones legales. </t>
    </r>
  </si>
  <si>
    <r>
      <t>2.</t>
    </r>
    <r>
      <rPr>
        <sz val="11"/>
        <color theme="1"/>
        <rFont val="Aptos"/>
        <family val="2"/>
      </rPr>
      <t xml:space="preserve"> Responder a las solicitudes de la ciudadanía como de entes de control, oficios, derechos de petición y/o similares que sean radicados en el aplicativo Orfeo y/o por diferentes medios, que le sean asignados. </t>
    </r>
  </si>
  <si>
    <r>
      <t>3.</t>
    </r>
    <r>
      <rPr>
        <sz val="11"/>
        <color theme="1"/>
        <rFont val="Aptos"/>
        <family val="2"/>
      </rPr>
      <t xml:space="preserve"> Asistir a las reuniones, consejos, mesas e instancias de participación que se generen o se relacionen con los asuntos locales o que se desarrollen en la localidad, que le sean designados por el Alcalde y/o el apoyo a la supervisión del contrato. </t>
    </r>
  </si>
  <si>
    <r>
      <t>4.</t>
    </r>
    <r>
      <rPr>
        <sz val="11"/>
        <color theme="1"/>
        <rFont val="Aptos"/>
        <family val="2"/>
      </rPr>
      <t xml:space="preserve"> Efectuar la planeación, gestión, convocatoria, acompañamiento y seguimiento a la participación e instancias de participación, en vía de fortalecer sus procesos de participación, representación, diálogo, concertación e incidencia en la dinámica a nivel local. </t>
    </r>
  </si>
  <si>
    <r>
      <t>5.</t>
    </r>
    <r>
      <rPr>
        <sz val="11"/>
        <color theme="1"/>
        <rFont val="Aptos"/>
        <family val="2"/>
      </rPr>
      <t xml:space="preserve"> Las demás actividades que le sean asignadas por el supervisor y/o apoyo a la supervisión del contrato que sean relacionadas con el objeto del contrato</t>
    </r>
  </si>
  <si>
    <r>
      <t>1.</t>
    </r>
    <r>
      <rPr>
        <sz val="11"/>
        <color theme="1"/>
        <rFont val="Aptos"/>
        <family val="2"/>
      </rPr>
      <t xml:space="preserve"> Realizar la operación del equipo de forma puntual y atendiendo todos los requerimientos de seguridad estipulados para tal fin </t>
    </r>
  </si>
  <si>
    <r>
      <t>2.</t>
    </r>
    <r>
      <rPr>
        <sz val="11"/>
        <color theme="1"/>
        <rFont val="Aptos"/>
        <family val="2"/>
      </rPr>
      <t xml:space="preserve"> Velar por el buen manejo y correcta conducción del equipo asignado </t>
    </r>
  </si>
  <si>
    <r>
      <t>3.</t>
    </r>
    <r>
      <rPr>
        <sz val="11"/>
        <color theme="1"/>
        <rFont val="Aptos"/>
        <family val="2"/>
      </rPr>
      <t xml:space="preserve"> Hacer buen uso y correcta operación del equipo que le sea asignado, velando por la seguridad e integrudad del equipo durante el tiempo que le sea asignado para su operación y traslado. </t>
    </r>
  </si>
  <si>
    <r>
      <t>4.</t>
    </r>
    <r>
      <rPr>
        <sz val="11"/>
        <color theme="1"/>
        <rFont val="Aptos"/>
        <family val="2"/>
      </rPr>
      <t xml:space="preserve"> Avisar oportunamente y por escrito al Supervisor del contrato o a quien haga sus veces, respecto del estado general de la maquinaria y de la vigencia de los documentos que se requieran para su movilidad. </t>
    </r>
  </si>
  <si>
    <r>
      <t>5.</t>
    </r>
    <r>
      <rPr>
        <sz val="11"/>
        <color theme="1"/>
        <rFont val="Aptos"/>
        <family val="2"/>
      </rPr>
      <t xml:space="preserve"> Retirar y guardar la maquinaria en el sitio establecido para ello o donde el Supervisor del contrato lo requiere. </t>
    </r>
  </si>
  <si>
    <r>
      <t>6.</t>
    </r>
    <r>
      <rPr>
        <sz val="11"/>
        <color theme="1"/>
        <rFont val="Aptos"/>
        <family val="2"/>
      </rPr>
      <t xml:space="preserve"> Hacer seguimiento a los cambios de aceite y llevar una hoja de control, donde se haga seguimiento detallado del consumo de combustible, kilometraje (horómetro), vencimiento de seguros, y demás aspectos relacionados con los vehículos y/o equipos. </t>
    </r>
  </si>
  <si>
    <r>
      <t>7.</t>
    </r>
    <r>
      <rPr>
        <sz val="11"/>
        <color theme="1"/>
        <rFont val="Aptos"/>
        <family val="2"/>
      </rPr>
      <t xml:space="preserve"> Informar en debida forma y oportunidad cualquier novedad que se presente durante la ejecución de los trabajos </t>
    </r>
  </si>
  <si>
    <r>
      <t>8.</t>
    </r>
    <r>
      <rPr>
        <sz val="11"/>
        <color theme="1"/>
        <rFont val="Aptos"/>
        <family val="2"/>
      </rPr>
      <t xml:space="preserve"> Cumplir con los cronogramas de trabajo que se concreten en el Área De Gestión Del Desarrollo Local </t>
    </r>
  </si>
  <si>
    <r>
      <t>9.</t>
    </r>
    <r>
      <rPr>
        <sz val="11"/>
        <color theme="1"/>
        <rFont val="Aptos"/>
        <family val="2"/>
      </rPr>
      <t xml:space="preserve"> Cumplir con las demás labores que le sean asignadas y que correspondan a la naturaleza de las actividades objeto del contrato</t>
    </r>
  </si>
  <si>
    <r>
      <t>1.</t>
    </r>
    <r>
      <rPr>
        <sz val="11"/>
        <color theme="1"/>
        <rFont val="Aptos"/>
        <family val="2"/>
      </rPr>
      <t xml:space="preserve"> Apoyar al profesional territorial de atención a riesgos y emergencias de la Localidad de Suba. </t>
    </r>
  </si>
  <si>
    <r>
      <t>2.</t>
    </r>
    <r>
      <rPr>
        <sz val="11"/>
        <color theme="1"/>
        <rFont val="Aptos"/>
        <family val="2"/>
      </rPr>
      <t xml:space="preserve"> Acompañar y facilitar los procesos de capacitación y organización de actores comunitarios de la localidad de Suba, teniendo en cuenta la estructura ecológica principal y los escenarios de riesgos de la localidad. </t>
    </r>
  </si>
  <si>
    <r>
      <t>3.</t>
    </r>
    <r>
      <rPr>
        <sz val="11"/>
        <color theme="1"/>
        <rFont val="Aptos"/>
        <family val="2"/>
      </rPr>
      <t xml:space="preserve"> Apoyar los procesos de formación y articulación interinstitucional para la capacitación de actores comunitarios en la atención de riesgos y emergencias de la localidad de Suba. </t>
    </r>
  </si>
  <si>
    <r>
      <t>4.</t>
    </r>
    <r>
      <rPr>
        <sz val="11"/>
        <color theme="1"/>
        <rFont val="Aptos"/>
        <family val="2"/>
      </rPr>
      <t xml:space="preserve"> Acompañar y replicar las acciones de formación, organización y acompañamiento de actores comunitarios para la atención de riesgos y emergencias de la localidad. </t>
    </r>
  </si>
  <si>
    <r>
      <t>5.</t>
    </r>
    <r>
      <rPr>
        <sz val="11"/>
        <color theme="1"/>
        <rFont val="Aptos"/>
        <family val="2"/>
      </rPr>
      <t xml:space="preserve"> Implementar las estrategias pedagógicas y comunitarias propuestas por el profesional de riesgos y emergencias para la mitigación de estos escenarios en la localidad de Suba. </t>
    </r>
  </si>
  <si>
    <r>
      <t>6.</t>
    </r>
    <r>
      <rPr>
        <sz val="11"/>
        <color theme="1"/>
        <rFont val="Aptos"/>
        <family val="2"/>
      </rPr>
      <t xml:space="preserve"> Apoyar la construcción de diagnósticos sobre situaciones de riesgos y emergencias en la localidad de Suba y la construcción de acciones y propuesta para su mitigación. </t>
    </r>
  </si>
  <si>
    <r>
      <t>7.</t>
    </r>
    <r>
      <rPr>
        <sz val="11"/>
        <color theme="1"/>
        <rFont val="Aptos"/>
        <family val="2"/>
      </rPr>
      <t xml:space="preserve"> Acompañar la consolidación de una brigada comunitaria de atención a riesgos y emergencias en la localidad de Suba. </t>
    </r>
  </si>
  <si>
    <r>
      <t>8.</t>
    </r>
    <r>
      <rPr>
        <sz val="11"/>
        <color theme="1"/>
        <rFont val="Aptos"/>
        <family val="2"/>
      </rPr>
      <t xml:space="preserve"> Apoyar la realización de simulacros para la atención de riesgos y emergencias con los actores comunitarios. </t>
    </r>
  </si>
  <si>
    <r>
      <t>9.</t>
    </r>
    <r>
      <rPr>
        <sz val="11"/>
        <color theme="1"/>
        <rFont val="Aptos"/>
        <family val="2"/>
      </rPr>
      <t xml:space="preserve"> Apoyar la consolidación de puntos comunitarios para la atención de riesgos y emergencias. </t>
    </r>
  </si>
  <si>
    <r>
      <t>10.</t>
    </r>
    <r>
      <rPr>
        <sz val="11"/>
        <color theme="1"/>
        <rFont val="Aptos"/>
        <family val="2"/>
      </rPr>
      <t xml:space="preserve"> Adelantar acciones pedagógicas para la generación de buenas prácticas comunitarias que mitiguen emergencias y desastres en la localidad de Suba </t>
    </r>
  </si>
  <si>
    <r>
      <t>11.</t>
    </r>
    <r>
      <rPr>
        <sz val="11"/>
        <color theme="1"/>
        <rFont val="Aptos"/>
        <family val="2"/>
      </rPr>
      <t xml:space="preserve"> Las demás actividades que le sean asignadas por el supervisor y/o apoyo a la supervisión y que sean relacionadas con el objeto del contrato.</t>
    </r>
  </si>
  <si>
    <r>
      <t>1.</t>
    </r>
    <r>
      <rPr>
        <sz val="11"/>
        <color theme="1"/>
        <rFont val="Aptos"/>
        <family val="2"/>
      </rPr>
      <t xml:space="preserve"> Acompañar el proceso de afiliación de ARL de los contratos que así lo requieran. </t>
    </r>
  </si>
  <si>
    <r>
      <t>2.</t>
    </r>
    <r>
      <rPr>
        <sz val="11"/>
        <color theme="1"/>
        <rFont val="Aptos"/>
        <family val="2"/>
      </rPr>
      <t xml:space="preserve"> Administrar el aplicativo SIDEAP para la verificación y aprobación de hojas de vida de los futuros contratistas de la entidad. </t>
    </r>
  </si>
  <si>
    <r>
      <t>3.</t>
    </r>
    <r>
      <rPr>
        <sz val="11"/>
        <color theme="1"/>
        <rFont val="Aptos"/>
        <family val="2"/>
      </rPr>
      <t xml:space="preserve"> Encargarse del uso de la plataforma SIVICOF, y acompañar la rendición de informes de la misma. </t>
    </r>
  </si>
  <si>
    <r>
      <t>4.</t>
    </r>
    <r>
      <rPr>
        <sz val="11"/>
        <color theme="1"/>
        <rFont val="Aptos"/>
        <family val="2"/>
      </rPr>
      <t xml:space="preserve"> Apoyar en la elaboración de documentos técnicos que hagan parte de los procesos contractuales. </t>
    </r>
  </si>
  <si>
    <r>
      <t>5.</t>
    </r>
    <r>
      <rPr>
        <sz val="11"/>
        <color theme="1"/>
        <rFont val="Aptos"/>
        <family val="2"/>
      </rPr>
      <t xml:space="preserve"> Apoyar la proyección de las respuestas a derechos de petición y demás comunicaciones oficiales, gestionando la administración de esta información en el aplicativo ORFEO. </t>
    </r>
  </si>
  <si>
    <r>
      <t>6.</t>
    </r>
    <r>
      <rPr>
        <sz val="11"/>
        <color theme="1"/>
        <rFont val="Aptos"/>
        <family val="2"/>
      </rPr>
      <t xml:space="preserve"> Alimentar las bases de datos que sean necesarias para el almacenamiento oportuno de la información. </t>
    </r>
  </si>
  <si>
    <r>
      <t>7.</t>
    </r>
    <r>
      <rPr>
        <sz val="11"/>
        <color theme="1"/>
        <rFont val="Aptos"/>
        <family val="2"/>
      </rPr>
      <t xml:space="preserve"> Apoyar operativamente las diferentes reuniones, mesas de trabajo y jornadas convocadas por el área de contratación o el Fondo de Desarrollo local, en relación a las obligaciones específicas del contrato. </t>
    </r>
  </si>
  <si>
    <t>1. Realizar la elaboración de estudios de mercado, análisis de sector y estudios previos en cada una de las necesidades de contratación respectivos para los procesos de selección del Área de Gestión Del Desarrollo Local en infraestructura y su correspondientes Interventoría.</t>
  </si>
  <si>
    <t>2. Realizar seguimiento a los profesionales designados en el proceso de acompañamiento y seguimiento técnico, administrativo, financiero y legal de los contratos y convenios que le sean asignados, de acuerdo con los lineamientos establecidos por la ley.</t>
  </si>
  <si>
    <t>3. Realizar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t>
  </si>
  <si>
    <t>4. Asistir a los comités, reuniones y convocatorias en donde se convoque al Alcalde Local y requiera apoyo técnico del Área Gestión Del Desarrollo Local.</t>
  </si>
  <si>
    <t>6. Realizar evaluaciones en el componente técnico y/o financiero de los proponentes y las propuestas que le sean asignadas, en el marco de los procesos de selección de contratistas que adelanta en el Área de Gestión de Desarrollo Local.</t>
  </si>
  <si>
    <t>7. Elaborar los conceptos técnicos que den insumo para efectuar el cumplimiento de garantías y pólizas que se generen en los proyectos adelantados por el Fondo de Desarrollo Local en materia de infraestructura Vial y espacio público previo al trámite por parte de la Gestión Contractual.</t>
  </si>
  <si>
    <t xml:space="preserve">8. Las demás actividades que le sean asignadas por el supervisor del contrato y que sean inherente al objeto contractual </t>
  </si>
  <si>
    <t>3. Realizar las evaluaciones técnicas que le sean asignadas, de los proponentes y las propuestas presentadas en los procesos de selección de contratista que adelanta en el Área de Gestión de Desarrollo Local.</t>
  </si>
  <si>
    <t>9. Elaborar los diagnósticos, documentos técnicos, análisis de sector, estudios de mercado y todos los demás que hagan parte de la formulación de los proyectos a su cargo.</t>
  </si>
  <si>
    <t>1. Entregar mensualmente el archivo de los documentos suscritos que haya generado en cumplimiento del objeto y obligaciones contractuales.</t>
  </si>
  <si>
    <t>2. Apoyar la elaboración, radicación, entrega y archivo de documentos, memorandos y oficios correspondientes a temas de infraestructura.</t>
  </si>
  <si>
    <t>3. Ingresar la información a los aplicativos dispuestos para el manejo de la correspondencia y memorandos que se generen en temas de infraestructura 4. Apoyar en la organización del archivo de gestión y la verificación y depuración documental.</t>
  </si>
  <si>
    <t>5. Garantizar la entrega de los documentos e informes de manera oportuna cuando le sean solicitados.</t>
  </si>
  <si>
    <t>6. Atender y orientar personal y telefónicamente a los ciudadanos que lo requieran.</t>
  </si>
  <si>
    <t>7. Apoyar al área en los asuntos relacionados con disponibilidad de espacios, equipos, transporte, suministros y demás elementos requeridos para el desarrollo de las actividades que allí se generen.</t>
  </si>
  <si>
    <t xml:space="preserve">1. Realizar las evaluaciones de las propuestas presentadas en los procesos de selección de contratación que se adelante en el área de Gestión de desarrollo Local </t>
  </si>
  <si>
    <t>2. Elaborar los informes y demás documentos que el Alcalde Local requiera para el pleno cumplimiento de las metas físicas y financieras del plan de Desarrollo Local en materia de infraestructura.</t>
  </si>
  <si>
    <t xml:space="preserve">3. Gestionar el archivo documental relacionado con los contratos o convenios de obras de infraestructura ejecutadas por el fondo de desarrollo local </t>
  </si>
  <si>
    <t xml:space="preserve">4. Relacionar y sistematizar el número de obras, el número del contrato, objeto, el tipo de obra, ubicación y vigencias de las pólizas por contrato </t>
  </si>
  <si>
    <t xml:space="preserve">5. Realizar el cronograma para la visita técnica, el informe de la revisión y demás actividades necesarias para el cumplimiento de los contratos de obra vigente </t>
  </si>
  <si>
    <t xml:space="preserve">6. Realizar registros de obra junto con los respectivos soportes derivados del apoyo de inspeccion y control </t>
  </si>
  <si>
    <t xml:space="preserve">7. Presentar informe por obra en formato prediseñado donde conste como mínimo: Número del contrato, objeto, contratista, el tipo de obra, barrio, dirección, vigencia de la póliza de estabilidad y estado de la obra </t>
  </si>
  <si>
    <t xml:space="preserve">8. Conceptuar sobre la causa del daño y patología en el caso que se presenten fallas de estabilidad </t>
  </si>
  <si>
    <t>9. Requerir al contratista de obra en caso de daño por mala ejecución constructiva, mala calidad de los materiales u otra razón técnica atribuible al constructor.</t>
  </si>
  <si>
    <t>10. Informar, gestionar y mantener actualizado la información de la malla vial en las herramientas computacionales georreferenciada en coordinación con las entidades distritales tales como IDU y la UMV.</t>
  </si>
  <si>
    <t>11. Elaborar las respuestas a derechos de petición y demás comunicaciones de acuerdo con las instrucciones del responsable de la oficina y apoyar la administración de esta información en el aplicativo ORFEO.</t>
  </si>
  <si>
    <t>12. Realizar las actividades derivadas de la suscripción, seguimiento y evaluación de los planes de mejoramiento que se suscriben como consecuencia de las auditorías internas y externas que se realicen en la Alcaldía Local de Suba.</t>
  </si>
  <si>
    <t>7. Identificar áreas de mejora y proponer acciones correctivas. atender, tramitar y dar respuesta oportuna a las solicitudes de las y los ciudadanos y entes de control, teniendo en cuenta los lineamientos y términos establecidos.</t>
  </si>
  <si>
    <t>1. Identificar la brecha entre el Modelo de seguridad y privacidad de la información y la situación de la Alcaldía Local de Suba.</t>
  </si>
  <si>
    <t>2. Elaborar el autodiagnóstico correspondiente a la política de Seguridad Digital del Modelo Integrado de Planeación y Gestión.</t>
  </si>
  <si>
    <t>3. Realizar un diagnóstico de la implementación de la Ley 1581 de 2012 y demás disposiciones aplicables a la Alcaldía Local de Suba sobre protección de datos personales.</t>
  </si>
  <si>
    <t>5. Proponer y realizar seguimiento mensual a la implementación y cumplimiento de las políticas de seguridad, normativas y procedimientos aplicables a la Alcaldía Local de Suba</t>
  </si>
  <si>
    <t>1. Apoyar la administración, edición y actualización de contenidos del portal WEB de la Alcaldía Local de Suba</t>
  </si>
  <si>
    <t>6. Apoyar todas las demás actividades inherentes a la naturaleza del contrato que designe el supervisor</t>
  </si>
  <si>
    <t xml:space="preserve">1. Apoyar la supervisión de contratos y convenios que den cumplimiento a las metas del Plan de Desarrollo Local, designados por el alcalde(sa) Local, conforme con lo establecido en el Manual de Supervisión e Interventoría de la Secretaría Distrital de Gobierno </t>
  </si>
  <si>
    <t xml:space="preserve">2. Realizar apoyo jurídico en la formulación, estudios previos, elaboración de estudios de sector y estudios de mercado para los proyectos de inversión que le sean asignados en relación con la gestión ambiental de la localidad. </t>
  </si>
  <si>
    <t xml:space="preserve">4. Realizar el seguimiento del estado jurídico de los contratos y convenios relacionados con la gestión ambiental </t>
  </si>
  <si>
    <t xml:space="preserve">5. Atender proposiciones, derechos de petición y solicitudes de los entes de control allegados a la Alcaldia </t>
  </si>
  <si>
    <t>6. Las demás que se le asignen y que surjan de la naturaleza del Contrato</t>
  </si>
  <si>
    <t xml:space="preserve">1. Realizar actividades de apoyo para la atención, orientación y recepción de los ciudadanos que requieren algún tipo de servicio o de información de la administración Local, de acuerdo con Manual de Atención a la Ciudadanía SAC-M001 V7. </t>
  </si>
  <si>
    <t xml:space="preserve">2. Mantener un listado de extensiones actualizado de las oficinas de la Alcaldía Local de Suba y hacer su correspondiente distribución. </t>
  </si>
  <si>
    <t xml:space="preserve">3. Atender las llamadas que se generan por el conmutador y direccionarlas a las oficinas correspondientes, de acuerdo al protocolo de atención telefónica y atención presencia a la ciudadanía de acuerdo con el Manual de Atención a la Ciudadanía SAC-M001 V7. </t>
  </si>
  <si>
    <t xml:space="preserve">4. Llevar el control diariamente del número de personas atendidas de manera presencial y telefónicamente, registrando la información en una planilla. </t>
  </si>
  <si>
    <t xml:space="preserve">5. Efectuar la entrega del formato SAC-F010 de encuesta de percepción y satisfacción ciudadana mensualmente. </t>
  </si>
  <si>
    <t xml:space="preserve">6. Participar en las reuniones a las cuales sea citado o designado por el apoyo a la supervisión o supervisor. </t>
  </si>
  <si>
    <t>7. Las demás que sean inherentes al objeto contractual y que sean solicitados por el supervisor del contrato o supervisor.</t>
  </si>
  <si>
    <t>1. Asistir las actividades, brigadas médicas y jornadas PYBA, brindando apoyo logístico a nivel local, así como ejecutando acciones de educación con enfoque a la protección y bienestar animal.</t>
  </si>
  <si>
    <t>2. Atender las solicitudes de la comunidad, entidades gubernamentales y privadas o de oficio, por presuntos casos de maltrato animal mediante visitas de verificación.</t>
  </si>
  <si>
    <t>3. Apoyar las acciones necesarias para el desarrollo de la estrategia de identificación de problemáticas, necesidades y aliados en la localidad de Suba para la atención de los animales.</t>
  </si>
  <si>
    <t>4. Asistir a las reuniones, consejos, mesas e instancias de participación que se generen o se relacionen con los asuntos locales o que se desarrollen en la localidad relacionado con temas PYBA, que le sean designados por el Alcalde (sa) y/o el apoyo a la supervisión del contrato, principalmente al Consejo Local PYBA.</t>
  </si>
  <si>
    <t>5. Apoyar la respuesta de fondo, oportuna, congruente de PQRS, derechos de petición que le sean asignadas por el aplicativo de gestión Documental y/o correo institucional.</t>
  </si>
  <si>
    <t>6. Aportar base de datos de población atendida y cronograma de actividades de forma mensual.</t>
  </si>
  <si>
    <t>7. Realizar acciones de sensibilización y capacitación en materia de tenencia adecuada de mascotas, manejo de excretas, así como educación en distintas temáticas de carácter ambiental que sean solicitadas por la supervisión y/o apoyo a la supervisión.</t>
  </si>
  <si>
    <t xml:space="preserve">1. Dinamizar, promover y fortalecer la cultura a nivel local, dentro del marco de las políticas públicas del sector cultural. </t>
  </si>
  <si>
    <t xml:space="preserve">2. Desarrollar y ejecutar las políticas culturales locales, alineándose con las directrices del sector cultural, las instancias de participación y otros organismos locales, para implementar proyectos culturales que respondan a las necesidades y particularidades de la comunidad. </t>
  </si>
  <si>
    <t xml:space="preserve">3. Promover las actividades culturales a través de diferentes canales, como redes sociales, medios de comunicación, y colaboraciones, para atraer al público y aumentar la visibilidad del proyecto. </t>
  </si>
  <si>
    <t xml:space="preserve">4. Actualizar la base de datos del sector de arte, cultura y patrimonio local. </t>
  </si>
  <si>
    <t xml:space="preserve">5. Responder a las solicitudes de la ciudadanía como de entes, de control, oficios derechos de petición y o similares que sean radicados en el aplicativo Orfeo y o diferentes medios que le sean asignados. </t>
  </si>
  <si>
    <t xml:space="preserve">6. Asistir a las reuniones consejos, mesas e instancias de participación que se generen o se relacionen con asuntos locales o que se desarrollen en la localidad que les sean designados por el alcalde y o el apoyo a la supervisión del contrato. </t>
  </si>
  <si>
    <t xml:space="preserve">7. Realizar los documentos necesarios para la rendición de informes, rendición de cuentas y avances en sus obligaciones frente a los centros de control, entidades, instancias de participación y comunidad en general. </t>
  </si>
  <si>
    <t xml:space="preserve">8 . Monitorear y evaluar los proyectos y actividades culturales implementadas, a través de indicadores que midan su impacto en la comunidad. </t>
  </si>
  <si>
    <t xml:space="preserve">9. Orientar a los ciudadanos y organizaciones culturales locales en la formulación y gestión de proyectos culturales, a gestionar recursos, formación y espacios para el desarrollo de sus proyectos. Acciones para el fortalecimiento del sector. </t>
  </si>
  <si>
    <t xml:space="preserve">10 . Impulsar y gestionar proyectos que promuevan la cultura local, fomenten la participación ciudadana y fortalezcan la identidad de la comunidad, todo dentro del marco de las políticas culturales del Distrito Capital. </t>
  </si>
  <si>
    <t>11 . Apoyar la supervisión de los contratos y/o convenios que le sean asignados por el supervisor</t>
  </si>
  <si>
    <t xml:space="preserve">1. Ejecutar las actividades administrativas y de gestión documental para clasificar las peticiones y solicitudes de la comunidad, y mantener la trazabilidad de estas, ante las diferentes áreas de la Alcaldía Local según su competencia, y ante las entidades públicas del orden Distrital y Nacional según sea el caso. </t>
  </si>
  <si>
    <t xml:space="preserve">2. Levantar las actas de todas las reuniones de la Gerencia de la Solución señalando las necesidades del territorio asignado y de los ciudadanos que la habitan teniendo en cuenta sus características culturales, étnicas, edades, estratos etc., de conformidad con los lineamientos dados por el Gerente de la Solución. </t>
  </si>
  <si>
    <t xml:space="preserve">3. Construir y hacer seguimiento a la base de datos de los líderes comunitarios, entidades distritales y empresarios para generar alianzas estratégicas y solución para coadyuvar a resolver los problemas y las necesidades más sentidas de la ciudadanía del territorio asignado. </t>
  </si>
  <si>
    <t xml:space="preserve">4. Apoyar en la preparación logística de los encuentros de las Gerencias de la Solución. </t>
  </si>
  <si>
    <t xml:space="preserve">1. Implementar los talleres de artes, en concordancia con los lineamientos establecidos por la ALS y la propuesta de los formadores </t>
  </si>
  <si>
    <t xml:space="preserve">2. Ofrecer apoyo y retroalimentación en la metodología, organización de talleres, y evaluaciones de los formadores de artes. </t>
  </si>
  <si>
    <t xml:space="preserve">3. Promover y organizar actividades de retroalimentación continua como formadores de artes. </t>
  </si>
  <si>
    <t xml:space="preserve">4. Evaluar los avances y resultados del proceso tanto a nivel de formadores como de beneficiarios realizando los ajustes necesarios. </t>
  </si>
  <si>
    <t xml:space="preserve">5. Promover actividades relacionadas con las artes, como exposiciones, concursos, eventos, muestras entre otros. </t>
  </si>
  <si>
    <t xml:space="preserve">6. Servir de enlace entre los formadores de artes, formadores de cultura y otros actores culturales para garantizar la correcta fluidez de la información y la toma de decisiones frente a las actividades. </t>
  </si>
  <si>
    <t>7. Gestionar los recursos necesarios para el adecuado desarrollo de los talleres incluyendo materiales didácticos y presupuestos asignados.</t>
  </si>
  <si>
    <t>1. Crear, planificar y realizar talleres artísticos en diversas disciplinas (pintura, danza, teatro, música, escultura, etc.) que respondan a las necesidades e intereses de los miembros de la comunidad.</t>
  </si>
  <si>
    <t>2. Realizar los talleres guiando a los participantes en las actividades artísticas, promoviendo la expresión personal y el trabajo colaborativo, siempre teniendo en cuenta las características culturales y sociales del grupo.</t>
  </si>
  <si>
    <t>3. Incentivar la participación activa de la comunidad en las actividades artísticas, especialmente en grupos vulnerables, como niños, jóvenes, adultos mayores o personas con discapacidad.</t>
  </si>
  <si>
    <t>4. Ajustar los contenidos y metodologías según el perfil y las características del grupo, asegurando que las actividades sean inclusivas y accesibles para todos.</t>
  </si>
  <si>
    <t>5. Realizar un seguimiento del progreso de los participantes, evaluando el impacto de los talleres tanto en el ámbito artístico como social. Elaborar informes periódicos sobre el desarrollo de los talleres.</t>
  </si>
  <si>
    <t>6. Promover y rescatar las tradiciones y manifestaciones culturales propias de la comunidad, integrando el arte en su contexto histórico y social.</t>
  </si>
  <si>
    <t>7. Organizar eventos y actividades que promuevan la exposición y difusión del trabajo realizado en los talleres, tales como exposiciones, presentaciones públicas, festivales o feria.</t>
  </si>
  <si>
    <t>8. Gestionar los materiales y recursos necesarios para la realización de los talleres, manteniendo un adecuado inventario y proponiendo mejoras cuando sea necesario.</t>
  </si>
  <si>
    <t>9. Trabajar en conjunto con otros profesionales, instituciones y organizaciones locales para fortalecer la oferta cultural y educativa de la comunidad.</t>
  </si>
  <si>
    <t>10. Promover valores de respeto, cooperación, inclusión y diversidad a través del arte, favoreciendo la construcción de lazos entre los miembros de la comunidad.</t>
  </si>
  <si>
    <t>1. Apoyar en la elaboración de estudios de mercado, análisis de sector y estudios previos en cada una de las necesidades de contratación respectivos para los procesos licitatorios del Área de Gestión Del Desarrollo Loca en infraestructura y su correspondientes Interventoría.</t>
  </si>
  <si>
    <t>2. Apoyar a los profesionales designados en el proceso de acompañamiento y seguimiento técnico, administrativo, financiero y legal de los contratos y convenios que le sean asignados, de acuerdo con los lineamientos establecidos por la ley.</t>
  </si>
  <si>
    <t>3. Apoyar en la realización de documentos financieros necesarios para los procesos de contratación en la etapa precontractual, contractual y liquidación que se adelanten en el Fondo de Desarrollo Local.</t>
  </si>
  <si>
    <t>4.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t>
  </si>
  <si>
    <t>5. Asistir a los comités, reuniones y convocatorias en donde se convoque al Alcalde Local y requiera apoyo técnico del Área Gestión Del Desarrollo Local.</t>
  </si>
  <si>
    <t>6. Participar en los comités de estructuración y evaluación de los procesos contractuales que se adelanten en la entidad.</t>
  </si>
  <si>
    <t>7. Apoyar las evaluaciones en el componente técnico y/o financiero de los proponentes y las propuestas que le sean asignadas, en el marco de los procesos de selección de contratistas que adelanta en el Área de Gestión de Desarrollo Local.</t>
  </si>
  <si>
    <t>8. Apoyar la elaboración de los conceptos técnicos que den insumo para efectuar el cumplimiento de garantías y pólizas que se generen en los proyectos adelantados por el Fondo de Desarrollo Local en materia de infraestructura Vial y Parques, previo al trámite por parte de la Gestión Contractual.</t>
  </si>
  <si>
    <t>10. Generar mecanismos de transparencia, participación y colaboración procurando que las acciones de Gobierno Abierto respondan a las necesidades de la ciudadanía y sean un medio para facilitar la rendición de cuentas de la entidad.</t>
  </si>
  <si>
    <t>11. Realizar contenidos de desarrollo que requiera la página web de la Alcaldía, así como el apoyo al cumplimiento a la ley de transparencia 1712 de 2014.</t>
  </si>
  <si>
    <t>1. Realizar apoyo en las actividades del área de Derechos Humanos de la oficina de Seguridad convivencia y gestión del riesgo, según le sean asignadas.</t>
  </si>
  <si>
    <t>3. Realizar los documentos necesarios para la rendición de informes, rendición de cuentas y avances del Plan de Desarrollo Local a entes de control, entidades, instancias de participación y comunidad en general.</t>
  </si>
  <si>
    <t>4. Brindar acompañamiento y soporte en el desarrollo de ejercicios pedagógicos y actividades orientadas a promover la convivencia, la cultura ciudadana, la resolución pacífica de conflictos, los derechos humanos y la ejecución de proyectos del plan de desarrollo, según asignación de su supervisor.</t>
  </si>
  <si>
    <t>5. Promover la participación de la ciudadanía en los diversos escenarios comunitarios propuestos por la Alcaldía Local para propender por la convivencia, la seguridad ciudadana y los derechos humano.</t>
  </si>
  <si>
    <t>6. Brindar acompañamiento en los procesos de movilización ciudadana, operativos de seguridad, actividades interinstitucionales, atención de emergencias, eventos masivos o de alta complejidad que constituyan un riesgo para la seguridad, convivencia y derechos humanos de la ciudadanía.</t>
  </si>
  <si>
    <t>7. Brindar soporte y acompañamiento para la realización de las actividades necesarias para la ejecución de los proyectos que hacen parte del plan de desarrollo y a los cuales sea asignado por su supervisor.</t>
  </si>
  <si>
    <t xml:space="preserve">1. Cumplir con plena autonomía técnica, administrativa y financiera el objeto y las condiciones establecidas en los pliegos de condiciones, el anexo técnico, la propuesta presentada y todos los documentos del proceso que hacen parte integral del contrato.  </t>
  </si>
  <si>
    <t>2. Realizar y actualizar el cronograma de ejecución de actividades cuantas veces sea requerido por el supervisor y/o apoyo a la supervisión.</t>
  </si>
  <si>
    <t>3. Diseñar, elaborar y distribuir el material de comunicación y divulgación, de conformidad con el anexo técnico. Para ello, se deberá enviar a la oficina de prensa de la Alcaldía todas las piezas publicitarias del proyecto para su respectiva aprobación y autorización de impresión/publicación.</t>
  </si>
  <si>
    <t>4. Garantizar la socialización del proyecto ante la junta administradora local, la comunidad y demás autoridades locales.</t>
  </si>
  <si>
    <t>5. Realizar articulación intersectorial y asistencia a los espacios de fortalecimiento de redes locales, comunitarias y de buen trato, comité técnico de seguimiento y los que sean requeridos para la ejecución del contrato, de igual manera los convocados por la Alcaldía Local.</t>
  </si>
  <si>
    <t>6. Entregar de manera digital copia de los resultados, bases de datos de beneficiaros y documentos que arroje la ejecución del proyecto.</t>
  </si>
  <si>
    <t>7. El contratista deberá presentar ante el comité técnico de seguimiento un informe sobre el mecanismo empleado para la transversalización de enfoques en la selección de la población beneficiaria de este proyecto.</t>
  </si>
  <si>
    <t>8. El contratista deberá desarrollar cada uno de los componentes descritos en el Anexo Técnico, ejecutando las actividades allí mencionadas y asegurando la entrega de los insumos correspondientes a los beneficiarios del proyecto.</t>
  </si>
  <si>
    <t xml:space="preserve">9. Garantizar el manejo adecuado de la información de las personas participantes del proceso en cada uno de los componentes, en especial de aquellos beneficiarios que presenten alguna condición como población víctima, en proceso de reincorporación y comparecientes.  </t>
  </si>
  <si>
    <t>10. Presentar un informe mensual tanto de la ejecución física como financiera, que dé cuenta de la realización de las actividades, logros y dificultades en la ejecución del proyecto, acompañado de los soportes correspondientes, la entrega de productos de acuerdo con lo ofrecido en la propuesta, al cronograma y al desarrollo de la ejecución del proyecto.</t>
  </si>
  <si>
    <t>11. Presentar un informe final de la ejecución del proyecto, tanto física como financiera, que incluya las temáticas, objetivo, metodología, resultados obtenidos en el desarrollo de las actividades del proyecto y deberá́ incluir un capítulo que tenga recomendaciones y conclusiones. Debe incluir los soportes correspondientes.</t>
  </si>
  <si>
    <t>12. Garantizar el derecho al trabajo en condiciones de igualdad y dignidad y la participación de mujeres, según lo establecido por el Acuerdo 091 de 2003 Por el cual se establece el plan de igualdad de oportunidades para la equidad de género en el Distrito Capital, el Decreto 166 de 2010. Por el cual se adopta la Política Pública de Mujeres y Equidad de Género en el Distrito Capital y se dictan otras disposiciones y el Decreto 332 de 2020 Por medio del cual se establecen medidas afirmativas para promover la participación de las mujeres en la contratación del Distrito Capital.</t>
  </si>
  <si>
    <t>13. Vincular o contratar para la ejecución del contrato personas vulnerables, marginadas y/o excluidas de la dinámica productiva de la ciudad, de acuerdo con lo expuesto en la Directiva 001 del 31 de enero de 2011 democratización de las oportunidades económicas en el Distrito ca-pital y promoción de estrategias para la participación real y efectiva de las personas naturales vulnerables, marginadas y/o excluidas de la dinámica productiva de la ciudad.</t>
  </si>
  <si>
    <t>14. Llevar control de los listados de asistencia de los componentes, los cuales deben contener como mínimo los siguientes ítems: nombre completo, número de identificación, sexo, orientación sexual, identidad de género, pertenencia étnica, teléfono, correo electrónico.</t>
  </si>
  <si>
    <t>15. Asistir a las reuniones que se le convoque por parte del Comité Técnico, Apoyo a la Supervisión y/o la Alcaldía Local según sea el requerimiento o necesidad.</t>
  </si>
  <si>
    <t>16. Informar de manera oportuna cualquier cambio que se pueda presentar en el anexo técnico el cual deberá́ ir aprobado por la supervisión o quien haga sus veces.</t>
  </si>
  <si>
    <t xml:space="preserve">17. Cumplir con la normatividad ambiental vigente y especialmente a utilizar de manera racional los recursos energéticos e hídricos, así como los materiales e insumos que se llegasen a necesitar para el desarrollo del objeto contractual. </t>
  </si>
  <si>
    <t>18. No emplear EPSU (elementos plásticos de un solo uso) en los insumos del contrato, en especial para el empaque de alimentos. Se recomienda el uso de elementos sustitutos como pitillos de cartón, bolsas de papel, etc.</t>
  </si>
  <si>
    <t>19. Gestionar de manera eficiente cada uno de los residuos que se generen en el pleno desarrollo de las actividades contractuales.</t>
  </si>
  <si>
    <t>20. Entregar todos los insumos necesarios para la realización de los componentes de acuerdo con lo establecido en el anexo técnico, velando porque puedan ser utilizados durante las jornadas completas, sin que falte ninguno y reemplazándolos en caso de presentar daños o desgaste por su uso.</t>
  </si>
  <si>
    <t xml:space="preserve">1. Elaborar diagnósticos, estudios previos, documentos técnicos, análisis del sector, estudios de mercado y todos los demás que hagan parte de la formulación de proyectos, así como todas las actividades que se deriven de los procesos precontractuales, contractuales y post contractuales de los proyectos que le sean asignados. </t>
  </si>
  <si>
    <t xml:space="preserve">2. Realizar las evaluaciones en el componente técnico y/o financiero de los proponentes y las propuestas que le sean asignadas en el marco de los procesos de selección de contratistas que adelanta en el Área de Gestión de Desarrollo Local. </t>
  </si>
  <si>
    <t xml:space="preserve">3. Participar en las reuniones en los cuales sea designado por el apoyo a la supervisión y/o la supervisión. </t>
  </si>
  <si>
    <t xml:space="preserve">4. Apoyar el seguimiento a los proyectos de inversión, politica pública, así como la inclusión de presupuestos participativos en la estructuración de procesos derivados del Plan de Desarrollo Local de Suba, especialmente lo relacionado con la línea étnica. </t>
  </si>
  <si>
    <t xml:space="preserve">5. Apoyar la elaboración de documentos técnicos, matrices y demás insumos necesarios para el cumplimiento y seguimiento del Plan de Desarrollo Local </t>
  </si>
  <si>
    <t xml:space="preserve">6. Proyectar documentos y responder a las solicitudes de la ciudadanía, entes de control, derechos de petición y/o similares que sean radicados en el aplicativo Orfeo y/o por diferentes medios, que le sean asignados. </t>
  </si>
  <si>
    <t xml:space="preserve">7. Realizar supervisión de contratos y convenios que le sean designados por el Alcalde Local, conforme con lo establecido en el Manual de Supervisión e Interventoría de la Secretaría Distrital de Gobierno. </t>
  </si>
  <si>
    <t>8. Apoyar las demás actividades que le sean asignadas por el Alcalde Local y/o el apoyo a la supervisión del contrato y que surjan de la naturaleza del contrato</t>
  </si>
  <si>
    <t xml:space="preserve">2. Aportar el conocimiento técnico y experiencia profesional en la dinamización del sistema de Innovación Pública del Distrito </t>
  </si>
  <si>
    <t xml:space="preserve">3. Realizar la gestión institucional e interinstitucional a nivel local o Distrital requerida para el cumplimiento de los objetivos del laboratorio de innovación de la Alcaldía Local de Suba SubaLab </t>
  </si>
  <si>
    <t xml:space="preserve">4. Elaborar propuestas metodológicas y proporcionar contenidos para llevar a cabo los procesos formativos requeridos por SubaLab. </t>
  </si>
  <si>
    <t xml:space="preserve">5. Acompañar las diferentes reuniones y eventos que se programen para gestionar la realización de los procesos de formación y experimentación que adelante SubaLab y aquellas que se asignen </t>
  </si>
  <si>
    <t xml:space="preserve">6. Participar del diseño de procesos formativos tales como talleres o capacitaciones, presenciales o virtuales en materia de innovación para los funcionarios y contratistas de la Entidad. </t>
  </si>
  <si>
    <t xml:space="preserve">7. Brindar apoyo a la gestión institucional que se requiera para la adecuada realización de modelos de mejoramiento organizacional. </t>
  </si>
  <si>
    <t xml:space="preserve">8. Elaborar informe que reporte los alcances de ciudadanos y el impacto de los diseños desarrollados. </t>
  </si>
  <si>
    <t xml:space="preserve">9. Diseñar, gestionar y realizar actividades de innovación social que promuevan el empoderamiento ciudadano y genere cercanía a la Alcaldía y promueva su participación </t>
  </si>
  <si>
    <t xml:space="preserve">10. Realizar la convocatoria y perfilamiento de los participantes en el proceso que pueden ser representantes líderes, representantes de las juntas de acción comunal, entre otros que podrían participar en el laboratorio. </t>
  </si>
  <si>
    <t>11. Las demás actividades que le sean asignadas por el Alcalde Local y/o el apoyo a la supervisión del contrato y que surjan de la naturaleza del contrato.</t>
  </si>
  <si>
    <t xml:space="preserve">1. Realizar la gestión y trámite de los procesos de contratación directa, de prestación de servicios profesionales y de apoyo a la gestión adelantados por la Alcaldía Local de Suba. </t>
  </si>
  <si>
    <t xml:space="preserve">2. Realizar acompañamiento en las distintas etapas del proceso de contratación en relación con los contratos, convenios y demás acuerdos de voluntades que suscriba el Área de Gestión del Desarrollo Local - Alcaldía Local de Suba. </t>
  </si>
  <si>
    <t xml:space="preserve">3. Realizar acompañamiento al Alcalde en la revisión y seguimiento de temas de tipo contractual, que por su naturaleza tenga o requieran una atención especial por parte de la Alcaldía local de suba. </t>
  </si>
  <si>
    <t xml:space="preserve">4. Revisar los documentos generados en los diferentes procesos de selección en las etapas precontractual, contractual y postcontractual para el cargue en el SECOP y demás plataformas virtuales involucradas en procesos de contratación, al responsable designado. </t>
  </si>
  <si>
    <t xml:space="preserve">5. Remitir los documentos que le sean solicitados y mantener actualizadas las bases de datos que se manejen. </t>
  </si>
  <si>
    <t xml:space="preserve">6. Administrar la plataforma transaccional SECOP II. </t>
  </si>
  <si>
    <t xml:space="preserve">7. Asistir a las reuniones a las que sea citado o designado para la atención de los asuntos relacionados con el objeto contractual. </t>
  </si>
  <si>
    <t>1 . Acompañar los procesos de movilización ciudadana, monitoreo a disturbios, operativos de seguridad,
actividades interinstitucionales, atención de emergencias, eventos masivos o de alta complejidad que
constituyan un riesgo para la seguridad y convivencia ciudadana en la localidad.</t>
  </si>
  <si>
    <t>2 . Identificar y analizar riesgos que puedan afectar la convivencia y seguridad ciudadana en los territorios.</t>
  </si>
  <si>
    <t>3 . Mediar y propiciar confianza y comunicación fluida entre la Administración Local y Distrital, así como con
los diferentes actores sociales que se manifiestan y movilizan.</t>
  </si>
  <si>
    <t>4 . Monitorear y generar espacios para el diálogo en los disturbios que se desarrollen en la localidad.</t>
  </si>
  <si>
    <t>5 . Mediar y concertar con la ciudadanía y las instituciones en los eventos masivos, propendiendo evitar la
alteración del orden público.</t>
  </si>
  <si>
    <t>6 . Mediar con los diferentes colectivos urbanos antes y en medio de la ocurrencia de las situaciones que
alteren la convivencia y seguridad ciudadana y apoyar a la Administración frente a la ocurrencia de
emergencias.</t>
  </si>
  <si>
    <t>7 . Entregar reportes de forma semanal, de las situaciones encontradas y las gestiones realizadas en cada
uno de los territorios asignados, en relación con el espacio público recuperado.</t>
  </si>
  <si>
    <t>8 . Realizar campañas de sensibilización a las juntas de acción comunal, colegios y comunidad en general
en temas de convivencia ciudadana y recuperación del espacio público.</t>
  </si>
  <si>
    <t>9 . Asistir y apoyar los operativos que se realicen de recuperación del espacio público, en coordinación con
el área de gestión policiva y demás entidades de orden Local o Distrital.</t>
  </si>
  <si>
    <t>10 . Orientar a la ciudadanía frente a los procedimientos de recuperación del espacio público y convivencia
ciudadana.</t>
  </si>
  <si>
    <t>11 . Asistir a los encuentros comunitarios que sean realizados por parte de la Alcaldía y hacer seguimiento a
los compromisos adquiridos por parte de las entidades Locales y/o Distritales.</t>
  </si>
  <si>
    <t>12 . Las demás actividades que le sean asignadas por el supervisor y/o apoyo a la supervisión y que sean
relacionadas con el objeto del contrato.</t>
  </si>
  <si>
    <t xml:space="preserve">1. Territorializar la implementación de la Política Publica de Mujeres y Equidad de género-PPMyEG-, a nivel local desde acciones comunitarias, sociales e institucionales. </t>
  </si>
  <si>
    <t xml:space="preserve">2. Elaborar actividades de gestión pública en la localidad, con el propósito de territorializar el enfoque de género, de derechos, territorial y poblacional-diferencial de acuerdo con la Política Publica de Mujeres y Equidad de género-PPMyEG. </t>
  </si>
  <si>
    <t xml:space="preserve">3. Generar convocatoria, acompañamiento y seguimiento a la participación de las mujeres y de enfoque de género para fortalecer sus procesos de participación, representación e incidencia en la dinámica a nivel local. </t>
  </si>
  <si>
    <t xml:space="preserve">4. Construir acciones locales encaminadas a visibilizar los derechos de las mujeres en sus diferencias y diversidad. </t>
  </si>
  <si>
    <t xml:space="preserve">5. Acompañar los eventos de la Alcaldía Local de Suba relacionados con temas de prevención de las violencias basadas en género. </t>
  </si>
  <si>
    <t xml:space="preserve">6. Hacer seguimiento a cada una de las actividades desarrolladas por las profesionales de apoyo a la gestión. </t>
  </si>
  <si>
    <t xml:space="preserve">1. Realizar acompañamiento en las distintas etapas del proceso de contratación en relación con los contratos, convenios y demás acuerdos de voluntades que suscriba el Área de Gestión del Desarrollo Local- Alcaldía Local de Suba. </t>
  </si>
  <si>
    <t xml:space="preserve">5. Realizar evaluaciones jurídicas de los proponentes y propuestas presentadas dentro de los procesos de selección de contratistas que le sean asignados. </t>
  </si>
  <si>
    <t xml:space="preserve">6. Entregar los documentos generados en los diferentes procesos de selección en las etapas precontractual, contractual y postcontractual para el cargue en el SECOP y demás plataformas virtuales involucradas en procesos de contratación de forma oportuna. </t>
  </si>
  <si>
    <t xml:space="preserve">7. Remitir los documentos que le sean solicitados y mantener actualizadas las bases de datos que se manejen. </t>
  </si>
  <si>
    <t>8. Las demás que sean inherentes al objeto contractual y que sean solicitadas por el supervisor y/o apoyo a la supervisión del contractual</t>
  </si>
  <si>
    <t>1 . Revisar y analizar jurídicamente las actuaciones asignadas por el Inspector de Policía, emitir o proyectar
el respectivo diagnóstico y establecer la actuación jurídica a seguir, conforme con la naturaleza del proceso.</t>
  </si>
  <si>
    <t>2 . Proyectar, para revisión y aprobación del Inspector de Policía, los actos que impongan medidas
correctivas u órdenes de policía, conforme con la normatividad vigente.</t>
  </si>
  <si>
    <t>3 . Proyectar, para revisión y aprobación del Inspector de Policía, los actos por medio de los cuales se
resuelvan los recursos interpuestos contra las decisiones adoptadas por los Comandantes de Estación,
Subestación y el personal uniformado de la Policía Nacional.</t>
  </si>
  <si>
    <t>4 . Apoyar en la revisión del registro y actualización de las actuaciones y querellas que le asigne el
Inspector de Policía para impulso, en el Aplicativo ¿ARCO¿ o el sistema dispuesto para su seguimiento. En
caso contrario, proceder a informar para que el personal administrativo de la Inspección de Policía proceda
a su registro y actualización</t>
  </si>
  <si>
    <t>5 . Registrar en el Aplicativo ¿ARCO¿ el trámite realizado de los expedientes asignados, con el fin de darles
cierre o el impulso respectivo.</t>
  </si>
  <si>
    <t>6 . Acompañar al Alcalde (sa) Local y/o al Inspector de Policía a los operativos de Inspección, Vigilancia y
Control en materia de seguridad, tranquilidad, ambiente y recursos naturales, actividad económica,
urbanismo, espacio público y libertad de circulación, conforme con las instrucciones que éstos le impartan y
los lineamientos distritales, en el marco de las normas vigentes.</t>
  </si>
  <si>
    <t>7 . Asistir a las reuniones a las que sea citado o designado, para la atención de los asuntos relacionados
con el objeto contractual.</t>
  </si>
  <si>
    <t>8 . Presentar informe mensual de las actividades realizadas en cumplimiento de las obligaciones pactadas.</t>
  </si>
  <si>
    <t>9 . Entregar, mensualmente, el archivo de los documentos suscritos que haya generado en cumplimiento
del objeto y obligaciones contractuales.</t>
  </si>
  <si>
    <t>10 . Las demás que se le asignen y que surjan de la naturaleza del Contrato.</t>
  </si>
  <si>
    <t>1 . Recibir y apoyar la revisión de los despachos comisorios que son radicados en la Alcaldía Local,
seleccionando aquellos que deban ser devueltos o requieran trámites adicionales.</t>
  </si>
  <si>
    <t>2 . Mantener actualizada la base de datos o libro de Despachos comisorios junto con su respectivo archivo</t>
  </si>
  <si>
    <t>3 . Hacer las citaciones, notificaciones, autos y demás documentos que se requieran para llevar a cabo las
diligencias comisionadas.</t>
  </si>
  <si>
    <t>4 . Responder las Acciones de Tutela o peticiones que tengan por objeto asuntos de Despachos Comisorios</t>
  </si>
  <si>
    <t>5 . Llevar actualizadas las estadísticas de Despachos Comisorios recibidos, diligenciados, devueltos</t>
  </si>
  <si>
    <t>6 . Acompañar al Alcalde Local en la realización de diligencias comisionadas</t>
  </si>
  <si>
    <t>7 . Elaborar las constancias, avisos y demás que se requieran en el ejercicio de las diligencias de
Despachos Comisorios</t>
  </si>
  <si>
    <t>8 . Asistir a las reuniones a que haya lugar con motivo del adelantamiento de diligencias comisionadas.</t>
  </si>
  <si>
    <t>9 . Fijar fecha a cada uno de los Despachos recibidos dentro de los 10 días hábiles siguientes a su
radicación</t>
  </si>
  <si>
    <t>10 . Atender las solicitudes de la ciudadanía en materia de Despachos Comisorios. Atención al Público</t>
  </si>
  <si>
    <t>11 . Las demás que sean inherentes al objeto contractual, que se encuentren en la normatividad o que sean
solicitadas por el supervisor del contrato.</t>
  </si>
  <si>
    <t>1 . Apoyar la elaboración, radicación, entrega y archivo de documentos, memorandos y oficios cuando le
sea requerido.</t>
  </si>
  <si>
    <t>2 . Asistir a las reuniones a las que sea citado o designado para la atención de los asuntos relacionados con
el objeto contractual y desarrollar las actividades que le sean asignadas.</t>
  </si>
  <si>
    <t>3 . Recibir la información interna y externa, registrarla, archivarla, socializarla oportunamente.</t>
  </si>
  <si>
    <t>4 . Llevar la agenda y organizar en ella las reuniones en que deba participar.</t>
  </si>
  <si>
    <t>5 . Las demás que se le asignen y que surjan de la naturaleza del contrato</t>
  </si>
  <si>
    <t>1 . Apoyar en el recibo, radicación, distribución y control de todas las comunicaciones que se reciben en el
Centro de Documentación e Información -CDI de la Alcaldía Local de Suba.</t>
  </si>
  <si>
    <t>2 . Entregar de manera inmediata al líder del proceso los casos y/o requerimientos en los que se presenten
recursos de reposición y apelación a la Alcaldía Local de Suba.</t>
  </si>
  <si>
    <t>3 . Radicar la correspondencia que llegue a la Alcaldía en el aplicativo ORFEO y seguir el procedimiento
para su distribución interna en la Alcaldía.</t>
  </si>
  <si>
    <t>4 . Recepcionar la correspondencia que ingrese al CDI</t>
  </si>
  <si>
    <t>5 . Entregar de manera oportuna al área correspondiente de Tutelas, Acciones Populares o solicitudes de
los diferentes entes de control.</t>
  </si>
  <si>
    <t>6 . Elaborar base de datos de los derechos de petición recibidos en la Alcaldía Local de Suba y reportar la
información al líder del proceso para su respectivo seguimiento.</t>
  </si>
  <si>
    <t>7 . Las demás actividades que sean solicitadas por el supervisor y/o apoyo a la supervisión que tengan
relación con el objeto contractual.</t>
  </si>
  <si>
    <t>1 . Acompañar los procesos de reubicación y organización del espacio público.</t>
  </si>
  <si>
    <t>2 . Mediar y propiciar confianza y comunicación fluida entre la Administración Local y Distrital, así como con
los diferentes actores sociales que ocupan el espacio público.</t>
  </si>
  <si>
    <t>3 . Entregar reportes semanalmente de las situaciones encontradas y las gestiones realizadas en cada uno
de los territorios asignados, en relación con el espacio público recuperado.</t>
  </si>
  <si>
    <t>4 . Realizar campañas de sensibilización a las juntas de acción comunal, colegios y comunidad en general
en temas de espacio público.</t>
  </si>
  <si>
    <t>5 . Asistir y apoyar los operativos que se realicen de recuperación del espacio público, en coordinación con
el área de gestión policiva y demás entidades de orden Local o Distrital.</t>
  </si>
  <si>
    <t>6 . Orientar a la ciudadanía frente a los procedimientos de recuperación del espacio público y convivencia
ciudadana.</t>
  </si>
  <si>
    <t>7 . Asistir a los encuentros comunitarios que sean realizados por parte de la Alcaldía y hacer seguimiento a
los compromisos adquiridos por parte de las entidades Locales y/o Distritales</t>
  </si>
  <si>
    <t>8 . Las demás actividades que le sean asignadas por el supervisor y que estén relacionadas con el objeto
del contrato.</t>
  </si>
  <si>
    <t>1 . Apoyar la elaboración, radicación, entrega y archivo de documentos, memorandos y oficios requeridos
por el Despacho del alcalde local de Suba.</t>
  </si>
  <si>
    <t>2 . Apoyar el seguimiento a los radicados y respuestas a los entes de control y entes de orden político.</t>
  </si>
  <si>
    <t>3 . Dar correcta atención y orientación a la ciudadanía de manera personal y telefónica.</t>
  </si>
  <si>
    <t>4 . Organizar y actualizar la agenda del alcalde local de suba, de conformidad con la orientación dada por el
supervisor del contrato.</t>
  </si>
  <si>
    <t>5 . Apoyar la gestión de asuntos relacionados con disponibilidad de espacios, equipos, transporte,
suministros y demás elementos requeridos para el desarrollo de las reuniones y actividades realizadas por
el despacho de la alcaldía local de Suba.</t>
  </si>
  <si>
    <t>6 . Asistir a las reuniones a las que sea citado o designado, para la atención de los asuntos relacionados
con el objeto contractual.</t>
  </si>
  <si>
    <t>7 . Las demás que se le asignen y que tengan relación directa con el objeto del contrato</t>
  </si>
  <si>
    <t>1 . Garantizar la articulación operativa, el acompañamiento y seguimiento de los gestores de confianza en
las actividades de seguridad, convivencia ciudadana, recuperación del espacio público y atención de
situaciones de conflictividad social que se adelanten en la localidad</t>
  </si>
  <si>
    <t>2 . Realizar el cronograma diario, semanal y mensual de las acciones acompañadas por los Gestores de
Confianza.</t>
  </si>
  <si>
    <t>3 . Realizar el seguimiento de las actividades adelantadas por los Gestores de Confianza, garantizando el
registro en acta, reporte y seguimiento de los compromisos adquiridos.</t>
  </si>
  <si>
    <t>4 . Identificar y analizar riesgos que puedan afectar la convivencia y seguridad ciudadana en los territorios
en conjunto con las autoridades y las comunidades del territorio y presentar informes a la coordinación de la
oficina de seguridad y/o al despacho del alcalde local.</t>
  </si>
  <si>
    <t>5 . Asistir a las mesas de trabajo y/o reuniones que le sean asignadas, garantizando el registro en acta,
reporte y seguimiento de los compromisos adquiridos.</t>
  </si>
  <si>
    <t>6 . Mediar y concertar con la ciudadanía y las instituciones en los eventos masivos, propendiendo evitar la
alteración del orden público.</t>
  </si>
  <si>
    <t>7 . Apoyar a la Administración frente a la ocurrencia de emergencias.</t>
  </si>
  <si>
    <t>8 . Apoyar y/o proponer campañas de sensibilización a la comunidad en general en temas de convivencia,
cultura ciudadana y recuperación del espacio público.</t>
  </si>
  <si>
    <t>9 . Las demás actividades que le sean asignadas por el supervisor y/o apoyo a la supervisión y que sean
relacionadas con el objeto del contrato.</t>
  </si>
  <si>
    <t>1 . Clasificar los expedientes asignados por vigencia y tipologías: espacio público, establecimientos de
comercio Ley 232 de 1995 y régimen de obras y urbanismo.</t>
  </si>
  <si>
    <t>2 . Analizar jurídicamente los expedientes asignados y emitir como mínimo treinta (30) impulsos procesales
de acuerdo con la revisión realizada, que permitan ejecutar la actuación jurídica conforme con la naturaleza
del proceso que corresponda.</t>
  </si>
  <si>
    <t>3 . Determinar del reparto asignado, los expedientes que pueden ser archivados a partir de las causales de
caducidad y/o prescripción y/o pérdida de fuerza de ejecutoria del acto administrativo.</t>
  </si>
  <si>
    <t>4 .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t>
  </si>
  <si>
    <t>5 . Ajustar dentro del mismo mes todos los proyectos de actos administrativos que contengan observaciones
y/o modificaciones sugeridas por el profesional que cumpla con el rol de supervisión estratégica de
depuración e impulso procesal local de la Alcaldía, o quien este designe.</t>
  </si>
  <si>
    <t>6 . Proyectar para firma del alcalde local las solicitudes de información y/o concepto dirigidas a las
instancias distritales competentes y realizar su respectivo seguimiento.</t>
  </si>
  <si>
    <t>7 . Realizar seguimiento a las visitas técnicas solicitadas y a la oportuna entrega del correspondiente
informe.</t>
  </si>
  <si>
    <t>8 . Revisar, analizar y proyectar respuesta oportuna a la totalidad de las solicitudes que le sean asignadas
en el mes dentro del aplicativo institucional ORFEO y presentarlos al Profesional que cumpla con el rol de
supervisión estratégica de depuración e impulso procesal local de la Alcaldía, para su revisión.</t>
  </si>
  <si>
    <t>9 . Incorporar al expediente físico los actos administrativos y/o la documentación generada por cada impulso
procesal realizado</t>
  </si>
  <si>
    <t>10 . Apoyar cuando sea requerido los trámites necesarios a la Alcaldía Local para surtir el trámite de
notificación personal y mediante edicto de los actos administrativos y decisiones, en los términos de la Ley
1437 de 2011.</t>
  </si>
  <si>
    <t>11. Registrar correctamente en el Aplicativo SI ACTUA la actuación realizada en cada uno de los expedientes
asignados, dejando constancia en el expediente físico de dicha actualización.</t>
  </si>
  <si>
    <t>12 . Asistir a las reuniones a las que sea citado o designado, para la atención de los asuntos relacionados
con el objeto contractual</t>
  </si>
  <si>
    <t>13 . Presentar informe mensual de las actividades realizadas en cumplimiento de las obligaciones pactadas.</t>
  </si>
  <si>
    <t>14 . Entregar, mensualmente, el archivo de los documentos suscritos que haya generado en cumplimiento
del objeto y obligaciones contractuales.</t>
  </si>
  <si>
    <t>15 . Las demás que se le asignen y que surjan de la naturaleza del contrato.</t>
  </si>
  <si>
    <t>1 . Recibir, distribuir, organizar y archivar tanto la correspondencia, como los documentos que se generen
con respecto a despachos comisorios</t>
  </si>
  <si>
    <t>2 . Apoyar y mantener actualizados la base de datos correspondiente a los depachos comisorios</t>
  </si>
  <si>
    <t>3 . Apoyar en la elaboración, actualización, alimentación y construcción de la base de datos correspondiente
a los despachos comisorios de la Localidad de Suba.</t>
  </si>
  <si>
    <t>4 . Apoyar en la proyección de respuestas a los requerimientos que sean emitidos</t>
  </si>
  <si>
    <t>5 . Responder a las solicitudes de la ciudadanía como de entes de control, oficios, derechos de petición y/o
similares que sean radicados en el aplicativo Orfeo y/o por diferentes medios, que le sean asignados.</t>
  </si>
  <si>
    <t>6 . Realizar seguimiento a las respuestas oportunas de las solicitudes correspondientes a despachos
comisorios</t>
  </si>
  <si>
    <t>7 . Mantener y velar por la actualización de las carpetas físicas y magnéticas de la documentación generada</t>
  </si>
  <si>
    <t>8 . Las demás actividades que le sean asignadas por el supervisor y que tengan relación con el objeto
contractual.</t>
  </si>
  <si>
    <t>1 . Apoyar la supervisión de contratos y convenios que le sean designados por el alcalde(sa) Local,
conforme con lo establecido en el Manual de Supervisión e Interventoría de la Secretaría Distrital de
Gobierno.</t>
  </si>
  <si>
    <t>2 . Apoyar la elaboración de los estudios previos de los proyectos de inversión designados por el ordenador
del gasto, de acuerdo con el plan de compras del Área de Gestión del Desarrollo Local.</t>
  </si>
  <si>
    <t>3 . Apoyar las actividades de planeación presupuestal y seguimiento de los proyectos de inversión que le
sean asignados.</t>
  </si>
  <si>
    <t>4 . Asistir a las reuniones de las instancias a las que sea designado por el Alcalde Local y/o el apoyo a la
supervisión.</t>
  </si>
  <si>
    <t>5 . Consolidar los diferentes informes relacionados con la gestión de la Alcaldía Local de Suba.</t>
  </si>
  <si>
    <t>6 . Elaborar los diagnósticos, documentos técnicos, análisis de sector, estudios de mercado y todos los
demás que hagan parte de la formulación de los proyectos y/o componentes a su cargo.</t>
  </si>
  <si>
    <t>7 . Responder a las solicitudes de la ciudadanía como de entes de control, oficios, derechos de petición y/o
similares que sean radicados en el aplicativo Orfeo y/o por diferentes medios, que le sean asignados.</t>
  </si>
  <si>
    <t>8 . Las demás que sean inherentes al objeto contractual, que se encuentren en la normatividad o que sean
solicitadas por el supervisor del contrato</t>
  </si>
  <si>
    <t>1 . Diligenciar las tablas de retención documental para el trámite de la correspondencia interna y externa en
el tema de Seguridad.</t>
  </si>
  <si>
    <t>2 . Entregar la correspondencia al Centro de Documentación e Información (CDI) para su incorporación
como documento definitivo en el sistema, con el fin de realizar el trámite de envío, gestionar correcciones
relacionadas con el escaneo o adelantar el respectivo proceso de remisión, conforme a los procedimientos
establecidos.</t>
  </si>
  <si>
    <t>3 . Redactar los memorandos, comunicaciones internas, externas y demás documentos que le sean
requeridos en el aplicativo ORFEO.</t>
  </si>
  <si>
    <t>4 . Realizar el apoyo administrativo en todas las actividades específicas que se generen en el tema de
Seguridad, Convivencia y Gestión del Riesgo.</t>
  </si>
  <si>
    <t>5 . Organizar la documentación del archivo que se genere en el área de Seguridad, Convivencia y Gestión
del Riesgo, de acuerdo con las instrucciones, manuales, métodos y procedimientos, sistemas y normas
legales adoptadas y vigentes de la Secretaría Distrital de Gobierno.</t>
  </si>
  <si>
    <t>6 . Apoyar en las labores de tipo secretarial que le sean asignadas, incluyendo la asistencia a reuniones,
comités o convocatorias dispuestas por supervisor y/o apoyo a la supervisión del contrato, dejando los
respectivos registros o memorias cuando así se requiera.</t>
  </si>
  <si>
    <t>7 . Apoyar la creación y alimentación de información en las bases de datos relacionadas con el Área de
Seguridad, Convivencia y Gestión del Riesgo de la Alcaldía Local de Suba, además realizar el debido
seguimiento de las mismas.</t>
  </si>
  <si>
    <t>8 . Apoyar las actividades de programación, ejecución y seguimiento de los operativos distritales, locales,
compromisos con comunidad y peticiones que lleguen por el aplicativo ORFEO o que sean radicadas al
Fondo de Desarrollo Local de Suba.</t>
  </si>
  <si>
    <t>9 . Suministrar en forma oportuna, precisa y veraz la información que se requiere, con el fin de dar trámite a
los distintos requerimientos por parte de la Alcaldía Local de Suba.</t>
  </si>
  <si>
    <t>10 . Elaborar y cargar mensualmente a la plataforma SECOP II, el informe de ejecución de la gestión
adelantada debidamente firmado por el supervisor, que evidencie el cumplimiento de las obligaciones
pactadas en el contrato, en las fechas establecidas en el mismo.</t>
  </si>
  <si>
    <t>11 . Las demás que sean inherentes al objeto contractual y sean solicitadas por el del supervisor y/o apoyo
a la supervisión</t>
  </si>
  <si>
    <t>1 . Elaborar y mantener actualizados las actuaciones administrativas de obras, establecimiento de comercio,
espacio público y en general actos administrativos que se consideren cuentas por cobrar las cuales
ingresan en etapa persuasiva, y son reportadas por el área de jurídicas con sus soportes.</t>
  </si>
  <si>
    <t>2 . Realizar registro de las ordenes de pagos y contabilización en Interfaz Tesorería y en las conciliaciones
de los procesos contables.</t>
  </si>
  <si>
    <t>3 . Realizar el informe SIVICOF, descargar los reportes de ingresos de Bogdata y consolidar los estados de
cuenta de los procesos en cobro persuasivo y cobro coactivo.</t>
  </si>
  <si>
    <t>4 . Realizar la revisión, liquidación y causación de las cuentas personas naturales, jurídicas, ingresos,
egresos y ajustes correspondientes entre aplicativos.</t>
  </si>
  <si>
    <t>5 . Organizar la ejecución del comité de sostenibilidad contable y depuración de cartera.</t>
  </si>
  <si>
    <t>6 . Identificar y tasar las obligaciones de difícil recaudo en aras de presentar estas en una depuración de
saneamiento contable.</t>
  </si>
  <si>
    <t>7 . Realizar el cierre contable mensual, trimestral y anual con base en el manual de política contable y
revelaciones a los estados de situación financiera.</t>
  </si>
  <si>
    <t>8 . Elaborar los informes contables que se deben presentar a las entidades y a los diferentes órganos de
control.</t>
  </si>
  <si>
    <t>9 . Rendir informe de gestión de la recuperación de las obligaciones causadas y por causar en forma
mensual.</t>
  </si>
  <si>
    <t>10 . Las demás funciones que sean inherentes al objeto contractual, que se encuentren en la normatividad
vigente o sean solicitadas por el supervisor y/o apoyo a la supervisión del contrato.</t>
  </si>
  <si>
    <t>1 . Verificar jurídicamente los documentos asignados para efectos de registro de Propiedades</t>
  </si>
  <si>
    <t>2 . Verificar jurídicamente los documentos para expedir los certificados de propiedad Horizontal.</t>
  </si>
  <si>
    <t>3 . Resolver los recursos y revocatorias asignadas dentro de los 15 días siguientes a su reasignación
verificando que el número de folios del expediente físico coincida con el número de folios en el sistema</t>
  </si>
  <si>
    <t>4 . Servir de Enlace con la Secretaria Distrital de Gobierno y el Instituto Distrital de Participación y Acción
comunal (IDPAC) para dar trámite a los asuntos relacionados con el régimen de propiedad horizontal.</t>
  </si>
  <si>
    <t>5 . Apoyar en los trámites necesarios a la Alcaldía Local para surtir el trámite de notificación personal y
mediante edicto de los actos administrativos y decisiones, en los términos de la ley 1437 de 2011.</t>
  </si>
  <si>
    <t>7 . Entregar mensualmente, el archivo de los documentos suscritos que haya generado en cumplimiento del
objeto y obligaciones contractuales.</t>
  </si>
  <si>
    <t>8 . Las demás actividades que le sean asignadas por el supervisor del contrato y quesean inherente al
objeto contractual.</t>
  </si>
  <si>
    <t>2 . Apoyar la elaboración de los estudios previos de los proyectos de inversión designados por el ordenador
del gasto, de acuerdo con el plan de compras del Área de Gestión del Desarrollo Local</t>
  </si>
  <si>
    <t>7 . Las demás que sean inherentes al objeto contractual, que se encuentren en la normatividad o que sean
solicitadas por el supervisor del contrato.</t>
  </si>
  <si>
    <t>8 . Responder a las solicitudes de la ciudadanía como de entes de control, oficios, derechos de petición y/o
similares que sean radicados en el aplicativo Orfeo y/o por diferentes medios, que le sean asignados.</t>
  </si>
  <si>
    <t>1 . Territorializar la implementación de la Política Publica de Mujeres y Equidad de género-PPMyEG-, a nivel
local desde acciones comunitarias, sociales e institucionales.</t>
  </si>
  <si>
    <t>2 . Elaborar actividades de gestión pública en la localidad, con el propósito de territorializar el enfoque de
género, de derechos, territorial y poblacional-diferencial de acuerdo con la Política Publica de Mujeres y
Equidad de género-PPMyEG.</t>
  </si>
  <si>
    <t>3 . Generar convocatoria, acompañamiento y seguimiento a la participación de las mujeres y de enfoque de
género para fortalecer sus procesos de participación, representación e incidencia en la dinámica a nivel
local.</t>
  </si>
  <si>
    <t>4 . Construir acciones locales encaminadas a visibilizar los derechos de las mujeres en sus diferencias y
diversidad.</t>
  </si>
  <si>
    <t>5 . Acompañar los eventos de la Alcaldía Local de Suba relacionados con temas de prevención de las
violencias basadas en género.</t>
  </si>
  <si>
    <t>6 . Hacer seguimiento a cada una de las actividades desarrolladas por las profesionales de apoyo a la
gestión.</t>
  </si>
  <si>
    <t>7 . Apoyar las demás actividades que le sean asignadas por el Alcalde Local y/o el apoyo a la supervisión
del contrato y que surjan de la naturaleza del contrato.</t>
  </si>
  <si>
    <t>1 . Realizar acompañamiento en las distintas etapas del proceso de contratación en relación con los
contratos, convenios y demás acuerdos de voluntades que suscriba el Área de Gestión del Desarrollo Local
- Alcaldía Local de Suba.</t>
  </si>
  <si>
    <t>2 . Proyectar los actos administrativos de carácter general o particular que se generan en la etapa
precontractual, contractual y postcontractual que le sean asignados.</t>
  </si>
  <si>
    <t>3 . Participar en los diferentes comités y audiencias de contratación de los procesos de selección que le
sean asignados.</t>
  </si>
  <si>
    <t>4 . Acompañar al Alcalde en la revisión y seguimiento de temas de tipo contractual, que por su naturaleza
tenga o requieran una atención especial por parte de la Alcaldía local de suba y los órganos de control.</t>
  </si>
  <si>
    <t>5 . Realizar evaluaciones jurídicas de los proponentes y propuestas presentadas dentro de los procesos de
selección de contratistas que le sean asignados.</t>
  </si>
  <si>
    <t>6 . Entregar los documentos generados en los diferentes procesos de selección en las etapas
precontractual, contractual y postcontractual para el cargue en el SECOP y demás plataformas virtuales
involucradas en procesos de contratación de forma oportuna.</t>
  </si>
  <si>
    <t>7 . Remitir los documentos que le sean solicitados y mantener actualizadas las bases de datos que se
manejen.</t>
  </si>
  <si>
    <t>8 . Las demás que sean inherentes al objeto contractual y que sean solicitadas por el supervisor y/o apoyo a
la supervisión del contrato.</t>
  </si>
  <si>
    <t>1 . Apoyar en la elaboración de documentos técnicos que hagan parte de los procesos contractuales.</t>
  </si>
  <si>
    <t>2 . Apoyar la proyección de las respuestas a derechos de petición y demás comunicaciones oficiales,
gestionando la administración de esta información en el aplicativo ORFEO.</t>
  </si>
  <si>
    <t>3 . Alimentar las bases de datos que sean necesarias para el almacenamiento oportuno de la información.</t>
  </si>
  <si>
    <t>4 . Consolidar las bases de datos necesarias para dar respuesta a proposiciones, derechos de petición y
demás solicitudes de la ciudadanía y entes de control.</t>
  </si>
  <si>
    <t>5 . Realizar el registro de la numeración de procesos y contratos que adelante el Fondo de Desarrollo Local.</t>
  </si>
  <si>
    <t>6 . Apoyar operativamente las diferentes reuniones, mesas de trabajo y jornadas convocadas por el área de
contratación o el Fondo de Desarrollo local, en relación a las obligaciones específicas del contrato.</t>
  </si>
  <si>
    <t>7 . Las demás que se le asignen y tengan relación directa con la naturaleza del contrato.</t>
  </si>
  <si>
    <t>1 . Establecer los indicadores financieros para cada una de las necesidades de contratación que adelanta la
entidad y que así lo ameriten.</t>
  </si>
  <si>
    <t>2 . Apoyar financieramente en la formulación de procesos de contratación de la entidad, realizando análisis
financiero y de riesgos para los procesos de contratación que se adelanten en la entidad.</t>
  </si>
  <si>
    <t>3 . Realizar documentos financieros necesarios para los procesos de contratación en la etapa
precontractual, contractual y liquidación que se adelanten en el Fondo de Desarrollo Local.</t>
  </si>
  <si>
    <t>4 . Participar en los comités de estructuración y evaluación de los procesos contractuales que se adelanten
en la entidad.</t>
  </si>
  <si>
    <t>5 . Apoyar la elaboración de estudios de mercado, análisis de sector y estudios previos en cada una de las
necesidades de contratación de bienes y servicios de la entidad orientados a establecer las condiciones de
los contratos a celebrar.</t>
  </si>
  <si>
    <t>6 . Atender, analizar y dar respuesta a las observaciones de carácter financiero y económico de los
procesos de contratación de bienes y servicios.</t>
  </si>
  <si>
    <t>7 . Elaboración de los informes de evaluación de las propuestas presentadas a los procesos de contratación
como parte integrante del comité evaluador.</t>
  </si>
  <si>
    <t>8 . Realizar las evaluaciones en el componente técnico y/o financiero de los proponentes y las propuestas
que le sean asignadas, en el marco de los procesos de selección de contratistas que adelanta en el Área de
Gestión de Desarrollo Local.</t>
  </si>
  <si>
    <t>9 . Las demás que sean inherentes al objeto contractual y que sean solicitadas por el supervisor y/o apoyo a
la supervisión del contrato.</t>
  </si>
  <si>
    <t>1 . Apoyar la verificación, seguimiento y control de las cuentas de cobro de personas naturales para su
respectiva reprogramación y pago.</t>
  </si>
  <si>
    <t>2 . Apoyar en el seguimiento oportuno al pago de los servicios públicos de las respectivas sedes del Fondo
de Desarrollo Local, así como elaborar base de datos y entregar reportes cuando se requiera.</t>
  </si>
  <si>
    <t>3 . Apoyar en la generación de los recibos de pago por conceptos varios de los ciudadanos y entidades ante
la Secretaria Distrital de Hacienda.</t>
  </si>
  <si>
    <t>4 . Apoyar en la programación de recorridos que sean programados por las áreas de la Alcaldía en cuanto a
apoyo vehicular</t>
  </si>
  <si>
    <t>5 . Proyectar solicitudes para las entidades y/o ciudadanos cuando se le requieran.</t>
  </si>
  <si>
    <t>6 . Atender las solicitudes asignadas mediante el aplicativo ORFEO y otros medios oficiales dentro de los
términos establecidos.</t>
  </si>
  <si>
    <t>7 . Asistir a las reuniones a las que sea citado o designado, para la atención de los asuntos relacionados
con el objeto contractual</t>
  </si>
  <si>
    <t>8 . Las demás que se le asignen y que surjan de la naturaleza del Contrato o que sean solicitadas por el
supervisor del contrato.</t>
  </si>
  <si>
    <t>1 . Elaborar el diseño y desarrollo de programas para el mejoramiento de las prácticas de trabajo,
campañas de bienestar, seguridad y salud en el trabajo entre los servidores públicos y contratistas por
prestación de servicios, y la divulgación de estos</t>
  </si>
  <si>
    <t>2 . Contribuir al desarrollo de estrategias para lograr la divulgación y participación activa de los contratistas
y funcionarios de la Secretaria Distrital de Gobierno en las actividades de bienestar, capacitación y
seguridad y salud en el trabajo</t>
  </si>
  <si>
    <t>3 . Gestionar actividades dirigidas a los servidores y contratistas orientadas a desarrollar habilidades de
comunicación, trabajo en equipo, asertividad, capacidad de liderazgo; fortaleciendo el sentido de
pertenencia, el clima laboral y la calidad de vida dentro del modelo estratégico de gestión del talento
humano de la Secretaría Distrital de Gobierno</t>
  </si>
  <si>
    <t>4 . Promover actividades relacionadas con el bienestar laboral, de los servidores públicos y contratistas por
prestación de servicios de la Entidad</t>
  </si>
  <si>
    <t>5 . Implementar identificar y ejecutar estrategias asociadas con el manejo del Riesgo Psicosocial</t>
  </si>
  <si>
    <t>6 . Acompañar a la entidad en la fijación de los criterios que permitan hacer la valoración de las
capacidades y competencias de los candidatos</t>
  </si>
  <si>
    <t>1 . Acompañar la revisión, Liquidación y causación de las cuentas personas naturales, jurídicas, ediles,
servicios públicos, ARL contratistas</t>
  </si>
  <si>
    <t>2 . Acompañar en el cierre contable mensual, trimestral y anual con base en el manual de política contable.</t>
  </si>
  <si>
    <t>3 . Acompañar en articulación con el almacén, el proceso de causación de reportes de ingresos, egresos,
comodatos, traslados de bienes muebles e inmuebles en los módulos (SAE, SAI, DEPRECIACIÓN).</t>
  </si>
  <si>
    <t>4 . Acompañar la elaboración de los informes contables que se deben rendir a los diferentes organismos
nacionales y distritales.</t>
  </si>
  <si>
    <t>5 . Acompañar la lectura de cuentas y contabilización en Interfaz Tesorería reporte de BOGDATA.</t>
  </si>
  <si>
    <t>6 . Acompañar en la ejecución del comité de sostenibilidad contable y depuración de saldos.</t>
  </si>
  <si>
    <t>7 . Acompañar en el seguimiento de operaciones reciprocas con entidades distritales.</t>
  </si>
  <si>
    <t>8 . Acompañar en la verificación mensual de los saldos contrarios en libros auxiliares aplicativo SI-CAPITAL.</t>
  </si>
  <si>
    <t>9 . Descargar, elaborar y reportar trimestralmente los procesos judiciales de la entidad según aplicativo
SIPROJ.</t>
  </si>
  <si>
    <t>10 . Las demás actividades que le sean asignadas por el supervisor y/o apoyo a la supervisión del contrato
que sean relacionadas con el objeto del contrato.</t>
  </si>
  <si>
    <t>1 . Ejecutar las actividades administrativas y de gestión documental para clasificar las peticiones y
solicitudes de la comunidad, y mantener la trazabilidad de estas, ante las diferentes áreas de la Alcaldía
Local según su competencia, y ante las entidades públicas del orden Distrital y Nacional según sea el caso.</t>
  </si>
  <si>
    <t>2 . Levantar las actas de todas las reuniones de la Gerencia de la Solución señalando las necesidades del
territorio asignado y de los ciudadanos que la habitan teniendo en cuenta sus características culturales,
étnicas, edades, estratos etc., de conformidad con los lineamientos dados por el Gerente de la Solución.</t>
  </si>
  <si>
    <t>3 . Construir y hacer seguimiento a la base de datos de los líderes comunitarios, entidades distritales y
empresarios para generar alianzas estratégicas y solución para coadyuvar a resolver los problemas y las
necesidades más sentidas de la ciudadanía del territorio asignado.</t>
  </si>
  <si>
    <t>4 . Apoyar la gestión logística de los espacios en los que se desarrollen los encuentros relacionados con las
Gerencias de la Solución, garantizando el cumplimiento de los requerimientos operativos definidos por la
entidad.</t>
  </si>
  <si>
    <t>5 . Apoyar en la revisión y seguimiento de las respuestas peticiones, quejas, reclamos y sugerencias
presentadas por los ciudadanos y entes de control, que le sean asignadas mediante el aplicativo ORFEO
y/o Bogotá te escucha, de manera oportuna y dentro de los términos de ley.</t>
  </si>
  <si>
    <t>6 . Las demás que demande la Administración Local a través de su supervisor, que correspondan a la
naturaleza del contrato y que sean necesarias para la consecución del fin del objeto contractual.</t>
  </si>
  <si>
    <t>1 . Acompañar y apoyar a los Inspectores de Policía en el desarrollo de las diligencias de inspección</t>
  </si>
  <si>
    <t>2 . Realizar las visitas que, en materia de urbanismo, espacio público o actividad económica, le sean
asignadas por el respetivo Inspector de Policía, en desarrollo de la práctica de pruebas ordenadas dentro de
una actuación y presentar el respectivo informe en los términos establecidos.</t>
  </si>
  <si>
    <t>3 .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t>
  </si>
  <si>
    <t>4 . Emitir los conceptos y respuestas a las solicitudes y peticiones que le sean requeridos por el Inspector
de Policía.</t>
  </si>
  <si>
    <t>5 . Asistir a las reuniones a las que sea citado o designado, para la atención de los asuntos relacionados
con el objeto contractual.</t>
  </si>
  <si>
    <t>6 . Presentar informe mensual de las actividades realizadas en cumplimiento de las obligaciones pactadas.</t>
  </si>
  <si>
    <t>8 . Las demás que se le asignen y que surjan de la naturaleza del Contrato.</t>
  </si>
  <si>
    <t>10 . Las demás que se le asignen y que surjan de la naturaleza del Contrato</t>
  </si>
  <si>
    <t>1 . Planear y dirigir el desarrollo de las sesiones, clases especiales y eventos locales en los parques y
escenarios asignados, conforme a las disposiciones y recomendaciones técnicas y metodológicas
realizadas por la coordinación.</t>
  </si>
  <si>
    <t>2 . Realizar informe mensual de las actividades realizadas en el territorio en donde indique número de
personas beneficiadas, metodologías utilizadas con cada grupo, identificación de talentos, generación de
disciplinas .</t>
  </si>
  <si>
    <t>3 . Realizar informe mensual de las actividades realizadas en el territorio en donde indique número de
personas beneficiadas, metodologías utilizadas con cada grupo, identificación de talentos, generación de
disciplinas</t>
  </si>
  <si>
    <t>4 . Realizar el acompañamiento a los grupos asignados por la coordinación mediante el supervisor para
realizar el entrenamiento deportivo de la disciplina que esté a cargo.</t>
  </si>
  <si>
    <t>5 . Apoyar y acompañar la organización, logística y ejecución de las actividades programadas en el marco
del Fondo de Desarrollo Local de Suba, incluyendo, entre otras, presupuestos participativos, procesos con
escuelas de formación, actividades de las instancias de participación, así como eventos y festivales
deportivos. El cumplimiento de esta obligación deberá evidenciarse mediante informes, registros de
asistencia, memorias o soportes que acrediten la participación en dichas actividades.</t>
  </si>
  <si>
    <t>6 . Realizar el registro y consolidación de bases de datos y el control de asistencia de los usuarios y
participantes en las actividades programadas, utilizando planillas físicas y medios digitales, de acuerdo con
los lineamientos y formatos definidos por el supervisor del Contrato y/o apoyo a la supervisión. Dichos
registros deberán mantenerse actualizados y disponibles para consulta y verificación.</t>
  </si>
  <si>
    <t>7 . Llevar una base de datos actualizada de cada uno de los beneficiarios del proceso, disciplina trabajada y
proceso llevado con cada uno.</t>
  </si>
  <si>
    <t>8 . Trabajar concertadamente con el coordinador y todo el equipo de trabajo del sistema deportivo
generando procesos en las comunidades</t>
  </si>
  <si>
    <t>9 . Todas las demás que le asigne el supervisor del contrato</t>
  </si>
  <si>
    <t>10 . Organizar la documentación física y digital relacionada con los procesos de participación ciudadana,
conforme a las instrucciones impartidas, así como a los manuales, métodos, procedimientos y normas
vigentes.</t>
  </si>
  <si>
    <t>1 . Realizar las actividades precontractuales, contractuales y/o de seguimiento que sean necesarias para la
correcta ejecución de la meta ¿Vincular 2000 personas a procesos de construcción de memoria, verdad,
reparación integral a víctimas, paz y reconciliación¿ del proyecto 1973 ¿Suba territorio de paz y
reconciliación¿</t>
  </si>
  <si>
    <t>2 . Realizar las actividades de apoyo a la supervisión de los contratos o convenios que le sean asignados,
de conformidad con las disposiciones legales.</t>
  </si>
  <si>
    <t>3 . Responder a las solicitudes de la ciudadanía como de entes de control, oficios, derechos de petición y/o
similares que sean radicados en el aplicativo Orfeo y/o por diferentes medios, que le sean asignados.</t>
  </si>
  <si>
    <t>4 . Realizar las actividades necesarias para la depuración de los compromisos constituidos como
obligaciones por pagar.</t>
  </si>
  <si>
    <t>5 . Asistir a las reuniones, consejos, mesas e instancias de participación que se generen o se relacionen
con los asuntos locales o que se desarrollen en la localidad, que le sean designados por el Alcalde y/o el
apoyo a la supervisión del contrato.</t>
  </si>
  <si>
    <t>6 . Realizar los documentos necesarios para la rendición de informes, rendición de cuentas y avances del
Plan de Desarrollo Local a entes de control, entidades, instancias de participación y comunidad en general.</t>
  </si>
  <si>
    <t>7 . Apoyar la elaboración de los diagnósticos, documentos técnicos, análisis de sector, estudios de mercado
y todos los demás que hagan parte de la formulación de los proyectos a su cargo.</t>
  </si>
  <si>
    <t>8 . Organizar la documentación física y digital relacionada con los procesos de participación ciudadana,
conforme a las instrucciones impartidas, así como a los manuales, métodos, procedimientos y normas
vigentes.</t>
  </si>
  <si>
    <t>9 . Las demás actividades que le sean asignadas por el supervisor y/o apoyo a la supervisión del contrato
que sean relacionadas con el objeto del contrato.</t>
  </si>
  <si>
    <t>1 . Generar herramientas de seguimiento, mantener actualizadas las bases de datos y todo relacionado con
el almacenamiento oportuno de la información.</t>
  </si>
  <si>
    <t>2 . Realizar la revisión y ajuste de los estudios de mercado que hagan parte del proceso precontractual de
proyectos que le sean asignadas en el marco de los procesos de
selección de contratistas que adelanta en el Área de Gestión de Desarrollo Local.</t>
  </si>
  <si>
    <t>3 . Apoyar las actividades relacionadas con el proceso de presupuesto participativo.</t>
  </si>
  <si>
    <t>4 . Apoyar la elaboración de documentos técnicos que hagan parte del proceso precontractual de proyectos
así como las evaluaciones en el componente técnico y/o financiero de los proponentes y las propuestas que
le sean asignadas en el marco de los procesos de selección de contratistas que adelanta en el Área de
Gestión de Desarrollo Local.</t>
  </si>
  <si>
    <t>5 . Realizar las actividades técnicas operativas y administrativas que le sean designadas por el apoyo a la
supervisión.</t>
  </si>
  <si>
    <t>6 . Realizar actividades de implementación, manejo, validación y actualización de información en aplicativo
SIPSE.</t>
  </si>
  <si>
    <t>7 . Apoyar las demás actividades que le sean asignadas por el Alcalde Local y/o el apoyo a
la supervisión del contrato y que surjan de la naturaleza del contrato</t>
  </si>
  <si>
    <t>1 . Realizar las actividades relacionadas con la implementación cargue, manejo, seguimiento y
actualización de información en aplicativo SIPSE.</t>
  </si>
  <si>
    <t>2 . Realizar los diferentes informes relacionados con la gestión de la Alcaldía Local de Suba, al igual que
mantener las bases de datos actualizadas.</t>
  </si>
  <si>
    <t>3 . Mantener actualizado el expediente precontractual de los procesos gestionados mediante SIPSE de la
Alcaldía local de Suba.</t>
  </si>
  <si>
    <t>4 . Apoyar la actualización y seguimiento al Plan Anual de Adquisiciones.</t>
  </si>
  <si>
    <t>5 . Proyectar documentos y responder a las solicitudes de la ciudadanía, entes de control, derechos de
petición y/o similares que sean radicados en el aplicativo Orfeo y/o por diferentes medios, que le sean
asignados.</t>
  </si>
  <si>
    <t>6 . Participar en las reuniones en las cuales sea designado por el apoyo a la supervisión y/o la supervisión.</t>
  </si>
  <si>
    <t>7 . Apoyar las actividades de orden administrativo que sean designadas por el apoyo a la supervisión.</t>
  </si>
  <si>
    <t>8 . Apoyar las demás actividades que le sean asignadas por el Alcalde Local y/o el apoyo a la supervisión
del contrato.</t>
  </si>
  <si>
    <t>1 . Realizar el proceso de consolidación de la información para generar reportes, así como la actualización
del aplicativo SEGPLAN y demás procesos de seguimiento a la gestión que se les sean asignados.</t>
  </si>
  <si>
    <t>2 . Apoyar la elaboración de informes que hagan parte del seguimiento al plan de gestión local, el plan de
desarrollo local y los planes de mejoramiento del área de gestión para el desarrollo local</t>
  </si>
  <si>
    <t>3 . Revisar, analizar y atender los requerimientos de la ciudadanía, entes de control, derechos de petición
y/o similares que sean radicados en el aplicativo Orfeo y/o por diferentes medios,
que le sean asignados.</t>
  </si>
  <si>
    <t>4 . Realizar la actualización del banco de proyectos, fichas EBI, DTS y demás documentos necesarios para
los proyectos de inversión que le sean asignados.</t>
  </si>
  <si>
    <t>5 . Participar en las reuniones en los cuales sea designado por el apoyo a la supervisión y/o la supervisión.</t>
  </si>
  <si>
    <t>6 . Apoyar la elaboración de documentos técnicos que hagan parte del proceso pre contractual de proyectos
en el marco del cumplimiento del Plan de Desarrollo Local.</t>
  </si>
  <si>
    <t>7 . Apoyar la elaboración, revisión, actualización y seguimiento del presupuesto de los proyectos de
inversión del Plan de Desarrollo Local.</t>
  </si>
  <si>
    <t>8 . Las demás actividades que le sean asignadas por el Alcalde Local y/o el apoyo a la
supervisión del contrato y que surjan de la naturaleza del contrato.</t>
  </si>
  <si>
    <t>1 . Elaborar diagnósticos, estudios previos, documentos técnicos, análisis del sector, estudios de mercado y
todos los demás que hagan parte de la formulación de proyectos, así como todas las actividades que se
deriven de los procesos precontractuales, contractuales y post contractuales de los proyectos
que le sean asignados.</t>
  </si>
  <si>
    <t>2 . Realizar las evaluaciones en el componente técnico y/o financiero de los proponentes y las propuestas
que le sean asignadas en el marco de los procesos de selección de contratistas que adelanta en el Área de
Gestión de Desarrollo Local.</t>
  </si>
  <si>
    <t>3 . Participar en las reuniones en los cuales sea designado por el apoyo a la supervisión y/o la supervisión.</t>
  </si>
  <si>
    <t>4 . Apoyar el seguimiento a los proyectos de inversión y la inclusión de presupuestos participativos en la
estructuración de procesos derivados del Plan de Desarrollo
Local de Suba.</t>
  </si>
  <si>
    <t>6 . Apoyar las demás actividades que le sean asignadas por el Alcalde Local y/o el apoyo a la supervisión
del contrato y que surjan de la naturaleza del contrato</t>
  </si>
  <si>
    <t>2 . Responder a las solicitudes de la ciudadanía como de entes de control, oficios, derechos de petición y/o
similares que sean radicados en el aplicativo Orfeo y/o por diferentes medios, que le sean asignados.</t>
  </si>
  <si>
    <t>6 . Elaborar los diagnósticos,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</si>
  <si>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7 . Las demás que sean inherentes al objeto contractual, que se
encuentren en la normatividad o que sean solicitadas por el supervisor del contrato.</t>
  </si>
  <si>
    <t>1 . Acompañar la supervisión de contratos y convenios que le sean designados por el alcalde(sa) Local,
conforme con lo establecido en el Manual de Supervisión e Interventoría de la Secretaría Distrital de
Gobierno.</t>
  </si>
  <si>
    <t>2 . Acompañar la elaboración de los estudios previos de los proyectos de inversión designados por el
ordenador del gasto, de acuerdo con el plan de compras del Área de Gestión del Desarrollo Local.</t>
  </si>
  <si>
    <t>3 . Acompañar las actividades de planeación presupuestal y seguimiento de los proyectos de inversión que
le sean asignados.</t>
  </si>
  <si>
    <t>8 . Las demás que sean inherentes al objeto contractual, que se encuentren en la normatividad o que sean
solicitadas por el supervisor del contrato.</t>
  </si>
  <si>
    <t>1 . Realizar la expedición de copias de CDP y CRP de acuerdo a las solicitudes allegadas a la dependencia.</t>
  </si>
  <si>
    <t>2 . Apoyar al responsable de presupuesto en la manejo y depuracion del correo institucional del area de
presupuesto.</t>
  </si>
  <si>
    <t>3 . Acompañar al responsable de presupuesto en la expedicion de copias de Órdenes de Pago.</t>
  </si>
  <si>
    <t>4 . Acompañar al responsable de presupuesto en la elaboración de informes cuando así se requiera.</t>
  </si>
  <si>
    <t>5 . Acompañar al responsable de presupuesto en la realización de Evaluaciones Financieras</t>
  </si>
  <si>
    <t>6 . Acompañar al responsable de presupuesto en la elaboración mensual de la planilla para pago de
Servicios publicos del FDL Suba</t>
  </si>
  <si>
    <t>7 . Apoyar al responsable de presupuesto en la expedición de los Certificados de Ingresos y Retenciones.</t>
  </si>
  <si>
    <t>8 . Acompañar al responsable de presupuesto en la expedición de estados de cuenta y/o solicitudes de los
ciudadanos</t>
  </si>
  <si>
    <t>9 . Realizar la organización de la información y documentación presupuestal de conformidad a las normas
de gestión documental</t>
  </si>
  <si>
    <t>10 . Las demás que sean asignadas por el Supervisor y/o inherentes al objeto contractual.</t>
  </si>
  <si>
    <t>1 . Realizar el manejo de información presupuestal en el aplicativo SAP BogData.</t>
  </si>
  <si>
    <t>2 . Realizar la expedición de reportes generados del aplicativo SAP BogData.</t>
  </si>
  <si>
    <t>3 . Acompañar al responsable de presupuesto en la elaboración de Órdenes de Pago.</t>
  </si>
  <si>
    <t>6 . Acompañar al responsable de presupuesto en la elaboración mensual de la planilla para pago de la ARL
de los contratistas del FDL Suba.</t>
  </si>
  <si>
    <t>7 . Acompañar a la parte financiera del FDL Suba en la revision, programacion y ajuste PAC de las Cuentas
de Cobro de las Personas Naturales y juridicas cuando se requiera.</t>
  </si>
  <si>
    <t>1 . Acompañar al responsable de presupuesto en la expedición de los Certificados de Disponibilidad
Presupuestal.</t>
  </si>
  <si>
    <t>2 . Acompañar al responsable de presupuesto en la expedición de los Certificados de Registro
Presupuestal.</t>
  </si>
  <si>
    <t>6 . Acompañar al responsable de presupuesto en el cargue mensual de las ordenes de pago de los
contratistas del FDL Suba al Secop II.</t>
  </si>
  <si>
    <t>7 . Acompañar a la parte financiera del FDL Suba en la Liquidación de Impuestos y Revisión de las Cuentas
de Cobro de las Personas Naturales cuando se requiera.</t>
  </si>
  <si>
    <t>1 . Apoyar al administrador de red en el levantamiento del inventario y la elaboración del diagnóstico técnico
de los recursos tecnológicos y licenciamientos de la Alcaldía Local.</t>
  </si>
  <si>
    <t>2 . Apoyar al administrador de la red en el seguimiento y acompañamiento de los contratos de
mantenimiento preventivo y correctivo relacionados con los recursos tecnológicos y licenciamientos de la
Alcaldía Local.</t>
  </si>
  <si>
    <t>3 . Brindar soporte de sistemas y tecnología a la Junta Administradora Local.</t>
  </si>
  <si>
    <t>4 . Apoyar al administrador de red brindando soporte de primer nivel al usuario final.</t>
  </si>
  <si>
    <t>5 . Realizar informes mensuales de los servicios atendidos, indicando el tipo de servicio prestado, fecha y
hora de inicio y fecha y hora de atención, nombre del funcionario o equipo atendido, dependencia a la cual
pertenece, descripción de la falla reportada, solución y conclusión de este.</t>
  </si>
  <si>
    <t>6 . Establecer contacto permanente y asistir a reuniones de capacitación y actualización convocadas por la
Dirección de Tecnologías e Información de la Secretaría Distrital de Gobierno relacionadas con la
instalación, configuración y manejo de los aplicativos misionales y de apoyo de la Secretaria Distrital de
Gobierno.</t>
  </si>
  <si>
    <t>7 . Apoyar al administrador de red en la capacitar a los usuarios finales de la localidad en manejo de los
aplicativos misionales y de apoyo de la Secretaria Distrital de Gobierno.</t>
  </si>
  <si>
    <t>8 . Apoyar al administrador de red en la estructuración de los estudios previos, pre-pliegos y pliegos de los
procesos precontractuales relacionados con los recursos tecnológicos locales, que le sean asignados por el
(la) Alcalde (sa) Local y/o su supervisor.</t>
  </si>
  <si>
    <t>9 . Asistir a las reuniones a las que sea citado o designado, para la atención de los asuntos relacionados
con el objeto contractual.</t>
  </si>
  <si>
    <t>10 . Presentar informe mensual de las actividades realizadas en cumplimiento de las obligaciones pactadas.</t>
  </si>
  <si>
    <t>11 . Entregar, mensualmente, el archivo de los documentos suscritos que haya generado en cumplimiento
del objeto y obligaciones contractuales.</t>
  </si>
  <si>
    <t>12 . Las demás que sean inherentes al objeto contractual, que se encuentren en la normatividad o que sean
solicitadas por el supervisor del contrato.</t>
  </si>
  <si>
    <t>1 . Apoyar el acompañamiento y seguimiento a la implementación de la estrategia de apoyos económicos
IMG.</t>
  </si>
  <si>
    <t>2 . Realizar las actividades de carácter administrativo que se requieran para el adecuado funcionamiento de
los proyectos y metas del Plan de Desarrollo Local, con especial énfasis en el proyecto 2599 ¿ 'Apoyo y
oportunidades para una vida digna'. Dichas actividades incluyen, entre otras, la atención a la ciudadanía,
elaboración de respuestas a derechos de petición, preparación y trámite de notificaciones, labores de
archivo, procesos de bancarización, así como cualquier otra tarea administrativa que sea necesaria para el
cumplimiento de los objetivos del proyecto.</t>
  </si>
  <si>
    <t>3 . Clasificar, ordenar y archivar la documentación que genera el proyecto 2599 y sus respectivas metas del
Plan de Desarrollo Local, en especial lo relacionado con la meta de Ingreso Mínimo garantizado, de acuerdo
con la normatividad vigente y los procedimientos establecidos por la Entidad, procurando el adecuado
manejo y conservación de la documentación generada con ocasión de la prestación del servicio.</t>
  </si>
  <si>
    <t>4 . Brindar la información requerida para atender oportunamente solicitudes formuladas por la ciudadanía,
entes de control y demás actores internos y externos, así como para la elaboración de informes,
presentaciones o documentos solicitados por la entidad. De igual forma, atender de manera presencial a los
ciudadanos que realicen consultas relacionadas con el funcionamiento de los diferentes proyectos a cargo
de la oficina.</t>
  </si>
  <si>
    <t>5 . Preparar, asistir y/o participar en los consejos, comités, comisiones, reuniones, mesas y/o demás
espacios que indique el supervisor del contrato o sea convocado, socializando con oportunidad las
actividades e información que de ellas se deriven.</t>
  </si>
  <si>
    <t>6 . Rendir los informes que le sean solicitados por la entidad, relacionados con el avance, resultados y
cumplimiento de actividades del programa asignado, en los formatos y plazos que se indiquen.</t>
  </si>
  <si>
    <t>7 . Elaborar, al inicio del contrato, un plan de trabajo que permita evidenciar el cumplimiento del objeto y de
las obligaciones contractuales. Así mismo, presentar informes mensuales de avance que incluyan las
evidencias correspondientes de las actividades y/o productos ejecutados. Al finalizar la vigencia contractual,
deberá entregarse al(la) supervisor(a), en medio digital, un informe final acompañado de los archivos y
productos generados durante la ejecución del contrato.</t>
  </si>
  <si>
    <t>1 . Realizar las actividades de apoyo a la supervisión de los contratos o convenios que le sean asignados,
de conformidad con las disposiciones legales.</t>
  </si>
  <si>
    <t>3 . Realizar las actividades necesarias para la depuración de los compromisos constituidos como
obligaciones por pagar.</t>
  </si>
  <si>
    <t>4 . Asistir a las reuniones, consejos, mesas e instancias de participación que se generen y se relacionen
con el objeto contractual y que le sean designados por el supervisor y/o apoyo a la supervisión del contrato.</t>
  </si>
  <si>
    <t>5 . Elaborar los documentos necesarios para la rendición de informes, rendición de cuentas y avances del
Plan de Desarrollo Local a entes de control, entidades, instancias de participación y comunidad en general.</t>
  </si>
  <si>
    <t>6 . Apoyar la elaboración de los diagnósticos, documentos técnicos, análisis de sector, estudios de mercado
y todos los demás que hagan parte de la formulación de los proyectos a su cargo.</t>
  </si>
  <si>
    <t>7 . Apoyar técnica y estratégicamente el diseño, implementación, seguimiento y evaluación de acciones,
estrategias y actividades orientadas a la promoción, protección y garantía de los derechos humanos.</t>
  </si>
  <si>
    <t>8 . Elaborar y cargar mensualmente a la plataforma SECOP II, el informe de ejecución de la gestión
adelantada debidamente firmado por el supervisor, que evidencie el cumplimiento de las obligaciones
pactadas en el contrato, en las fechas establecidas en el mismo.</t>
  </si>
  <si>
    <t>11. . Registrar correctamente en el Aplicativo SI ACTUA la actuación realizada en cada uno de los expedientes
asignados, dejando constancia en el expediente físico de dicha actualización.</t>
  </si>
  <si>
    <t>1 . Realizar acompañamiento en la etapa precontractual y contractual del proceso de contratación en
relación con los contratos, convenios y demás acuerdos de voluntades que suscriba el Área de Gestión del
Desarrollo Local Alcaldía Local de Suba.</t>
  </si>
  <si>
    <t>2 . Realizar evaluaciones jurídicas de los proponentes y propuestas presentadas dentro de los procesos de
selección de contratistas que le sean asignados.</t>
  </si>
  <si>
    <t>3 . Entregar los documentos generados en los diferentes procesos de selección en las etapas
precontractual y contractual para el cargue en el SECOP y demás plataformas virtuales involucradas en
procesos de contratación de forma oportuna.</t>
  </si>
  <si>
    <t>4 . Realizar la revisión y aprobación de las pólizas de los contratos que suscriba la Entidad y acompañar los
procesos derivados de verificación de las mismas.</t>
  </si>
  <si>
    <t>5 . Proyectar las respuestas a derechos de petición y demás comunicaciones oficiales, gestionando la
administración de esta información en el aplicativo ORFEO.</t>
  </si>
  <si>
    <t>6 . Alimentar las bases de datos que sean necesarias para el almacenamiento oportuno de la información.</t>
  </si>
  <si>
    <t>7 . Gestionar y elaborar las modificaciones contractuales que le sean asignadas.</t>
  </si>
  <si>
    <t>1 . Hacer seguimiento a las obligaciones por pagar constituidas a 31 de diciembre de 2024 y realizar las
actividades necesarias para la depuración de estas</t>
  </si>
  <si>
    <t>2 . Proyectar los formatos y actos administrativos para liberación de saldos contratos de prestación de
servicios profesionales y de apoyo a la gestión del FDL.</t>
  </si>
  <si>
    <t>3 . Elaborar las actas de liberación de saldo y fenecimiento de las obligaciones por pagar.</t>
  </si>
  <si>
    <t>4 . Dar respuesta a las consultas verbales y escritas, relacionadas con temas de orden presupuestal y
financiero, así como en la elaboración de informes que sobre la materia soliciten los órganos de control y/o
dependencias internas de la administración local.</t>
  </si>
  <si>
    <t>5 . Tramitar las modificaciones presupuestales, apoyar jurídicamente en la elaboración del anteproyecto de
presupuesto y en la armonización presupuestal, brindar apoyo jurídico en el análisis financiero de los
proyectos de inversión.</t>
  </si>
  <si>
    <t>6 . Proyectar las respuestas dentro de los términos legales, de las solicitudes, requerimientos y peticiones
que le sean asignados.</t>
  </si>
  <si>
    <t>7 . Contribuir jurídicamente al desarrollo de los diversos trámites y actividades financieras y presupuestales
que se generen en el Área para el Desarrollo Local Administrativo y Financiero</t>
  </si>
  <si>
    <t>8 . Contribuir jurídicamente todo lo relacionado a los descuentos ordenados mediante embargos a
contratistas</t>
  </si>
  <si>
    <t>8 . Las demás que sean inherentes al objeto contractual y que sean solicitadas por el supervisor y/o apoyo a
la supervisión del contrato</t>
  </si>
  <si>
    <t>1 . Realizar el apoyo logístico para llevar a cabo el desarrollo de las actividades y operativos adelantados
por la Alcaldía Local en temas ambientales</t>
  </si>
  <si>
    <t>2 . Realizar el acompañamiento de talleres y capacitaciones a la comunidad sobre normatividad en el marco
de las buenas practicas de gestión de los residuos solidos.</t>
  </si>
  <si>
    <t>3 . Apoyar actividades relacionadas con la prevención y cuidado del medio Ambiente de la localidad con
apoyo de otras entidades.</t>
  </si>
  <si>
    <t>4 . Desarrollar acciones de intervención y recuperación de espacio y zonas verdes a través de acciones de
gestión donde se involucre a la comunidad en la conservación del mismo.</t>
  </si>
  <si>
    <t>5 . Apoyo a la gestión documental y al inventario de archivo de la Alcaldía Local en temas ambiental.</t>
  </si>
  <si>
    <t>6 . Responder a las solicitudes de la ciudadanía como de entes de control, oficios, derechos de petición y/o
similares que sean radicados en el aplicativo Orfeo y/o por diferentes medios, que le sean asignados.</t>
  </si>
  <si>
    <t>7 . Apoyar las demás actividades que le sean asignadas por el Alcalde Local y/o el apoyo a la
supervisión del contrato y que surjan de la naturaleza del contrato</t>
  </si>
  <si>
    <t>1 . Realizar las actividades precontractuales, contractuales y/o de seguimiento que sean necesarias para la
correcta ejecución de la meta ¿Implementar 750 acciones de fomento para la agricultura urbana¿ del
proyecto 1995 ¿Sembrando emprendimiento urbano¿</t>
  </si>
  <si>
    <t>8 . Las demás actividades que le sean asignadas por el supervisor y/o apoyo a la supervisión del contrato
que sean relacionadas con el objeto del contrato.</t>
  </si>
  <si>
    <t>1 . Canalizar las necesidades de la comunidad al interior de las diferentes áreas de la Alcaldía Local según
su competencia, y ante las entidades públicas del orden Distrital y Nacional según sea el caso.</t>
  </si>
  <si>
    <t>2 . Identificar las necesidades del territorio asignado y de los ciudadanos que la habitan teniendo en cuenta
sus características culturales, étnicas, edades, estratos etc.</t>
  </si>
  <si>
    <t>3 . Realizar una caracterización del territorio apoyándose en el diagnóstico de la localidad, e identificando
sus características demográficas, de infraestructura y servicios públicos, de salud, educación, vivienda,
seguridad, desarrollo económico, deportes, etc.</t>
  </si>
  <si>
    <t>4 . Identificar y caracterizar a los líderes comunitarios, deportivos, sociales, religiosos y empresariales del
territorio asignado, así como representantes de entidades públicas y distritales. Con base en esta
identificación, articular una red de actores estratégicos que
permita establecer alianzas y generar acciones coordinadas orientadas a la solución de problemáticas y
necesidades prioritarias de la comunidad.</t>
  </si>
  <si>
    <t>5 . Realizar recorridos territoriales de manera periódica en el área asignada, con el fin de garantizar
presencia institucional continua en el marco de la Gerencia de la Solución a su cargo, documentando cada
recorrido mediante registros, informes o reportes mensuales que evidencien las acciones realizadas, los
actores contactados y las situaciones identificadas en el territorio.</t>
  </si>
  <si>
    <t>6 . Asistir a todas las reuniones que se citen relacionadas con las Gerencias de la Solución.</t>
  </si>
  <si>
    <t>7 . Atender a los ciudadanos, dejando registro de al menos el 100 % de las interacciones en los medios
institucionales establecidos para tal fin.</t>
  </si>
  <si>
    <t>8 . Apoyar en la revisión y seguimiento de las respuestas peticiones, quejas, reclamos y sugerencias
presentadas por los ciudadanos y entes de control, que le sean asignadas mediante el aplicativo ORFEO
y/o Bogotá te escucha, de manera oportuna y dentro de los términos de ley.</t>
  </si>
  <si>
    <t>9 . Las demás que sean inherentes al objeto contractual, que se encuentren en la normatividad vigente o
sean solicitadas por el supervisor y/o apoyo a la supervisión del contrato.</t>
  </si>
  <si>
    <t>1 . Realizar las actividades de apoyo a la supervisión de los contratos o convenios que le sean asignados,
de conformidad con las disposiciones legales vigentes.</t>
  </si>
  <si>
    <t>4 . Asistir a las reuniones, consejos, mesas e instancias de participación que se generen o se relacionen
con los asuntos locales o que se desarrollen en la localidad, que le sean designados por el Alcalde y/o el
apoyo a la supervisión del contrato.</t>
  </si>
  <si>
    <t>7 . Las demás actividades que le sean asignadas por el supervisor y/o apoyo a la supervisión del contrato
que sean relacionadas con el objeto del contrato.</t>
  </si>
  <si>
    <t>4 . Apoyar al Alcalde en la revisión y seguimiento de temas de tipo contractual, que por su naturaleza tenga
o requieran una atención especial por parte de la Alcaldía local de suba y los órganos de control.</t>
  </si>
  <si>
    <t>5 . Revisar y/o proyectar las actas de liquidación de los contratos o convenios y demás acuerdos de
voluntades que suscriba el Fondo de Desarrollo Local de Suba- Alcaldía Local de Suba</t>
  </si>
  <si>
    <t>6 . Emitir los conceptos jurídicos de carácter contractual y realizar los análisis de tipo jurídico de la misma
índole que le sean asignados por la supervisión del contrato.</t>
  </si>
  <si>
    <t>7 . Realizar evaluaciones jurídicas de los proponentes y propuestas presentadas dentro de los procesos de
selección de contratistas que le sean asignados.</t>
  </si>
  <si>
    <t>8 .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t>
  </si>
  <si>
    <t>9 . Realizar el apoyo a la supervisión de los contratos y/o convenios que le sean asignados por el supervisor
del contrato.</t>
  </si>
  <si>
    <t>10 . Realizar y proyectar las actuaciones administrativas sancionatorias de tipo contractual que deba
adelantar el Fondo de Desarrollo Local de Suba-Alcaldía Local de Suba.</t>
  </si>
  <si>
    <t>11 . Remitir los documentos que le sean solicitados y mantener actualizadas las bases de datos que se
manejen.</t>
  </si>
  <si>
    <t>12 . Organizar la documentación física y digital relacionada con los procesos de participación ciudadana,
conforme a las instrucciones impartidas, así como a los manuales, métodos, procedimientos y normas
vigentes.</t>
  </si>
  <si>
    <t>13 . Las demás que sean inherentes al objeto contractual y que sean solicitadas por el supervisor y/o apoyo
a la supervisión del contrato.</t>
  </si>
  <si>
    <t>6 . Apoyar las demás actividades que le sean asignadas por el Alcalde Local y/o el apoyo a la supervisión
del contrato y que surjan de la naturaleza del contrato.</t>
  </si>
  <si>
    <t>1 . Acompañar los escenarios y espacios donde se vincule a la comunidad en actividades propias de la
gestión local como procesos de movilización ciudadana, monitoreo a disturbios, operativos de seguridad,
actividades interinstitucionales, atención de emergencias, eventos masivos o de alta complejidad que
constituyan un riesgo para la seguridad y convivencia ciudadana en la localidad.</t>
  </si>
  <si>
    <t>2 . Monitorear los sectores asignados, para el control, identificación, reporte y solución de los posibles
incidentes que se presenten.</t>
  </si>
  <si>
    <t>3 . Apoyar las jornadas de recuperación del espacio público realizadas en la localidad.</t>
  </si>
  <si>
    <t>4 . Apoyar logísticamente el desarrollo de las diferentes actividades previstas en cada uno de los
componentes, asignaciones y actividades en el marco de proyecto ¿CONFIANDO EN SU VECI, SUBA
CAMINA SEGURA¿ PLAN DE DESARROLLO LOCAL 2025-2028.</t>
  </si>
  <si>
    <t>5 . Apoyar en el suministro y consolidación de información obtenida de los procesos de recolección de
información en la localidad, así como en acciones de apoyo y acompañamiento a espacios e instancias que
defina la Alcaldía Local de Suba.</t>
  </si>
  <si>
    <t>6 . Suministrar de manera oportuna, precisa y veraz la información y/o actas o evidencias de reunión que se
requiere al apoyo a la supervisión o al supervisor del contrato, con el fin de dar trámite a los distintos
requerimientos por parte de la Alcaldía Local de Suba.</t>
  </si>
  <si>
    <t>7 . Generar espacios de interlocución que promuevan la convivencia ciudadana en el territorio que le sea
asignado por el Supervisor del contrato y/o apoyo a la supervisión del contrato.</t>
  </si>
  <si>
    <t>8 . Presentar los informes mensuales e informe final de la ejecución del contrato, en los tiempos
establecidos por Fondo de Desarrollo Local de Suba.</t>
  </si>
  <si>
    <t>9 . Asistir a las capacitaciones y/o reuniones que sean propias de la ejecución contractual.</t>
  </si>
  <si>
    <t>10 . Asistir mensualmente a mínimo 20 actividades que se programen con ocasión al cumplimiento del Plan
de Desarrollo Local 2025-2028 ¿CONFIANDO EN SU VECI , SUBA CAMINA SEGURA¿, por parte de la
Alcaldía Local, de acuerdo con la solicitud del supervisor y/o apoyo a la supervisión.</t>
  </si>
  <si>
    <t>11 . Promover y acompañar los ejercicios pedagógicos y logísticos delegados por el supervisor y/o apoyo a
la supervisión del objeto contractual con el fin de promover la convivencia, la cultura ciudadana y la
resolución pacífica de conflictos y otros asociados al Plan de Desarrollo Local 2025-2028 ¿CONFIANDO EN
SU VECI, SUBA CAMINA SEGURA¿.</t>
  </si>
  <si>
    <t>12 . Apoyar operativamente las actividades de recolección, clasificación y disposición adecuada de residuos
sólidos generados durante las intervenciones de recuperación del espacio público, desmonte de estructuras
no convencionales y acciones de embellecimiento en los entornos inspiradores y parques priorizados, en el
marco del cumplimiento del Plan de Desarrollo Local de Suba 2025¿2028: ¿Confiando en su veci, Suba
camina segura.</t>
  </si>
  <si>
    <t>13 . Las demás que sean inherentes al objeto contractual y sean solicitadas por el supervisor y/o apoyo a la
supervisión del contrato.</t>
  </si>
  <si>
    <t>1 . Implementar con oportunidad y calidad los procedimientos, protocolos e instructivos establecidos por la
Entidad para la operación y prestación del servicio Apoyos Económicos para personas mayores - Apoyo
Económico Tipo C.</t>
  </si>
  <si>
    <t>2 . Realizar las visitas de validación de condiciones de ingreso, las reportadas por informe único o por
novedades identificadas en las Subdirecciones Locales; así como una visita de validación de condiciones
anual de las personas mayores que no reportan novedad, procurando la oportunidad y calidad de la
información.</t>
  </si>
  <si>
    <t>3 . Realizar las consultas y cruces de bases de datos en SIRBE, VUR, Fosyga, Ruaf, Registraduría,
Inhumados, rama judicial, comprobador de derechos, DNP (Lugar puntaje de SISBEN) y las demás
consultas que permitan identificar alguna novedad de los participantes del servicio.</t>
  </si>
  <si>
    <t>4 . Diligenciar de manera oportuna, sistemática y permanente la ficha SIRBE y demás instrumentos o
formatos institucionales inherentes a los procedimientos del servicio Apoyos Económicos para personas
mayores - Apoyo Económico Tipo C</t>
  </si>
  <si>
    <t>5 . Verificar que se realice el registro de la totalidad de las variables contenidas en la ficha SIRBE en el
Sistema de información Misional - SIRBE, las fichas de seguimiento y registro de visitas de validación de
condiciones y los documentos que soportan la gestión y seguimiento de la operación y prestación del
servicio.</t>
  </si>
  <si>
    <t>6 . Clasificar, ordenar y archivar la documentación que genera el servicio Apoyos Económicos para
personas mayores - Apoyo Económico Tipo C, de acuerdo con la normatividad vigente y los procedimientos
establecidos por la Entidad, procurando el adecuado manejo y conservación de la documentación generada
con ocasión de la prestación del servicio.</t>
  </si>
  <si>
    <t>7 . Brindar la información requerida para dar respuesta a solicitudes de los ciudadanos, entes de control y
demás agentes internos y externos o para la elaboración de informes o presentaciones de la Secretaría
Distrital de Integración social, con calidad y oportunidad.</t>
  </si>
  <si>
    <t>8 . Preparar, asistir y participar en los consejos, comités, comisiones, reuniones, mesas y/o demás espacios
que indique el supervisor del contrato o sea convocado, socializando con oportunidad las actividades e
información que de ellas se deriven.</t>
  </si>
  <si>
    <t>9 . Realizar al inicio del contrato un plan de trabajo que dé cuenta del cumplimiento del objeto y obligaciones
contractuales, presentando un informe mensual de avance con las evidencias respectivas sobre las
actividades y/o productos programados, y una vez finalizado el contrato, entregar al/la supervisor/a en
medio digital, un informe final con los archivos y productos generados durante la vigencia del contrato.</t>
  </si>
  <si>
    <t>10 . Apoyar las contingencias y emergencias del Distrito Capital, de acuerdo con la normatividad, los
lineamientos y protocolos establecidos por la administración Distrital y el Gobierno Nacional</t>
  </si>
  <si>
    <t>11 . Cumplir con las demás actividades designadas por el supervisor del contrato relacionadas con el objeto
contractual</t>
  </si>
  <si>
    <t>1 . Implementar los procesos y procedimientos oficiales para la operación y prestación del servicio como
(Identificación, ingreso, prestacion, seguimiento y egreso), atendiendo las orientaciones de la Política
Pública Social para el Envejecimiento y la Vejez en el Distrito Capital, el Modelo de Atención integral para
las personas mayores y la gestión territorial de Política Pública Social para el Envejecimiento y la Vejez en
el Distrito Capital.</t>
  </si>
  <si>
    <t>2 . Garantizar que las personas mayores que son presentadas para el ingreso al servicio se encuentran en
la lista de espera del servicio (Solicitud de servicio e inscritos) de la SDIS y que cumplen con los criterios de
focalización y priorización establecidos en la normatividad vigente.</t>
  </si>
  <si>
    <t>3 . Realizar las visitas de de validación de condiciones en el lugar de domicilio de las personas mayores que
son presentadas para ingresar al servicio y que se encuentran registrados en la lista de espera del servicio
de la SDIS, validación de condiciones que se realiza en el lugar de domicilio de la persona mayor.</t>
  </si>
  <si>
    <t>4 . Realizar los cruces de bases de datos individuales de las personas mayores que ingresaran al servicio, a
las personas mayores que se encuentran como participantes del servicio y a las personas mayores que son
reportadas con novedades (Informe Único); realizar las acciones de seguimiento e identificación de
presuntos cobros indebidos en el marco del seguimiento y control del servicio social.</t>
  </si>
  <si>
    <t>5 . Garantizar que la información de las personas mayores vinculadas al servicio Apoyos para la Seguridad
Económica Tipo C, se encuentre actualizada y realizar el seguimiento mediante los cruces de bases de
datos, consulta en SIRBE, aplicativo Processa, Catastro, FOSYGA, RUAF, Registraduría, Inhumados,
Rama judicial, Comprobador de Derechos, DNP (Puntaje de SISBEN), Simultaneidad, entre otros.</t>
  </si>
  <si>
    <t>6 . Realizar la visitas de validación de condiciones de las personas mayores que presentan novedades por
los cruces de bases de datos o en procedimiento de seguimiento y control que adelanta la Subdirección
para la Vejez y la Alcaldia Local.</t>
  </si>
  <si>
    <t>7 . Emitir los conceptos que le sean requeridos y aportar elementos de juicio, que sirvan de insumo, para la
toma de decisiones relacionadas con el desarrollo de las acciones de ingreso, activación, suspensión,
egreso y seguimiento, de las personas mayores vinculadas al servicio apoyo económico Tipo C teniendo en
cuenta, las orientaciones de gestión territorial de la Política Pública Social para el Envejecimiento y la Vejez
en el Distrito Capital</t>
  </si>
  <si>
    <t>8 . Aplicar los instrumentos necesarios (fichas, formatos, entre otros) para realizar seguimiento a las
actualizaciones y registro en el Sistema Misional SIRBE y las bases de datos, realizando las respectivas
consultas, además de realizar la crítica (verificación) de dichos instrumentos.</t>
  </si>
  <si>
    <t>9 . Diseñar, implementar y evaluar las actividades relacionadas con los encuentros de desarrollo humano,
de acuerdo con los lineamientos técnicos brindados por la Subdirección para la Vejez</t>
  </si>
  <si>
    <t>10 . Presentar dentro de los tiempos estipulados, los informes y productos requeridos por el-la Supervisor-a
del contrato y el-la Subdirector-a para la Vejez, utilizando para ello los formatos institucionales oficiales, así
como atender, tramitar y dar respuesta oportuna a las solicitudes de las y los ciudadanos y entes de
control, teniendo en cuenta los lineamientos y términos establecidos.</t>
  </si>
  <si>
    <t>11 . Participar en las reuniones y diferentes actividades que programe la Alcaldía Local, la Secretaría
Distrital de Integración Social - Subdirección para la Vejez y la Subdireccion Local</t>
  </si>
  <si>
    <t>12 . Las demás inherentes a su obligaciones contractuales y que se requieran para el cabal cumplimiento
del contrato.</t>
  </si>
  <si>
    <t>1 . Registrar en los tiempos establecidos con oportunidad y calidad las novedades y actuaciones
relacionadas (Cambios de estados, ingresos, egresos, traslados, solicitud de bloqueos) de acuerdo con la
implementación de los procedimientos establecidos para la operación y prestación del servicio de apoyos
económicos para personas mayores ¿ Apoyo Económico Tipo C, así como los actos administrativos.</t>
  </si>
  <si>
    <t>2 . Registrar con oportunidad y calidad en el aplicativo de focalización los datos de las personas mayores
que solicitan el servicio, y/o que se encuentran atendidas y/o vinculadas al servicio de apoyo económico
para personas mayores, teniendo en cuenta los instructivos que para tal efecto expida la Entidad.</t>
  </si>
  <si>
    <t>3 . Registrar en el SIRBE, con calidad y oportunidad la actualización de la información de las personas
mayores en estado En Atención, de acuerdo con los instructivos, protocolos, procedimientos en los
tiempos establecidos por la SDIS y la Subdirección para la Vejez.</t>
  </si>
  <si>
    <t>4 . Realizar las consultas y cruces de bases de datos en SIRBE, VUR, Fosyga, Ruaf Registraduría,
Inhumados, rama judicial, comprobador de derechos, DNP (Lugar puntaje de SISBEN) y las demás
consultas que permitan identificar alguna novedad de los participantes del servicio.</t>
  </si>
  <si>
    <t>5 . Apoyar en la implementación de los procedimientos generales, procedimientos específicos, protocolos e
instructivos establecidos por la Entidad para la operación y prestación del servicio Apoyos Económicos para
Personas Mayores y el procedimiento de gestión de cartera. Así como apoyar el desarrollo de las
actividades de los servicios de la Subdirección para la Vejez.</t>
  </si>
  <si>
    <t>6 . Clasificar, ordenar y archivar la documentación que genera el servicio de Apoyos Económicos para
Personas Mayores, de acuerdo con la normatividad vigente y los procedimientos establecidos por la
Entidad, procurando el adecuado manejo y conservación de la documentación generada con ocasión de la
prestación del servicio.</t>
  </si>
  <si>
    <t>7 . Brindar la información requerida para dar respuesta a solicitudes de los ciudadanos, entes de control y
demás agentes internos y externos o para la elaboración de informes o presentaciones requeridas, con
calidad y oportunidad.</t>
  </si>
  <si>
    <t>11 . Cumplir con las demás actividades designadas por el supervisor del contrato relacionadas con el objeto
contractual.</t>
  </si>
  <si>
    <t>1 . Realizar el apoyo a la supervisión de los contratos y convenios que le sean designados por el alcalde(sa)
Local, conforme con lo establecido en el Manual de Supervisión e Interventoría de la Secretaría Distrital de
Gobierno, incluyendo la elaboración de informes, certificaciones y demás acciones necesarias para la
depuración de los compromisos constituidos como obligaciones por pagar.</t>
  </si>
  <si>
    <t>2 . Elaborar los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</si>
  <si>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3 . Realizar actividades de apoyo en la revisión de cuentas naturales, apoyo en la programación anual del
PAC y las reprogramaciones requeridas por el Área de Gestión del Desarrollo Local y la depuración de los
compromisos constituidos como obligaciones por pagar de los procesos de funcionamiento a que haya
lugar.</t>
  </si>
  <si>
    <t>4 . Acompañar en la revisión y seguimiento de las respuestas Peticiones, Quejas, Reclamos y sugerencias
presentadas por los ciudadanos y entes de control, que le sean asignadas mediante el aplicativo ORFEO
y/o Bogotá te escucha, de manera oportuna y dentro de los términos de ley.</t>
  </si>
  <si>
    <t>5 . Participar en reuniones y comités a los cuales sea citado y/o designado en los temas de conformidad con
su objeto contractual.</t>
  </si>
  <si>
    <t>6 . Entregar oportunamente los documentos que le sean derivados de la gestión de los contratos asignados
como apoyo a la supervisión, al archivo o al responsable correspondiente, en los tiempos establecidos en la
Ley.</t>
  </si>
  <si>
    <t>7 . Realizar las diferentes actividades administrativas solicitadas por el ordenador del gasto y/o responsable
del Área de Gestión de Desarrollo Local.</t>
  </si>
  <si>
    <t xml:space="preserve">10 . Organizar la documentación física y digital relacionada con los procesos de participación ciudadana,
conforme a las instrucciones impartidas, así como a los manuales, métodos, procedimientos y normas
vigentes.
</t>
  </si>
  <si>
    <t>1 . Prestar el apoyo Técnico en sonido a la Alcaldía Local de Suba en los eventos que se requieran y/o que
soliciten a la Alcaldía o de la comunidad.</t>
  </si>
  <si>
    <t>2 . Preparar y diligenciar las planillas que den cuenta del uso de elementos utilizados en el marco de los
eventos y actividades</t>
  </si>
  <si>
    <t>3 . Reportar orpotunamente los daños o posibles riesgos identificados en el manejo de cada uno de los
equipos o elementos utilizados.</t>
  </si>
  <si>
    <t>4 . Realizar revisiones periódicas e informar al supervisor y/o apoyo a la supervisión del contrato y al Área
de Gestión para el Desarrollo Local, el estado actual de los equipos y proponer acciones de mejora con el
fin de mitigar los riesgos en el uso de los mismos.</t>
  </si>
  <si>
    <t>5 . Garantizar el cuidado y el buen manejo de los equipos o elementos de la entidad, en el marco de
eventos y actividades.</t>
  </si>
  <si>
    <t>6 . Asistir puntalmente a los eventos, reuniones de preparación, capacitación, información y demás
reuniones que se realicen y las que requiera su presencia.</t>
  </si>
  <si>
    <t>7 . Apoyar en la operatividad de los implementos de sonido, cableado y demás elementos que se requieran
durante las presentaciones y garantizar que su funcionamiento sea óptimo durante las mismas o informar a
tiempo los riesgos que implica un montaje artístico en el campo.</t>
  </si>
  <si>
    <t>8 . Apoyar a la persona que lídera el evento y/o actividad en todo lo relevante a aspectos logísticos para el
desarrollo de las actividades de los componentes asignados.</t>
  </si>
  <si>
    <t>9 . Realizar visitas previas al espacio donde se llevarán a cabo las actividades y/o eventos con el fin de
evaluar las necesidades y así garantizar el alistamiento previo y las condiciones óptimas del mismo.</t>
  </si>
  <si>
    <t>10 . Apoyar el traslado y custodia de los elementos y equipos que se ponen a disposición de las diferentes
actividades.</t>
  </si>
  <si>
    <t>11 . Cumplir con los protocolos utilizados por la Alcaldía para el retiro y el ingreso de los bienes en calidad
de préstamo.</t>
  </si>
  <si>
    <t>12 . Realizar el reporte de manera inmediata a la persona lider del evento o actividad, en el caso de
cualquier anomalia identificada</t>
  </si>
  <si>
    <t>13 . Las demás que se le asignen y que surjan de la naturaleza del contrato o que sean solicitadas por el
supervisor del contrato.</t>
  </si>
  <si>
    <t>1 . Apoyar en la revisión de las cuentas por pagar de los contratistas de acuerdo a la reprogramación del
PAC mensual.</t>
  </si>
  <si>
    <t>2 . Apoyar la liquidación de impuestos de los contratistas personas naturales y jurídicas que correspondan
de acuerdo a la reprogramación del PAC.</t>
  </si>
  <si>
    <t>3 . Apoyar la causación y grabación de los comprobantes productos de los movimientos contables en el
aplicativo SI-CAPITAL de acuerdo a la instrucción y revisión del contador F.D.L</t>
  </si>
  <si>
    <t>4 . Apoyar el proceso de implementación de las normas internacionales de contabilidad para el sector
público NICSP y NIIF</t>
  </si>
  <si>
    <t>5 . Apoyar en la depuración de los estados financieros en el marco de la implementación del nuevo marco
normativo contable.</t>
  </si>
  <si>
    <t>6 . Apoyar en la revisión, grabación y conciliación de multas correspondientes al fondo de desarrollo local</t>
  </si>
  <si>
    <t>7 . Apoyar la revisión de cuentas, ajustes y/o reclasificaciones pertinentes</t>
  </si>
  <si>
    <t>8 . Apoyar en la contabilización correspondiente a LIMAY en los módulos de almacén, inventario,
contabilidad e interfaz</t>
  </si>
  <si>
    <t>9 . Organizar el archivo contable, haciendo control, seguimiento y consulta en la aplicación a la normatividad
vigente en materia de gestión documental.</t>
  </si>
  <si>
    <t>10 . Apoyar las conciliaciones y cruces de información de acuerdo al manual de política contable.</t>
  </si>
  <si>
    <t>11 . Las demás actividades que le sean asignadas por el supervisor y/o apoyo a la supervisión del contrato
que sean relacionadas con el objeto del contrato.</t>
  </si>
  <si>
    <t>1 .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t>
  </si>
  <si>
    <t>2 . Apoyar a la supervisión de los contratos o convenios que le sean asignados, de conformidad con las
disposiciones legales.</t>
  </si>
  <si>
    <t>4 . Articular las actividades necesarias para garantizar la depuración de los compromisos constituidos como
obligaciones por pagar.</t>
  </si>
  <si>
    <t>7 . Articular la elaboración de los diagnósticos, documentos técnicos, análisis de sector, estudios de
mercado y todos los demás que hagan parte de la formulación de los proyectos a su cargo.</t>
  </si>
  <si>
    <t>1 . Realizar las actividades precontractuales, contractuales y/o de seguimiento que sean necesarias para la
correcta ejecución de la meta ¿Beneficiar 575 estudiantes de programas de educación superior con apoyo
de sostenimiento para la permanencia¿ del proyecto 1994 ¿Jóvenes formados para el futuro¿</t>
  </si>
  <si>
    <t>1 . Apoyar la supervisión de contratos y convenios relacionados con el componente de gestión ambiental
que le sean designados por el alcalde(sa) Local, conforme con lo establecido en el Manual de Supervisión e
Interventoría de la Secretaría Distrital de Gobierno.</t>
  </si>
  <si>
    <t>2 . Atender las solicitudes de la comunidad, entidades gubernamentales y privadas o de oficio, por
presuntos casos de maltrato animal mediante visitas de verificación.</t>
  </si>
  <si>
    <t>3 . Articular acciones, actividades y jornadas con el IDPYBA en territorio.</t>
  </si>
  <si>
    <t>4 . Asistir y acompañar reuniones de instancias de participación ciudadana, principalmente al Consejo Local
PyBA.</t>
  </si>
  <si>
    <t>5 . Presidir como delegado del Alcalde Local los consejos locales PyBA formalizados, dando cumplimiento
al acuerdo 524 de 2013.</t>
  </si>
  <si>
    <t>6 . Acompañar actividades, brigadas y jornadas PyBA, brindando apoyo logístico a nivel local, tanto con
entidades como con la comunidad.</t>
  </si>
  <si>
    <t>7 . Servir de enlace entre la comunidad y el IDPYBA para la atención de requerimientos relacionados con la
protección y el bienestar animal de la localidad.</t>
  </si>
  <si>
    <t>8 . Llevar a cabo el registro de perros potencialmente peligrosos ante la alcaldía localidad y el registro
Ciudadano de 4 patas de IDPYBA</t>
  </si>
  <si>
    <t>9 . Realizar una estrategia de identificación de problemáticas, necesidades y aliados en la localidad para la
atención de los animales</t>
  </si>
  <si>
    <t>1 . Realizar y entregar para aprobación un cronograma de actividades y de entrega de productos asociados
al presente contrato y el plan de trabajo.</t>
  </si>
  <si>
    <t>2 . Participar en las sesiones de coordinación y capacitación programadas en temas de participación de la
Alcaldía Local.</t>
  </si>
  <si>
    <t>3 . Acompañar y liderar la estrategia de comunicaciones del sector cultural.</t>
  </si>
  <si>
    <t>4 . 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t>
  </si>
  <si>
    <t>5 . Mantener actualizada la Base de Datos del sector de arte, cultura y patrimonio de la localidad.</t>
  </si>
  <si>
    <t>6 . Acompañar los procesos de caracterización y diagnósticos del sector cultural y organizaciones en la
localidad.</t>
  </si>
  <si>
    <t>7 . Acompañar los procesos de fortalecimiento de las organizaciones, agrupaciones y actores del sector
cultural.</t>
  </si>
  <si>
    <t>8 . Acompañar la atención de solicitudes y suministro de información local relacionada con arte, cultura y
patrimonio.</t>
  </si>
  <si>
    <t>9 . Acompañar la producción y logística de las actividades realizadas por la Alcaldía Local.</t>
  </si>
  <si>
    <t>10 . Acompañar la presentación o rendición de informes a los entes de control, entidades, instancias de
participación y comunidad en general.</t>
  </si>
  <si>
    <t>11 . Asistir a las reuniones a las que sea citado o designado, para la atención de los asuntos relacionados
con el objeto contractual.</t>
  </si>
  <si>
    <t>1 . Crear, realizar y producir vídeos, programas y capsulas audiovisuales que transmitan un mensaje en la
comunicación interna y externa sobre la gestión de la Alcaldía Local de acuerdo con los lineamientos
establecidos por la Oficina Asesora de Comunicaciones de la Secretaría Distrital de Gobierno.</t>
  </si>
  <si>
    <t>2 . Apoyar la producción de fotografías y la realización de piezas audiovisuales de los acontecimientos,
hechos y eventos de la Alcaldía Local que ilustren las noticias en un medio de comunicación escrito,
impreso o digital.</t>
  </si>
  <si>
    <t>3 . Realizar el registro en video de los recorridos, operativos realizados en las localidades, así como de los
eventos externos e internos de la Alcaldía Local.</t>
  </si>
  <si>
    <t>4 . Realizar el revelado, impresión, ampliación, retoque y reproducción del material fotográfico, a través del
uso de software y demás herramientas informáticas, de acuerdo con los sistemas establecidos en la
Alcaldía Local.</t>
  </si>
  <si>
    <t>5 . Realizar la obtención de imágenes que reflejen la misión de la Alcaldía Local, con el fin de actualizar el
banco de imágenes y material audiovisual.</t>
  </si>
  <si>
    <t>6 . Realizar el registro audiovisual y seguimiento de las obras de infraestructura ejecutadas por la Alcaldía
Local, con tomas desde el mismo ángulo antes, durante y después de la ejecución de la obra.</t>
  </si>
  <si>
    <t>7 . Realizar la sistematización y archivo del material audiovisual de la Alcaldía Local.</t>
  </si>
  <si>
    <t>8 . Crear piezas audiovisuales para campañas y eventos institucionales</t>
  </si>
  <si>
    <t>9 . Revisar el correcto funcionamiento de los equipos de cámara y de grabación que estén a su cargo.</t>
  </si>
  <si>
    <t>10 . Participar en la preparación, diseño y montaje de material fotográfico para exposiciones y eventos
institucionales, orientados a promover y difundir actividades de la Alcaldía Local.</t>
  </si>
  <si>
    <t>11 . Ordenar, clasificar y registrar el material fotográfico y de video para la realización del archivo, a fin de
conservar adecuadamente la memoria del material audiovisual de la Alcaldía Local, conforme los
procedimientos establecidos por Sistema Integrado de Gestión de Calidad de la Secretaría Distrital de
Gobierno.</t>
  </si>
  <si>
    <t>12 . Entregar el archivo fotográfico a las personas encargadas para la generación de contenido gráfico,
teniendo en cuenta las directrices establecida por el Sistema Integrado de Gestión de la Secretaría Distrital
de Gobierno.</t>
  </si>
  <si>
    <t>1 . Identificar la brecha entre el Modelo de seguridad y privacidad de la información y la situación de la
Alcaldía Local de Suba.</t>
  </si>
  <si>
    <t>2 . Elaborar el autodiagnóstico correspondiente a la política de Seguridad Digital del Modelo Integrado de
Planeación y Gestión.</t>
  </si>
  <si>
    <t>3 . Realizar un diagnóstico de la implementación de la Ley 1581 de 2012 y demás disposiciones aplicables
a la Alcaldía Local de Suba sobre protección de datos personales.</t>
  </si>
  <si>
    <t>4 . Elaborar el plan de trabajo y desarrollar las actividades necesarias para la implementación del Modelo de
Seguridad y privacidad de la información en la Alcaldía Local de Suba</t>
  </si>
  <si>
    <t>5 . Proponer y realizar seguimiento mensual a la implementación y cumplimiento de las políticas de
seguridad, normativas y procedimientos aplicables a la Alcaldía Local de Suba.</t>
  </si>
  <si>
    <t>1 . Realizar el respectivo acompañamiento jurídico a los operativos ejecutados por la Alcaldía Local de
Suba, coordinados con la finalidad de restituir el espacio público objeto de ocupación indebida y la
verificación del cumplimiento de los requisitos de la Ley 232 de 1995 para los establecimientos de comercio.</t>
  </si>
  <si>
    <t>2 . Realizar el control y seguimiento por medio de actos administrativos de tramite o de fondo, al
cumplimiento del régimen urbanístico y de obras en la localidad de Suba.</t>
  </si>
  <si>
    <t>3 . Revisar y analizar la clasificación realizada por los contratistas abogados de los expedientes asignados
por vigencia y tipologías: espacio público, establecimientos de comercio Ley 232 de 1995 y régimen de
obras y urbanismo.</t>
  </si>
  <si>
    <t>4 . Revisar los actos administrativos correspondientes, conforme con la normatividad vigente, que permitan
impulsar efectivamente los expedientes propendiendo por una decisión de fondo y/o su oportuna
terminación o cierre y presentarlos al profesional que cumpla con el rol de supervisión estratégica de
depuración e impulso procesal local para su revisión.</t>
  </si>
  <si>
    <t>5 . Realizar los ajustes a los proyectos de actos administrativos realizados por los contratistas abogados a
partir de las observaciones y/o modificaciones sugeridas por el profesional que cumpla con el rol de
supervisión estratégica de depuración e impulso procesal local de la Alcaldía, o quien este designe.</t>
  </si>
  <si>
    <t>6 . Revisar los documentos para firma del alcalde local, de las solicitudes de información y/o concepto
dirigidas a las instancias distritales competentes y realizar su respectivo seguimiento.</t>
  </si>
  <si>
    <t>7 . Revisar la tipificación del reparto asignado, los expedientes que pueden ser archivados a partir de las
causales de caducidad y/o prescripción y/o perdida de fuerza de ejecutoria del acto administrativo.</t>
  </si>
  <si>
    <t>8 . Las demás que se le asignen y que surjan de la naturaleza del contrato.</t>
  </si>
  <si>
    <t>1 . Convocar y desarrollar actividades de prevención de carácter pedagógico (visitas, reuniones o talleres)
en zonas o sectores priorizados tratando de lograr el acatamiento voluntario de normas y presentar informe
de la labor realizada estableciendo si hubo o no acatamiento voluntario y propuesta a desarrollar</t>
  </si>
  <si>
    <t>2 . Diagnosticar la problemática evidenciada en los sectores o zonas visitadas y presentar propuestas de
Intervención.</t>
  </si>
  <si>
    <t>3 . Asistir a las reuniones que le sean delegadas o convocadas.</t>
  </si>
  <si>
    <t>4 . Asistir a los operativos que le sean delegados.</t>
  </si>
  <si>
    <t>5 . Atender a los ciudadanos en las fechas y horas establecidas de atención</t>
  </si>
  <si>
    <t>6 . Dar respuesta a la totalidad de los derechos de petición y demás solicitudes reasignadas y
mensualmente hacer un reporte o informe de los oficios elaborados de acuerdo a planilla o formato
preestablecido</t>
  </si>
  <si>
    <t>7 . Al finalizar el contrato se debe haber dado respuesta al 100% de las peticiones y documentos
reasignados en el ORFEO</t>
  </si>
  <si>
    <t>8 . Al finalizar el contrato se debe haber incorporado el 100% de los documentos reasignados a los
respectivos expedientes/IVC/ archivo, de tal manera que no queden documentos sin archivar.</t>
  </si>
  <si>
    <t>9 . Las demás que se reasignen de acuerdo al objeto contractual</t>
  </si>
  <si>
    <t>1 . Articular con entidades distritales la territorialización e implementación de la Política Pública Distrital de
juventud.</t>
  </si>
  <si>
    <t>2 . Articular con entidades distritales la realización de diagnósticos, caracterizaciones y gestión de la
información e indicadores que evidencien la situación de la juventud y/o vejez en la localidad y articular el
desarrollo de acciones para mitigar sus necesidades.</t>
  </si>
  <si>
    <t>3 . Diseñar estrategias de gestión de la información, creación e indicadores, recolección de datos
cuantitativos y cualitativos y manejo adecuado de la información de acuerdo a la política de datos abiertos y
manejo de datos vigentes.</t>
  </si>
  <si>
    <t>4 . Efectuar la planeación, gestión, convocatoria, acompañamiento y seguimiento a la participación e
instancias de juventud, en pro de fortalecer sus procesos de participación, representación, diálogo,
concertación e incidencia en la dinámica a nivel local.</t>
  </si>
  <si>
    <t>5 . Servir de enlace entre organizaciones e instancias de participación local de juventud con las autoridades
locales, a fin de visibilizar sus demandas y propuestas para garantizar el ejercicio de sus derechos.</t>
  </si>
  <si>
    <t>6 . Prestar el apoyo para atender los requerimientos verbales y escritos que se presenten en temas de
juventud y/o vejez de la localidad de Suba.</t>
  </si>
  <si>
    <t>7 . Realizar los eventos ciudadanos y/o comunitarios que le sean designados.</t>
  </si>
  <si>
    <t>8 . Dar respuesta de los requerimientos y peticiones relacionados con el tema de participación.</t>
  </si>
  <si>
    <t>9 . Suministrar información para la presentación o rendición de informes a los entes de control, entidades,
instancias de participación y comunidad en general.</t>
  </si>
  <si>
    <t>10 . Asistir a las reuniones a las que sea citado o designado, para la atención de los asuntos relacionados
con el objeto contractual.</t>
  </si>
  <si>
    <t>11 . Participar en el diseño e implementación de acciones de fortalecimiento de organizaciones de
juventudes.</t>
  </si>
  <si>
    <t>12 . Participar en la formulación de proyectos de inversión asociados a los temas de juventud que se
financien con fondos de desarrollo local.</t>
  </si>
  <si>
    <t>13 . Realizar la supervisión de contratos y convenios que le sean designados por el alcalde(sa) Local,
conforme con lo establecido en el Manual de Supervisión e Interventoría de la Secretaría Distrital de
Gobierno.</t>
  </si>
  <si>
    <t>14 . Las demás que sean inherentes al objeto contractual, que se encuentren en la normatividad o que sean
solicitadas por el supervisor del contrato.</t>
  </si>
  <si>
    <t>11 . Registrar correctamente en el Aplicativo SI ACTUA la actuación realizada en cada uno de los expedientes
asignados, dejando constancia en el expediente físico de dicha actualización.</t>
  </si>
  <si>
    <t>1 . Apoyar el proceso de consolidación de la información y actualización de bases de datos en los diferentes
aplicativos</t>
  </si>
  <si>
    <t>2 . Proyectar documentos y responder a las solicitudes de la ciudadanía, entes de control, derechos de
petición y/o similares que sean radicados en el aplicativo Orfeo y/o por diferentes medios que le sean
asignados.</t>
  </si>
  <si>
    <t>3 . Apoyar la elaboración de documentos técnicos y presentaciones que hagan parte de las acciones
realizadas en la oficina de planeación</t>
  </si>
  <si>
    <t>4 . Acompañar las actividades relacionadas con la implementación, cargue, manejo, validación y
actualización de información el aplicativo SIPSE.</t>
  </si>
  <si>
    <t>5 . Acompañar las actividades relacionadas con la elaboración de documentos técnicos y seguimiento que
hagan parte del proceso de presupuestos participativos.</t>
  </si>
  <si>
    <t>6 . Apoyar la actualización del banco de proyectos, fichas EBI, DTS y demás documentos necesarios para
los proyectos de inversión que le sean asignados</t>
  </si>
  <si>
    <t>7 . Participar en las reuniones en los cuales sea designado por el apoyo a la supervisión y/o la supervisión.</t>
  </si>
  <si>
    <t>8 . Apoyar las demás actividades que le sean asignadas por el Alcalde Local y/o el apoyo a la supervisión
del contrato y que surjan de la naturaleza del contrato</t>
  </si>
  <si>
    <t>1 . Apoyar al administrador de red en el levantamiento del inventario y la elaboración del diagnóstico técnico
de los recursos tecnológicos y licenciamientos de la Alcaldía Local</t>
  </si>
  <si>
    <t>12 . Las demás que sean inherentes al objeto contractual, que se encuentren en la normatividad o que sean
solicitadas por el supervisor del contrato</t>
  </si>
  <si>
    <t>1 . Realizar el plan de trabajo y cronograma de actividades al inicio de la ejecución, el cual deberá ser
aprobado por el supervisor y/o el apoyo a la supervisión del contrato.</t>
  </si>
  <si>
    <t>2 . Apoyar a las personas que realizarán los procesos de experimentación, investigación, observatorio de
tendencias y oportunidades, así como la estructuración de proyectos, acompañamiento a los participantes
en el proceso para maximizar su potencial, que pueden ser representantes líderes, representantes de las
juntas de acción comunal, entre otros, que podrían participar en el laboratorio</t>
  </si>
  <si>
    <t>3 . Elaborar las propuestas metodológicas y proporcionar los contenidos para llevar a cabo los procesos de
investigación sobre diferentes métodos y técnicas de innovación requeridos por SubaLab.</t>
  </si>
  <si>
    <t>4 . Acompañar las diferentes reuniones que se programen para coordinar la realización de los procesos en
la localidad de Suba</t>
  </si>
  <si>
    <t>5 . Diseñar y/o vincular talleres presenciales y/o virtuales en materia de innovación para los funcionarios y
contratistas de la Entidad.</t>
  </si>
  <si>
    <t>6 . Brindar apoyo a la gestión institucional que se requiera para la adecuada realización de modelos de
mejoramiento organizacional</t>
  </si>
  <si>
    <t>7 . Realizar eventos y muestras de los prototipos creados durante el programa</t>
  </si>
  <si>
    <t>8 . Elaborar y diseñar fichas de idea o de concepto de los prototipos para orientar la implementación hacia
el plan de desarrollo, presupuestos participativos, vinculación con el sector u otra ruta de solución</t>
  </si>
  <si>
    <t>9 . Asistir a los eventos que sean liderados por Subalab y realizar la logística para garantizar el éxito de
eventos virtuales y presenciales</t>
  </si>
  <si>
    <t>10 . Elaborar informe que reporte los alcances de ciudadanos y el impacto de los diseños desarrollados</t>
  </si>
  <si>
    <t>11 . Todas las demás actividades en el marco del objeto contractual</t>
  </si>
  <si>
    <t>1 . Apoyar en todo el proceso de entrega por parte de Fondo de Desarrollo Local de Suba de los elementos bajo Contratos de comodatos a las Juntas de Acción Comunal (JAC) Y Asociaciones de la Localidad de Suba y en el reintegro de estos cuando se presenten</t>
  </si>
  <si>
    <t>2 . Apoyar en la elaboración de los diferentes registros en el Aplicativo SI CAPITAL, como son: ingreso, salidas de bienes de consumo y devolutivos, traslados entre dependencias, salidas por comodatos, Egresos a las diferentes Dependencias u Organizaciones del DISTRITO CAPITAL, así como imprimir y organizar en un orden consecutivo el registro de los movimientos resultantes en la Oficina de Alancen, archivo que deberá llevarse conforme la ley de archivo vigente</t>
  </si>
  <si>
    <t>3 . Apoyar en la depuración de los elementos calificados para baja y trámites para la entrega a la Empresa designada por el Fondo de Desarrollo Local de SUBA en la enajenación de los elementos</t>
  </si>
  <si>
    <t>4 . Apoyar en la Actualización de los inventarios individuales de cada funcionario o contratista en el aplicativo SI CAPITAL para mantener todo el Inventario de la entidad acorde a base de datos.</t>
  </si>
  <si>
    <t>5 . Apoyar en la toma física estableciendo existencias y faltantes del kárdex elementos de consumo cada cierre de mes en el Almacén</t>
  </si>
  <si>
    <t>6 . Apoyar en la atención de los requerimientos y solicitudes de pedidos que realicen los diferentes funcionarios y/o contratistas del Fondo Desarrollo Local de Suba.</t>
  </si>
  <si>
    <t>7 . Mantener información clara, precisa y oportuna que facilite la toma de decisiones sobre los bienes que posee el Fondo de Desarrollo Local de Suba.</t>
  </si>
  <si>
    <t>8. Apoyar en la elaboración de documentos que se generen a través de los aplicativos del Sistema Integrado de Gestión</t>
  </si>
  <si>
    <t>9 . Apoyar al almacenista en los comités de los cuales hace parte y asistir a las reuniones que se le citen</t>
  </si>
  <si>
    <t>10 . Las demás que sean inherentes al objeto contractual, que se encuentren en la normatividad vigente o sean solicitadas por el supervisor y/o apoyo a la supervisión del contrato.</t>
  </si>
  <si>
    <t>1. Brindar acompañamiento jurídico transversal en las diferentes etapas del ciclo de contratación, articulando los componentes técnicos y jurídicos para garantizar la correcta estructuración, ejecución y seguimiento de los procesos.</t>
  </si>
  <si>
    <t>2. Proponer la adopción de herramientas de legaltech y legaldesign para optimizar la producción documental, la gestión de la información y la comunicación de asuntos jurídicos, mejorando la eficiencia y la seguridad jurídica de la entidad</t>
  </si>
  <si>
    <t>3. Acompañar la preparación y participación en audiencias, comités y demás instancias de decisión relacionadas con la actividad contractual, aportando análisis y recomendaciones jurídicas para fortalecer la posición de la Alcaldía Local</t>
  </si>
  <si>
    <t>4. Elaborar informes de gestión con un enfoque de estrategia institucional, que permitan analizar la data contractual para la mejora continua de los procesos y la toma de decisiones con visión prospectiva.</t>
  </si>
  <si>
    <t>5. Diseñar y apoyar la implementación de herramientas de innovación para el seguimiento de metas y la gestión de proyectos del área, facilitando el control y la visualización del avance en el Plan de Desarrollo Local.</t>
  </si>
  <si>
    <t>6. Las demás actividades que que le sean asignadas por el Alcalde Local y/o el Apoyo a la Supervisión del contrato</t>
  </si>
  <si>
    <t>1 . Establecer los indicadores financieros para cada una de las necesidades de contratación que adelanta la entidad y que así lo ameriten</t>
  </si>
  <si>
    <t>2 . Apoyar financieramente en la formulación de procesos de contratación de la entidad, realizando análisis financiero y de riesgos para los procesos de contratación que se adelanten en la entidad</t>
  </si>
  <si>
    <t>3 . Realizar documentos financieros necesarios para los procesos de contratación en la etapa precontractual, contractual y liquidación que se adelanten en el Fondo de Desarrollo Local</t>
  </si>
  <si>
    <t>4 . Participar en los comités de estructuración y evaluación de los procesos contractuales que se adelanten en la entidad.</t>
  </si>
  <si>
    <t>5 . Apoyar la elaboración de estudios de mercado, análisis de sector y estudios previos en cada una de las necesidades de contratación de bienes y servicios de la entidad orientados a establecer las condiciones de los contratos a celebrar.</t>
  </si>
  <si>
    <t>6 . Atender, analizar y dar respuesta a las observaciones de carácter financiero y económico de los procesos de contratación de bienes y servicios</t>
  </si>
  <si>
    <t>7 . Elaboración de los informes de evaluación de las propuestas presentadas a los procesos de contratación como parte integrante del comité evaluador.</t>
  </si>
  <si>
    <t>8 . Realizar las evaluaciones en el componente técnico y/o financiero de los proponentes y las propuestas que le sean asignadas, en el marco de los procesos de selección de contratistas que adelanta en el Área de Gestión de Desarrollo Local.</t>
  </si>
  <si>
    <t>9 . Las demás que sean inherentes al objeto contractual y que sean solicitadas por el supervisor y/o apoyo a la supervisión del contrato.</t>
  </si>
  <si>
    <t>1. Acompañar al Fondo de Desarrollo Local de Suba en los procesos relacionados con los contratos de comodato suscritos con Juntas de Acción Comunal (JAC), asociaciones culturales, bibliotecas, así como en los convenios interadministrativos, en lo que respecta al seguimiento de los mismo.</t>
  </si>
  <si>
    <t>2. Acompañar en la actualización permanente del inventario correspondiente a cada contrato de comodato, registrado en la base de datos del aplicativo SI CAPITAL de la Secretaría de Gobierno Distrital</t>
  </si>
  <si>
    <t>3. Realizar visitas aleatorias de carácter mensual a los bienes entregados en comodato por el Fondo de Desarrollo Local de Suba, con el fin de verificar el adecuado uso, conservación y custodia de los elementos entregados en el marco de dichos contratos.</t>
  </si>
  <si>
    <t>4. Gestionar con el comodatario el reintegro de los elementos que se encuentren en condición de obsoletos, en desuso o que deban ser devueltos por erminación del contrato de comodato, con el fin de adelantar los procesos correspondientes para su baja, de conformidad con la normativa aplicable</t>
  </si>
  <si>
    <t>5. Elaborar y mantener actualizada una base de datos que consolide la información de las Juntas de Acción Comunal (JAC), asociaciones culturales, bibliotecas y convenios interadministrativos</t>
  </si>
  <si>
    <t>6. Elaborar los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</si>
  <si>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7. Realizar la revisión y seguimiento de las respuestas peticiones, quejas, reclamos y sugerencias presentadas por los ciudadanos y entes de control, que le sean asignadas mediante el aplicativo ORFEO y/o Bogotá te escucha, de manera oportuna y dentro de los términos de ley</t>
  </si>
  <si>
    <t>8. Acompañar al profesional almacenista en los comités en los que participe, tales como el Comité de Inventarios, el Comité de Sostenibilidad Contable y el Comité PIGA, desarrollando las tareas que le sean asignadas en el marco de dichos espacios</t>
  </si>
  <si>
    <t>9. Las demás que sean inherentes al objeto contractual, que se encuentren en la normatividad vigente o sean solicitadas por el supervisor y/o apoyo a la supervisión del contrato.</t>
  </si>
  <si>
    <t>1 . Realizar las diferentes actividades administrativas, en el marco de la gestión contractual que sean asignadas</t>
  </si>
  <si>
    <t>2 . Realizar los procesos y procedimientos de revisión archivo que resulten necesarios para garantizar la adecuada organización, conservación y administración de la documentación contractual, en cumplimiento de la normatividad vigente en materia de gestión documental.</t>
  </si>
  <si>
    <t>3 . Suministrar, en forma completa y oportuna, la documentación e información contractual que le sea solicitada por el supervisor y/o apoyo a la supervisión</t>
  </si>
  <si>
    <t>4 . Proyectar y hacer seguimiento de las respuestas Peticiones, Quejas, Reclamos y sugerencias presentadas por los ciudadanos y entes de control, que le sean asignadas mediante el aplicativo ORFEO y/o Bogotá te escucha, de manera oportuna y dentro de los términos de ley</t>
  </si>
  <si>
    <t>5 . Participar en reuniones y comités a los cuales sea citado y/o designado en los temas de conformidad con su objeto
contractual</t>
  </si>
  <si>
    <t>6 . Las demás que se le asignen y que surjan de la naturaleza del Contrato o que sean solicitadas por el supervisor del contrato.</t>
  </si>
  <si>
    <t>1 . Consolidar y revisar documentos precontractuales del Área de Gestión del Desarrollo verificando el cumplimiento de las metas establecidas en el Plan de Desarrollo Local y la normatividad aplicable</t>
  </si>
  <si>
    <t>2 . Acompañar el seguimiento y control a la ejecución de los proyectos de inversión, propuestas de ciudadanos a través del mecanismo de participación de presupuestos participativos y funcionamiento de la alcaldía local, conforme a los lineamientos institucionales y distritales en materia.</t>
  </si>
  <si>
    <t>3 . Consolidar la información de la formulación y ejecución de los Proyectos de Inversión realizada por el Área de Gestión del Desarrollo Local</t>
  </si>
  <si>
    <t>4 . Acompañar la ejecución de los procesos administrativos, técnicos que se adelanten en el Área de Gestión del Desarrollo Local, así como el control y evaluación de los diferentes planes, programas y proyectos adoptados en el plan de desarrollo local.</t>
  </si>
  <si>
    <t>5 . Revisar, analizar y atender los requerimientos de la ciudadanía, entes de control, derechos de petición y/o similares que sean radicados en el aplicativo Orfeo y/o por diferentes medios, que le sean asignados</t>
  </si>
  <si>
    <t>6 . Las demás actividades que se generen en temas de Planeación Local y que le sean asignadas por el Alcalde Local y/o el Apoyo a la Supervisión del contrato</t>
  </si>
  <si>
    <t>1 . Desarrollar o diseñar las piezas gráficas para los contenidos de las redes sociales y sitio web de la Alcaldía Local.</t>
  </si>
  <si>
    <t xml:space="preserve">2 . Realizar la adaptación gráfica de las campañas de la Alcaldía Local con el fin de lograr uniformidad en los mensajes y mantener un cronograma actualizado de las fechas de solicitud y entrega de las respectivas piezas. </t>
  </si>
  <si>
    <t xml:space="preserve">3 . Hacer seguimiento a la impresión y distribución de las piezas gráficas elaboradas para la estrategia digital y las campañas internas y externas de la Alcaldía Local. </t>
  </si>
  <si>
    <t xml:space="preserve">4 . Realizar la producción de contenidos audiovisuales en diferentes plataformas, tales como animación y video, en diversos medios y soportes. </t>
  </si>
  <si>
    <t xml:space="preserve">5 . Diseñar el montaje de piezas audiovisuales para la divulgación de las diferentes campañas y proyectos de la entidad. </t>
  </si>
  <si>
    <t xml:space="preserve">6. Realizar la conceptualización de contenidos y proyectos para su realización audiovisual. </t>
  </si>
  <si>
    <t>7 . Las demás que sean inherentes al objeto contractual, que se encuentren en la normatividad o que sean asignadas por el supervisor del contrato.</t>
  </si>
  <si>
    <t>1. Realizar la programación de actividades en la Casa de la Memoria, asegurando la disponibilidad de espacios y el cumplimiento de la agenda institucional.</t>
  </si>
  <si>
    <t>2. Supervisar la implementación de proyectos culturales, académicos, artísticos e institucionales que promuevan la memoria histórica de la localidad de Suba. Fomentar la creación de alianzas estratégicas con organizaciones culturales y educativas para fortalecer la misión de la Casa de la Memoria.</t>
  </si>
  <si>
    <r>
      <t xml:space="preserve">3. </t>
    </r>
    <r>
      <rPr>
        <sz val="7"/>
        <color theme="1"/>
        <rFont val="Times New Roman"/>
        <family val="1"/>
      </rPr>
      <t xml:space="preserve"> </t>
    </r>
    <r>
      <rPr>
        <sz val="11"/>
        <color theme="1"/>
        <rFont val="Aptos"/>
        <family val="2"/>
      </rPr>
      <t>Facilitar las interlocuciones con organizaciones sociales y otros grupos ciudadanos interesados en utilizar los espacios de la Casa de la Memoria. Promover la participación activa de la comunidad en las actividades desarrolladas.</t>
    </r>
  </si>
  <si>
    <t>4. Delegar y supervisar las tareas asignadas al equipo de gestión, asegurando el cumplimiento de sus responsabilidades contractuales.</t>
  </si>
  <si>
    <t>5. Gestionar y monitorear el estado de la infraestructura y el equipamiento de la Casa de la Memoria, garantizando su mantenimiento y buen funcionamiento. Reportar oportunamente las reparaciones y mejoras necesarias para mantener las instalaciones en condiciones adecuadas.</t>
  </si>
  <si>
    <t>6. Representar a la Casa de la Memoria en reuniones convocadas por el Alcalde Local, la Coordinación de Participación o cualquier otra autoridad relevante. Mantener una comu-nicación constante y efectiva con las entidades supervisoras y coordinadoras.</t>
  </si>
  <si>
    <t>7. Asegurar que todas las actividades y funciones realizadas en la Casa de la Memoria cumplan con la normativa vigente y los lineamientos contractuales establecidos.</t>
  </si>
  <si>
    <t>8. Atender y dar respuesta oportuna a las solicitudes, requerimientos y oficios relacionados con la Casa de la Memoria.</t>
  </si>
  <si>
    <r>
      <t>9.</t>
    </r>
    <r>
      <rPr>
        <sz val="7"/>
        <color theme="1"/>
        <rFont val="Times New Roman"/>
        <family val="1"/>
      </rPr>
      <t>  </t>
    </r>
    <r>
      <rPr>
        <sz val="11"/>
        <color theme="1"/>
        <rFont val="Aptos"/>
        <family val="2"/>
      </rPr>
      <t>Apoyar la supervisión de contratos y convenios que le sean designados por el/la Alcalde(sa) Local, conforme a lo establecido en el Manual de Supervisión e Interventoría de la Secretaría Distrital de Gobierno.</t>
    </r>
  </si>
  <si>
    <t>10. Organizar la documentación física y digital relacionada con los procesos de participación ciudadana, conforme a las instrucciones impartidas, así como a los manuales, métodos, procedimientos y normas vigentes.</t>
  </si>
  <si>
    <r>
      <t xml:space="preserve">11. </t>
    </r>
    <r>
      <rPr>
        <sz val="11"/>
        <color theme="1"/>
        <rFont val="Aptos Display"/>
        <family val="2"/>
        <scheme val="major"/>
      </rPr>
      <t>Cumplir</t>
    </r>
    <r>
      <rPr>
        <sz val="11"/>
        <color theme="1"/>
        <rFont val="Aptos"/>
        <family val="2"/>
      </rPr>
      <t xml:space="preserve"> con las demás obligaciones inherentes al objeto contractual, que se encuentren en la normatividad vigente o que sean solicitadas por el supervisor del contrato y/o como apoyo a la supervisión.</t>
    </r>
  </si>
  <si>
    <t>4. Acompañar al Alcalde en la revisión y seguimiento de temas de tipo contractual, que por su naturaleza tenga o requieran una atención especial por parte de la Alcaldía local de suba y los órganos de control</t>
  </si>
  <si>
    <t>5. Realizar evaluaciones jurídicas de los proponentes y propuestas presentadas dentro de los procesos de selección de contratistas que le sean asignados</t>
  </si>
  <si>
    <t>6. Entregar los documentos generados en los diferentes procesos de selección en las etapas precontractual, contractual y postcontractual para el cargue en el SECOP y demás plataformas virtuales involucradas en procesos de contratación de forma oportuna.</t>
  </si>
  <si>
    <t>7. Remitir los documentos que le sean solicitados y mantener actualizadas las bases de datos que se manejen</t>
  </si>
  <si>
    <t>8. Las demás que sean inherentes al objeto contractual y que sean solicitadas por el supervisor y/o apoyo a la supervisión del contrato</t>
  </si>
  <si>
    <t>1 . Asistir administrativamente las labores de las dependencias.</t>
  </si>
  <si>
    <t>2 . Realizar la recolección de información y los reportes solicitados o establecidos en la normatividad ambiental por
las diferentes entidades distritales, nacionales y entes de control, en lo que respecta a la gestión ambiental externa.</t>
  </si>
  <si>
    <t>3 . Apoyo a la gestión documental y al inventario de archivo del área de gestión ambiental.</t>
  </si>
  <si>
    <t>4 . Asistir a las reuniones, consejos, mesas e instancias de participación que se generen o se relacionen con los asuntos
locales o que se desarrollen en la localidad, que le sean designados por el Alcalde y/o el apoyo a la supervisión del
contrato.</t>
  </si>
  <si>
    <t>5 . Contrastar y consolidar base de datos con la información de la comunidad atendida por temas ambientales para
realizar el seguimiento de los requerimientos.</t>
  </si>
  <si>
    <t>6 . Consolidar cronograma de trabajo de las distintas líneas temáticas desarrolladas en la dependencia.</t>
  </si>
  <si>
    <t>7 . Gestionar las actividades del Orfeo que involucren la correspondencia de entrada y salida del área de gestión Ambiental.</t>
  </si>
  <si>
    <t>8 . Las demás actividades que le sean asignadas por el supervisor y/o apoyo a la supervisión del contrato que sean
relacionadas con el objeto del contrato.</t>
  </si>
  <si>
    <t>2 . Realizar los procesos y procedimientos de revisión archivo que resulten necesarios para garantizar la adecuada organización, conservación y administración de la documentación contractual, en cumplimiento de la normatividad
vigente en materia de gestión documental.</t>
  </si>
  <si>
    <t>3 . Suministrar, en forma completa y oportuna, la documentación e información contractual que le sea solicitada por
el supervisor y/o apoyo a la supervisión</t>
  </si>
  <si>
    <t>4 . Proyectar y hacer seguimiento de las respuestas Peticiones, Quejas, Reclamos y sugerencias presentadas por los
ciudadanos y entes de control, que le sean asignadas mediante el aplicativo ORFEO y/o Bogotá te escucha, de manera
oportuna y dentro de los términos de ley</t>
  </si>
  <si>
    <t>6 . Las demás que se le asignen y que surjan de la naturaleza del Contrato o que sean solicitadas por el supervisor del
contrato.</t>
  </si>
  <si>
    <t>1. Apoyar la supervisión de contratos y convenios que le sean designados por el alcalde(sa) Local, conforme con lo
establecido en el Manual de Supervisión e Interventoría de la Secretaría Distrital de Gobierno.</t>
  </si>
  <si>
    <t>2. Responder a las solicitudes de la ciudadanía como de entes de control, oficios, derechos de petición y/o similares
que sean radicados en el aplicativo Orfeo y/o por diferentes medios, que le sean asignados</t>
  </si>
  <si>
    <t>3. Apoyar las actividades de planeación presupuestal y seguimiento de los proyectos de inversión que le sean
asignados.</t>
  </si>
  <si>
    <t>6. Elaborar los diagnósticos,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</si>
  <si>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7. Las demás que sean inherentes al objeto contractual, que se encuentren en la normatividad o que sean solicitadas
por el supervisor del contrato.</t>
  </si>
  <si>
    <t>1 . Generar espacios de escucha activa con la comunidad, recepcionando solicitudes y gestionando su trámite mediante los oficios correspondientes, a través de los canales establecidos por la Alcaldía Local para tal fin.</t>
  </si>
  <si>
    <t>2 . Realizar recorridos y participar en mesas de trabajo en el territorio asignado, con el fin de reconocer e identificar las necesidades de la comunidad.</t>
  </si>
  <si>
    <t>3 . Elaborar mensualmente un plan de trabajo basado en las necesidades del territorio asignado, en articulación con los lineamientos de la Alcaldía Local.</t>
  </si>
  <si>
    <t>4 . Promover la articulación estratégica con la comunidad, líderes y organizaciones del sector asignado, orientada a la construcción de acciones de impacto que fortalezcan el desarrollo comunitario.</t>
  </si>
  <si>
    <t>5 . Realizar seguimiento a los compromisos adquiridos en las reuniones mensuales con la comunidad y las entidades participantes, garantizando su adecuada gestión.</t>
  </si>
  <si>
    <t>6 . Las demás obligaciones inherentes al objeto contractual que le sean asignadas por el supervisor y/o el apoyo a la supervisión del contrato.</t>
  </si>
  <si>
    <t>1 . Articular con los enlaces de la Subdirección de Asuntos Étnicos la realización de un diagnóstico que evidencie las situaciones de las comunidades negras, afrodescendiente y palenqueras de la localidad y articular el desarrollo de acciones para mitigar sus necesidades. 2 . Apoyar el fortalecimiento de los espacios de participación, diálogo, concertación, e interlocución de las comunidades Negras, Afrocolombianas y Palenqueras.</t>
  </si>
  <si>
    <t>2. Apoyar el fortalecimiento de los espacios de participación, diálogo, concertación, e interlocución de las
comunidades Negras, Afrocolombianas y Palenqueras.</t>
  </si>
  <si>
    <t>3 . Gestionar programas y proyectos en el Fondo de Desarrollo Local que conlleven a la materialización de la Política Pública Afro.</t>
  </si>
  <si>
    <t>4 . Prestar el apoyo para atender los requerimientos verbales y escritos que presenten la comunidad negra, afrocolombiana y palenquera residentes en el distrito capital en el ámbito local.</t>
  </si>
  <si>
    <t>5 . Realizar el seguimiento en la materialización de los proyectos, programas y actividades que se desarrollen en beneficio de la comunidad negra, afrodescendiente y palenquera residente en la localidad.</t>
  </si>
  <si>
    <t>6 . Realizar la supervisión de contratos y convenios relacionados con participación ciudadana que le sean designados por el (la) Alcalde (sa) Local, según lo establecido en el Manual de Supervisión e Interventoría de la Secretaría Distrital de Gobierno.</t>
  </si>
  <si>
    <t>7 . Organizar la documentación física y digital relacionada con los procesos de participación ciudadana, conforme a las instrucciones impartidas, así como a los manuales, métodos, procedimientos y normas vigentes.</t>
  </si>
  <si>
    <t>8 . Las demás que por su naturaleza le sean atribuidas por el/ la supervisor(a) conforme al objeto y alcance del contrato.</t>
  </si>
  <si>
    <t>1 . Acompañar los escenarios y espacios donde se vincule a la comunidad en actividades propias de la gestión local como procesos de movilización ciudadana, monitoreo a disturbios, operativos de seguridad, actividades interinstitucionales, atención de emergencias, eventos masivos o de alta complejidad que constituyan un riesgo para la seguridad y convivencia ciudadana en la localidad.</t>
  </si>
  <si>
    <t>2 . Monitorear los sectores asignados, para el control, identificación, reporte y solución de los posibles incidentes que se presenten.</t>
  </si>
  <si>
    <t>4 . Apoyar logísticamente el desarrollo de las diferentes actividades previstas en cada uno de los
componentes, asignaciones y actividades en el marco de proyecto ¿CONFIANDO EN SU VECI, SUBA CAMINA SEGURA¿ PLAN DE DESARROLLO LOCAL 2025-2028.</t>
  </si>
  <si>
    <t>5 . Apoyar en el suministro y consolidación de información obtenida de los procesos de recolección de información en la localidad, así como en acciones de apoyo y acompañamiento a espacios e instancias que defina la Alcaldía Local de Suba.</t>
  </si>
  <si>
    <t>6 . Suministrar de manera oportuna, precisa y veraz la información y/o actas o evidencias de reunión que se requiere al apoyo a la supervisión o al supervisor del contrato, con el fin de dar trámite a los distintos requerimientos por parte de la Alcaldía Local de Suba.</t>
  </si>
  <si>
    <t>7 . Generar espacios de interlocución que promuevan la convivencia ciudadana en el territorio que le sea asignado por el Supervisor del contrato y/o apoyo a la supervisión del contrato.</t>
  </si>
  <si>
    <t>10 . Asistir mensualmente a mínimo 15 actividades que se programen con ocasión al cumplimiento del Plan de Desarrollo Local 2025-2028 ¿CONFIANDO EN SU VECI , SUBA CAMINA SEGURA, por parte de la Alcaldía Local, de acuerdo con la solicitud del supervisor y/o apoyo a la supervisión.</t>
  </si>
  <si>
    <t>11 . Promover y acompañar los ejercicios pedagógicos y logísticos delegados por el supervisor y/o apoyo a la supervisión del objeto contractual con el fin de promover la convivencia, la cultura ciudadana y la resolución pacífica de conflictos y otros asociados al Plan de Desarrollo Local 2025-2028 ¿CONFIANDO EN SU VECI, SUBA CAMINA SEGURA.</t>
  </si>
  <si>
    <t>12 . Apoyar operativamente las actividades de recolección, clasificación y disposición adecuada de residuos sólidos generados durante las intervenciones de recuperación del espacio público, desmonte de estructuras no convencionales y acciones de embellecimiento en los entornos inspiradores y parques priorizados, en el marco del cumplimiento del Plan de Desarrollo Local de Suba 2025¿2028: ¿Confiando en su veci, Suba camina segura¿.</t>
  </si>
  <si>
    <t>1 . Elaborar los análisis del sector y demás documentos precontractuales que acompañan la estructuración de los procesos de contratación.</t>
  </si>
  <si>
    <t>2 . Proyectar, revisar y hacer seguimiento a las respuestas técnicas, económicas y financieras a las observaciones, conceptos, derechos de petición, y/o reclamaciones que se presenten a los procesos de contratación publicados.</t>
  </si>
  <si>
    <t>3 . Realizar seguimiento de la publicación y actualización de documentos en las plataformas de compra Publica.</t>
  </si>
  <si>
    <t>4 . Realizar las respectivas operaciones en la tienda virtual para la adquisición de bienes y servicios que se requieran.</t>
  </si>
  <si>
    <t>5 . Administrar la plataforma SECOP en las distintas etapas contractuales, así como realizar las gestiones necesarias ante la mesa de ayuda para el soporte que se requiera.</t>
  </si>
  <si>
    <t>6 . Brindar acompañamiento permanentemente a los actores que hacen parte de los procesos de contratación en lo referente a la configuración y/o publicación de los diferentes procesos contractuales en sus distintas etapas dentro de las plataformas del Sistema Electrónico de Contratación Pública- SECOP.</t>
  </si>
  <si>
    <t>7 . Elaborar y ajustar los formatos del grupo de contratación que requieran.</t>
  </si>
  <si>
    <t>8 . Realizar las demás actividades que le solicite el supervisor y que tengan relación con el objeto contractual.</t>
  </si>
  <si>
    <t>1 . Canalizar las necesidades de la comunidad al interior de las diferentes áreas de la Alcaldía Local según su competencia, y ante las entidades públicas del orden Distrital y Nacional según sea el caso.</t>
  </si>
  <si>
    <t>2 . Identificar las necesidades del territorio asignado y de los ciudadanos que la habitan teniendo en cuenta sus características culturales, étnicas, edades, estratos etc.</t>
  </si>
  <si>
    <t>3 . Realizar una caracterización del territorio apoyándose en el diagnóstico de la localidad, e identificando sus características demográficas, de infraestructura y servicios públicos, de salud, educación, vivienda, seguridad, desarrollo económico, deportes, etc.</t>
  </si>
  <si>
    <t>4 . Identificar y caracterizar a los líderes comunitarios, deportivos, sociales, religiosos y empresariales del territorio asignado, así como representantes de entidades públicas y distritales. Con base en esta identificación, articular una red de actores estratégicos que permita establecer alianzas y generar acciones coordinadas orientadas a la solución de problemáticas y necesidades prioritarias de la comunidad.</t>
  </si>
  <si>
    <t>5 . Realizar recorridos territoriales de manera periódica en el área asignada, con el fin de garantizar presencia institucional continua en el marco de la Gerencia de la Solución a su cargo, documentando cada recorrido mediante registros, informes o reportes mensuales que evidencien las acciones realizadas, los actores contactados y las situaciones identificadas en el territorio.</t>
  </si>
  <si>
    <t>7 . Atender a los ciudadanos, dejando registro de al menos el 100 % de las interacciones en los medios institucionales establecidos para tal fin.</t>
  </si>
  <si>
    <t>8 . Apoyar en la revisión y seguimiento de las respuestas peticiones, quejas, reclamos y sugerencias presentadas por los ciudadanos y entes de control, que le sean asignadas mediante el aplicativo ORFEO y/o Bogotá te escucha, de manera oportuna y dentro de los términos de ley.</t>
  </si>
  <si>
    <t>9 . Las demás que sean inherentes al objeto contractual, que se encuentren en la normatividad vigente o sean solicitadas por el supervisor y/o apoyo a la supervisión del contrato.</t>
  </si>
  <si>
    <t>1 . Apoyar la gestión de coordinación de todas las actividades relacionadas con los despachos comisorios</t>
  </si>
  <si>
    <t>2 . Apoyar la supervisión de contratos que le sean designados por el alcalde(sa) Local, conforme con lo establecido en el Manual de Supervisión e Interventoría de la Secretaría Distrital de Gobierno.</t>
  </si>
  <si>
    <t>3 . Recibir y revisar los Despachos comisorios que son radicados en la Alcaldía, seleccionando aquellos que deban ser devueltos o requieran trámites adicionales.</t>
  </si>
  <si>
    <t>4 . Mantener actualizada la base de datos o libro de Despachos comisorios junto con su respectivo archivo</t>
  </si>
  <si>
    <t>5 . Hacer las citaciones, notificaciones telegramas, autos y demás documentos que se requieran para llevar a cabo las diligencias comisionadas</t>
  </si>
  <si>
    <t>6 . Responder las Acciones de Tutela o peticiones que tengan por objeto asuntos de Despachos Comisorios</t>
  </si>
  <si>
    <t>7 . Llevar actualizadas las estadísticas de Despachos Comisorios recibidos, diligenciados, devueltos</t>
  </si>
  <si>
    <t>8 . Acompañar al Alcalde Local en la realización de diligencias comisionadas</t>
  </si>
  <si>
    <t>9 . Elaborar las constancias, avisos y demás que se requieran en el ejercicio de las diligencias de
Despachos Comisorios</t>
  </si>
  <si>
    <t>10 . Asistir a las reuniones a que haya lugar con motivo del adelantamiento de diligencias comisionadas.</t>
  </si>
  <si>
    <t>11 . Fijar fecha a cada uno de los Despachos recibidos dentro de los 10 días hábiles siguientes a su radicación</t>
  </si>
  <si>
    <t>12 . Atender las solicitudes de la ciudadanía en materia de Despachos Comisorios.</t>
  </si>
  <si>
    <t>13 . Las demás que sean inherentes al objeto contractual, que se encuentren en la normatividad o que sean solicitadas por el supervisor del contrato.</t>
  </si>
  <si>
    <t>1 . Realizar la operación del equipo de forma puntual y atendiendo todos los requerimientos de seguridad estipulados para tal fin</t>
  </si>
  <si>
    <t>2 . Velar por el buen manejo y correcta conducción del equipo asignado</t>
  </si>
  <si>
    <t>3 . Hacer buen uso y correcta operación del equipo que le sea asignado, velando por la seguridad e integrudad del equipo durante el tiempo que le sea asignado para su operación y traslado.</t>
  </si>
  <si>
    <t>4 . Avisar oportunamente y por escrito al Supervisor del contrato o a quien haga sus veces, respecto del estado general de la maquinaria y de la vigencia de los documentos que se requieran para su movilidad.</t>
  </si>
  <si>
    <t>5 . Retirar y guardar la maquinaria en el sitio establecido para ello o donde el Supervisor del contrato lo requiere.</t>
  </si>
  <si>
    <t>6 . Hacer seguimiento a los cambios de aceite y llevar una hoja de control, donde se haga seguimiento detallado del consumo de combustible, kilometraje (horómetro), vencimiento de seguros, y demás aspectos relacionados con los vehículos y/o equipos.</t>
  </si>
  <si>
    <t>7 . Informar en debida forma y oportunidad cualquier novedad que se presente durante la ejecución de los trabajos</t>
  </si>
  <si>
    <t>8 . Cumplir con los cronogramas de trabajo que se concreten en el Área De Gestión Del Desarrollo Local</t>
  </si>
  <si>
    <t>9 . Cumplir con las demás labores que le sean asignadas y que correspondan a la naturaleza de las actividades objeto del contrato</t>
  </si>
  <si>
    <t>1 . Apoyar la supervisión de contratos y convenios que le sean designados por el (la) Alcalde (sa) Local,según lo establecido en el Manual de Supervisión e Interventoría de la Secretaría Distrital de Gobierno.</t>
  </si>
  <si>
    <t>2 . Apoyar la elaboración de los estudios previos de los proyectos de inversión designados por el ordenador del gasto, de acuerdo con el plan de compras del Área de Gestión del Desarrollo Local.</t>
  </si>
  <si>
    <t>3 . Convocar a los ciudadanos y ciudadanas a los eventos deportivos de la localidad que tengan lugar con los proyectos de inversión.</t>
  </si>
  <si>
    <t>4 . Asistir a los eventos deportivos de la localidad que tengan lugar con los proyectos de inversión</t>
  </si>
  <si>
    <t>5 . Adelantar gestiones con las entidades del nivel nacional, distrital y local para el fortalecimiento de los procesos deportivos de la localidad.</t>
  </si>
  <si>
    <t>6 . Asistir a las reuniones, instancias y espacios de participación a los que sea designado por el supervisor del contrato.</t>
  </si>
  <si>
    <t>7 . Proyectar las respuestas a derechos de petición y demás comunicaciones y apoyar la administración de esta información en el aplicativo ORFEO.</t>
  </si>
  <si>
    <t>8 . Realizar la gestión de datos, indicadores e información cuantitativa y cualitativa del sistema de cultura y deportivo local.</t>
  </si>
  <si>
    <t>9 . Organizar la documentación física y digital relacionada con los procesos de participación ciudadana,conforme a las instrucciones impartidas, así como a los manuales, métodos, procedimientos y normas vigentes.</t>
  </si>
  <si>
    <t>10 . Las demás que sean inherentes al objeto contractual, que se encuentren en la normatividad o que sean solicitadas por el supervisor del contrato.</t>
  </si>
  <si>
    <t>1 . Generar y mantener actualizadas las bases de datos que sean necesarias para el almacenamiento oportuno de la información, garantizando la custodia de la información y su veracidad.</t>
  </si>
  <si>
    <t>2 . Realizar la solicitud de cotizaciones requeridas para la elaboración de estudios de mercado de los proyectos a formular a través de diferentes mecanismos (contactos, vía telefónica, correo electrónico y visita presencial), organizando los soportes y la matriz que permita consolidar los elementos y/o servicios requeridos.</t>
  </si>
  <si>
    <t>4 . Participar en las reuniones en los cuales sea designado por el apoyo a la supervisión y/o la supervisión.</t>
  </si>
  <si>
    <t>5 . Realizar las actividades logísticas, técnicas, operativas y administrativas que le sean designadas por el apoyo a la supervisión para coadyudar en el desarrollo de las funciones de la oficina de planeación.</t>
  </si>
  <si>
    <t>6 . Apoyar las demás actividades que le sean asignadas por el Alcalde Local y/o el apoyo a
la supervisión del contrato y que surjan de la naturaleza del mismo</t>
  </si>
  <si>
    <t>1 .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deasistencia personal y/o saberes ancestrales y/o acciones del cuidado y/o estratégica territorial de salud</t>
  </si>
  <si>
    <t>2 . Apoyar a la supervisión de los contratos o convenios que le sean asignados, de conformidad con las disposiciones legales.</t>
  </si>
  <si>
    <t>3 . Responder a las solicitudes de la ciudadanía como de entes de control, oficios, derechos de petición y/o similares que sean radicados en el aplicativo Orfeo y/o por diferentes medios, que le sean asignados.</t>
  </si>
  <si>
    <t>4 . Articular las actividades necesarias para garantizar la depuración de los compromisos constituidos como obligaciones por pagar.</t>
  </si>
  <si>
    <t>5 . Asistir a las reuniones, consejos, mesas e instancias de participación que se generen o se relacionen con los asuntos locales o que se desarrollen en la localidad, que le sean designados por el Alcalde y/o el apoyo a la supervisión del contrato.</t>
  </si>
  <si>
    <t>6 . Realizar los documentos necesarios para la rendición de informes, rendición de cuentas y avances del Plan de Desarrollo Local a entes de control, entidades, instancias de participación y comunidad en general.</t>
  </si>
  <si>
    <t>7 . Coordinar y articular la elaboración de los diagnósticos, documentos técnicos, análisis de sector, estudios de mercado y todos los demás que hagan parte de la formulación de los proyectos a su cargo.</t>
  </si>
  <si>
    <t>8 . Las demás actividades que le sean asignadas por el supervisor y/o apoyo a la supervisión del contrato que sean relacionadas con el objeto del contrato.</t>
  </si>
  <si>
    <t>1 . Realizar las actividades de apoyo a la supervisión de los contratos o convenios que le sean asignados, de conformidad con las disposiciones legales.</t>
  </si>
  <si>
    <t>2 . Responder a las solicitudes de la ciudadanía como de entes de control, oficios, derechos de petición y/o similares que sean radicados en el aplicativo Orfeo y/o por diferentes medios, que le sean asignados.</t>
  </si>
  <si>
    <t>3 . Realizar las actividades necesarias para la depuración de los compromisos constituidos como obligaciones por pagar de los proyectos de inversión relacionados con el objeto contractual.</t>
  </si>
  <si>
    <t>4 . Asistir a las reuniones, consejos, mesas e instancias de participación que se generen o se relacionen con el objeto contractual y que le sean designados por el Alcalde y/o el a la supervisión del contrato.</t>
  </si>
  <si>
    <t>5 . Realizar los documentos necesarios para la rendición de informes, rendición de cuentas y avances del Plan de Desarrollo Local a entes de control, entidades, instancias de participación y comunidad en general.</t>
  </si>
  <si>
    <t>6 . Apoyar la elaboración de los diagnósticos, documentos técnicos, análisis de sector, estudios de mercado y todos los demás que hagan parte de la formulación de los proyectos a su cargo.</t>
  </si>
  <si>
    <t>7 . Las demás actividades que le sean asignadas por el supervisor y/o apoyo a la supervisión del contrato que sean relacionadas con el objeto del contrato.</t>
  </si>
  <si>
    <t>4 . Apoyar logísticamente el desarrollo de las diferentes actividades previstas en cada uno de los
componentes, asignaciones y actividades en el marco de proyecto ¿CONFIANDO EN SU VECI, SUBA CAMINA SEGURA PLAN DE DESARROLLO LOCAL 2025-2028.</t>
  </si>
  <si>
    <t>5 . Apoyar en el suministro y consolidación de información obtenida de los procesos de recolección de información en la localidad, así como en acciones de apoyo y acompañamiento a espacios e instancias quedefina la Alcaldía Local de Suba.</t>
  </si>
  <si>
    <t>10 . Asistir mensualmente a mínimo 20 actividades que se programen con ocasión al cumplimiento del Plan de Desarrollo Local 2025-2028  CONFIANDO EN SU VECI , SUBA CAMINA SEGURA, por parte de la Alcaldía Local, de acuerdo con la solicitud del supervisor y/o apoyo a la supervisión.</t>
  </si>
  <si>
    <t>12 . Apoyar operativamente las actividades de recolección, clasificación y disposición adecuada de residuos sólidos generados durante las intervenciones de recuperación del espacio público, desmonte de estructuras no convencionales y acciones de embellecimiento en los entornos inspiradores y parques priorizados, en el marco del cumplimiento del Plan de Desarrollo Local de Suba 2025¿2028: ¿Confiando en su veci, Suba
camina segura.</t>
  </si>
  <si>
    <t>13 . Las demás que sean inherentes al objeto contractual y sean solicitadas por el supervisor y/o apoyo a la supervisión del contrato.</t>
  </si>
  <si>
    <t>1 . Acompañar los escenarios y espacios donde se vincule a la comunidad en actividades propias de la gestión local como procesos de movilización ciudadana, monitoreo a disturbios, operativos de seguridad,actividades interinstitucionales, atención de emergencias, eventos masivos o de alta complejidad que constituyan un riesgo para la seguridad y convivencia ciudadana en la localidad.</t>
  </si>
  <si>
    <t>4 . Apoyar logísticamente el desarrollo de las diferentes actividades previstas en cada uno de los
componentes, asignaciones y actividades en el marco de proyecto CONFIANDO EN SU VECI, SUBA CAMINA SEGURA  PLAN DE DESARROLLO LOCAL 2025-2028.</t>
  </si>
  <si>
    <t>7 . Generar espacios de interlocución que promuevan la convivencia ciudadana en el territorio que le seaasignado por el Supervisor del contrato y/o apoyo a la supervisión del contrato.</t>
  </si>
  <si>
    <t>11 . Promover y acompañar los ejercicios pedagógicos y logísticos delegados por el supervisor y/o apoyo a la supervisión del objeto contractual con el fin de promover la convivencia, la cultura ciudadana y la resolución pacífica de conflictos y otros asociados al Plan de Desarrollo Local 2025-2028 CONFIANDO EN SU VECI, SUBA CAMINA SEGURA.</t>
  </si>
  <si>
    <t>12 . Apoyar operativamente las actividades de recolección, clasificación y disposición adecuada de residuos sólidos generados durante las intervenciones de recuperación del espacio público, desmonte de estructuras no convencionales y acciones de embellecimiento en los entornos inspiradores y parques priorizados, en el marco del cumplimiento del Plan de Desarrollo Local de Suba 2025 2028: Confiando en su veci, Suba camina segura.</t>
  </si>
  <si>
    <t>2 . Realizar las visitas que, en materia de urbanismo, espacio público o actividad económica, le sean asignadas por el respetivo Inspector de Policía, en desarrollo de la práctica de pruebas ordenadas dentro de una actuación y presentar el respectivo informe en los términos establecidos.</t>
  </si>
  <si>
    <t>3 . En las visitas que realice en materia de urbanismo, verificar que las obras cumplan lo contenido en la norma de sismo resistencia vigente, lo anterior, sin perjuicio de las demás verificaciones que respecto al cumplimiento de las licencias de construcción deba realizar según lo contenido en la normatividad vigente.</t>
  </si>
  <si>
    <t>4 . Emitir los conceptos y respuestas a las solicitudes y peticiones que le sean requeridos por el Inspector de Policía.</t>
  </si>
  <si>
    <t>5 . Asistir a las reuniones a las que sea citado o designado, para la atención de los asuntos relacionados con el objeto contractual.</t>
  </si>
  <si>
    <t>7 . Entregar mensualmente, el archivo de los documentos suscritos que haya generado en cumplimiento del objeto y obligaciones contractuales.</t>
  </si>
  <si>
    <t>1 . Realizar y entregar para aprobación un cronograma de actividades, entrega de productos y plan de trabajo 2 . Participar en las sesiones de coordinación y capacitación programadas en temas de participación de la Alcaldía Local. 3 . Acompañar y liderar la estrategia de comunicaciones del sector cultural. 4 . 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 5 . Mantener actualizada la Base de Datos del sector de arte, cultura y patrimonio de la localidad. 6 . Realizar los procesos de caracterización y diagnósticos del sector cultural y organizaciones en la localidad. 7 . Promover los procesos de fortalecimiento de las organizaciones, agrupaciones y actores del sector cultural. 8 . Atender las solicitudes y suministrar información local relacionada con arte, cultura y patrimonio. 9 . Contribuir en la producción y logística de las actividades realizadas por la Alcaldía Local. 10 . Suministrar información para la presentación o rendición de informes a los entes de control, entidades, instancias de participación y comunidad en general. 11 . Asistir a las reuniones a las que sea citado o designado, para la atención de los asuntos relacionados con el objeto contractual. 12 . Organizar la documentación física y digital relacionada con los procesos de participación ciudadana, conforme a las instrucciones impartidas, así como a los manuales, métodos, procedimientos y normas vigentes. 13 . Las demás que sean inherentes al objeto contractual, que se encuentren en la normatividad o que sean
solicitadas por el supervisor del contrato.</t>
  </si>
  <si>
    <t>2 . Participar en las sesiones de coordinación y capacitación programadas en temas de participación de la Alcaldía
Local.</t>
  </si>
  <si>
    <t>4 . Acompañar al referente de cultura en el desarrollo de acciones dirigidas a las organizaciones y agentes del sector
de la localidad, asistir a eventos locales, para el fortalecimiento de las capacidades y procesos, así como para la
difusión de la oferta institucional del sector Cultura, Recreación y Deporte.</t>
  </si>
  <si>
    <t>6 . Realizar los procesos de caracterización y diagnósticos del sector cultural y organizaciones en la localidad.</t>
  </si>
  <si>
    <t>7 . Promover los procesos de fortalecimiento de las organizaciones, agrupaciones y actores del sector cultural.</t>
  </si>
  <si>
    <t>8 . Atender las solicitudes y suministrar información local relacionada con arte, cultura y patrimonio.</t>
  </si>
  <si>
    <t>9 . Contribuir en la producción y logística de las actividades realizadas por la Alcaldía Local.</t>
  </si>
  <si>
    <t>10 . Suministrar información para la presentación o rendición de informes a los entes de control, entidades, instancias
de participación y comunidad en general.</t>
  </si>
  <si>
    <t>11 . Asistir a las reuniones a las que sea citado o designado, para la atención de los asuntos relacionados con el objeto
contractual.</t>
  </si>
  <si>
    <t>12 . Organizar la documentación física y digital relacionada con los procesos de participación ciudadana, conforme
a las instrucciones impartidas, así como a los manuales, métodos, procedimientos y normas vigentes.</t>
  </si>
  <si>
    <t>13 . Las demás que sean inherentes al objeto contractual, que se encuentren en la normatividad o que sean solicitadas
por el supervisor del contrato.</t>
  </si>
  <si>
    <t>1 . Acompañar al Fondo de Desarrollo Local de Suba en los procesos relacionados con los contratos de comodato suscritos con Juntas de Acción Comunal (JAC), asociaciones culturales, bibliotecas, así como en los convenios interadministrativos, en lo que respecta al seguimiento de los mismo.</t>
  </si>
  <si>
    <t>2 . Acompañar en la actualización permanente del inventario correspondiente a cada contrato de comodato, registrado en la base de datos del aplicativo SI CAPITAL de la Secretaría de Gobierno Distrital.</t>
  </si>
  <si>
    <t>3 . Realizar visitas aleatorias de carácter mensual a los bienes entregados en comodato por el Fondo de Desarrollo Local de Suba, con el fin de verificar el adecuado uso, conservación y custodia de los elementosentregados en el marco de dichos contratos.</t>
  </si>
  <si>
    <t>4 . Gestionar con el comodatario el reintegro de los elementos que se encuentren en condición de obsoletos, en desuso o que deban ser devueltos por terminación del contrato de comodato, con el fin de adelantar los procesos correspondientes para su baja, de conformidad con la normativa aplicable.</t>
  </si>
  <si>
    <t>5 . Elaborar y mantener actualizada una base de datos que consolide la información de las Juntas de Acción Comunal (JAC), asociaciones culturales, bibliotecas y convenios interadministrativos.</t>
  </si>
  <si>
    <t>6 . Elaborar los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</si>
  <si>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7 . Realizar la revisión y seguimiento de las respuestas peticiones, quejas, reclamos y sugerencias presentadas por los ciudadanos y entes de control, que le sean asignadas mediante el aplicativo ORFEO y/o Bogotá te escucha, de manera oportuna y dentro de los términos de ley.</t>
  </si>
  <si>
    <t>8 . Acompañar al profesional almacenista en los comités en los que participe, tales como el Comité de Inventarios, el Comité de Sostenibilidad Contable y el Comité PIGA, desarrollando las tareas que le sean asignadas en el marco de dichos espacios</t>
  </si>
  <si>
    <t>1 . Realizar el diseño, ejecución y evaluación de las actividades que desarrollan en territorio.</t>
  </si>
  <si>
    <t>2 . Articular con el interventor y/o apoyo a la supervisión del Fondo de Desarrollo Local de Suba designado, las actividades propias de la implementación de las prácticas deportivas.</t>
  </si>
  <si>
    <t>3 . Realizar un cronograma de ejecución con los lugares en donde se realizarán las prácticas deportivas.</t>
  </si>
  <si>
    <t>4 . Realizar acompañamiento y evaluación de los integrantes del talento humano de cada proceso.</t>
  </si>
  <si>
    <t>5 . Liderar la coordinación y supervisión del desarrollo de las actividades previstas en el presente proyecto, impulsando su ejecución y cumplimiento conforme a los cronogramas establecidos. Así mismo, implementar acciones correctivas de manera oportuna cuando se identifiquen desviaciones, dificultades o riesgos que puedan afectar el logro de los objetivos del proyecto.</t>
  </si>
  <si>
    <t>6 . Verificar el cumplimiento de los documentos y requisitos de los interesados en participar de los diferentes procesos.</t>
  </si>
  <si>
    <t>7 . Asistir a las reuniones que se presentan en el marco de la implementación deportiva en el territorio.</t>
  </si>
  <si>
    <t>8 . Revisar y consolidar los informes técnicos, administrativos, y financieros mensuales de ejecución.</t>
  </si>
  <si>
    <t>9 . Elaborar y presentar informes mensuales que den cuenta del cumplimiento de las actividades desarrolladas en el marco del contrato, incluyendo los soportes correspondientes que evidencien la ejecución de las labores asignadas, conforme a los lineamientos establecidos.</t>
  </si>
  <si>
    <t>10 . Desarrollar la comunicación interna y externa y coordinación de la misma con los profesionales de prensa de la Alcaldía Local.</t>
  </si>
  <si>
    <t>11 . Revisar que se cumplan los lineamientos conceptuales, pedagógicos y metodológicos de cada proceso y de cada actividad.</t>
  </si>
  <si>
    <t>12 . Organizar la documentación física y digital relacionada con los procesos de participación ciudadana, conforme a las instrucciones impartidas, así como a los manuales, métodos, procedimientos y normas vigentes.</t>
  </si>
  <si>
    <t>13 . Las demás que sean asignadas por el supervisor y/o el apoyo a la supervisión.</t>
  </si>
  <si>
    <t>1 . Planear y dirigir el desarrollo de las sesiones, clases especiales y eventos locales en los parques y escenarios asignados, conforme a las disposiciones y recomendaciones técnicas y metodológicas realizadas por la coordinación.</t>
  </si>
  <si>
    <t>2 . Realizar informe mensual de las actividades realizadas en el territorio en donde indique número de personas beneficiadas, metodologías utilizadas con cada grupo, identificación de talentos, generación de disciplinas .</t>
  </si>
  <si>
    <t>3 . Realizar informe mensual de las actividades realizadas en el territorio en donde indique número de personas beneficiadas, metodologías utilizadas con cada grupo, identificación de talentos, generación de disciplinas</t>
  </si>
  <si>
    <t>4 . Realizar el acompañamiento a los grupos asignados por la coordinación mediante el supervisor para realizar el entrenamiento deportivo de la disciplina que esté a cargo.</t>
  </si>
  <si>
    <t>5 . Apoyar y acompañar la organización, logística y ejecución de las actividades programadas en el marco del Fondo de Desarrollo Local de Suba, incluyendo, entre otras, presupuestos participativos, procesos con escuelas de formación, actividades de las instancias de participación, así como eventos y festivales deportivos. El cumplimiento de esta obligación deberá evidenciarse mediante informes, registros de asistencia, memorias o soportes que acrediten la participación en dichas actividades.</t>
  </si>
  <si>
    <t>6 . Realizar el registro y consolidación de bases de datos y el control de asistencia de los usuarios y participantes en las actividades programadas, utilizando planillas físicas y medios digitales, de acuerdo con los lineamientos y formatos definidos por el supervisor del Contrato y/o apoyo a la supervisión. Dichos registros deberán mantenerse actualizados y disponibles para consulta y verificación.</t>
  </si>
  <si>
    <t>7 . Llevar una base de datos actualizada de cada uno de los beneficiarios del proceso, disciplina trabajada y proceso llevado con cada uno.</t>
  </si>
  <si>
    <t>8 . Trabajar concertadamente con el coordinador y todo el equipo de trabajo del sistema deportivo generando procesos en las comunidades</t>
  </si>
  <si>
    <t>10 . Organizar la documentación física y digital relacionada con los procesos de participación ciudadana, conforme a las instrucciones impartidas, así como a los manuales, métodos, procedimientos y normas
vigentes.</t>
  </si>
  <si>
    <t>4 . Identificar y caracterizar a los líderes comunitarios, deportivos, sociales, religiosos y empresariales del territorio asignado, así como representantes de entidades públicas y distritales. Con base en esta identificación, articular una red de actores estratégicos que
permita establecer alianzas y generar acciones coordinadas orientadas a la solución de problemáticas y necesidades prioritarias de la comunidad.</t>
  </si>
  <si>
    <t>1 . Brindar acompañamiento jurídico transversal en las diferentes etapas del ciclo de contratación, articulando los componentes técnicos y jurídicos para garantizar la correcta estructuración, ejecución y seguimiento de los procesos.</t>
  </si>
  <si>
    <t>2 . Proponer la adopción de herramientas de legaltech y legaldesign para optimizar la producción documental, la gestión de la información y la comunicación de asuntos jurídicos, mejorando la eficiencia y la seguridad jurídica de la entidad.</t>
  </si>
  <si>
    <t>3 . Acompañar la preparación y participación en audiencias, comités y demás instancias de decisión relacionadas con la actividad contractual, aportando análisis y recomendaciones jurídicas para fortalecer la posición de la Alcaldía Local</t>
  </si>
  <si>
    <t>4 . Elaborar informes de gestión con un enfoque de estrategia institucional, que permitan analizar la data contractual para la mejora continua de los procesos y la toma de decisiones con visión prospectiva.</t>
  </si>
  <si>
    <t>5 . Diseñar y apoyar la implementación de herramientas de innovación para el seguimiento de metas y la gestión de proyectos del área, facilitando el control y la visualización del avance en el Plan de Desarrollo Local.</t>
  </si>
  <si>
    <t>6 . Las demás actividades que que le sean asignadas por el Alcalde Local y/o el Apoyo a la Supervisión del contrato</t>
  </si>
  <si>
    <t>1 . Recibir la documentación a intervenir, verificando mediante punteo cajas y carpetas entregadas para el proceso técnico.</t>
  </si>
  <si>
    <t>2 . Realizar la intervención de 8 metros lineales de la documentación, aplicando la metodología prevista para la organización mediante la clasificación de la misma de acuerdo con los principios archivísticos de procedencia y orden original, depuración, limpieza, retiro de material metálico, identificación de material afectado por biodeterioro, revisión, foliación, identificación de las unidades documentales y cajas, almacenamiento respectivo de la documentación producida por la dependencia y elaboración del inventario documental en el formato establecido por la Dirección Administrativa de la SDG.</t>
  </si>
  <si>
    <t>3 . Elaborar el plan de trabajo en conjunto con el supervisor del contrato pactando según lo establecido en los planes de acción de la dependencia una meta adecuada a las necesidades de la entidad y garantizando que el proceso se cumpla de manera idónea.</t>
  </si>
  <si>
    <t>4 . Presentar informes mensuales de avance en el que se describa la totalidad de la documentación intervenida, los procesos efectuados, el resultado acumulado y el faltante para cumplir la meta.</t>
  </si>
  <si>
    <t>5 . Las demás obligaciones que sean asignadas por la Líder de Gestión Documental y de acuerdo con el objeto del contrato.</t>
  </si>
  <si>
    <t>1 . Realizar las actividades técnicas operativas y administrativas que le sean designadas por el apoyo a la supervisión</t>
  </si>
  <si>
    <t>2 . Realizar la verificación, depuración, reasignación y seguimiento al trámite de los radicados en el sistema de correspondencia Orfeo, así como correo electrónico en los temas de planeación.</t>
  </si>
  <si>
    <t>3 . Implementar y actualizar el archivo digital y físico, garantizando la custodia de la información y la veracidad del mismo.</t>
  </si>
  <si>
    <t>4 . Realizar las actividades de orden logístico y operativo para coadyuvar en el desarrollo de las funciones de la oficina de planeación.</t>
  </si>
  <si>
    <t>5 . Generar y mantener actualizadas las bases de datos que sean necesarias para el almacenamiento oportuno de la información.</t>
  </si>
  <si>
    <t>6 . Participar en las reuniones en los cuales sea designado por el apoyo a la supervisión y/o la supervisión.</t>
  </si>
  <si>
    <t>7 . Las demás actividades que le sean asignadas por el Alcalde Local y/o el apoyo a la supervisión del contrato y que surjan de la naturaleza del contrato.</t>
  </si>
  <si>
    <t>1 . Apoyar en el recibo, radicación, distribución y control de todas las comunicaciones que se reciben en el Centro de Documentación e Información -CDI de la Alcaldía Local de Suba.</t>
  </si>
  <si>
    <t>2 . Radicar la correspondencia que llegue a la Alcaldía en el aplicativo ORFEO y seguir el procedimiento para su distribución interna en la Alcaldía.</t>
  </si>
  <si>
    <t>3 . Recepcionar la correspondencia que ingrese al CDI</t>
  </si>
  <si>
    <t>4 . Entregar de manera oportuna al área correspondiente de Tutelas, Acciones Populares o solicitudes de los diferentes entes de control.</t>
  </si>
  <si>
    <t>5 . Elaborar base de datos de los derechos de petición recibidos en la Alcaldía Local de Suba y reportar la información al líder del proceso para su respectivo seguimiento.</t>
  </si>
  <si>
    <t>6 . Las demás actividades que sean solicitadas por el supervisor y/o apoyo a la supervisión que tengan relación con el objeto contractual.</t>
  </si>
  <si>
    <t>1 . Apoyar al Promotor de la Mejora con el seguimiento al Plan de Gestión Local de acuerdo a los lineamientos institucionales establecidos.</t>
  </si>
  <si>
    <t>2 . Consolidar los planes de mejora internos y externo, documentando las evidencias.</t>
  </si>
  <si>
    <t>3 . Elaborar los reportes e información necesaria relacionados con la promoción de la mejora</t>
  </si>
  <si>
    <t>4 . Sensibilizar sobre el Sistema de Gestión Institucional.</t>
  </si>
  <si>
    <t>5 . Monitorear y dar cumplimiento a la publicación y seguimiento a las acciones del Plan Anticorrupción y de Atención a la Ciudadanía.</t>
  </si>
  <si>
    <t>6 . Acompañar al Promotor de la Mejora en la realización del seguimiento semanal al estado de las Peticiones, Quejas, Reclamos y Sugerencias (PQRS) de la Alcaldía Local de Suba, con el fin de contribuir a su trámite oportuno y a la adecuada gestión de las respuestas, en cumplimiento de los términos legales y lineamientos institucionales vigentes.</t>
  </si>
  <si>
    <t>7 . Acompañar al Promotor de la Mejora para realizar la verificación del estado de la implementación de los requerimientos de las normas técnicas y legales que soportan el Sistema de Gestión Institucional, presentando los resultados al Alcalde Local y equipos de trabajo</t>
  </si>
  <si>
    <t>8 . Acompañar al Promotor de la Mejora y al Despacho del Alcalde Local en la atención y seguimiento de las visitas de auditoría que se realicen a la Alcaldía Loca</t>
  </si>
  <si>
    <t>9 . Asistir a las reuniones a las que sea citado o designado, para la atención de los asuntos relacionados con el objeto contractual</t>
  </si>
  <si>
    <t>10 . Las demás actividades de apoyo que le sean asignadas por el Alcalde Local y/o el apoyo a la supervisión del contrato y que surjan de la naturaleza del contrato</t>
  </si>
  <si>
    <t>1 . Proyectar respuestas a Derechos de petición, quejas, tutelas, acciones populares, audiencias, trámites y
peticiones entes de control que le sean designados por el supervisor y realizar la proyección y revisión de
los documentos que se requieren para tal finalidad, realizando el seguimiento y reportando el avance al
supervisor.</t>
  </si>
  <si>
    <t>2 . Realizar el control y seguimiento al trámite y respuesta oportuna a proposiciones, tutelas, acciones
populares y requerimientos de entes de control</t>
  </si>
  <si>
    <t>3 . Asistir a las audiencias y reuniones relacionadas con acciones populares que convoquen los juzgados,
secretaria general, secretaria de gobierno u otras entidades y demás reuniones a las que sea convocado.</t>
  </si>
  <si>
    <t>4 . Presentar informes periódicos a los juzgados, en relación con el avance de las acciones populares.</t>
  </si>
  <si>
    <t>5 . Apoyar los operativos que delegue el Alcalde Local o su delegado o apoyo a la supervisión.</t>
  </si>
  <si>
    <t>6 . Mantener las bases de datos actualizadas que le sean asignadas en concordancia con el objeto
contractual.</t>
  </si>
  <si>
    <t>7 . Apoyar la ejecución de los procesos administrativos y/o jurídicos y/o técnicos y/o financieros que se
adelanten en el Área de gestión del Desarrollo Local, así como en la formulación de lineamientos técnicos
para las diferentes etapas de planes, programas y proyectos</t>
  </si>
  <si>
    <t>8 . Apoyar en los casos especiales y asuntos relevantes desde el punto de vista jurídico y/o financiero,
relacionados con la aplicación de la normatividad vigente, en materia contractual y administrativa</t>
  </si>
  <si>
    <t>9 . Las demás actividades que le sean asignadas por el supervisor del contrato y que sean inherente al
objeto contractual.</t>
  </si>
  <si>
    <t>7 . Coordinar y articular la elaboración de los diagnósticos, documentos técnicos, análisis de sector,
estudios de mercado y todos los demás que hagan parte de la formulación de los proyectos a su cargo.</t>
  </si>
  <si>
    <t>1 . Diseñar y ejecutar estrategias de comunicación interna y externa, así como los planes de comunicación
correspondientes.</t>
  </si>
  <si>
    <t>2 . Administrar y mantener actualizadas las herramientas y plataformas de comunicación interna, tales como
intranet, correos masivos, tableros informativos, boletines y redes sociales internas, garantizando su
eficacia para la difusión de la información.</t>
  </si>
  <si>
    <t>3 . Crear, producir y realizar videos, programas y cápsulas audiovisuales que difundan mensajes de
comunicación interna y externa sobre la gestión de la Alcaldía Local, de acuerdo con los lineamientos de la
Oficina Asesora de Comunicaciones de la Secretaría Distrital de Gobierno.</t>
  </si>
  <si>
    <t>4 . Apoyar la producción fotográfica y la elaboración de piezas audiovisuales que registren acontecimientos,
hechos y eventos de la Alcaldía Local, para ilustrar noticias en medios de comunicación escritos, impresos o
digitales.</t>
  </si>
  <si>
    <t>5 . Elaborar contenidos informativos y diseñar materiales de comunicación tales como boletines,
comunicados, infografías y demás piezas que sean requeridas por el supervisor y/o el apoyo a la
supervisión del contrato.</t>
  </si>
  <si>
    <t>6 . Promover actividades de comunicación que fortalezcan la cultura organizacional y fomenten la
integración de los equipos de trabajo de la Alcaldía Local.</t>
  </si>
  <si>
    <t>7 . Diseñar y aplicar encuestas de percepción, así como realizar el análisis de impacto de las estrategias de
comunicación implementadas.</t>
  </si>
  <si>
    <t>8 . Elaborar y aplicar protocolos de comunicación para la atención de situaciones críticas en la Alcaldía
Local, garantizando un manejo oportuno y efectivo de la información.</t>
  </si>
  <si>
    <t>9 . Las demás obligaciones que sean inherentes al objeto contractual y que le sean asignadas por el
supervisor y/o el apoyo a la supervisión del contrato.</t>
  </si>
  <si>
    <t>1 . Realizar los estudios de mercado, análisis de sector y estudios previos en cada una de las necesidades
de contratación respectivos para los procesos licitatorios del Área de Gestión Del Desarrollo Loca en
infraestructura y su correspondientes Interventoría.</t>
  </si>
  <si>
    <t>2 . Acompañar a los profesionales designados en el proceso de acompañamiento y seguimiento técnico,
administrativo, financiero y legal de los contratos y convenios que le sean asignados, de acuerdo con los
lineamientos establecidos por la ley.</t>
  </si>
  <si>
    <t>3 . Realizar los documentos financieros necesarios para los procesos de contratación en la etapa
precontractual, contractual y liquidación que se adelanten en el Fondo de Desarrollo Local.</t>
  </si>
  <si>
    <t>4 . Acompañar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t>
  </si>
  <si>
    <t>5 . Asistir a los comités, reuniones y convocatorias en donde se convoque al Alcalde Local y requiera apoyo
técnico del Área Gestión Del Desarrollo Local.</t>
  </si>
  <si>
    <t>6 . Participar en los comités de estructuración y evaluación de los procesos contractuales que se adelanten
en la entidad.</t>
  </si>
  <si>
    <t>7 . Realizar las evaluaciones en el componente técnico y/o financiero de los proponentes y las propuestas
que le sean asignadas, en el marco de los procesos de selección de contratistas que adelanta en el Área de
Gestión de Desarrollo Local.</t>
  </si>
  <si>
    <t>8 . Realizar los conceptos técnicos que den insumo para efectuar el cumplimiento de garantías y pólizas
que se generen en los proyectos adelantados por el Fondo de Desarrollo Local en materia de infraestructura
Vial y Parques, previo al trámite por parte de la Gestión Contractual.</t>
  </si>
  <si>
    <t>9 . Las demás actividades que le sean asignadas por el supervisor del contrato y que sean inherente al
objeto contractua</t>
  </si>
  <si>
    <t>1 . Formular y elaborar los estudios de mercado, estudios previos y los anexos técnicos requeridos para los
procesos de selección que adelante el Área de Gestión del Desarrollo Local en materia de infraestructura y
sus correspondientes interventorías, conforme a la normativa vigente y a los lineamientos establecidos por
la entidad.</t>
  </si>
  <si>
    <t>2 . Realizar el apoyo a la supervisión de los contratos y/o convenios que le sean asignados por el supervisor
del contrato.</t>
  </si>
  <si>
    <t>3 . Tramitar los requerimientos que se realicen en relación a conceptos técnicos para la formulación de
convenios marco de malla vial, espacio público, parques, mejoramiento de vivienda rural y de infraestructura
cultural con las secretarias y/o entidades correspondientes.</t>
  </si>
  <si>
    <t>4 . Elaborar los informes y demás documentos que el Alcalde Local requiera para el pleno cumplimiento de
las metas físicas y financieras del plan de Desarrollo Local en materia de infraestructura</t>
  </si>
  <si>
    <t>5 . Atender y resolver los requerimientos de carácter técnico que sean formulados por las diferentes
entidades del orden distrital, nacional y los entes de control, suministrando la información pertinente, en el
marco de las competencias de la Alcaldía Local de Suba.</t>
  </si>
  <si>
    <t>6 . Atender las consultas y elaborar las respuestas requeridas por ciudadanos, entidades, entes de control y
funcionarios, en relación con los procesos de contratación suscritos por la entidad, de conformidad con la
normatividad vigente. Así mismo, apoyar la administración y gestión de dicha información en el aplicativo
Orfeo.</t>
  </si>
  <si>
    <t>7 . Asistir a los comités y reuniones a los que sea convocado el Alcalde Local y en los que se requiera el
apoyo técnico del Área de Gestión del Desarrollo Local, brindando acompañamiento y soporte en los temas
que sean de su competencia.</t>
  </si>
  <si>
    <t>8 . Actualizar verificar e implementar el programa de gestión compartida en las obras correspondientes.</t>
  </si>
  <si>
    <t>9 . Realizar las evaluaciones técnicas que le sean asignadas, de los proponentes y las propuestas
presentadas en los procesos de selección de contratista que adelanta en el Área de Gestión de Desarrollo
Local.</t>
  </si>
  <si>
    <t>10 . Elaborar los conceptos técnicos que den insumo para efectuar el cumplimiento de garantías y pólizas
que se generen en los proyectos adelantados por el Fondo de Desarrollo Local en materia de infraestructura
Vial y Parques, previo al trámite por parte de la Gestión Contractual.</t>
  </si>
  <si>
    <t>11 . Las demás actividades que le sean asignadas por el supervisor del contrato y que sean inherente al
objeto contractual</t>
  </si>
  <si>
    <t>4 .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 Ajustar dentro del mismo mes todos los proyectos de actos administrativos que contengan observaciones
y/o modificaciones sugeridas por el profesional que cumpla con el rol de supervisión estratégica de
depuración e impulso procesal local de la Alcaldía, o quien este designe.</t>
  </si>
  <si>
    <t>1 . Apoya la formulación e implementación del Plan local de Gestión del Riesgo y Cambio Climático - PDGR CC- y las orientaciones del IDIGER, como entidad coordinadora del Sistema Distrital de Gestión de Riesgos y Cambio Climático SDGR-CC.</t>
  </si>
  <si>
    <t>2 . Hacer seguimiento a la implementación de los proyectos de gestión de riesgos y cambio climático que se ejecuten en la Localidad.</t>
  </si>
  <si>
    <t>3 . Realizar y apoyar el proceso de formulación, ejecución, seguimiento y evaluación de la políticas, planes,programas y proyectos relacionados con el sector en temas de riesgo, evaluación y control de aglomeraciones y atracciones mecánicas y dispositivos de entretenimiento y coordinación del Consejo Local de Gestión del Riesgo y Cambio Climático</t>
  </si>
  <si>
    <t>4 . Participar y acompañar las actividades del PIRE de la localidad de Suba.</t>
  </si>
  <si>
    <t>5 . Articular, coordinar y gestionar ante las autoridades competentes, los requerimientos logísticos, en materia del Plan Institucional de Respuesta a Emergencias o demás instrumentos que lo modifiquen o sustituyan de la Localidad y su canalización a través del Fondo de Desarrollo Local de Suba.</t>
  </si>
  <si>
    <t>6 . Realizar la evaluación y control de las aglomeraciones registradas en la jurisdicción de la Localidad de Suba, conceptuando y cargando los conceptos en el módulo SUGA.</t>
  </si>
  <si>
    <t>7 . Apoyar a la Alcaldía Local en el seguimiento a las recomendaciones derivadas de estudios, diagnósticos técnicos, conceptos técnicos y conceptos de amenaza ruina que se emitan en materia de riesgo por parte del IDIGER para la localidad y a los compromisos interinstitucionales producto de la atención de emergencias.</t>
  </si>
  <si>
    <t>8 . Participar en la respuesta a emergencias, calamidades o desastres, de conformidad con los lineamientos y funciones que establece la Estrategia Distrital de Respuesta a Emergencias.</t>
  </si>
  <si>
    <t>1 . Apoyar en la elaboración de estudios de mercado, análisis de sector y estudios previos en cada una de las necesidades de contratación respectivos para los procesos licitatorios del Área de Gestión Del Desarrollo Loca en infraestructura y su correspondientes Interventoría.</t>
  </si>
  <si>
    <t>2 . Apoyar a los profesionales designados en el proceso de acompañamiento y seguimiento técnico, administrativo, financiero y legal de los contratos y convenios que le sean asignados, de acuerdo con los lineamientos establecidos por la ley.</t>
  </si>
  <si>
    <t>3 . Apoyar en la realización de documentos financieros necesarios para los procesos de contratación en la etapa precontractual, contractual y liquidación que se adelanten en el Fondo de Desarrollo Local.</t>
  </si>
  <si>
    <t>4 . Apoyar en la atención de las consultas y apoyo en la elaboración de las respuestas a los ciudadanos, entidades, entes de control y funcionarios que los requieran, respecto a los procesos de contratación suscritos por la entidad, de conformidad con la normatividad vigente y apoyar la administración de esta información en el aplicativo Orfeo.</t>
  </si>
  <si>
    <t>5 . Asistir a los comités, reuniones y convocatorias en donde se convoque al Alcalde Local y requiera apoyo técnico del Área Gestión Del Desarrollo Local.</t>
  </si>
  <si>
    <t>6 . Participar en los comités de estructuración y evaluación de los procesos contractuales que se adelanten en la entidad.</t>
  </si>
  <si>
    <t>7 . Apoyar las evaluaciones en el componente técnico y/o financiero de los proponentes y las propuestas que le sean asignadas, en el marco de los procesos de selección de contratistas que adelanta en el Área de Gestión de Desarrollo Local.</t>
  </si>
  <si>
    <t>8 . Apoyar la elaboración de los conceptos técnicos que den insumo para efectuar el cumplimiento de garantías y pólizas que se generen en los proyectos adelantados por el Fondo de Desarrollo Local en materia de infraestructura Vial y Parques, previo al trámite por parte de la Gestión Contractual.</t>
  </si>
  <si>
    <t>9 . Las demás actividades que le sean asignadas por el supervisor del contrato y que sean inherente al objeto contractual</t>
  </si>
  <si>
    <t>3 . Resolver los recursos y revocatorias asignadas dentro de los 15 días siguientes a su reasignación verificando que el número de folios del expediente físico coincida con el número de folios en el sistema</t>
  </si>
  <si>
    <t>4 . Servir de Enlace con la Secretaria Distrital de Gobierno y el Instituto Distrital de Participación y Acción comunal (IDPAC) para dar trámite a los asuntos relacionados con el régimen de propiedad horizontal.</t>
  </si>
  <si>
    <t>5 . Apoyar en los trámites necesarios a la Alcaldía Local para surtir el trámite de notificación personal y mediante edicto de los actos administrativos y decisiones, en los términos de la ley 1437 de 2011.</t>
  </si>
  <si>
    <t>6 . Asistir a las reuniones a las que sea citado o designado, para la atención de los asuntos relacionados con el objeto contractual.</t>
  </si>
  <si>
    <t>8 . Las demás actividades que le sean asignadas por el supervisor del contrato y quesean inherente al objeto contractual.</t>
  </si>
  <si>
    <t>1 . Desarrollar comunicados, cubrimientos y apoyo a temas asociados a prensa, de acuerdo con los temas asignados.</t>
  </si>
  <si>
    <t>2 . Realizar seguimiento a las necesidades y requerimientos comunicacionales de la Alcaldía Local.</t>
  </si>
  <si>
    <t>3 . Realizar el cubrimiento de actividades, operativos, eventos y demás acciones desarrollas por la Alcaldía Local.</t>
  </si>
  <si>
    <t>4 . Crear y ejecutar publicaciones impresas y/o digitales con contenidos de la entidad con la periodicidad que determine el líder de comunicaciones.</t>
  </si>
  <si>
    <t>5 . Alimentar en la página web de la entidad, el contenido noticioso y de prensa a que haya lugar</t>
  </si>
  <si>
    <t>6 . Acompañar la realización, conceptualización y desarrollo de piezas audiovisuales requeridas por la Alcaldía Local.</t>
  </si>
  <si>
    <t>7 . Acompañar en el monitoreo de medios de comunicación y seguimiento a los contenidos de la Alcaldía Local.</t>
  </si>
  <si>
    <t>8 . Las demás que sean inherentes al objeto contractual y que sean solicitadas por el supervisor y/o apoyo a la supervisión del contrato.</t>
  </si>
  <si>
    <t>1 . Elaborar y orientar el plan de trabajo de las profesionales de apoyo, asegurando la coherencia con los lineamientos de la Política Pública de Mujeres y Equidad de Género ¿ PPMyEG ¿ y las políticas públicas LGBTI en la localidad de Suba.</t>
  </si>
  <si>
    <t>2 . Diseñar y ejecutar directamente acciones comunitarias, sociales e institucionales que contribuyan a la territorialización de la PPMyEG y a la promoción de los derechos de las mujeres y personas LGBTI en sus diversidades.</t>
  </si>
  <si>
    <t>3 . Brindar asistencia técnica y metodológica tanto al equipo de profesionales de apoyo como a las organizaciones y liderazgos locales de mujeres y personas LGBTI, fortaleciendo sus procesos de participación, representación e incidencia.</t>
  </si>
  <si>
    <t>4 . Gestionar y articular actividades con el equipo conjuntamente y la referente de género.</t>
  </si>
  <si>
    <t>5 . Hacer seguimiento a las actividades ejecutadas por el equipo de profesionales de apoyo, revisión de informes y presentación de cuentas de cobro del equipo de apoyo y la propia.</t>
  </si>
  <si>
    <t>6 . Presentar informes parciales y finales que evidencien tanto la ejecución de sus actividades directas como las del equipo, avances, logros y dificultades en el proceso de territorialización, análisis de resultados, impactos y recomendaciones para fortalecer la política pública en la localidad de Suba.</t>
  </si>
  <si>
    <t>7 . Apoyar las demás actividades que le sean asignadas por el alcalde Local y/o el apoyo a la supervisión del contrato y que surjan de la naturaleza del contrato.</t>
  </si>
  <si>
    <t>3 . Realizar una caracterización del territorio apoyándose en el diagnóstico de la localidad, e identificandosus características demográficas, de infraestructura y servicios públicos, de salud, educación, vivienda, seguridad, desarrollo económico, deportes, etc.</t>
  </si>
  <si>
    <t>9 . Las demás que sean inherentes al objeto contractual, que se encuentren en la normatividad vigente osean solicitadas por el supervisor y/o apoyo a la supervisión del contrato</t>
  </si>
  <si>
    <t>2 . Mediar y propiciar confianza y comunicación fluida entre la Administración Local y Distrital, así como con los diferentes actores sociales que ocupan el espacio público.</t>
  </si>
  <si>
    <t>3 . Entregar reportes semanalmente de las situaciones encontradas y las gestiones realizadas en cada uno de los territorios asignados, en relación con el espacio público recuperado.</t>
  </si>
  <si>
    <t>4 . Realizar campañas de sensibilización a las juntas de acción comunal, colegios y comunidad en general en temas de espacio público.</t>
  </si>
  <si>
    <t>5 . Asistir y apoyar los operativos que se realicen de recuperación del espacio público, en coordinación con el área de gestión policiva y demás entidades de orden Local o Distrital.</t>
  </si>
  <si>
    <t>6 . Orientar a la ciudadanía frente a los procedimientos de recuperación del espacio público y convivencia ciudadana.</t>
  </si>
  <si>
    <t>7 . Asistir a los encuentros comunitarios que sean realizados por parte de la Alcaldía y hacer seguimiento a los compromisos adquiridos por parte de las entidades Locales y/o Distritales</t>
  </si>
  <si>
    <t>8 . Las demás actividades que le sean asignadas por el supervisor y que estén relacionadas con el objeto del contrato.</t>
  </si>
  <si>
    <t>1 . Realizar las actividades precontractuales, contractuales y/o de seguimiento que sean necesarias para la correcta ejecución del proyecto de inversión.</t>
  </si>
  <si>
    <t>2 . Realizar las actividades de apoyo a la supervisión de los contratos o convenios que le sean asignados, de conformidad con las disposiciones legales.</t>
  </si>
  <si>
    <t>4 . Realizar las actividades necesarias para la depuración de los compromisos constituidos como obligaciones por pagar.</t>
  </si>
  <si>
    <t>7 . Apoyar la elaboración de los diagnósticos, documentos técnicos, análisis de sector, estudios de mercado y todos los demás que hagan parte de la formulación de los proyectos a su cargo.</t>
  </si>
  <si>
    <t>8 . Organizar la documentación física y digital relacionada con los procesos de participación ciudadana, conforme a las instrucciones impartidas, así como a los manuales, métodos, procedimientos y normas vigentes.</t>
  </si>
  <si>
    <t>9 . Las demás actividades que le sean asignadas por el supervisor y/o apoyo a la supervisión del contrato que sean relacionadas con el objeto del contrato.</t>
  </si>
  <si>
    <t>10 . Organizar la documentación física y digital relacionada con los procesos de participación ciudadana, conforme a las instrucciones impartidas, así como a los manuales, métodos, procedimientos y normas vigentes.</t>
  </si>
  <si>
    <t>4 . Identificar los líderes comunitarios, deportivos, sociales, religiosos y empresariales de entidades públicas</t>
  </si>
  <si>
    <t>5 . Articular una red de líderes comunitarios, entidades distritales y empresarios para generar alianzas estratégicas y solución para coadyuvar a resolver los problemas y las necesidades más sentidas de la ciudadanía del territorio asignado.</t>
  </si>
  <si>
    <t>6 . Hacer recorridos territoriales, para hacer presencia permanente en la Gerencia de la Solución a su cargo.</t>
  </si>
  <si>
    <t>7 . Asistir a todas las reuniones que se citen relacionadas con las Gerencias de la Solución.</t>
  </si>
  <si>
    <t>8 . Guardar la confidencialidad y el manejo debido de la información y bases de datos de información y atender con amabilidad, paciencia y respeto a los ciudadanos sin distingos de ninguna clase.</t>
  </si>
  <si>
    <t>1 . Acompañar la supervisión de contratos y convenios que le sean designados por el alcalde(sa) Local, conforme con lo establecido en el Manual de Supervisión e Interventoría de la Secretaría Distrital de Gobierno.</t>
  </si>
  <si>
    <t>2 . Acompañar la elaboración de los estudios previos de los proyectos de inversión designados por el ordenador del gasto, de acuerdo con el plan de compras del Área de Gestión del Desarrollo Local.</t>
  </si>
  <si>
    <t>3 . Acompañar las actividades de planeación presupuestal y seguimiento de los proyectos de inversión que le sean asignados.</t>
  </si>
  <si>
    <t>4 . Asistir a las reuniones de las instancias a las que sea designado por el Alcalde Local y/o el apoyo a la supervisión.Consolidar los diferentes informes relacionados con la gestión de la Alcaldía Local de Suba.</t>
  </si>
  <si>
    <t>6 . Elaborar los diagnósticos, documentos técnicos, análisis de sector, estudios de mercado y todos los demás que hagan parte de la formulación de los proyectos y/o componentes a su cargo.</t>
  </si>
  <si>
    <t>7 . Responder a las solicitudes de la ciudadanía como de entes de control, oficios, derechos de petición y/o similares que sean radicados en el aplicativo Orfeo y/o por diferentes medios, que le sean asignados.</t>
  </si>
  <si>
    <t>8 . Las demás que sean inherentes al objeto contractual, que se encuentren en la normatividad o que sean solicitadas por el supervisor del contrato.</t>
  </si>
  <si>
    <t>1 . Diseñar y desarrollar aplicaciones web, móviles o sistemas de información necesarios en la Alcaldía Local de Suba</t>
  </si>
  <si>
    <t>2 . Administrar las herramientas digitales para la información y los sistemas de información con que cuente la Alcaldía Local de Suba.</t>
  </si>
  <si>
    <t>3 . Mantener y configurar el servidor y los aplicativos que se gestionan desde allí.</t>
  </si>
  <si>
    <t>4 . Realizar gestión a las máquinas virtuales y file server</t>
  </si>
  <si>
    <t>5 . Prestar soporte para el correcto funcionamiento de las aplicaciones desarrolladas por la Alcaldía Local de Suba.</t>
  </si>
  <si>
    <t>6 . Administrar, actualizar y gestionar las bases de datos de la entidad y garantizar la disposición de la información en el centro de mando.</t>
  </si>
  <si>
    <t>7 . Realizar proyectos de transformación digital y propender la política cero papel, salvaguardando la memoria institucional y de los procesos que se desarrollan en la entidad.</t>
  </si>
  <si>
    <t>8 . Congregar la información misional de la entidad en aras de realizar, gestionar y mantener las bases de datos de la entidad en su capa de Gestión de la Información y Sistemas de la Información de la arquitectura TI.</t>
  </si>
  <si>
    <t>9 . Dar soporte y capacitar a los funcionarios de la Alcaldía Local de Suba en cuanto al uso y apropiación de los sistemas de información</t>
  </si>
  <si>
    <t>10 . Apoyar la generación de mecanismos de transparencia, participación y colaboración procurando que las acciones de Gobierno Abierto respondan a las necesidades de la ciudadanía y sean un medio para facilitar la rendición de cuentas de la entidad</t>
  </si>
  <si>
    <t>11 . Apoyar contenidos de desarrollo que requiera la página web de la Alcaldía, así como el apoyo al cumplimiento a la ley de transparencia 1712 de 2014.</t>
  </si>
  <si>
    <t>12 . Las demás que sean inherentes al objeto contractual, que se encuentren en la normatividad o que sean solicitadas por el supervisor del contrato.</t>
  </si>
  <si>
    <t>3 . Realizar las actividades necesarias para la depuración de los compromisos constituidos como obligaciones por pagar.</t>
  </si>
  <si>
    <t>4 . Asistir a las reuniones, consejos, mesas e instancias de participación que se generen o se relacionen con los asuntos locales o que se desarrollen en la localidad, que le sean designados por el Alcalde y/o el apoyo a la supervisión del contrato.</t>
  </si>
  <si>
    <t>1 . Realizar acompañamiento en las distintas etapas del proceso de contratación en relación con los contratos, convenios y demás acuerdos de voluntades que suscriba el Área de comunicaciones de la Alcaldía Local de Suba.</t>
  </si>
  <si>
    <t>2 . Proyectar los actos administrativos de carácter general o particular que se generan en la etapa precontractual, contractual y postcontractual que le sean asignados.</t>
  </si>
  <si>
    <t>3 . Participar en los diferentes comités y audiencias de contratación de los procesos de selección que le sean asignados.</t>
  </si>
  <si>
    <t>4 . Revisar y hacer seguimiento de temas de tipo contractual, que por su naturaleza tenga o requieran una atención especial por parte del área de comunicaciones de la Alcaldía local de Suba y losórganos de control</t>
  </si>
  <si>
    <t>5 . Revisar y/o proyectar las actas de liquidación de los contratos o convenios y demás acuerdos de voluntades que suscriba el Fondo de Desarrollo Local de Suba- Alcaldía Local de Suba</t>
  </si>
  <si>
    <t>6 . Emitir los conceptos jurídicos de carácter contractual y realizar los análisis de tipo jurídico de la misma índole que le sean asignados por la supervisión del contrato.</t>
  </si>
  <si>
    <t>7 . Realizar evaluaciones jurídicas de los proponentes y propuestas presentadas dentro de los procesos de selección de contratistas que le sean asignados.</t>
  </si>
  <si>
    <t>8 . Entregar los documentos generados en los diferentes procesos de selección en las etapas
precontractual, contractual y postcontractual para el cargue en el SECOP y demás plataformas virtuales involucradas en procesos de contratación, al responsable designado por el supervisor de forma oportuna.</t>
  </si>
  <si>
    <t>9 . Realizar el apoyo a la supervisión de los contratos y/o convenios que le sean asignados por el supervisor del contrato.</t>
  </si>
  <si>
    <t>10 . Realizar y proyectar las actuaciones administrativas sancionatorias de tipo contractual que deba adelantar el Fondo de Desarrollo Local de Suba-Alcaldía Local de Suba</t>
  </si>
  <si>
    <t>11 . Remitir los documentos que le sean solicitados y mantener actualizadas las bases de datos que se manejen</t>
  </si>
  <si>
    <t>12 . Las demás inherentes a su obligaciones contractuales y que se requieran para el cabal cumplimiento del contrato.</t>
  </si>
  <si>
    <t>1 . Apoyar la supervisión de contratos y convenios que le sean designados por el alcalde(sa) Local, conforme con lo establecido en el Manual de Supervisión e Interventoría de la Secretaría Distrital de Gobierno.</t>
  </si>
  <si>
    <t>3 . Apoyar las actividades de planeación presupuestal y seguimiento de los proyectos de inversión que le sean asignados.</t>
  </si>
  <si>
    <t>4 . Asistir a las reuniones de las instancias a las que sea designado por el Alcalde Local y/o el apoyo a la supervisión.</t>
  </si>
  <si>
    <t>6 . Elaborar los diagnósticos, documentos técnicos, análisis del sector, estudios de mercado, matriz de riesgos, estudios previos y todas aquellas actividades que se deriven de las diferentes etapas precontractuales, contractuales y postcontractuales de los rubros de funcionamiento e inversión designados por el ordenador del gasto y/o apoyo a la supervisión, de acuerdo con el plan de adquisiciones de la Alcaldía Local de Suba.</t>
  </si>
  <si>
    <t>7 . Las demás que sean inherentes al objeto contractual, que se encuentren en la normatividad o que sean solicitadas por el supervisor del contrato.</t>
  </si>
  <si>
    <t>1 . Recopilar y revisar documentación relevante para la implementación del SDI.</t>
  </si>
  <si>
    <t>2 . Identificar necesidades de documentación y desarrollar planes para abordarlas.</t>
  </si>
  <si>
    <t>3 . Diseñar y ejecutar planes de comunicación y capacitación para las coordinaciones de la Alcaldía.</t>
  </si>
  <si>
    <t>4 . Brindar capacitación y soporte en la utilización de herramientas de analítica institucional y
geoespacialización.</t>
  </si>
  <si>
    <t>5 . Trabajar para asegurar la adopción efectiva de herramientas y procesos.</t>
  </si>
  <si>
    <t>6 . Realizar seguimiento y evaluación de la efectividad de la comunicación y capacitación.</t>
  </si>
  <si>
    <t>7 . Identificar áreas de mejora y proponer acciones correctivas.</t>
  </si>
  <si>
    <t>1 . Realizar las actividades precontractuales, contractuales y/o de seguimiento que sean necesarias para la correcta ejecución de los diferentes componentes del proyecto 1967 Suba saludable y sin barreras: acciones complementarias y/o disminución factores de riesgo Sustancias Psicoactivas y/o dispositivos de asistencia personal y/o saberes ancestrales y/o acciones del cuidado y/o estratégica territorial de salud</t>
  </si>
  <si>
    <t>7 . Articular la elaboración de los diagnósticos, documentos técnicos, análisis de sector, estudios de mercado y todos los demás que hagan parte de la formulación de los proyectos a su cargo.</t>
  </si>
  <si>
    <t>1 . Realizar acompañamiento en las distintas etapas del proceso de contratación en relación con los
contratos, convenios y demás acuerdos de voluntades que suscriba el Área de Gestión del Desarrollo Loca - Alcaldía Local de Suba.</t>
  </si>
  <si>
    <t>5 . Realizar los documentos necesarios para la rendición de informes, rendición de cuentas y avances del
Plan de Desarrollo Local a entes de control, entidades, instancias de participación y comunidad en general.</t>
  </si>
  <si>
    <t>7 . Las demás actividades que le sean asignadas por el supervisor y/o apoyo a la supervisión del contrato
que sean relacionadas con el objeto del contrato</t>
  </si>
  <si>
    <t>1.	Ejecutar todas las actividades, productos y resultados descritos en el anexo técnico y la propuesta aprobada, cumpliendo con el plan de trabajo, cronograma, objeto y demás parámetros contractuales.</t>
  </si>
  <si>
    <t>2.	Realizar mínimo una reunión al mes con el comité técnico del contrato para hacer seguimiento a la ejecución de las actividades establecidas realizando los informes de ejecución y financieros relacionados.</t>
  </si>
  <si>
    <t>3.	Constituir y allegar al fondo de desarrollo local de suba las garantías requeridas dentro de los tres (3) días hábiles siguientes a la suscripción del contrato.</t>
  </si>
  <si>
    <t>4.	Presentar al comité técnico del contrato los documentos de alistamiento establecidos en el anexo técnico.</t>
  </si>
  <si>
    <t>5.	Presentar las hojas de vida del talento humano requerido para la ejecución del convenio que cumplan con los perfiles y experiencia de acuerdo con los descrito en el anexo técnico y propuesta.</t>
  </si>
  <si>
    <t>6.	Vincular al personal requerido para el desarrollo del convenio, garantizando que cumpla con los perfiles y experiencia exigidos; acreditar su afiliación al sistema de seguridad social y riesgos laborales, y garantizar condiciones adecuadas de salud y seguridad en el trabajo.</t>
  </si>
  <si>
    <t>7.	Desarrollar efectivamente las fases de difusión de la convocatoria e inscripción, conforme a lo establecido en el anexo técnico.</t>
  </si>
  <si>
    <t>8. Implementar el proceso formativo en su totalidad, impartiendo todas las sesiones y temáticas previstas, aplicando instrumentos de evaluación de conocimiento, satisfacción y calidad pedagógica.</t>
  </si>
  <si>
    <t>9.	Garantizar espacios, bienes, servicios e insumos requeridos con pertinencia técnica, accesibilidad y seguridad, cumpliendo además con la normatividad ambiental, criterios de sostenibilidad y protocolos de emergencias, bioseguridad y atención de riesgos. cumpliendo lo establecido en el anexo técnico y la propuesta.</t>
  </si>
  <si>
    <t>10.	Consolidar y mantener actualizada la base de datos de participantes, registrando asistencia y trazabilidad, y expedir certificados a quienes cumplan con la asistencia mínima definida.</t>
  </si>
  <si>
    <t>11.	Presentar informes mensuales parciales que den cuenta de avances, dificultades, logros, número de participantes, resultados de evaluaciones y demás evidencias técnicas, administrativas y financieras, demás aspectos relevantes dentro de la ejecución del convenio, anexando soportes documentales.</t>
  </si>
  <si>
    <t>12.	Entregar un informe final integral que incluya relación de gasto, logros, dificultades, conclusiones, listado consolidado de participantes con discriminación de género y condiciones especiales (cuando aplique), personas capacitadas y certificadas, recomendaciones y bases de datos</t>
  </si>
  <si>
    <t>13.	Realizar evento de cierre del proceso de formación conforme lo establecido en el anexo técnico y con la entrega de certificados a los beneficiarios que cumplan con mínimo el 80% de asistencia a las sesiones fijadas para el programa.</t>
  </si>
  <si>
    <t>14.	Elaborar y presentar para cada desembolso las evidencias y soportes documentales técnicos, administrativos y financieros ejecutados y facturados de acuerdo con las condiciones pactadas, presentando evidencias y soportes documentales.</t>
  </si>
  <si>
    <t>15.	Organizar y custodiar la documentación generada en la ejecución del convenio conforme a los procedimientos de gestión documental de la alcaldía local, apoyando la actualización del expediente físico y digital, así como el proceso de liquidación.</t>
  </si>
  <si>
    <t>16.	Manejar la imagen institucional en el marco de las actividades del convenio conforme a los lineamientos distritales establecidos y verificados por el fondo de desarrollo local de suba.</t>
  </si>
  <si>
    <t>17.	Cumplir con las obligaciones tributarias vigentes y según el tipo de vinculación o contratación que realicen durante la ejecución del convenio.</t>
  </si>
  <si>
    <t>18.	Gestionar adecuadamente los bienes e insumos adquiridos o suministrados, de acuerdo con los procedimientos de almacén de la alcaldía local de suba y lo establecido en el anexo técnico y demás contenidas en el estudio previo adjunto</t>
  </si>
  <si>
    <t/>
  </si>
  <si>
    <t>2 . Actualizar verificar e implementar el programa de gestión compartida en las obras correspondientes.</t>
  </si>
  <si>
    <t>3 . Apoyar las evaluaciones técnicas que le sean asignadas, de los proponentes y las propuestas
presentadas en los procesos de selección de contratista que adelanta en el Área de Gestión de Desarrollo
Local.</t>
  </si>
  <si>
    <t>4 . Elaborar los conceptos técnicos que den insumo para efectuar el cumplimiento de garantias y polizas
que se generen en los proyectos adelantados por el Fondo de Desarrollo Local en materia de
infraestructura, previo al trámite por parte de la Gestión Contractual.</t>
  </si>
  <si>
    <t>6 . Realizar las actividades necesarias para la depuración de los compromisos constituidos como
obligaciones por pagar.</t>
  </si>
  <si>
    <t>7 . Asistir a las reuniones, consejos, mesas e instancias de participación que se generen o se relacionen
con los asuntos locales o que se desarrollen en la localidad, que le sean designados por el Alcalde y/o el
apoyo a la supervisión del contrato.</t>
  </si>
  <si>
    <t>8 . Realizar los documentos necesarios para la rendición de informes, rendición de cuentas y avances del
Plan de Desarrollo Local a entes de control, entidades, instancias de participación y comunidad en general.</t>
  </si>
  <si>
    <t>9 . Apoyar la elaboración de los diagnósticos, documentos técnicos, análisis de sector, estudios de mercado
y todos los demás que hagan parte de la formulación de los proyectos a su cargo.</t>
  </si>
  <si>
    <t>9 . Las demás actividades que le sean asignadas por el supervisor del contrato y que sean inherente al
objeto contractual</t>
  </si>
  <si>
    <t>3 . Apoyar las actividades de planeación presupuestal y seguimiento de los proyectos de inversión que le
sean asignados</t>
  </si>
  <si>
    <t>7 . Las demás que sean inherentes al objeto contractual, que se encuentren en la normatividad o que
sean solicitadas por el supervisor del contrato</t>
  </si>
  <si>
    <t>1 . Acompañar y apoyar al Alcalde (sa) Local o a quien este designe en las diligencias de inspección,
vigilancia y control.</t>
  </si>
  <si>
    <t>2 . Solicitar al archivo local los expedientes que hacen parte de las visitas establecidas en el plan de trabajo
y de ser necesario establecer dialogo con el abogado que genera la solicitud para aclarar cualquier
inquietud</t>
  </si>
  <si>
    <t>4 . Realizar las visitas que, en materia de urbanismo, espacio público o actividad económica, le sean
asignadas, en desarrollo de la práctica de pruebas ordenadas dentro de una actuación y presentar el
respectivo informe en los términos y formatos establecidos.</t>
  </si>
  <si>
    <t>5 . Utilizar las plataformas tecnológicas, aplicativos distritales, planos, planchas catastrales y demás
herramientas avaladas por las instancias técnicas estatales como soporte adicional a los informes
presentados.</t>
  </si>
  <si>
    <t>6 . Registrar correctamente en el Aplicativo SI ACTUA el informe técnico realizado en cada uno de los
expedientes asignados.</t>
  </si>
  <si>
    <t>7 . Proyectar respuesta oportuna a la totalidad de las solicitudes radicadas en el aplicativo institucional
ORFEO asociándolos en debida forma al radicado que lo origina.</t>
  </si>
  <si>
    <t>8 . Garantizar los mecanismos de movilidad que le permitan realizar los desplazamientos en la localidad
para la correcta ejecución de las visitas programadas.</t>
  </si>
  <si>
    <t>9 . Asistir a las reuniones a las que sea citado o designado, para la atención de los asuntos relacionados
con el objeto contractual</t>
  </si>
  <si>
    <t>10 . Presentar informe mensual de las actividades realizadas, dando cuenta del cumplimiento de las
obligaciones pactadas.</t>
  </si>
  <si>
    <t>11 . Entregar mensualmente al archivo los documentos que genere en cumplimiento del objeto y
obligaciones contractuales, los cuales deben estar debidamente suscritos.</t>
  </si>
  <si>
    <t>12 . Asistir a las reuniones a las que sea citado o designado, para la atención de los asuntos relacionados
con el objeto contractual.</t>
  </si>
  <si>
    <t>13 . Las demás que se le asig</t>
  </si>
  <si>
    <t>1. Realizar la elaboración de estudios de mercado, análisis de sector y estudios previos en cada una de las necesidades</t>
  </si>
  <si>
    <t>2. Realizar seguimiento a los profesionales designados en el proceso de acompañamiento y seguimiento técnico,</t>
  </si>
  <si>
    <t>3. Realizar la atención de las consultas y apoyo en la elaboración de las respuestas a los ciudadanos, entidades, entes</t>
  </si>
  <si>
    <t>4. Asistir a los comités, reuniones y convocatorias en donde se convoque al Alcalde Local y requiera apoyo técnico</t>
  </si>
  <si>
    <t>5. Participar en los comités de estructuración y evaluación de los procesos contractuales que se adelanten en la</t>
  </si>
  <si>
    <t>6. Realizar evaluaciones en el componente técnico y/o financiero de los proponentes y las propuestas que le sean</t>
  </si>
  <si>
    <t>7. Elaborar los conceptos técnicos que den insumo para efectuar el cumplimiento de garantías y pólizas que se</t>
  </si>
  <si>
    <t>8. Las demás actividades que le sean asignadas por el supervisor del contrato y que sean inherente al</t>
  </si>
  <si>
    <t>1.	Realizar las actividades precontractuales, contractuales y/o de seguimiento que sean necesarias para la correcta ejecución de la meta Financiar 50 proyectos del sector cultural y creativo del proyecto 1965 Suba territorio cultura</t>
  </si>
  <si>
    <t xml:space="preserve">2.	Realizar las actividades de apoyo a la supervisión de los contratos o convenios que le sean asignados, de conformidad con las disposiciones legales. </t>
  </si>
  <si>
    <t>3.	Responder a las solicitudes de la ciudadanía como de entes de control, oficios, derechos de petición y/o similares que sean radicados en el aplicativo Orfeo y/o por diferentes medios, que le sean asignados.</t>
  </si>
  <si>
    <t xml:space="preserve">4.	Realizar las actividades necesarias para la depuración de los compromisos constituidos como obligaciones por pagar. </t>
  </si>
  <si>
    <t xml:space="preserve">5.	Asistir a las reuniones, consejos, mesas e instancias de participación que se generen o se relacionen con los asuntos locales o que se desarrollen en la localidad, que le sean designados por el Alcalde y/o el apoyo a la supervisión del contrato. </t>
  </si>
  <si>
    <t>6.	Realizar los documentos necesarios para la rendición de informes, rendición de cuentas y avances del Plan de Desarrollo Local a entes de control, entidades, instancias de participación y comunidad en general.</t>
  </si>
  <si>
    <t>7.	Apoyar la elaboración de los documentos técnicos, análisis de sector, estudios de mercado y todos los demás que hagan parte de la formulación de los proyectos.</t>
  </si>
  <si>
    <t xml:space="preserve">8.	Organizar la documentación física y digital relacionada con los procesos de participación ciudadana, conforme a las instrucciones impartidas, así como a los manuales, métodos, procedimientos y normas vigentes. </t>
  </si>
  <si>
    <t>9.	Las demás actividades que le sean asignadas por el supervisor y/o apoyo a la supervisión del contrato que sean relacionadas con el objeto del contrato</t>
  </si>
  <si>
    <t>2. Analizar jurídicamente los expedientes asignados y emitir como mínimo treinta (30) impulsos procesales de acuerdo con la revisión realizada, que permitan ejecutar la actuación jurídica conforme con la naturaleza del proceso que corresponda.</t>
  </si>
  <si>
    <t>4. Proyectar mínimo cincuenta (50) actos administrativos conforme a la normatividad vigente, que permitan impulsar efectivamente los expedientes propendiendo por una decisión de fondo y/o su oportuna terminación o cierre. Realizando mínimo treinta (30) inactivaciones y mínimo veinte (20) fallos de fondo debidamente presentados al profesional que cumpla con el rol de apoyo a la supervisión estratégica de depuración e impulso procesal local para su revisión. .</t>
  </si>
  <si>
    <t>5.Ajustar dentro del mismo mes todos los proyectos de actos administrativos que contengan observaciones y/o modificaciones sugeridas por el profesional que cumpla con el rol de supervisión estratégica de depuración e impulso procesal local de la Alcaldía, o quien este designe.</t>
  </si>
  <si>
    <t>9. Incorporar al expediente físico los actos administrativos y/o la documentación generada por cada impulso procesal realizado</t>
  </si>
  <si>
    <t>11.Registrar correctamente en el Aplicativo SI ACTUA la actuación realizada en cada uno de los expedientes asignados, dejando constancia en el expediente físico de dicha actualización.</t>
  </si>
  <si>
    <t>12. Asistir a las reuniones a las que sea citado o designado, para la atención de los asuntos relacionados con el objeto contractual</t>
  </si>
  <si>
    <t>1. Realizar acompañamiento en las distintas etapas del proceso de contratación en relación con los contratos, convenios y demás acuerdos de voluntades que suscriba el Área de Gestión del Desarrollo Local Alcaldía Local de Suba.</t>
  </si>
  <si>
    <t>6. Entregar los documentos generados en los diferentes procesos de selección en las etapas precontractual, contractual y postcontractual para el cargue en el SECOP y demás plataformas virtuales involucradas en procesos de contratación de forma oportuna</t>
  </si>
  <si>
    <t>8. Revisar y/o proyectar las actas de liquidación de los contratos o convenios y demás acuerdos de voluntades que suscriba el Fondo de Desarrollo Local de Suba- Alcaldía Local de Suba</t>
  </si>
  <si>
    <t>9. Realizar la revisión de las cuentas de cobro presentadas por los contratistas asignados, verificando que estas se encuentren acompañadas de los documentos soporte exigidos en la forma de pago establecida en cada contrato.</t>
  </si>
  <si>
    <t>10. Las demás que sean inherentes al objeto contractual y que sean solicitadas por el supervisor y/o apoyo a la supervisión del contractual</t>
  </si>
  <si>
    <t>BASE DE DATOS CONTRATISTAS PARA GENERACIÓN DE CUENTAS DE COBRO 2025 - ALCALDÍA LOCAL DE SUBA</t>
  </si>
  <si>
    <t>TIPO CONTRATO</t>
  </si>
  <si>
    <t>NOMBRE DEL CONTRATISTA</t>
  </si>
  <si>
    <t>No. IDENTIFICACIÓN DEL CONTRATISTA</t>
  </si>
  <si>
    <t>VALOR TOTAL CONTRATO</t>
  </si>
  <si>
    <t>DURACIÓN CONTRATO</t>
  </si>
  <si>
    <t>VALOR MENSUAL</t>
  </si>
  <si>
    <t>FECHA INICIO CONTRATO</t>
  </si>
  <si>
    <t>FECHA FINAL CONTRATO</t>
  </si>
  <si>
    <t>OBJETO DEL CONTRATO</t>
  </si>
  <si>
    <t>RUBRO PRESUPUESTAL</t>
  </si>
  <si>
    <t>SUPERVISOR Y/O APOYO A LA SUPERVISIÓN</t>
  </si>
  <si>
    <t>CARGO APOYO A LA SUPERVISIÓN</t>
  </si>
  <si>
    <t>CÉDULA SUPERVISOR</t>
  </si>
  <si>
    <t>CIUDAD CÉDULA</t>
  </si>
  <si>
    <t>RIESGO ARL</t>
  </si>
  <si>
    <t>AREA</t>
  </si>
  <si>
    <t>Adicion 1</t>
  </si>
  <si>
    <t>Prorroga mes 1</t>
  </si>
  <si>
    <t>Prorroga Días 1</t>
  </si>
  <si>
    <t>Adicion 2</t>
  </si>
  <si>
    <t>Prorroga mes 2</t>
  </si>
  <si>
    <t>Prorroga Días 2</t>
  </si>
  <si>
    <t xml:space="preserve">Total Adición </t>
  </si>
  <si>
    <t>Total Prorroga</t>
  </si>
  <si>
    <t>Inicio suspensión</t>
  </si>
  <si>
    <t>Final suspensión</t>
  </si>
  <si>
    <t>Período suspensión</t>
  </si>
  <si>
    <t>EPS</t>
  </si>
  <si>
    <t>ARL</t>
  </si>
  <si>
    <t>PENSION</t>
  </si>
  <si>
    <t>DIRECCIÓN RESIDENCIA</t>
  </si>
  <si>
    <t>TELÉFONO</t>
  </si>
  <si>
    <t>BANCO</t>
  </si>
  <si>
    <t>No. DE CUENTA</t>
  </si>
  <si>
    <t>TIPO DE CUENTA</t>
  </si>
  <si>
    <t>Correo electrónico</t>
  </si>
  <si>
    <t>N°</t>
  </si>
  <si>
    <t>vigencia</t>
  </si>
  <si>
    <t>320-2024</t>
  </si>
  <si>
    <t>Prestación de servicios profesionales y de apoyo a la gestión</t>
  </si>
  <si>
    <t xml:space="preserve">DANIEL FELIPE GONZALEZ GONZALEZ	</t>
  </si>
  <si>
    <t xml:space="preserve">3 meses </t>
  </si>
  <si>
    <t>PRESTAR LOS SERVICIOS COMO OPERARIO DE MAQUINARIA AMARILLA DEL ÁREA GESTIÓN DEL DESARROLLO DE LA ALCALDÍA LOCAL DE SUBA.</t>
  </si>
  <si>
    <t>ALEJANDRO SAMUEL VICTORIA VALENCIA</t>
  </si>
  <si>
    <t>Contratista</t>
  </si>
  <si>
    <t>C.C. No. 79.148.675 de Bogotá D.C.</t>
  </si>
  <si>
    <t>INFRAESTRUCTURA</t>
  </si>
  <si>
    <t>1 mes y 15 días</t>
  </si>
  <si>
    <t>N/A</t>
  </si>
  <si>
    <t>SALUD TOTAL</t>
  </si>
  <si>
    <t>POSITIVA</t>
  </si>
  <si>
    <t>COLPENSIONES</t>
  </si>
  <si>
    <t>Calle 137 # 55-32</t>
  </si>
  <si>
    <t>CAJA SOCIAL (BCSC)</t>
  </si>
  <si>
    <t>AHORROS</t>
  </si>
  <si>
    <t>linamariazeacampino@gmail.com</t>
  </si>
  <si>
    <t>ANA NATALIE DÍAZ GONZÁLEZ</t>
  </si>
  <si>
    <t>PRESTAR LOS SERVICIOS PROFESIONALES EN EL ÁREA DE GESTIÓN DE DESARROLLO LOCAL EN LA ASISTENCIA TÉCNICA Y EJECUCIÓN DE ACCIONES DE GESTIÓN DE RESIDUOS SÓLIDOS, FORTALECIMIENTO DEL RECICLAJE Y DEMÁS TEMAS AFINES DE LA GESTIÓN AMBIENTAL DE LA ALCALDÍA LOCAL DE SUBA, EN EL MARCO DEL CUMPLIMIENTO DE LAS METAS ESTABLECIDAS EN EL PROYECTO DE INVERSIÓN 2014 - SUBA PROMUEVE EL RECICLAJE Y LAS ENERGÍAS ALTERNATIVAS.</t>
  </si>
  <si>
    <t xml:space="preserve">PAOLA ANDREA RUIZ OSPINA </t>
  </si>
  <si>
    <t>C.C. No. 38.565.432 de Cali</t>
  </si>
  <si>
    <t>AMBIENTE</t>
  </si>
  <si>
    <t>1 mes</t>
  </si>
  <si>
    <t>SURA</t>
  </si>
  <si>
    <t>PROTECCIÓN</t>
  </si>
  <si>
    <t>Calle 81 # 102-60</t>
  </si>
  <si>
    <t>AV VILLAS</t>
  </si>
  <si>
    <t>annitadiaz2110gmail.com</t>
  </si>
  <si>
    <t>RICHARD ANDRES PARDO GONZALEZ</t>
  </si>
  <si>
    <t>PRESTAR LOS SERVICIOS PROFESIONALES PARA APOYAR LA ARTICULACIÓN, ASISTENCIA Y ACOMPAÑAMIENTO DE PROCESOS QUE CONTRIBUYAN A UN CAMBIO CULTURAL Y AMBIENTAL QUE PROMUEVA EL SENTIDO DE PERTENENCIA Y APROPIACIÓN DEL TERRITORIO POR PARTE DE LA COMUNIDAD DE LA LOCALIDAD DE SUBA, EN EL MARCO DEL PROYECTO 2014 - SUBA PROMUEVE EL RECICLAJE Y LAS ENERGÍAS ALTERNATIVAS</t>
  </si>
  <si>
    <t>COLFONDOS</t>
  </si>
  <si>
    <t>Calle 152 B # 56 – 62.Apto 403 Torre 2</t>
  </si>
  <si>
    <t>BANCOLOMBIA SA</t>
  </si>
  <si>
    <t>rapgonzalez@gmail.com</t>
  </si>
  <si>
    <t>402-2024</t>
  </si>
  <si>
    <t>GERMAN FERNANDO ARDILA FLOREZ</t>
  </si>
  <si>
    <t>PRESTAR LOS SERVICIOS PROFESIONALES PARA APOYAR JURÍDICAMENTE LA EJECUCIÓN DE LAS ACCIONES REQUERIDAS PARA EL TRÁMITE E IMPULSO PROCESAL DE LAS ACTUACIONES CONTRAVENCIONALES Y/O QUERELLAS QUE CURSEN EN LAS INSPECCIONES DE POLICÍA DE LA LOCALIDAD.</t>
  </si>
  <si>
    <t>ADRIANA ANDREA ARCHILA MOSCOSO</t>
  </si>
  <si>
    <t>1010190690 de Bogotá D.C.</t>
  </si>
  <si>
    <t>JURIDICA</t>
  </si>
  <si>
    <t>SANITAS</t>
  </si>
  <si>
    <t>Calle 83a #118-29 casa 15</t>
  </si>
  <si>
    <t>DAVIVIENDA S.A.</t>
  </si>
  <si>
    <t>german.ardila.florez@gmail.com</t>
  </si>
  <si>
    <t>PAMELA REYES PATRIA CAMARGO</t>
  </si>
  <si>
    <t xml:space="preserve">PRESTAR SERVICIOS PROFESIONALES ESPECIALIZADOS PARA LIDERAR LA FORMULACIÓN DEL NUEVO PLAN DE DESARROLLO LOCAL 2024-2027 Y TEMAS AFINES DE PRIORIDAD DE LA ALCALDÍA LOCAL DE SUBA	</t>
  </si>
  <si>
    <t>JESSICA ALEXANDRA QUIROZ CAUSIL</t>
  </si>
  <si>
    <t>C.C. No. 53.064.832 de Bogotá</t>
  </si>
  <si>
    <t>DESPACHO</t>
  </si>
  <si>
    <t>COMPENSAR</t>
  </si>
  <si>
    <t>SKANDIA</t>
  </si>
  <si>
    <t>Carrera 26 # 41 - 39_x000D_</t>
  </si>
  <si>
    <t>pamereyespatria@gmail.com</t>
  </si>
  <si>
    <t>436-2024</t>
  </si>
  <si>
    <t>CAROLINA SANCHEZ TORRES</t>
  </si>
  <si>
    <t>4 meses</t>
  </si>
  <si>
    <t xml:space="preserve">PRESTAR SERVICIOS PROFESIONALES EN EL ÁREA DE GESTIÓN DEL DESARROLLO LOCAL DE LA ALCALDÍA LOCAL DE SUBA, EN EL PROCESO DE FORMULACIÓN, EJECUCIÓN, SEGUIMIENTO Y EVALUACIÓN DE LAS POLÍTICAS, PLANES, PROGRAMAS Y PROYECTOS DE DESARROLLO LOCAL, PARA LOGRAR EL CUMPLIMIENTO DE LAS METAS DEL PLAN DE DESARROLLO LOCAL DE LA VIGENCIA	</t>
  </si>
  <si>
    <t>INGRID CAROLINA AVILA ALZATE</t>
  </si>
  <si>
    <t>C.C. No. 1.022.949.089 de Bogotá</t>
  </si>
  <si>
    <t xml:space="preserve">PLANEACIÓN </t>
  </si>
  <si>
    <t>2 meses</t>
  </si>
  <si>
    <t>PORVENIR</t>
  </si>
  <si>
    <t xml:space="preserve">Carrera 17 #113-44, Santa Barbara Imperial </t>
  </si>
  <si>
    <t>18079576057</t>
  </si>
  <si>
    <t>carolina.st20@gmail.com</t>
  </si>
  <si>
    <t>437-2024 C2</t>
  </si>
  <si>
    <t>KAREN NATALIA PEÑUELA PEÑA</t>
  </si>
  <si>
    <t xml:space="preserve">4 meses </t>
  </si>
  <si>
    <t xml:space="preserve">PRESTAR SERVICIOS PROFESIONALES ESPECIALIZADOS PARA APOYAR EL DESPACHO EN EL SEGUIMIENTO A TUTELAS, ACCIONES POPULARES, INCIDENTES DE DESACATO, PROPOSICIONES, REQUERIMIENTO DE ENTES DE CONTROL Y DEMÁS ASUNTOS DE ÍNDOLE JURÍDICO Y ADMINISTRATIVO QUE SEAN DESIGNADOS POR EL ALCALDE(SA) LOCAL.	</t>
  </si>
  <si>
    <t>.</t>
  </si>
  <si>
    <t xml:space="preserve">SANITAS </t>
  </si>
  <si>
    <t>Carrera 13b #161-50 torre 8 apto 1002</t>
  </si>
  <si>
    <t>04010720660</t>
  </si>
  <si>
    <t>nataliapenuela4@gmail.com</t>
  </si>
  <si>
    <t>438-2024</t>
  </si>
  <si>
    <t xml:space="preserve">PRESTAR LOS SERVICIOS PROFESIONALES COMO ABOGADO(A) ESPECIALIZADO(A) PARA APOYAR JURÍDICA Y TÉCNICAMENTE EL DESARROLLO DE LAS ACTIVIDADES ENCAMINADAS AL CUMPLIMIENTO DE LAS METAS ESTABLECIDAS EN LOS PLANES DE TRABAJO SUSCRITOS PARA TODOS LOS ASUNTOS JURÍDICOS RELACIONADOS CON TEMAS DE ESTABLECIMIENTOS DE COMERCIO, ESPACIO PÚBLICO, OBRAS Y URBANISMO, PROPIEDAD HORIZONTAL, DERECHOS DE PETICIÓN, PETICIONES ENTES DE CONTROL Y PARQUEADEROS	</t>
  </si>
  <si>
    <t xml:space="preserve">PORVENIR </t>
  </si>
  <si>
    <t xml:space="preserve">Carrera 27 #24b-45 </t>
  </si>
  <si>
    <t>91200940569</t>
  </si>
  <si>
    <t>adriana.a.archila@gmail.com</t>
  </si>
  <si>
    <t>441-2024</t>
  </si>
  <si>
    <t>JESUS ALEJANDRO FIGUEROA CAICEDO</t>
  </si>
  <si>
    <t xml:space="preserve">PRESTAR LOS SERVICIOS PROFESIONALES COMO ABOGADO(A) ESPECIALIZADO(A) PARA APOYAR JURÍDICA Y TÉCNICAMENTE EL DESARROLLO DE LAS ACTIVIDADES ENCAMINADAS AL CUMPLIMIENTO DE LAS METAS ESTABLECIDAS EN LOS PLANES DE TRABAJO SUSCRITOS PARA TODOS LOS ASUNTOS JURÍDICOS DE INSPECCIÓN, VIGILANCIA Y CONTROL DE LA ALCALDÍA LOCAL DE SUBA	</t>
  </si>
  <si>
    <t>Calle 162 No. 55 - 40</t>
  </si>
  <si>
    <t>20715754446</t>
  </si>
  <si>
    <t>Figueroa.alejo@gmail.com</t>
  </si>
  <si>
    <t>442-2024</t>
  </si>
  <si>
    <t>EDGAR ENRIQUE ALONSO GOMEZ</t>
  </si>
  <si>
    <t xml:space="preserve">PRESTAR LOS SERVICIOS PROFESIONALES ESPECIALIZADOS AL ÁREA DE GESTIÓN DEL DESARROLLO LOCAL PARA APOYAR LA COORDINACIÓN DE LOS TEMAS RELACIONADOS CON EL FORTALECIMIENTO DEL TEJIDO ECONOMICO LOCAL, PARA EL CUMPLIMIENTO DE LAS METAS DEL PLAN DE DESARROLLO LOCAL DE SUBA	</t>
  </si>
  <si>
    <t>Calle 143 a No 54-50 torre 2 apto 1204</t>
  </si>
  <si>
    <t>20735741960</t>
  </si>
  <si>
    <t>edgaralonso18@gmail.com</t>
  </si>
  <si>
    <t>443-2024</t>
  </si>
  <si>
    <t>JULIAN OSORIO ARROYO</t>
  </si>
  <si>
    <t>PRESTAR SERVICIOS PROFESIONALES EN EL ÁREA DE GESTIÓN DEL DESARROLLO LOCAL DE LA ALCALDÍA LOCAL DE SUBA, EN EL PROCESO DE FORMULACIÓN, EJECUCIÓN, SEGUIMIENTO Y EVALUACIÓN DE LAS POLÍTICAS, PLANES, PROGRAMAS Y PROYECTOS DE DESARROLLO LOCAL, PARA LOGRAR EL CUMPLIMIENTO DE LAS METAS DEL PLAN DE DESARROLLO LOCAL DE LA VIGENCIA</t>
  </si>
  <si>
    <t>Carrera 59 #22b-31</t>
  </si>
  <si>
    <t>BANCO DE BOGOTÁ</t>
  </si>
  <si>
    <t>299120584</t>
  </si>
  <si>
    <t>julianoso8@hotmail.com</t>
  </si>
  <si>
    <t>444-2024</t>
  </si>
  <si>
    <t>GUSTAVO ADOLFO MARTINEZ CASTRILLON</t>
  </si>
  <si>
    <t xml:space="preserve">PRESTAR LOS SERVICIOS DE APOYO TÉCNICO Y ADMINISTRATIVO EN EL DESPACHO DEL FONDO DE DESARROLLO LOCAL DE SUBA, PARA EL DESARROLLO DE ACTIVIDADES Y ACOMPAÑAMIENTO EN LA EJECUCIÓN DE LOS PROYECTOS ESTRATÉGICOS DEL PLAN DE DESARROLLO LOCAL Y TEMAS AFINES DE PRIORIDAD DE LA ALCALDÍA LOCAL DE SUBA	</t>
  </si>
  <si>
    <t>58 días</t>
  </si>
  <si>
    <t xml:space="preserve">FAMISANAR </t>
  </si>
  <si>
    <t xml:space="preserve">CALLE 144 N° 147A - 20 BRR FONTANAR DEL RIO
</t>
  </si>
  <si>
    <t xml:space="preserve">gustavo.martinezc1978@gmail.com </t>
  </si>
  <si>
    <t>446-2024</t>
  </si>
  <si>
    <t>BRAYAN STIVEN SUAREZ BORJA</t>
  </si>
  <si>
    <t xml:space="preserve">PRESTAR LOS SERVICIOS DE APOYO EN EL ÁREA DE GESTIÓN DEL DESARROLLO LOCAL, REALIZANDO ACTIVIDADES ADMINISTRATIVAS EN LAS DIFERENTES ETAPAS DE LOS PROCESOS DE ADQUISICIÓN DE BIENES Y SERVICIOS EN LOS APLICATIVOS A LOS QUE HAYA LUGAR	</t>
  </si>
  <si>
    <t>BALKIS HELENA WIEDEMAN GIRALDO</t>
  </si>
  <si>
    <t>Funcionario</t>
  </si>
  <si>
    <t>C.C. No. 51.698.679 de Bogotá D.C.</t>
  </si>
  <si>
    <t>CONTRATACIÓN</t>
  </si>
  <si>
    <t xml:space="preserve">POSITIVA </t>
  </si>
  <si>
    <t>CALLE 128 D BIS # 87 B 79</t>
  </si>
  <si>
    <t>0550488421726230</t>
  </si>
  <si>
    <t>brayansuarezborja@gmail.com</t>
  </si>
  <si>
    <t>447-2024</t>
  </si>
  <si>
    <t>ÁNGELA BIBIANA ROJAS PUERTAS</t>
  </si>
  <si>
    <t xml:space="preserve">PRESTAR SERVICIOS PROFESIONALES ESPECIALIZADOS PARA ACOMPAÑAR LA EJECUCIÓN DE LOS PROYECTOS ESTRATÉGICOS DEL PLAN DE DESARROLLO LOCAL, RELACIONADOS CON LA COORDINACIÓN Y TRÁMITE DE DESPACHOS COMISORIOS DE LA ALCALDÍA LOCAL DE SUBA	</t>
  </si>
  <si>
    <t>KR 45 45 71 IN 7 APTO 302</t>
  </si>
  <si>
    <t>0550488446246685</t>
  </si>
  <si>
    <t>angelabibi2@hotmail.com</t>
  </si>
  <si>
    <t>448-2024</t>
  </si>
  <si>
    <t>GONZALO MURILLO LOZANO</t>
  </si>
  <si>
    <t xml:space="preserve">PRESTAR LOS SERVICIOS PROFESIONALES COMO ABOGADO (A) PARA APOYAR LA GESTIÓN CONTRACTUAL DEL ÁREA GESTIÓN DEL DESARROLLO LOCAL, EN LAS ETAPAS PRECONTRACTUAL Y CONTRACTUAL DE LOS PROCESOS DE SELECCIÓN DE BIENES Y SERVICIOS DE LA ALCALDÍA LOCAL DE SUBA	</t>
  </si>
  <si>
    <t>ALBA CECILIA LOPEZ GOMEZ</t>
  </si>
  <si>
    <t>C.C. No. 1.010.170.739 de Bogotá D.C.</t>
  </si>
  <si>
    <t xml:space="preserve">2 meses </t>
  </si>
  <si>
    <t xml:space="preserve">Carrera 78g # 37-33 sur </t>
  </si>
  <si>
    <t>040841371</t>
  </si>
  <si>
    <t>Gonzalomurilloabogado@gmail.com</t>
  </si>
  <si>
    <t>449-2024</t>
  </si>
  <si>
    <t>MARCO ANDRES MENDOZA BARBOSA</t>
  </si>
  <si>
    <t>PRESTAR LOS SERVICIOS PROFESIONALES COMO ABOGADO (A) PARA APOYAR LA GESTIÓN CONTRACTUAL DEL ÁREA GESTIÓN DEL DESARROLLO LOCAL DE LA ALCALDÍA LOCAL DE SUBA, EN LOS DIFERENTES PROCESOS DE SELECCIÓN EN SUS ETAPAS PRECONTRACTUAL, CONTRACTUAL Y POSTCONTRACTUAL.</t>
  </si>
  <si>
    <t>45 días</t>
  </si>
  <si>
    <t>Cra 14 # 156-07</t>
  </si>
  <si>
    <t xml:space="preserve"> mamb_jdp08@hotmail.com</t>
  </si>
  <si>
    <t>450-2024</t>
  </si>
  <si>
    <t>EDISON GERARDO CASTILLO GOMEZ</t>
  </si>
  <si>
    <t xml:space="preserve">PRESTAR SERVICIOS PROFESIONALES ESPECIALIZADOS PARA ACOMPAÑAR LA EJECUCIÓN DE LOS PROYECTOS ESTRATÉGICOS RELACIONADOS CON SEGURIDAD CIUDADANA DEL PLAN DE DESARROLLO LOCAL Y TEMAS AFINES DE PRIORIDAD DE LA ALCALDÍA LOCAL DE SUBA	</t>
  </si>
  <si>
    <t>2 DOS MESES</t>
  </si>
  <si>
    <t>SANIDAD MILITAR</t>
  </si>
  <si>
    <t>CALLE 137 55 42 T1 BAPTO 1102</t>
  </si>
  <si>
    <t>SCOTIABANK COLPATRIA S.A</t>
  </si>
  <si>
    <t>4372022067</t>
  </si>
  <si>
    <t>castingeniero@gmail.com</t>
  </si>
  <si>
    <t>451-2024</t>
  </si>
  <si>
    <t>CLAUDIA MARCELA MONTERO ROJAS</t>
  </si>
  <si>
    <t>PRESTAR LOS SERVICIOS PROFESIONALES COMO ABOGADO (A) PARA APOYAR LA GESTIÓN CONTRACTUAL DEL ÁREA GESTIÓN DEL DESARROLLO LOCAL, EN LAS ETAPAS PRECONTRACTUAL Y CONTRACTUAL DE LOS PROCESOS DE SELECCIÓN DE BIENES Y SERVICIOS DE LA ALCALDÍA LOCAL DE SUBA</t>
  </si>
  <si>
    <t>CARRERA 81A No. 13F-67</t>
  </si>
  <si>
    <t>BBVA COLOMBIA</t>
  </si>
  <si>
    <t>344404645</t>
  </si>
  <si>
    <t>marcela.montero1@hotmail.com</t>
  </si>
  <si>
    <t>452-2024</t>
  </si>
  <si>
    <t>FREDY ARMANDO ORTIZ HERNANDEZ</t>
  </si>
  <si>
    <t>PRESTAR LOS SERVICIOS PROFESIONALES A LA ALCALDÍA LOCAL DE SUBA COMO ENLACE EN LOS TEMAS DE GESTIÓN DEL RIESGO DE CONFORMIDAD CON EL MARCO NORMATIVO APLICABLE PARA LA MATERIA, EN EL MARCO DEL PROYECTO DE INVERSIÓN 2031 SUBA PREVIENE Y REDUCE RIEGOS NATURALES</t>
  </si>
  <si>
    <t>EDISON GERARDO CASTILLO GÓMEZ</t>
  </si>
  <si>
    <t>C.C. No. 79.553.844 de Bogotá</t>
  </si>
  <si>
    <t>SEGURIDAD</t>
  </si>
  <si>
    <t>UN (1) MESES Y VEINTICINCO (25) DÍAS</t>
  </si>
  <si>
    <t>Carrera 77Bis No. 64i -71</t>
  </si>
  <si>
    <t>488440246244</t>
  </si>
  <si>
    <t>Fredmorphis@hotmail.com</t>
  </si>
  <si>
    <t>454-2024</t>
  </si>
  <si>
    <t>MARIA ANGELICA GOMEZ FERNANDEZ</t>
  </si>
  <si>
    <t>FAMISANAR</t>
  </si>
  <si>
    <t>Calle 136 Bis # 101 b-25</t>
  </si>
  <si>
    <t>550007700844975</t>
  </si>
  <si>
    <t>angelicaf2411@hotmail.com</t>
  </si>
  <si>
    <t>455-2024</t>
  </si>
  <si>
    <t>CARLOS ALBERTO VARGAS CARPINTERO</t>
  </si>
  <si>
    <t>PROTECCION</t>
  </si>
  <si>
    <t>carrera 7ma Nro 1 a sur 44</t>
  </si>
  <si>
    <t>27327859841</t>
  </si>
  <si>
    <t>cvargascarpintero@gmail.com</t>
  </si>
  <si>
    <t>456-2024</t>
  </si>
  <si>
    <t>RAFAEL ESTEBAN ROZO VELANDIA</t>
  </si>
  <si>
    <t>PRESTAR SERVICIOS PROFESIONALES ESPECIALIZADOS EN EL ÁREA DE GESTIÓN DEL DESARROLLO LOCAL, PARA BRINDAR LINEAMIENTOS CON EL FIN DE EVALUAR Y ORIENTAR TEMAS PRIORITARIOS EN LA ALCALDÍA LOCAL DE SUBA.</t>
  </si>
  <si>
    <t>Carrera 52a # 134d-34</t>
  </si>
  <si>
    <t>91248623948</t>
  </si>
  <si>
    <t>rerozov@gmail.com</t>
  </si>
  <si>
    <t>457-2024</t>
  </si>
  <si>
    <t>JOSHUA DAYANA ARDILA GALLO</t>
  </si>
  <si>
    <t>CARRERA 111 B BIS # 139 - 50</t>
  </si>
  <si>
    <t>24094037832</t>
  </si>
  <si>
    <t>joshuaardilagallo@gmail.com</t>
  </si>
  <si>
    <t>458-2024</t>
  </si>
  <si>
    <t>JUAN CAMILO CRUZ CRUZ</t>
  </si>
  <si>
    <t>Calle 7 A No. 74-04</t>
  </si>
  <si>
    <t>0550488411843094</t>
  </si>
  <si>
    <t>Camilo.299@hotmail.com</t>
  </si>
  <si>
    <t>459-2024</t>
  </si>
  <si>
    <t>LAURA CAMILA BERNAL MONTOYA</t>
  </si>
  <si>
    <t>PRESTAR SERVICIOS PROFESIONALES PARA APOYAR LAS ACTIVIDADES DE PEDAGOGÍA E INNOVACIÓN SOCIAL DEL LABORATORIO DE INNOVACIÓN DE SUBA.</t>
  </si>
  <si>
    <t>JUAN DAVID LONDOÑO GOMEZ</t>
  </si>
  <si>
    <t>C.C. No. 98.566.660 de Envigado</t>
  </si>
  <si>
    <t>TIC</t>
  </si>
  <si>
    <t>ALIANSALUD</t>
  </si>
  <si>
    <t>Calle 94a# 61 - 05</t>
  </si>
  <si>
    <t>67475203621</t>
  </si>
  <si>
    <t>laubernal3@hotmail.com</t>
  </si>
  <si>
    <t>460-2024</t>
  </si>
  <si>
    <t xml:space="preserve">DANA VALENTINA ALFONSO GARZON </t>
  </si>
  <si>
    <t>EL CONTRATO QUE SE PRETENDE CELEBRAR, TENDRÁ POR OBJETO PRESTAR SERVICIOS DE APOYO EN LAS ACTIVIDADES DE SEGURIDAD, CONVIVENCIA CIUDADANA Y RECUPERACIÓN DEL ESPACIO PÚBLICO PARA EL CUMPLIMIENTO EFECTIVO DE LAS METAS DEL PROYECTO DE INVERSIÓN 2032 - SUBA CONVIVE CON SEGURIDAD Y TRANQUILIDAD</t>
  </si>
  <si>
    <t>(2) meses</t>
  </si>
  <si>
    <t>CLL6SUR 16A 138</t>
  </si>
  <si>
    <t>054876631</t>
  </si>
  <si>
    <t>valenalfoga@gmail.com</t>
  </si>
  <si>
    <t>461-2024</t>
  </si>
  <si>
    <t>DANIEL TORRES GALAN</t>
  </si>
  <si>
    <t>PRESTAR SERVICIOS PROFESIONALES ESPECIALIZADOS PARA ACOMPAÑAR A LOS RESPONSABLES E INTEGRANTES DE LOS PROCESOS EN LA IMPLEMENTACIÓN DE HERRAMIENTAS DE GESTIÓN, SIGUIENDO LOS LINEAMIENTOS METODOLÓGICOS ESTABLECIDOS POR LA OFICINA ASESORA DE PLANEACIÓN DE LA SECRETARÍA DISTRITAL DE GOBIERNO</t>
  </si>
  <si>
    <t>CRA 54 #115-35 APTO 203</t>
  </si>
  <si>
    <t>66232856972</t>
  </si>
  <si>
    <t>danieltorres10@gmail.com</t>
  </si>
  <si>
    <t>462-2024</t>
  </si>
  <si>
    <t>GABRIELA RAMIREZ ROZO</t>
  </si>
  <si>
    <t>PRESTAR LOS SERVICIOS PROFESIONALES COMO ABOGADO (A) PARA APOYAR LA GESTIÓN CONTRACTUAL DEL ÁREA GESTIÓN DEL DESARROLLO LOCAL, EN LAS ETAPAS PRECONTRACTUAL Y CONTRACTUAL DE LOS PROCESOS DE SELECCIÓN DE BIENES Y SERVICIOS DE LA ALCALDÍA LOCAL DE SUBA. SIPSE 113764</t>
  </si>
  <si>
    <t>CALLE147A 48 36</t>
  </si>
  <si>
    <t>nrozog6@gmail.com</t>
  </si>
  <si>
    <t>463-2024</t>
  </si>
  <si>
    <t>JONATAN OVALLE DIAZ</t>
  </si>
  <si>
    <t>4 meses 1 días.</t>
  </si>
  <si>
    <t>PRESTAR LOS SERVICIOS PROFESIONALES AL ÁREA DE GESTIÓN DEL DESARROLLO LOCAL REALIZANDO LAS ACTIVIDADES FINANCIERAS RELACIONADAS CON LAS DIFERENTES ETAPAS CONTRACTUALES DE LOS PROCESOS DE ADQUISICIÓN DE BIENES Y SERVICIOS QUE HAGA LA ALCALDÍA LOCAL DE SUBA</t>
  </si>
  <si>
    <t>Calle 140B # 96 - 49</t>
  </si>
  <si>
    <t>237310479</t>
  </si>
  <si>
    <t>jonavo1988@hotmail.com</t>
  </si>
  <si>
    <t>464-2024</t>
  </si>
  <si>
    <t>JULIANA CASTRO BUITRAGO</t>
  </si>
  <si>
    <t xml:space="preserve">Cll 22 b No. 56-63 int 5 apto 402 </t>
  </si>
  <si>
    <t>481870024819</t>
  </si>
  <si>
    <t xml:space="preserve">Julianacastro28b@gmail.com </t>
  </si>
  <si>
    <t>465-2024</t>
  </si>
  <si>
    <t>DIANA PAOLA PEDRAZA GARZON</t>
  </si>
  <si>
    <t>EL CONTRATO QUE SE PRETENDE CELEBRAR, TENDRÁ POR OBJETO PRESTAR EL SERVICIO COMO CONDUCTOR DE LOS VEHÍCULOS LIVIANOS DEL DESPACHO DE LA ALCALDÍA LOCAL DE SUBA.</t>
  </si>
  <si>
    <t>ALEJANDRA JARAMILLO FERNANDEZ</t>
  </si>
  <si>
    <t>C.C. No. 51.895.879 de Bogotá D.C.</t>
  </si>
  <si>
    <t>ADMINISTRATIVA</t>
  </si>
  <si>
    <t>Calle145B#82-33</t>
  </si>
  <si>
    <t>488446134964</t>
  </si>
  <si>
    <t xml:space="preserve">Paocami12@hotmal.com </t>
  </si>
  <si>
    <t>PRESTAR LOS SERVICIOS PROFESIONALES ESPECIALIZADOS AL ÁREA DE GESTIÓN DEL DESARROLLO LOCAL PARA APOYAR LA COORDINACIÓN DE LOS PROYECTOS RELACIONADOS CON LA INTERVENCIÓN DE LA INFRAESTRUCTURA LOCAL EN EL MARCO DEL CUMPLIMIENTO DE LAS METAS DEL PLAN DE DESARROLLO LOCAL DE SUBA</t>
  </si>
  <si>
    <t>Calle 94 #18-34 Apto.301</t>
  </si>
  <si>
    <t>58259993944</t>
  </si>
  <si>
    <t>avvcm@hotmail.com</t>
  </si>
  <si>
    <t>467-2024</t>
  </si>
  <si>
    <t>LAURA JULIANA PISCO LOPEZ</t>
  </si>
  <si>
    <t xml:space="preserve">PRESTAR LOS SERVICIOS DE APOYO EN EL ÁREA DE GESTIÓN DEL DESARROLLO LOCAL, REALIZANDO ACTIVIDADES ADMINISTRATIVAS DE APOYO A LOS PROCESOS DE FORMULACIÓN QUE CONTRIBUYAN AL CUMPLIMIENTO DE LAS METAS DEL PLAN DE DESARROLLO LOCAL	</t>
  </si>
  <si>
    <t xml:space="preserve">PROTECCIÓN </t>
  </si>
  <si>
    <t>Calle 186 a #16-60</t>
  </si>
  <si>
    <t>488433229967</t>
  </si>
  <si>
    <t>piscolaura12@gmail.com</t>
  </si>
  <si>
    <t>469-2024</t>
  </si>
  <si>
    <t>CLARA PATRICIA GUTIERREZ SUAREZ</t>
  </si>
  <si>
    <t>PRESTAR SERVICIOS PROFESIONALES EN EL ÁREA DE GESTIÓN DEL DESARROLLO LOCAL DE LA ALCALDÍA LOCAL DE SUBA, PARA EL APOYO A LA EJECUCIÓN INTEGRAL DE LOS DIFERENTES PROYECTOS DE INVERSIÓN DESTINADOS A LA INTERVENCIÓN DE LA MALLA VIAL, ESPACIO PÚBLICO Y PARQUES DE LA LOCALIDAD DE SUBA, EN CUMPLIMIENTO DE LAS METAS DEL PLAN DE DESARROLLO LOCAL Y DEMÁS TEMAS AFINES DEL PROYECTO  DE INVERSIÓN 1970 - SUBA RECUPERA Y MANTIENE SUS PARQUES.</t>
  </si>
  <si>
    <t>CALLE 151 #13A-50</t>
  </si>
  <si>
    <t>641037502</t>
  </si>
  <si>
    <t>clarawilly@hotmail.com</t>
  </si>
  <si>
    <t>470-2024</t>
  </si>
  <si>
    <t>JEAN CARLOS HOYOS BENITEZ</t>
  </si>
  <si>
    <t>PRESTAR LOS SERVICIOS PROFESIONALES COMO ABOGADO (A) PARA APOYAR LA GESTIÓN CONTRACTUAL DEL ÁREA DE GESTIÓN DEL DESARROLLO LOCAL, EN LAS ETAPAS PRECONTRACTUAL Y CONTRACTUAL DE LOS PROCESOS DE SELECCIÓN DE BIENES Y SERVICIOS DE LA ALCALDÍA LOCAL DE SUBA</t>
  </si>
  <si>
    <t>CALLE 128 A # 89 - 99 T 2 APTO 2405</t>
  </si>
  <si>
    <t>24104083578</t>
  </si>
  <si>
    <t>jecarhoyos@gmail.com</t>
  </si>
  <si>
    <t>471-2024</t>
  </si>
  <si>
    <t>SANTIAGO ALEJANDRO CARDENAS CABALLERO</t>
  </si>
  <si>
    <t>CALLE 140 NO 1924</t>
  </si>
  <si>
    <t>912-108265-86</t>
  </si>
  <si>
    <t>CARDENASCABALLEROSANTIAGO@GMAIL.COM</t>
  </si>
  <si>
    <t>473-2024</t>
  </si>
  <si>
    <t>ANDREA CATALINA RAMIREZ PEREZ</t>
  </si>
  <si>
    <t>PRESTAR SERVICIOS PROFESIONALES ESPECIALIZADOS EN EL ÁREA DE GESTIÓN DEL DESARROLLO LOCAL DE LA ALCALDÍA LOCAL DE SUBA, EN EL PROCESO DE SEGUIMIENTO Y EVALUACIÓN DE LOS PLANES, PROGRAMAS, PROYECTOS Y POLÍTICAS, EN EL CUMPLIMIENTO DE LOS OBJETIVOS TRAZADOS EN EL PLAN DE DESARROLLO LOCAL</t>
  </si>
  <si>
    <t xml:space="preserve">CALLE 213 #114-10 </t>
  </si>
  <si>
    <t>ITAÚ CORPBANCA COLOMBIA SA</t>
  </si>
  <si>
    <t>96012138</t>
  </si>
  <si>
    <t>ing.cataramirez@gmail.com</t>
  </si>
  <si>
    <t>KELY JULIANA SERRATO MANCERA</t>
  </si>
  <si>
    <t>PRESTAR LOS SERVICIOS PROFESIONALES AL ÁREA DE GESTIÓN DEL DESARROLLO LOCAL PARA APOYAR LA PROMOCIÓN, ARTICULACIÓN, ACOMPAÑAMIENTO Y SEGUIMIENTO A LOS PROCESOS DE PARTICIPACIÓN CIUDADANA RELACIONADOS CON LA RECREACIÓN Y EL DEPORTE, EN CUMPLIMIENTO DEL PLAN DE DESARROLLO LOCAL</t>
  </si>
  <si>
    <t>BLANCARLIS GUILLEN VILLALOBOS</t>
  </si>
  <si>
    <t>C.C. No. 1.063.481.921 de Chimichagua</t>
  </si>
  <si>
    <t>PARTICIPACIÓN</t>
  </si>
  <si>
    <t>CL 139C N. 118-49</t>
  </si>
  <si>
    <t>24060901839</t>
  </si>
  <si>
    <t>nanasant11@hotmail.com</t>
  </si>
  <si>
    <t>477-2024</t>
  </si>
  <si>
    <t>CATALINA BURGOS MAHECHA</t>
  </si>
  <si>
    <t>Carrera 65#67d 06</t>
  </si>
  <si>
    <t>FALABELLA</t>
  </si>
  <si>
    <t>111030258238</t>
  </si>
  <si>
    <t>Catalinaburgos@gmail.com</t>
  </si>
  <si>
    <t>478-2024</t>
  </si>
  <si>
    <t>SARA VANESA CHACÓN PÁEZ</t>
  </si>
  <si>
    <t>APOYAR AL EQUIPO DE PRENSA Y COMUNICACIONES DE LA ALCALDÍA LOCAL EN LA CREACIÓN, REALIZACIÓN, PRODUCCIÓN Y EDICIÓN DE VÍDEOS, ASÍ COMO EL REGISTRO, EDICIÓN Y LA PRESENTACIÓN DE FOTOGRAFÍAS DE LOS ACONTECIMIENTOS, HECHOS Y EVENTOS EXTERNOS E INTERNOS DE LA ALCALDÍA LOCAL, PARA SER UTILIZADOS COMO INSUMOS DE COMUNICACIÓN EN LOS MEDIOS, ESPECIALMENTE ESCRITOS, DIGITALES Y AUDIOVISUALES.</t>
  </si>
  <si>
    <t>DANIELA ELISA RODRÍGUEZ LÓPEZ</t>
  </si>
  <si>
    <t>C.C. No. 1.020.819.463 de Bogotá D.C.</t>
  </si>
  <si>
    <t>PRENSA</t>
  </si>
  <si>
    <t>1 mes y 28 días</t>
  </si>
  <si>
    <t xml:space="preserve">CR 100 A 141 10 </t>
  </si>
  <si>
    <t>24123608341</t>
  </si>
  <si>
    <t>Periodistasara@gmail.com</t>
  </si>
  <si>
    <t>479-2024</t>
  </si>
  <si>
    <t xml:space="preserve">LEANDRO TOLEDO ARCILA </t>
  </si>
  <si>
    <t xml:space="preserve">	PRESTAR LOS SERVICIOS PROFESIONALES COMO ABOGADO (A) PARA APOYAR LA GESTIÓN CONTRACTUAL DEL ÁREA DE GESTIÓN DEL DESARROLLO LOCAL, EN LAS ETAPAS PRECONTRACTUAL Y CONTRACTUAL DE LOS PROCESOS DE SELECCIÓN DE BIENES Y SERVICIOS DE LA ALCALDÍA LOCAL DE SUBA</t>
  </si>
  <si>
    <t>Positiva</t>
  </si>
  <si>
    <t>DG 82D 73A - 80</t>
  </si>
  <si>
    <t>67348786498</t>
  </si>
  <si>
    <t>TOLEDOLEANDRO@OUTLOOK.COM</t>
  </si>
  <si>
    <t>480-2024</t>
  </si>
  <si>
    <t>ANGIE TATIANA GARCIA RUIZ</t>
  </si>
  <si>
    <t>PRESTAR LOS SERVICIOS DE APOYO AL ÁREA GESTIÓN DE DESARROLLO LOCAL EN EL CENTRO DE DOCUMENTACIÓN E INFORMACIÓN CDI DE LA ALCALDÍA LOCAL DE SUBA.</t>
  </si>
  <si>
    <t>CDI</t>
  </si>
  <si>
    <t>1 mes y 11 días</t>
  </si>
  <si>
    <t>Carrera 103#140b-05</t>
  </si>
  <si>
    <t>91247475589</t>
  </si>
  <si>
    <t>tatigar20@hotmail.com</t>
  </si>
  <si>
    <t>481-2024</t>
  </si>
  <si>
    <t>EDWIN DARIO SANCHEZ GONZALEZ</t>
  </si>
  <si>
    <t>PRESTAR LOS SERVICIOS PROFESIONALES EN EL ÁREA GESTIÓN DEL DESARROLLO, PARA EL APOYO A LA EJECUCIÓN INTEGRAL DE LOS DIFERENTES PROYECTOS DE INVERSIÓN DESTINADOS A LA INTERVENCIÓN DE LA MALLA VIAL, ESPACIO PÚBLICO, INFRAESTRUCTURA CULTURAL, E INTERVENCIÓN DE INFRAESTRUCTURA DE SALONES COMUNALES DE LA LOCALIDAD DE SUBA.</t>
  </si>
  <si>
    <t>1 mes y 29 días</t>
  </si>
  <si>
    <t>Cra 92 No 151b-86 torre 3 apto 112</t>
  </si>
  <si>
    <t>04247652448</t>
  </si>
  <si>
    <t>Ingsanchezedwin@gmail.com</t>
  </si>
  <si>
    <t>482-2024</t>
  </si>
  <si>
    <t>Calle 167a #48-20</t>
  </si>
  <si>
    <t>68874089528</t>
  </si>
  <si>
    <t>danielatrabajo2019@gmail.com</t>
  </si>
  <si>
    <t>483-2024</t>
  </si>
  <si>
    <t>MAGDA GICELLA MONROY CIFUENTES</t>
  </si>
  <si>
    <t>PRESTAR SERVICIOS PROFESIONALES EN ACCIONES ENFOCADAS EN EL APOYO Y SEGUIMIENTO ADMINISTRATIVO DE LOS PROYECTOS Y CONTRATOS RELACIONADOS CON LA LÍNEA AMBIENTAL QUE CONTRIBUYAN AL CUMPLIMIENTO DE LAS METAS DEL PLAN DE DESARROLLO LOCAL</t>
  </si>
  <si>
    <t>1 mes y 26 días</t>
  </si>
  <si>
    <t>Calle 153 #97b 30 int k casa 7</t>
  </si>
  <si>
    <t>008670364952</t>
  </si>
  <si>
    <t>magimoci@gmail.com</t>
  </si>
  <si>
    <t>484-2024</t>
  </si>
  <si>
    <t>DELLY ALEXANDRA HERNANDEZ HERNANDEZ</t>
  </si>
  <si>
    <t>PRESTAR LOS SERVICIOS DE APOYO AL ÁREA GESTIÓN DE DESARROLLO LOCAL EN EL CENTRO DE DOCUMENTACIÓN E INFORMACIÓN CDI DE LA ALCALDÍA LOCAL DE SUBA</t>
  </si>
  <si>
    <t xml:space="preserve">CDI </t>
  </si>
  <si>
    <t xml:space="preserve">Calle 38 no 32 a 72 </t>
  </si>
  <si>
    <t>24039877963</t>
  </si>
  <si>
    <t>alesandrah94@gmail.com</t>
  </si>
  <si>
    <t>485-2024</t>
  </si>
  <si>
    <t>JUAN CARLOS CALA GOMEZ</t>
  </si>
  <si>
    <t>3 meses y 15 días</t>
  </si>
  <si>
    <t>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t>
  </si>
  <si>
    <t>1 mes y 22 días</t>
  </si>
  <si>
    <t>Calle 134A # 57A - 35. Apto 203 T-5</t>
  </si>
  <si>
    <t>675-000144-21</t>
  </si>
  <si>
    <t>juancala@hotmail.com</t>
  </si>
  <si>
    <t>486-2024</t>
  </si>
  <si>
    <t xml:space="preserve">LUISA FERNANDA DURAN </t>
  </si>
  <si>
    <t>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t>
  </si>
  <si>
    <t>YURY ANDRES SANTOS PETREL</t>
  </si>
  <si>
    <t>C.C. No. 80.257.080 de Bogotá D.C.</t>
  </si>
  <si>
    <t>TRANSFERENCIAS</t>
  </si>
  <si>
    <t>1 mes y 10 días</t>
  </si>
  <si>
    <t>CALLE 98 A No 70 D-29</t>
  </si>
  <si>
    <t>0570473870220778</t>
  </si>
  <si>
    <t>LUISAFERVIDA@GMAIL.COM</t>
  </si>
  <si>
    <t>487-2024</t>
  </si>
  <si>
    <t>LAURA CATALINA ESPAÑA ESTRELLA</t>
  </si>
  <si>
    <t>APOYAR JURÍDICAMENTE LA EJECUCIÓN DE LAS ACCIONES REQUERIDAS PARA LA DEPURACIÓN DE LAS ACTUACIONES ADMINISTRATIVAS QUE CURSAN EN LA ALCALDÍA LOCAL</t>
  </si>
  <si>
    <t>C.C. No. 1.010.190.690 de Bogotá D.C.</t>
  </si>
  <si>
    <t>JURÍDICA</t>
  </si>
  <si>
    <t>KR Carrera 14 T #77-32 SUR</t>
  </si>
  <si>
    <t>912-618449-03</t>
  </si>
  <si>
    <t xml:space="preserve"> catalina.espana16@gmail.com</t>
  </si>
  <si>
    <t>488-2024 C1</t>
  </si>
  <si>
    <t>DARLY VANNESA SOTELO BORDA</t>
  </si>
  <si>
    <t>Transversal 127cbis #139a-76</t>
  </si>
  <si>
    <t>0550488412610047</t>
  </si>
  <si>
    <t>Vanesotelo10@gmail.com</t>
  </si>
  <si>
    <t>489-2024</t>
  </si>
  <si>
    <t>DANIEL MAURICIO MIRANDA MOYA</t>
  </si>
  <si>
    <t>PRESTAR LOS SERVICIOS PROFESIONALES PARA APOYAR EL TRÁMITE DE DESPACHOS COMISORIOS DE LA ALCALDÍA LOCAL DE SUBA.</t>
  </si>
  <si>
    <t>ANGELA BIBIANA ROJAS PUERTAS</t>
  </si>
  <si>
    <t>C.C. No. 20.533.153 Fomeque (Cund)</t>
  </si>
  <si>
    <t>DESPACHOS COMISORIOS</t>
  </si>
  <si>
    <t>KR 102 154 30</t>
  </si>
  <si>
    <t>66249099156</t>
  </si>
  <si>
    <t>d.miranda86@hotmail.com</t>
  </si>
  <si>
    <t>490-2024</t>
  </si>
  <si>
    <t>JAIRO CARDONA MARIN</t>
  </si>
  <si>
    <t>NUEVA EPS</t>
  </si>
  <si>
    <t>Cl 25 # 68B-30 INT 2 AP 301 CONJ PLAZA REAL CD SALIT</t>
  </si>
  <si>
    <t>airocardonamarin@yahoo.com</t>
  </si>
  <si>
    <t>491-2024</t>
  </si>
  <si>
    <t>FABIO LEONARDO PEÑUELA</t>
  </si>
  <si>
    <t xml:space="preserve">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t>
  </si>
  <si>
    <t>SUBSIDIO C</t>
  </si>
  <si>
    <t>Calle 148 #91 - 27</t>
  </si>
  <si>
    <t>8212026740</t>
  </si>
  <si>
    <t>fabioleonardop74@yahoo.com</t>
  </si>
  <si>
    <t>492-2024</t>
  </si>
  <si>
    <t>ANDRES FELIPE TENJO AGUILAR</t>
  </si>
  <si>
    <t>CLL 127 #87-51</t>
  </si>
  <si>
    <t>30400004735</t>
  </si>
  <si>
    <t>andres.tenjoaguilar@gmail.com</t>
  </si>
  <si>
    <t>493-2024</t>
  </si>
  <si>
    <t>IRMA JOHANA JIMENEZ</t>
  </si>
  <si>
    <t>PRESTAR EL APOYO SECRETARIAL A LA JUNTA ADMINISTRADORA LOCAL.</t>
  </si>
  <si>
    <t>JAL</t>
  </si>
  <si>
    <t>CRA 108a# 150b 79</t>
  </si>
  <si>
    <t>0550004800381354</t>
  </si>
  <si>
    <t>Jovisj_13@hotmail.com</t>
  </si>
  <si>
    <t>SARA ARBELAEZ CARRILLO</t>
  </si>
  <si>
    <t>calle 137a numero 73-71 73 71</t>
  </si>
  <si>
    <t>sarisarbelaez96@hotmail.com</t>
  </si>
  <si>
    <t>495-2024</t>
  </si>
  <si>
    <t>HERNAN RICARDO SANTOS SANCHEZ</t>
  </si>
  <si>
    <t>PRESTAR SERVICIOS PROFESIONALES EN EL ÁREA DE GESTIÓN DEL DESARROLLO LOCAL DE LA ALCALDÍA LOCAL DE SUBA, PARA EL APOYO A LA EJECUCIÓN INTEGRAL DE LOS DIFERENTES PROYECTOS DE INVERSIÓN DESTINADOS A LA INTERVENCIÓN DE LA MALLA VIAL, ESPACIO PÚBLICO Y PARQUES DE LA LOCALIDAD DE SUBA, EN CUMPLIMIENTO DE LAS METAS DEL PLAN DE DESARROLLO LOCAL Y DEMÁS TEMAS AFINES DEL PROYECTO DE INVERSIÓN 1999 MEJOR INFRAESTRUCTURA PARA LA MOVILIDAD EN SUBA.</t>
  </si>
  <si>
    <t>CALLE 67 No. 11- 63 APTO 1304 EDIFICIO LOS ROBLES - BARRIO QUINTA CAMACHO - CHAPINERO</t>
  </si>
  <si>
    <t>488432703814</t>
  </si>
  <si>
    <t>hernanrisan@hotmail.com</t>
  </si>
  <si>
    <t>MARTHA RUTH HERNANDEZ MENDOZA</t>
  </si>
  <si>
    <t>APOYAR JURÍDICAMENTE LA EJECUCIÓN DE LAS ACCIONES REQUERIDAS PARA LA DEPURACIÓN DE LAS ACTUACIONES ADMINISTRATIVAS QUE CURSAN EN LA ALCALDÍA LOCAL.</t>
  </si>
  <si>
    <t>CARRERA 45No. 4 F-88</t>
  </si>
  <si>
    <t>24501214579</t>
  </si>
  <si>
    <t>martharh70@yahoo.es</t>
  </si>
  <si>
    <t>WILSON ALEXANDER RINCON NIVIA</t>
  </si>
  <si>
    <t>PRESTAR EL SERVICIO COMO CONDUCTOR DE LOS VEHÍCULOS LIVIANOS QUE INTEGRAN EL PARQUE AUTOMOTOR DE LA ALCALDÍA LOCAL DE SUBA</t>
  </si>
  <si>
    <t>Carrera 114 A No. 77-70</t>
  </si>
  <si>
    <t>456200015646</t>
  </si>
  <si>
    <t>wilson.rincon11@hotmail.com</t>
  </si>
  <si>
    <t>499-2024</t>
  </si>
  <si>
    <t>JENNY MARCELA PINEDA SANCHEZ</t>
  </si>
  <si>
    <t>Cll 129 D 105 B 16</t>
  </si>
  <si>
    <t>075600346</t>
  </si>
  <si>
    <t>tsmarcelapisa@gmail.com</t>
  </si>
  <si>
    <t>500-2024</t>
  </si>
  <si>
    <t>JENNIFER LOPEZ RUIZ</t>
  </si>
  <si>
    <t>1 mes y 13 días</t>
  </si>
  <si>
    <t>Calle 157d#8-58</t>
  </si>
  <si>
    <t>477-136138-31</t>
  </si>
  <si>
    <t>Psicologalopezruiz@gmail.com</t>
  </si>
  <si>
    <t>501-2024</t>
  </si>
  <si>
    <t xml:space="preserve">CAMILO ANDRES AYALA JAIMES </t>
  </si>
  <si>
    <t>Del 02/10/2024 al 04/10/2024</t>
  </si>
  <si>
    <t>Cra 77 No 18-51</t>
  </si>
  <si>
    <t>70279605622</t>
  </si>
  <si>
    <t>andresca_27@hotmail.com</t>
  </si>
  <si>
    <t>502-2024</t>
  </si>
  <si>
    <t>CLAUDIA GARCIA ECHEVERRI</t>
  </si>
  <si>
    <t>PRESTAR LOS SERVICIOS PROFESIONALES COMO ABOGADO (A) PARA APOYAR LA GESTIÓN CONTRACTUAL DEL ÁREA GESTIÓN DEL DESARROLLO LOCAL DE LA ALCALDÍA LOCAL DE SUBA, EN LOS DIFERENTES PROCESOS DE SELECCIÓN EN SUS ETAPAS PRECONTRACTUAL, CONTRACTUAL Y POSTCONTRACTUAL</t>
  </si>
  <si>
    <t>1 mes y 29 día</t>
  </si>
  <si>
    <t>CALLE 86 A # 69T-41</t>
  </si>
  <si>
    <t>0627109648</t>
  </si>
  <si>
    <t>clauss024@gmail.com</t>
  </si>
  <si>
    <t>503-2024</t>
  </si>
  <si>
    <t xml:space="preserve">MARTHA ELENA JAIQUEL </t>
  </si>
  <si>
    <t>CL 106 19 A 38_x000D_</t>
  </si>
  <si>
    <t>04402775-3</t>
  </si>
  <si>
    <t>CORRIENTE</t>
  </si>
  <si>
    <t>est.2b2derecho@gmail.com</t>
  </si>
  <si>
    <t>503-2024 C1</t>
  </si>
  <si>
    <t>DAVID FERNANDO ROJAS ROCHA</t>
  </si>
  <si>
    <t>3 meses 27 días.</t>
  </si>
  <si>
    <t xml:space="preserve">Positiva </t>
  </si>
  <si>
    <t>Calle 55#77B24 Anillo 12 Apto 207</t>
  </si>
  <si>
    <t>0550488403671347</t>
  </si>
  <si>
    <t>504-2024</t>
  </si>
  <si>
    <t>DANIELA CAROLINA SANCHEZ DIAZ</t>
  </si>
  <si>
    <t>AV CALLE 100# 49-97 BLOQUE 10 APTO 207</t>
  </si>
  <si>
    <t>488442594153</t>
  </si>
  <si>
    <t>carolinasadiz@gmail.com</t>
  </si>
  <si>
    <t>505-2024</t>
  </si>
  <si>
    <t>CRISTIAM FELIPE VANEGAS GARZON</t>
  </si>
  <si>
    <t>PRESTAR SERVICIOS PROFESIONALES PARA APOYAR EL ÁREA DE GESTIÓN DEL DESARROLLO LOCAL EN LA FORMULACIÓN DE PROYECTOS, APOYO A LA SUPERVISIÓN, SEGUIMIENTO Y CONTROL DE LA FLOTA VEHICULAR (VEHÍCULOS LIVIANOS Y MAQUINARIA AMARILLA) DE PROPIEDAD Y/O TENENCIA DE LA ALCALDÍA LOCAL DE SUBA Y DEMÁS TEMAS AFINES DEL PROYECTO DE INVERSIÓN 1999 MEJOR INFRAESTRUCTURA PARA LA MOVILIDAD EN SUBA.</t>
  </si>
  <si>
    <t>Carrera 56#16-50sur</t>
  </si>
  <si>
    <t>025157843</t>
  </si>
  <si>
    <t>cristiamvanegas@outlook.com</t>
  </si>
  <si>
    <t>506-2024</t>
  </si>
  <si>
    <t>DANIELA ALEJANDRA CARRIAZO ORTIZ</t>
  </si>
  <si>
    <t>1 meses 14 días.</t>
  </si>
  <si>
    <t xml:space="preserve">	PRESTAR SERVICIOS DE APOYO TÉCNICO PARA EL ACOMPAÑAMIENTO, DEL COMPONENTE SOCIAL DE GESTIÓN DEL RIESGO DE LA ESTRATEGIA DE SEGURIDAD, MEDIANTE EL FORTALECIMIENTO DE LA GESTIÓN COMUNITARIA Y LA ATENCIÓN A ZONAS DE RIESGO LIGADAS A LA ESTRUCTURA ECOLÓGICA PRINCIPAL DE LA LOCALIDAD Y A LOS ESCENARIOS DE RIESGO DE LA MISMA</t>
  </si>
  <si>
    <t>Carrera 96A #157-70</t>
  </si>
  <si>
    <t>19844126282</t>
  </si>
  <si>
    <t>dcarriazo4@gmail.com</t>
  </si>
  <si>
    <t>507-2024</t>
  </si>
  <si>
    <t>SANDRA PATRICIA CASTELLANOS</t>
  </si>
  <si>
    <t>1 mes y 8 días</t>
  </si>
  <si>
    <t>CL 158 96 25 AP 204</t>
  </si>
  <si>
    <t>Sandra_castellanos@hotmail.com</t>
  </si>
  <si>
    <t>YEIMI PAOLA ORTIZ BELTRAN</t>
  </si>
  <si>
    <t>CL 19 65 89</t>
  </si>
  <si>
    <t>yeimypaola.ob@gmail.com</t>
  </si>
  <si>
    <t>509-2024</t>
  </si>
  <si>
    <t>JOHANA MILENA GUTIERREZ</t>
  </si>
  <si>
    <t>1 mes y 25 días</t>
  </si>
  <si>
    <t>CL 132 D 95 57</t>
  </si>
  <si>
    <t>jomigu80@hotmail.com</t>
  </si>
  <si>
    <t>510-2024</t>
  </si>
  <si>
    <t>ELIZABETH VEGA BARAJAS</t>
  </si>
  <si>
    <t>PRESTAR SERVICIOS DE APOYO EN LAS ACTIVIDADES DE SEGURIDAD, CONVIVENCIA CIUDADANA Y RECUPERACIÓN DEL ESPACIO PÚBLICO PARA EL CUMPLIMIENTO EFECTIVO DE LAS METAS DEL PROYECTO DE INVERSIÓN 2032 - SUBA CONVIVE CON SEGURIDAD Y TRANQUILIDAD.</t>
  </si>
  <si>
    <t>1 MES Y (28) días</t>
  </si>
  <si>
    <t>FOSYGA</t>
  </si>
  <si>
    <t>Cra 93 # 127f -25</t>
  </si>
  <si>
    <t>24109918624</t>
  </si>
  <si>
    <t>Gestorasuba@gmail.com</t>
  </si>
  <si>
    <t>JORGE IVAN SOTELO GAVIRIA</t>
  </si>
  <si>
    <t xml:space="preserve">CL 17C 135 51 </t>
  </si>
  <si>
    <t>0037000200130010</t>
  </si>
  <si>
    <t>jivansotelo@gmail.com</t>
  </si>
  <si>
    <t xml:space="preserve">LUIS FERNANDO DIAZ ORJUELA </t>
  </si>
  <si>
    <t>KR 33 25A 55 AP 501A</t>
  </si>
  <si>
    <t xml:space="preserve">	001900238682</t>
  </si>
  <si>
    <t>lfdiazor@gmail.com</t>
  </si>
  <si>
    <t>514-2024</t>
  </si>
  <si>
    <t>DAISY ALEXIA ROJAS</t>
  </si>
  <si>
    <t>3 meses 9 días.</t>
  </si>
  <si>
    <t>(1) mes y (19) días</t>
  </si>
  <si>
    <t>Calle 152 d#102 b -10</t>
  </si>
  <si>
    <t>54771486463</t>
  </si>
  <si>
    <t>alexiarojas_2801@hotmail.com</t>
  </si>
  <si>
    <t>515-2024</t>
  </si>
  <si>
    <t xml:space="preserve">MANUEL ANTONIO ROA </t>
  </si>
  <si>
    <t>1 MES Y 27 DIAS</t>
  </si>
  <si>
    <t>Crack 115 # 148-40</t>
  </si>
  <si>
    <t>6342025285</t>
  </si>
  <si>
    <t>manuel.roab@gmail.com</t>
  </si>
  <si>
    <t>ALBERTO ALIRIO HURTADO CHAPARRO</t>
  </si>
  <si>
    <t>Calle 152A n 91-72</t>
  </si>
  <si>
    <t>alhurtadoch@gmail.com</t>
  </si>
  <si>
    <t>518-2024</t>
  </si>
  <si>
    <t>ONASIS DARIO VILLALBA GARCIA</t>
  </si>
  <si>
    <t>KR 123 131 61</t>
  </si>
  <si>
    <t>onasis5072@gmail.com</t>
  </si>
  <si>
    <t>EDGAR IGNACIO BORJA RINCON</t>
  </si>
  <si>
    <t>1 MES Y (26) días</t>
  </si>
  <si>
    <t>KR 88 A BIS 128 B 54</t>
  </si>
  <si>
    <t xml:space="preserve">	0550488408389721</t>
  </si>
  <si>
    <t>borjaedgar150@gmail.com</t>
  </si>
  <si>
    <t>519-2024 C1</t>
  </si>
  <si>
    <t>ELIANA MAGNOLIA MORALES CASTILLO</t>
  </si>
  <si>
    <t>Cra 94 a 130 a 51</t>
  </si>
  <si>
    <t>91211000045</t>
  </si>
  <si>
    <t>elianammc26@gmail.com</t>
  </si>
  <si>
    <t>520-2024</t>
  </si>
  <si>
    <t>TANIA DEL ROCIO BOHORQUEZ RODRIGUEZ</t>
  </si>
  <si>
    <t>PRESTAR LOS SERVICIOS PROFESIONALES DE APOYO TECNICO A LA JUNTA ADMINISTRADORA LOCAL</t>
  </si>
  <si>
    <t>calle 150 c bis # 103 f 16 casa 2</t>
  </si>
  <si>
    <t>0550008600737491</t>
  </si>
  <si>
    <t>taniarbr712@gmail.com</t>
  </si>
  <si>
    <t>521-2024</t>
  </si>
  <si>
    <t>PIETRO SIGHINOLFI MARQUEZ</t>
  </si>
  <si>
    <t>Calle 174 A # 49 A 20</t>
  </si>
  <si>
    <t>659833383</t>
  </si>
  <si>
    <t>pietrosighinolfi@hotmail.com</t>
  </si>
  <si>
    <t>522-2024 C1</t>
  </si>
  <si>
    <t>ELIANA AGUILAR QUIROGA</t>
  </si>
  <si>
    <t>3 meses 23 días.</t>
  </si>
  <si>
    <t>PRESTAR SERVICIOS DE APOYO EN LAS ACTIVIDADES DE SEGURIDAD, CONVIVENCIA CIUDADANA Y RECUPERACIÓN DEL ESPACIO PÚBLICO PARA EL CUMPLIMIENTO EFECTIVO DE LAS METAS DEL PROYECTO DE INVERSIÓN 2032 - SUBA CONVIVE CON SEGURIDAD Y TRANQUILIDAD</t>
  </si>
  <si>
    <t xml:space="preserve">COLFONDOS </t>
  </si>
  <si>
    <t>Carrera 98 A # 157 b 28</t>
  </si>
  <si>
    <t>0550477900177478</t>
  </si>
  <si>
    <t>nicollesalecm@gmail.com</t>
  </si>
  <si>
    <t>523-2024</t>
  </si>
  <si>
    <t>EDWIN HERNAN YARA CARDOSO</t>
  </si>
  <si>
    <t xml:space="preserve">Cra 1f este 65-51 </t>
  </si>
  <si>
    <t>000770297133</t>
  </si>
  <si>
    <t>Edwinyara42@gmail.com</t>
  </si>
  <si>
    <t>524-2024</t>
  </si>
  <si>
    <t>JULIANA BENITEZ MONTES</t>
  </si>
  <si>
    <t>KR 52 B 94 259</t>
  </si>
  <si>
    <t>july.bm8@hotmail.com</t>
  </si>
  <si>
    <t xml:space="preserve">MARTHA EMILCE VILLAMIL AVILA </t>
  </si>
  <si>
    <t>2 meses 28 días.</t>
  </si>
  <si>
    <t>1 mes y 12 días</t>
  </si>
  <si>
    <t>PROTECCIÓN- DEVOLUCIÓN DE SALDO</t>
  </si>
  <si>
    <t>CALLE 138 No. 54 60 T3 AP304</t>
  </si>
  <si>
    <t>60151720113</t>
  </si>
  <si>
    <t>mvillamil2009@hotmail.com</t>
  </si>
  <si>
    <t>NURY ANGELICA CUESTAS GUARNIZO</t>
  </si>
  <si>
    <t>PRESTAR LOS SERVICIOS DE APOYO EN LAS ACTIVIDADES ADMINISTRATIVAS EN EL ÁREA GESTIÓN DE DESARROLLO LOCAL, PARA EL LOGRO DE LAS METAS DE GESTIÓN ASOCIADAS AL COMPONENTE DE INFRAESTRUCTURA DE LA VIGENCIA</t>
  </si>
  <si>
    <t>1 mes y 21 días</t>
  </si>
  <si>
    <t>Calle 128b N 121 c 24</t>
  </si>
  <si>
    <t>91202295245</t>
  </si>
  <si>
    <t>nurycuestas3@gmail.com</t>
  </si>
  <si>
    <t>527-2024</t>
  </si>
  <si>
    <t>MARIA HAYDEE BURGOS</t>
  </si>
  <si>
    <t>Cra 55 No 127D 45</t>
  </si>
  <si>
    <t>0550488435636490</t>
  </si>
  <si>
    <t>Mhaydebg@gmail.com</t>
  </si>
  <si>
    <t>JOHN FREDDY BECERRA MORENO</t>
  </si>
  <si>
    <t>PRESTAR SERVICIOS PROFESIONALES AL ÁREA DE GESTIÓN DEL DESARROLLO LOCAL PARA APOYAR LA FORMULACIÓN, SEGUIMIENTO Y EJECUCIÓN DE LOS PROYECTOS DE INVERSIÓN Y/O FUNCIONAMIENTO Y DEMÁS ACCIONES AFINES PARA EL CUMPLIMIENTO DEL PLAN DE GESTIÓN DE LA ALCALDÍA LOCAL DE SUBA</t>
  </si>
  <si>
    <t>1 mes y 14 días</t>
  </si>
  <si>
    <t>SÁNITAS</t>
  </si>
  <si>
    <t>CL 135 A 9165 INT3 APTO 205</t>
  </si>
  <si>
    <t>019 079 847</t>
  </si>
  <si>
    <t>jhonfredybecerra@yahoo.es</t>
  </si>
  <si>
    <t>529-2024</t>
  </si>
  <si>
    <t>ADRIAN FERNANDO PARADA MILLAN</t>
  </si>
  <si>
    <t>Calle 138d bis # 87b 15</t>
  </si>
  <si>
    <t>0138000983</t>
  </si>
  <si>
    <t>adferandy@hotmail.com</t>
  </si>
  <si>
    <t>530-2024</t>
  </si>
  <si>
    <t>TATIANA JARAMILLO CUBILLOS</t>
  </si>
  <si>
    <t>PRESTAR LOS SERVICIOS PROFESIONALES AL ÁREA DE GESTIÓN DESARROLLO LOCAL EN LA ASISTENCIA TÉCNICA Y EJECUCIÓN DE ACCIONES RELACIONADAS CON EL APROVECHAMIENTO DEL ESPACIO PÚBLICO EN LA LOCALIDAD EN CUMPLIMIENTO DE LAS METAS DEL PLAN DE DESARROLLO LOCAL Y DEMÁS TEMAS AFINES DE LA GESTIÓN LOCAL, EN EL MARCO DEL PROYECTO DE INVERSIÓN 1998 ESPACIO PÚBLICO UN LUGAR DE ENCUENTRO LIBRE Y DEMOCRÁTICO.</t>
  </si>
  <si>
    <t>JEIMMY SIERRA GODOY</t>
  </si>
  <si>
    <t>C.C. No. 52.526.364 de Bogotá</t>
  </si>
  <si>
    <t>POLITICA SOCIAL</t>
  </si>
  <si>
    <t>KR 73B 146F 50</t>
  </si>
  <si>
    <t xml:space="preserve">	64940794071</t>
  </si>
  <si>
    <t>tatianajaramillocubillos@gmail.com</t>
  </si>
  <si>
    <t>531-2024</t>
  </si>
  <si>
    <t>MAGDA LILIANA MORENO RAYO</t>
  </si>
  <si>
    <t>CRA 18a 187-37</t>
  </si>
  <si>
    <t>92816619973</t>
  </si>
  <si>
    <t>magditamoreno@hotmail.com</t>
  </si>
  <si>
    <t>532-2024</t>
  </si>
  <si>
    <t>ANGEL SANTIAGO MONCAYO MARTINEZ</t>
  </si>
  <si>
    <t xml:space="preserve">CAPITAL SALUD </t>
  </si>
  <si>
    <t>Carrera 111 a 152 g 15</t>
  </si>
  <si>
    <t>24137864645</t>
  </si>
  <si>
    <t>angelsantiagomoncayomartinez@gmail.com</t>
  </si>
  <si>
    <t>533-2024</t>
  </si>
  <si>
    <t>YANETH CARDENAS PEREZ</t>
  </si>
  <si>
    <t>1 MES Y 28 DIAS</t>
  </si>
  <si>
    <t>Calle131A151A63</t>
  </si>
  <si>
    <t>030210595</t>
  </si>
  <si>
    <t>yanethcardenasperez30@gmail.com</t>
  </si>
  <si>
    <t>NORMA LIZETH GONZALEZ ALGARRA</t>
  </si>
  <si>
    <t>PRESTAR LOS SERVICIOS PROFESIONALES AL ÁREA DE GESTIÓN DEL DESARROLLO LOCAL PARA APOYAR LA PROMOCIÓN, ARTICULACIÓN, ACOMPAÑAMIENTO Y SEGUIMIENTO A LOS PROCESOS DE PARTICIPACIÓN CIUDADANA RELACIONADOS CON LA RECREACIÓN Y EL DEPORTE, EN CUMPLIMIENTO DEL PLAN DE DESARROLLO LOCAL.</t>
  </si>
  <si>
    <t xml:space="preserve">SALUD TOTAL </t>
  </si>
  <si>
    <t>Carrera 132a N0 103f-22</t>
  </si>
  <si>
    <t>20361542534</t>
  </si>
  <si>
    <t>normaalgarra85@gmail.com</t>
  </si>
  <si>
    <t>535-2024</t>
  </si>
  <si>
    <t>MONICA ELIANA MEJÍA JIMENEZ</t>
  </si>
  <si>
    <t>3 meses</t>
  </si>
  <si>
    <t>PRESTAR LOS SERVICIOS PROFESIONALES AL ÁREA DE GESTIÓN DEL DESARROLLO LOCAL EN LA FORMULACIÓN, SEGUIMIENTO, ASISTENCIA TÉCNICA Y EJECUCIÓN DE ACCIONES RELACIONADAS CON LA REACTIVACIÓN Y DESARROLLO ECONÓMICO EN LA LOCALIDAD, EN CUMPLIMIENTO DE LAS METAS DEL PLAN DE DESARROLLO LOCAL Y DEMÁS TEMAS AFINES DEL PROYECTO DE INVERSIÓN 1966 FORTALECIENDO EL TEJIDO ECONÓMICO LOCAL</t>
  </si>
  <si>
    <t>42 días</t>
  </si>
  <si>
    <t>CL 154 91 56 TO 9 AP 401_x000D_</t>
  </si>
  <si>
    <t>570007170664309</t>
  </si>
  <si>
    <t>monicaelianamejia@gmail.com</t>
  </si>
  <si>
    <t>536-2024</t>
  </si>
  <si>
    <t>JUAN ESTEBAN CARREÑO RODRÍGUEZ</t>
  </si>
  <si>
    <t>PRESTAR LOS SERVICIOS DE APOYO TÉCNICO PARA LA REALIZACIÓN, PRODUCCIÓN, LOGÍSTICA, TRANSMISIÓN POR PLATAFORMAS DIGITALES Y SONIDO DE EVENTOS Y ACTIVIDADES EXTERNAS E INTERNAS, PRESENCIALES O VIRTUALES, QUE DE MANERA PERMANENTE REALIZA LA ALCALDÍA LOCAL, PARA LA COMUNIDAD Y/O FUNCIONARIOS Y CONTRATISTAS.</t>
  </si>
  <si>
    <t xml:space="preserve">Carrera 55 # 22 -50 </t>
  </si>
  <si>
    <t>juanescarreno25@gmai.com</t>
  </si>
  <si>
    <t xml:space="preserve">ROLANDO NIÑO PALENCIA </t>
  </si>
  <si>
    <t>PRESTAR LOS SERVICIOS JURÍDICOS ESPECIALIZADOS A LA ALCALDÍA LOCAL DE SUBA EN MATERIA CONTRACTUAL Y DE SEGUIMIENTO A LA EJECUCIÓN DE LOS PROYECTOS DE INVERSIÓN, ADEMÁS DEL ACOMPAÑAMIENTO A LOS TEMAS QUE SE GESTIONAN EN ESTA DEPENDENCIA.</t>
  </si>
  <si>
    <t>ALIANSALUD EPS</t>
  </si>
  <si>
    <t>CALLE 47 #7-35</t>
  </si>
  <si>
    <t>077221240</t>
  </si>
  <si>
    <t>rolandocontratacion@gmail.com</t>
  </si>
  <si>
    <t>538-2024</t>
  </si>
  <si>
    <t>PAOLA ANDREA RUIZ OSPINA</t>
  </si>
  <si>
    <t>PRESTAR LOS SERVICIOS PROFESIONALES ESPECIALIZADOS AL ÁREA DE GESTIÓN DEL DESARROLLO LOCAL PARA APOYAR LA COORDINACIÓN Y GERENCIA DE PROYECTOS, CON ÉNFASIS EN LOS PROYECTOS RELACIONADOS CON LOS ASPECTOS AMBIENTALES DEL PLAN DE DESARROLLO LOCAL.</t>
  </si>
  <si>
    <t>Cra 53c No 134-70 int 2 apto 403</t>
  </si>
  <si>
    <t>571-381431-20</t>
  </si>
  <si>
    <t>paola.ruiz.o@gmail.com</t>
  </si>
  <si>
    <t>539-2024</t>
  </si>
  <si>
    <t>YIMER ENRIQUE CAHUEÑO</t>
  </si>
  <si>
    <t>3 meses 6 días.</t>
  </si>
  <si>
    <t>1 MES Y 18 DIAS</t>
  </si>
  <si>
    <t>CR 14 22 75</t>
  </si>
  <si>
    <t>24045737774</t>
  </si>
  <si>
    <t>2015yimer@gmail.com</t>
  </si>
  <si>
    <t>540-2024</t>
  </si>
  <si>
    <t>BETSY YAZMIN GOMEZ FIGUEROA</t>
  </si>
  <si>
    <t>Calle 128 D bis # 87 B 15</t>
  </si>
  <si>
    <t>0180006497</t>
  </si>
  <si>
    <t>Betjaz_9004@hotmail.com</t>
  </si>
  <si>
    <t>541-2024</t>
  </si>
  <si>
    <t>ANGELA VIVIANA PINEDA LAGOS</t>
  </si>
  <si>
    <t>1 mes y 24 días</t>
  </si>
  <si>
    <t>Cll 126b 107 70</t>
  </si>
  <si>
    <t>24095230230</t>
  </si>
  <si>
    <t>Viviana868@gmail.com</t>
  </si>
  <si>
    <t>CAMILO MOSQUERA BELTRAN</t>
  </si>
  <si>
    <t>Transversal 55a No.137-87</t>
  </si>
  <si>
    <t>005800601154</t>
  </si>
  <si>
    <t>camilomosquerabeltran@gmail.com</t>
  </si>
  <si>
    <t>544-2024</t>
  </si>
  <si>
    <t>CESAR MAURICIO RUIZ LONDOÑO</t>
  </si>
  <si>
    <t>Cra 72 a #152b 32</t>
  </si>
  <si>
    <t>14120052</t>
  </si>
  <si>
    <t>Cesar_mao86@hotmail.com</t>
  </si>
  <si>
    <t>DANIELA TUBERQUIA</t>
  </si>
  <si>
    <t>(1) mes y veinticinco (25) días</t>
  </si>
  <si>
    <t>Cra 145 #145A-41</t>
  </si>
  <si>
    <t>NU BANK</t>
  </si>
  <si>
    <t>59767788</t>
  </si>
  <si>
    <t>morenodaniela1011@gmail.com</t>
  </si>
  <si>
    <t>546-2024</t>
  </si>
  <si>
    <t>BETTY BENAVIDES NIVIA</t>
  </si>
  <si>
    <t>1 mes y 23 días</t>
  </si>
  <si>
    <t>CAPITAL SALUD</t>
  </si>
  <si>
    <t>calle 146 A # 95 - 19_x000D_</t>
  </si>
  <si>
    <t>betysbn1972@gmail.com</t>
  </si>
  <si>
    <t>547-2024</t>
  </si>
  <si>
    <t>SAMANTHA NUÑEZ GONZALEZ</t>
  </si>
  <si>
    <t xml:space="preserve">Carrera 73b bis #2a 78 sur </t>
  </si>
  <si>
    <t>03071627496</t>
  </si>
  <si>
    <t>sammynugoj@gmail.com</t>
  </si>
  <si>
    <t>548-2024</t>
  </si>
  <si>
    <t xml:space="preserve">DIRONN MAURICIO TRINIDAD AMADO </t>
  </si>
  <si>
    <t>CRA 87 #128a35</t>
  </si>
  <si>
    <t>00550008200799636</t>
  </si>
  <si>
    <t>dironntrinidad@gmail.com</t>
  </si>
  <si>
    <t>549-2024</t>
  </si>
  <si>
    <t>MARIA ALEJANDRA BUITRAGO</t>
  </si>
  <si>
    <t>Calle 151 # 109 a - 83</t>
  </si>
  <si>
    <t>19300017374</t>
  </si>
  <si>
    <t>alebuitrago9411@gmail.com</t>
  </si>
  <si>
    <t>550-2024</t>
  </si>
  <si>
    <t>JENNY REBECA MOGOLLON CASTILLO</t>
  </si>
  <si>
    <t>1 mes y 4 días</t>
  </si>
  <si>
    <t>Kra 89 #127-05</t>
  </si>
  <si>
    <t>24099814630</t>
  </si>
  <si>
    <t>consultorio.limpiamente@gmail.com</t>
  </si>
  <si>
    <t>551-2024</t>
  </si>
  <si>
    <t xml:space="preserve">MARTHA BECERRA RENTERIA </t>
  </si>
  <si>
    <t>1 mes y 6 días</t>
  </si>
  <si>
    <t>CARRERA 99B 3140A-48</t>
  </si>
  <si>
    <t>008480325946</t>
  </si>
  <si>
    <t>martha.psicosocial@gmail.com</t>
  </si>
  <si>
    <t>552-2024</t>
  </si>
  <si>
    <t>SHAIDY MELANI CUETO</t>
  </si>
  <si>
    <t>calle 131 c #90-15</t>
  </si>
  <si>
    <t>488447354157</t>
  </si>
  <si>
    <t>melanicueto260@gmail.com</t>
  </si>
  <si>
    <t>553-2024</t>
  </si>
  <si>
    <t>JOLIE SOFIA GUARNIZO FRANCO</t>
  </si>
  <si>
    <t>Carrera 55 No. 152-40 Mazuren 6 Torre 2 Apto 404</t>
  </si>
  <si>
    <t>7002020059</t>
  </si>
  <si>
    <t>jsofiaguarnizo@gmail.com</t>
  </si>
  <si>
    <t>ALVARO CUBILLOS RUIZ</t>
  </si>
  <si>
    <t>Calle 24 sur # 11 - 77</t>
  </si>
  <si>
    <t>91216721395</t>
  </si>
  <si>
    <t>alvarocubillosutl@gmal.com</t>
  </si>
  <si>
    <t>555-2024</t>
  </si>
  <si>
    <t>ANDRES MAURICIO CONDE TOLEDO</t>
  </si>
  <si>
    <t>1mes y 24 días</t>
  </si>
  <si>
    <t xml:space="preserve">CRA 12F # 30-61 sur </t>
  </si>
  <si>
    <t>24110235165</t>
  </si>
  <si>
    <t>conde3017@gmail.com</t>
  </si>
  <si>
    <t>556-2024</t>
  </si>
  <si>
    <t xml:space="preserve">FELIPE MENDIVELSO GOMEZ </t>
  </si>
  <si>
    <t>1 MES (25) días</t>
  </si>
  <si>
    <t>Calle 128 D Bis#88a -18</t>
  </si>
  <si>
    <t>03300007506</t>
  </si>
  <si>
    <t>Mendivelsofelipe@gmail.com</t>
  </si>
  <si>
    <t>557-2024</t>
  </si>
  <si>
    <t>LUIS DANIEL VALBUENA BLANCO</t>
  </si>
  <si>
    <t>PRESTAR LOS SERVICIOS DE APOYO TÉCNICO Y ADMINISTRATIVO EN EL ÁREA DE GESTIÓN DEL DESARROLLO LOCAL, PARA EL DESARROLLO DE ACTIVIDADES EN LOS APLICATIVOS CONTRACTUALES, LA AFILIACIÓN A RIESGOS LABORALES, SIPSE Y DEMÁS ACTIVIDADES QUE SE REQUIERA CON OCASION A LA ACTIVIDAD CONTRACTUAL DEL FONDO DE DESARROLLO LOCAL DE SUBA.</t>
  </si>
  <si>
    <t>Carrera 87b 128d 20</t>
  </si>
  <si>
    <t>488425758932</t>
  </si>
  <si>
    <t>Ldanielv@hotmail.com</t>
  </si>
  <si>
    <t>559-2024 C1</t>
  </si>
  <si>
    <t>PAULA FERNANDA SALGADO</t>
  </si>
  <si>
    <t>2 meses 5 días.</t>
  </si>
  <si>
    <t>2 meses 10 días.</t>
  </si>
  <si>
    <t>Carrera 52a 178 31</t>
  </si>
  <si>
    <t xml:space="preserve">	49215200085</t>
  </si>
  <si>
    <t>paufe0120@gmail.com</t>
  </si>
  <si>
    <t>561-2024</t>
  </si>
  <si>
    <t>PRESTAR SERVICIOS PROFESIONALES ESPECIALIZADOS AL ÁREA DE GESTIÓN DEL DESARROLLO LOCAL DE LA ALCALDÍA LOCAL DE SUBA PARA APOYAR LA COORDINACIÓN DE LOS PROCESOS DE PLANEACIÓN LOCAL Y DE LA FORMULACIÓN, EJECUCIÓN, SEGUIMIENTO Y EVALUACIÓN DE LAS POLÍTICAS, PLANES, PROGRAMAS Y PROYECTOS DEL PLAN DE DESARROLLO LOCAL</t>
  </si>
  <si>
    <t xml:space="preserve">1 mes y 21 días </t>
  </si>
  <si>
    <t>CARRERA 90#139-50</t>
  </si>
  <si>
    <t>0050488416237458</t>
  </si>
  <si>
    <t>CAROLINA.AVILA089@GMAIL.COM</t>
  </si>
  <si>
    <t>563-2024 C1</t>
  </si>
  <si>
    <t>CARLOS ALBERTO CARVAJAL PEREZ</t>
  </si>
  <si>
    <t>2 meses 13 días.</t>
  </si>
  <si>
    <t>1 MES Y 15 DIAS</t>
  </si>
  <si>
    <t>POLICIA NACIONAL</t>
  </si>
  <si>
    <t>CALLE 127 No 104 A 01 TORRE 1 APTO 805</t>
  </si>
  <si>
    <t>237602461</t>
  </si>
  <si>
    <t>KARCAR31@HOTMAIL.COM</t>
  </si>
  <si>
    <t>565-2024</t>
  </si>
  <si>
    <t>ANGELA PAOLA ROMERO RAMIREZ</t>
  </si>
  <si>
    <t>PRESTAR LOS SERVICIOS DE APOYO EN EL ÁREA DE GESTIÓN DEL DESARROLLO LOCAL, REALIZANDO ACTIVIDADES ADMINISTRATIVAS EN LAS DIFERENTES ETAPAS DE LOS PROCESOS DE ADQUISICIÓN DE BIENES Y SERVICIOS RELACIONADOS CON PROCESOS DE POLÍTICA SOCIAL Y ORGANIZACIÓN TERRITORIAL EN LA LOCALIDAD DE SUBA</t>
  </si>
  <si>
    <t>Carrera 98 B N 128
C- 18</t>
  </si>
  <si>
    <t>3003306607_x000D_</t>
  </si>
  <si>
    <t>felipao1509@gmail.com</t>
  </si>
  <si>
    <t>566-2024</t>
  </si>
  <si>
    <t>FABER ANDRES RENGIFO ARACUT</t>
  </si>
  <si>
    <t>1 MES Y (24) días</t>
  </si>
  <si>
    <t xml:space="preserve">Call 144 # 146 a 30 </t>
  </si>
  <si>
    <t>111130092316</t>
  </si>
  <si>
    <t>Faberandres1807@live.com</t>
  </si>
  <si>
    <t>DARLIN LENIS ESPITIA</t>
  </si>
  <si>
    <t>3 meses 16 días.</t>
  </si>
  <si>
    <t>Calle 146 # 56 66</t>
  </si>
  <si>
    <t>488415388765</t>
  </si>
  <si>
    <t>jjbonillamora@gmail.com</t>
  </si>
  <si>
    <t>567-2024 C1</t>
  </si>
  <si>
    <t>JUELY JHANETH BONILLA MORA</t>
  </si>
  <si>
    <t>Carrera 123 No. 130 C 56 bloque 41 apto 401</t>
  </si>
  <si>
    <t xml:space="preserve"> jjbonillamora@gmail.com</t>
  </si>
  <si>
    <t>568-2024</t>
  </si>
  <si>
    <t>CARLOS ANDRES PERAFAN RUGE</t>
  </si>
  <si>
    <t>PRESTAR LOS SERVICIOS PROFESIONALES COMO ABOGADO (A) PARA APOYAR LA GESTIÓN CONTRACTUAL DEL ÁREA GESTIÓN DEL DESARROLLO LOCAL, EN LAS ETAPAS PRECONTRACTUAL Y CONTRACTUAL DE LOS PROCESOS DE SELECCIÓN DE BIENES Y SERVICIOS DE LA ALCALDÍA LOCAL DE SUBA.</t>
  </si>
  <si>
    <t>Calle 132a 89-80</t>
  </si>
  <si>
    <t>622056620</t>
  </si>
  <si>
    <t>carlosperafan2587@gmail.com</t>
  </si>
  <si>
    <t>569-2024</t>
  </si>
  <si>
    <t xml:space="preserve">ANDRES CAMILO MARTINEZ MAYORGA </t>
  </si>
  <si>
    <t>Carrera 59 B bis # 132 - 72</t>
  </si>
  <si>
    <t>6342070640</t>
  </si>
  <si>
    <t>gabymartinez13@hotmail.es</t>
  </si>
  <si>
    <t>570-2024</t>
  </si>
  <si>
    <t>DIEGO ANDRÉS SOLER MARROQUÍN</t>
  </si>
  <si>
    <t>CRA 21 No 163-37</t>
  </si>
  <si>
    <t>621015981</t>
  </si>
  <si>
    <t>diegosolerm@gmail.com</t>
  </si>
  <si>
    <t>571-2024</t>
  </si>
  <si>
    <t>ANA MARIA ROMERO BARRETO</t>
  </si>
  <si>
    <t>PRESTAR LOS SERVICIOS PROFESIONALES AL ÁREA DE GESTIÓN DEL DESARROLLO LOCAL EN LA ASISTENCIA TÉCNICA Y EJECUCIÓN DE ACCIONES RELACIONADAS CON LA REACTIVACIÓN Y DESARROLLO ECONÓMICO EN LA LOCALIDAD, EN CUMPLIMIENTO DE LAS METAS DEL PLAN DE DESARROLLO LOCAL Y DEMÁS TEMAS AFINES DEL PROYECTO DE INVERSIÓN 1966 FORTALECIENDO EL TEJIDO ECONÓMICO LOCAL.</t>
  </si>
  <si>
    <t>C.C. No. 19.491.384 de Bogotá D.C.</t>
  </si>
  <si>
    <t xml:space="preserve">DESARROLLO ECONOMICO </t>
  </si>
  <si>
    <t>1 mes y 18 días</t>
  </si>
  <si>
    <t>Calle 126 # 51 54</t>
  </si>
  <si>
    <t>0043 0015 4699</t>
  </si>
  <si>
    <t>ama.romeroba@gmail.com</t>
  </si>
  <si>
    <t>572-2024</t>
  </si>
  <si>
    <t>CAROLINA GARCIA QUIROGA</t>
  </si>
  <si>
    <t>Cr 95 b 129 b 44</t>
  </si>
  <si>
    <t>802279414</t>
  </si>
  <si>
    <t>cq52387@gmail.com</t>
  </si>
  <si>
    <t>KAREM ANGELICA HERRERA SÁNCHEZ</t>
  </si>
  <si>
    <t>Cra 2 # 22 16</t>
  </si>
  <si>
    <t>9470605784</t>
  </si>
  <si>
    <t>angelica.herrera.13@hotmail.com</t>
  </si>
  <si>
    <t>574-2024</t>
  </si>
  <si>
    <t>DIEGO ALEJANDRO VERA MONROY</t>
  </si>
  <si>
    <t>PRESTAR SERVICIOS PROFESIONALES EN EL ÁREA DE GESTIÓN DEL DESARROLLO LOCAL DE LA ALCALDÍA LOCAL DE SUBA, PARA APOYAR LAS REVISIONES PERIÓDICAS DE LAS OBRAS CONTRATADAS, EJECUTADAS Y TERMINADAS POR EL FONDO DE DESARROLLO LOCAL DE SUBA, A FIN DE VERIFICAR EL CUMPLIMIENTO A LA ESTABILIDAD Y GARANTÍA DE LAS MISMAS EN LOS PROYECTOS DE MALLA VIAL, ESPACIO PÚBLICO, PARQUES Y/O RELACIONADOS CON INFRAESTRUCTURA.</t>
  </si>
  <si>
    <t>Cra 10 # 54a 03</t>
  </si>
  <si>
    <t>61976060490</t>
  </si>
  <si>
    <t>diego.veram27@gmail.com</t>
  </si>
  <si>
    <t>574-2024 C1</t>
  </si>
  <si>
    <t>GEORGE MICHEL CASTILLO VILLANUEVA</t>
  </si>
  <si>
    <t>Calle 133 # 58C-60</t>
  </si>
  <si>
    <t>gmcastillo76@gmail.com</t>
  </si>
  <si>
    <t>575-2024</t>
  </si>
  <si>
    <t>JUAN CARLOS MALAGON BASTO</t>
  </si>
  <si>
    <t>Transversal 1A N°54A-16 el castillo 201</t>
  </si>
  <si>
    <t>jcmalagon2014@gmail.com</t>
  </si>
  <si>
    <t>LIZETH YOHANA SANCHEZ SANCHEZ</t>
  </si>
  <si>
    <t>Carrera 103d # 86-55</t>
  </si>
  <si>
    <t>001800232421</t>
  </si>
  <si>
    <t>karentorres.95@hotmail.com</t>
  </si>
  <si>
    <t>GILMA VIVIANA MEJIA PRADA</t>
  </si>
  <si>
    <t>Calle 131 c bis 94 d 27</t>
  </si>
  <si>
    <t>4382013708</t>
  </si>
  <si>
    <t>Vivis.0602.vm@gmail.com</t>
  </si>
  <si>
    <t>579-2024</t>
  </si>
  <si>
    <t>OSCAR ALFREDO HERNANDEZ MORALES</t>
  </si>
  <si>
    <t>Calle 113 # 55-09</t>
  </si>
  <si>
    <t xml:space="preserve">	20405761362</t>
  </si>
  <si>
    <t>ohernandez@pjg.com.co</t>
  </si>
  <si>
    <t>580-2024</t>
  </si>
  <si>
    <t>JUAN DIEGO MEDINA SALINAS</t>
  </si>
  <si>
    <t>CALLE 48 #13-70</t>
  </si>
  <si>
    <t>488401120958</t>
  </si>
  <si>
    <t>juandiegomedinasalinas@gmail.com</t>
  </si>
  <si>
    <t>581-2024</t>
  </si>
  <si>
    <t>CONSTANZA SANABRIA ARIAS</t>
  </si>
  <si>
    <t xml:space="preserve">Calle 181C#13 91 </t>
  </si>
  <si>
    <t>84818289617</t>
  </si>
  <si>
    <t>constanzasanabria03@gmail.com</t>
  </si>
  <si>
    <t>WILLIAM ANDRES SUA CASTILLO</t>
  </si>
  <si>
    <t>CARRERA 80 No 146-07</t>
  </si>
  <si>
    <t>15221135218</t>
  </si>
  <si>
    <t>andressua71@hotmail.com</t>
  </si>
  <si>
    <t>583-2024</t>
  </si>
  <si>
    <t>FABIAN ANDRES HERNANDEZ BARRERA</t>
  </si>
  <si>
    <t>1 MES Y (18) días</t>
  </si>
  <si>
    <t>Kr 102 a 129 34</t>
  </si>
  <si>
    <t>4382025292</t>
  </si>
  <si>
    <t>zhuzhoherz11@gmail.com</t>
  </si>
  <si>
    <t>586-2024 C1</t>
  </si>
  <si>
    <t>WILLIAM ANDRES PEREIRA ZEA</t>
  </si>
  <si>
    <t>PRESTAR LOS SERVICIOS DE APOYO EN EL ÁREA DE GESTIÓN DEL DESARROLLO LOCAL, REALIZANDO ACTIVIDADES ADMINISTRATIVAS DE APOYO A LOS PROCESOS DE COMUNICACIONES Y PRENSA QUE CONTRIBUYAN AL CUMPLIMIENTO DE LAS METAS DEL PLAN DE DESARROLLO LOCAL.</t>
  </si>
  <si>
    <t>cra 57 No 128 b bis 14</t>
  </si>
  <si>
    <t>04680250095 </t>
  </si>
  <si>
    <t>wapereiraz@unal.edu.co</t>
  </si>
  <si>
    <t>ZAIRA LORENA CALDERON GARCES</t>
  </si>
  <si>
    <t>Calle 4 F 39 B 20</t>
  </si>
  <si>
    <t>04500039243</t>
  </si>
  <si>
    <t>lorenita1120@yahoo.com</t>
  </si>
  <si>
    <t>588-2024</t>
  </si>
  <si>
    <t>ERIKA VANESSA BERRIO PEREZ</t>
  </si>
  <si>
    <t>Transversal 70 f 78-81</t>
  </si>
  <si>
    <t>91232497055</t>
  </si>
  <si>
    <t>erika-sip@hotmail.com</t>
  </si>
  <si>
    <t>589-2024</t>
  </si>
  <si>
    <t>LUZ NELIDA JIMENEZ MENDIETA</t>
  </si>
  <si>
    <t>TRANSVERSAL 94 D 88 36</t>
  </si>
  <si>
    <t>luzj430@gmail.com</t>
  </si>
  <si>
    <t>591-2024</t>
  </si>
  <si>
    <t>LUISA FERNANDA ROSADA AZUERO</t>
  </si>
  <si>
    <t>PRESTAR LOS SERVICIOS DE APOYO EN EL ÁREA DE GESTIÓN DEL DESARROLLO LOCAL, REALIZANDO ACTIVIDADES ADMINISTRATIVAS DE APOYO A LOS PROCESOS DE FORMULACIÓN QUE CONTRIBUYAN AL CUMPLIMIENTO DE LAS METAS DEL PLAN DE DESARROLLO LOCAL.</t>
  </si>
  <si>
    <t xml:space="preserve">CALLE 145 #46-13 </t>
  </si>
  <si>
    <t xml:space="preserve"> 006000914736</t>
  </si>
  <si>
    <t>AZUEROFERNANDA1@GMAIL.COM</t>
  </si>
  <si>
    <t>592-2024</t>
  </si>
  <si>
    <t>MONICA DAYANA PATIÑO</t>
  </si>
  <si>
    <t>PRESTAR LOS SERVICIOS DE APOYO EN EL ÁREA DE GESTIÓN DEL DESARROLLO LOCAL, REALIZANDO ACTIVIDADES ADMINISTRATIVAS DE APOYO A LOS PROCESOS DE FORMULACIÓN QUE CONTRIBUYAN AL CUMPLIMIENTO DE LAS METAS DEL PLAN DE DESARROLLO LOCAL</t>
  </si>
  <si>
    <t>Calle 154a #88-28</t>
  </si>
  <si>
    <t>0550488424169370</t>
  </si>
  <si>
    <t>dayanapb2105@gmail.com</t>
  </si>
  <si>
    <t>593-2024</t>
  </si>
  <si>
    <t>JEIMI LORENA VILLAMIL ROJAS</t>
  </si>
  <si>
    <t>PRESTAR SERVICIOS PROFESIONALES AL ÁREA DE GESTIÓN DEL DESARROLLO LOCAL PARA APOYAR LA GESTIÓN ADMINISTRATIVA Y FINANCIERA EN LA ALCALDÍA LOCAL DE SUBA</t>
  </si>
  <si>
    <t>Cra 116b #66-27</t>
  </si>
  <si>
    <t>52326555</t>
  </si>
  <si>
    <t>j.lo-01@hotmail.com</t>
  </si>
  <si>
    <t>595-2024</t>
  </si>
  <si>
    <t xml:space="preserve">ANGELA ROCIO CARRILLO BENITEZ </t>
  </si>
  <si>
    <t xml:space="preserve">CALLE 73 A BIS A 69 H 13 </t>
  </si>
  <si>
    <t>550004200239301</t>
  </si>
  <si>
    <t>angelacarrillob@gmail.com</t>
  </si>
  <si>
    <t>SLENDY LORENA PARRA PEÑA</t>
  </si>
  <si>
    <t>1 mes y 19 días</t>
  </si>
  <si>
    <t>calle 42a sur #82b 16</t>
  </si>
  <si>
    <t>111220311168</t>
  </si>
  <si>
    <t>lorena.parra601@gmail.com</t>
  </si>
  <si>
    <t>CARLOS DANIEL ZUÑIGA QUIÑONES</t>
  </si>
  <si>
    <t>PRESTAR LOS SERVICIOS PROFESIONALES EN LA ALCALDÍA LOCAL DE SUBA, REALIZANDO ACCIONES PEDAGÓGICAS PREVENTIVAS Y DE SENSIBILIZACIÓN PARA EL ACATAMIENTO VOLUNTARIO DE LAS NORMAS EN LA LOCALIDAD</t>
  </si>
  <si>
    <t>C.C. No. 79.693.760 de Bogotá</t>
  </si>
  <si>
    <t>IVC</t>
  </si>
  <si>
    <t>AC 145 85 80</t>
  </si>
  <si>
    <t>damhades@hotmail.com</t>
  </si>
  <si>
    <t>600-2024</t>
  </si>
  <si>
    <t>LUZ ADRIANA VARGAS RENDON</t>
  </si>
  <si>
    <t>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t>
  </si>
  <si>
    <t>Calle 24 b # 80 b 19</t>
  </si>
  <si>
    <t>476970004398</t>
  </si>
  <si>
    <t>adrivargasrendon@hotmail.com</t>
  </si>
  <si>
    <t>DIANA MARCELA AGUILAR TOVAR</t>
  </si>
  <si>
    <t>Carrera 66 #26a -42</t>
  </si>
  <si>
    <t xml:space="preserve">	61868175892</t>
  </si>
  <si>
    <t>diana.aguilar@gobiernobogota.gov.c</t>
  </si>
  <si>
    <t>602-2024</t>
  </si>
  <si>
    <t>OMAR FELIPE SUAREZ CASAS</t>
  </si>
  <si>
    <t>PRESTAR EL SERVICIO COMO CONDUCTOR DE LOS VEHÍCULOS LIVIANOS QUE INTEGRAN EL PARQUE AUTOMOTOR DE LA ALCALDÍA LOCAL DE SUBA.</t>
  </si>
  <si>
    <t>Cra 103c#139-84</t>
  </si>
  <si>
    <t>488416104971</t>
  </si>
  <si>
    <t xml:space="preserve">Suarezomar318@gmail.com </t>
  </si>
  <si>
    <t>JEIMMY RAMOS DELGADO</t>
  </si>
  <si>
    <t>DIAGONAL 146 # 118 -41</t>
  </si>
  <si>
    <t>54794387047</t>
  </si>
  <si>
    <t>JEIMMYPAOLARAMOSDELGADO@GMAIL.COM</t>
  </si>
  <si>
    <t>605-2024</t>
  </si>
  <si>
    <t>ANA MATILDE MAESTRE DAZA</t>
  </si>
  <si>
    <t>PRESTAR LOS SERVICIOS PROFESIONALES EN LA ALCALDÍA LOCAL DE SUBA, REALIZANDO ACCIONES PEDAGÓGICAS PREVENTIVAS Y DE SENSIBILIZACIÓN PARA EL ACATAMIENTO VOLUNTARIO DE LAS NORMAS EN LA LOCALIDAD.</t>
  </si>
  <si>
    <t>CRA 55A 169A 10 APTO 402 INT 6</t>
  </si>
  <si>
    <t>94471254651</t>
  </si>
  <si>
    <t>anamaestredaza@hotmail.com</t>
  </si>
  <si>
    <t>LUIS ALEJANDRO RAMIREZ SANABRIA</t>
  </si>
  <si>
    <t>PRESTAR LOS SERVICIOS PROFESIONALES EN EL ÁREA DE GESTIÓN DEL DESARROLLO LOCAL REALIZANDO APOYO A LAS ACTIVIDADES RELACIONADAS CON LAS DIFERENTES ETAPAS CONTRACTUALES DE LOS PROYECTOS DE INVERSIÓN DESTINADOS A LA INTERVENCIÓN DE LA MALLA VIAL, ESPACIO PÚBLICO, INFRAESTRUCTURA CULTURAL Y PARQUES DE LA LOCALIDAD DE SUBA.</t>
  </si>
  <si>
    <t>KR 55A 163 35</t>
  </si>
  <si>
    <t>629802899-11</t>
  </si>
  <si>
    <t>Alejo.asdfg@gmail.com</t>
  </si>
  <si>
    <t>608-2024</t>
  </si>
  <si>
    <t>LUIS EDUARDO BARBOSA</t>
  </si>
  <si>
    <t>PRESTAR SERVICIOS PROFESIONALES EN EL CONTROL, SEGUIMIENTO Y APOYO A LA SUPERVISIÓN DE LA EJECUCIÓN DE LOS CONTRATOS ASIGNADOS Y SUSCRITOS POR EL FONDO DE DESARROLLO LOCAL DE SUBA PARA GARANTIZAR EL CORRECTO DESARROLLO Y EJECUCIÓN DE DICHOS CONTRATOS, CONFORME A LAS NORMATIVAS VIGENTES Y LOS TÉRMINOS ESTABLECIDOS.</t>
  </si>
  <si>
    <t>1 mes y 2 días</t>
  </si>
  <si>
    <t>Calle 3 nr 53 C 22</t>
  </si>
  <si>
    <t>24089003837</t>
  </si>
  <si>
    <t>Barbosaeduardo2019@gmail.com</t>
  </si>
  <si>
    <t>611-2024</t>
  </si>
  <si>
    <t>JULY VANESA MEZA SANCHEZ</t>
  </si>
  <si>
    <t xml:space="preserve">SUBSIDIO C </t>
  </si>
  <si>
    <t xml:space="preserve">PROTECCION </t>
  </si>
  <si>
    <t>Calle 145 C No. 83-14 CA 24</t>
  </si>
  <si>
    <t>vanesams0209@gmail.com</t>
  </si>
  <si>
    <t>WILSON CARDENAS CUSBA</t>
  </si>
  <si>
    <t>COOSALUD</t>
  </si>
  <si>
    <t>Cra 154 # 132A -03</t>
  </si>
  <si>
    <t>337052310</t>
  </si>
  <si>
    <t>wbuchs@hotmail.com</t>
  </si>
  <si>
    <t>615-2024</t>
  </si>
  <si>
    <t>NATALIA DEL PILAR GAMBA ELÍAS</t>
  </si>
  <si>
    <t>TV 96A #75D - 10 CA 1</t>
  </si>
  <si>
    <t>0550006100962668</t>
  </si>
  <si>
    <t>nataliad.gambae@outlook.com</t>
  </si>
  <si>
    <t>616-2024</t>
  </si>
  <si>
    <t>SANDRA MILENA HERNANDEZ RUIZ</t>
  </si>
  <si>
    <t>CALLE 131 B # 104 - 50</t>
  </si>
  <si>
    <t>14100001520</t>
  </si>
  <si>
    <t>SANDRAMILEHR@HOTMAIL.COM</t>
  </si>
  <si>
    <t xml:space="preserve">JOHANA DEL PILAR CALDERON SANABRIA	</t>
  </si>
  <si>
    <t>CARRERA 9 ESTE Nº 38-98</t>
  </si>
  <si>
    <t>24081166727</t>
  </si>
  <si>
    <t>JOHAPICA1127@HOTMAIL.COM</t>
  </si>
  <si>
    <t>DIEGO ALEJANDRO RODRIGUEZA ARIZA</t>
  </si>
  <si>
    <t>CARRERA 88 C # 127A-45</t>
  </si>
  <si>
    <t>306-510770-67</t>
  </si>
  <si>
    <t>diegorodriguezariza@gmail.com</t>
  </si>
  <si>
    <t>RAFAEL DARIO URIBE ORTIZ</t>
  </si>
  <si>
    <t>PRESTAR SERVICIOS PROFESIONALES DE APOYO JURÍDICA Y TÉCNICAMENTE PARA EL DESARROLLO DE LAS ACTIVIDADES ENCAMINADAS AL CUMPLIMIENTO DE LAS METAS ESTABLECIDAS EN LOS PLANES DE TRABAJO SUSCRITOS PARA TODOS LOS ASUNTOS JURÍDICOS DE IVC DE LA ALCALDÍA LOCAL</t>
  </si>
  <si>
    <t>1 mes y 5 días</t>
  </si>
  <si>
    <t>Calle 189 No 46-10</t>
  </si>
  <si>
    <t>POPULAR</t>
  </si>
  <si>
    <t>RURIBE@MINSALUD.GOV.CO</t>
  </si>
  <si>
    <t>621-2024</t>
  </si>
  <si>
    <t>NATALYA CAROLINA MORENO IBAÑEZ</t>
  </si>
  <si>
    <t>PRESTAR SERVICIOS PROFESIONALES AL ÁREA DE GESTIÓN DEL DESARROLLO LOCAL DE LA ALCALDÍA LOCAL DE SUBA, PARA APOYAR LAS ACCIONES ORIENTADAS A GARANTIZAR LA ENTREGA DE TRASFERENCIAS, DANDO CUMPLIMIENTO EFECTIVO A LOS COMPONENTES DEL PROYECTO 1953-SUBA SOLIDARIA Y EQUITATIVA.</t>
  </si>
  <si>
    <t>SUBSIDIO TIPO C</t>
  </si>
  <si>
    <t xml:space="preserve">Cr 145 144 c 52 </t>
  </si>
  <si>
    <t>9270311161</t>
  </si>
  <si>
    <t>nataliam102@hotmail.com</t>
  </si>
  <si>
    <t>622-2024</t>
  </si>
  <si>
    <t>DIEGO NICOLAS BARBOSA CASTIBLANCO</t>
  </si>
  <si>
    <t>PRESTAR SERVICIOS DE APOYO PARA LA GESTIÓN DOCUMENTAL DE LA ALCALDÍA LOCAL, ACOMPAÑANDO A LOS PROFESIONALES JURÍDICO Y POLICIVO EN LAS LABORES OPERATIVAS QUE GENERA EL PROCESO DE IMPULSO Y DEPURACIÓN DE LAS ACTUACIONES ADMINISTRATIVAS EXISTENTES EN LA ALCALDÍA LOCAL</t>
  </si>
  <si>
    <t>cra 111a # 148-88</t>
  </si>
  <si>
    <t>058941548</t>
  </si>
  <si>
    <t>diegonico27@hotmail.com</t>
  </si>
  <si>
    <t>623-2024</t>
  </si>
  <si>
    <t xml:space="preserve">KATHERINE MONROY FUQUEN </t>
  </si>
  <si>
    <t>PRESTAR SERVICIOS PROFESIONALES PARA REALIZAR ANÁLISIS GEOESPACIALIZADO QUE PERMITA LA TOMA DE DECISIONES INFORMADAS EN LA ALCALDÍA LOCAL DE SUBA, MEDIANTE LA IMPLEMENTACIÓN DE HERRAMIENTAS DE GEOESPACIALIZACIÓN Y LA GENERACIÓN DE MAPAS Y VISUALIZACIONES GEOGRÁFICAS.</t>
  </si>
  <si>
    <t>41 días</t>
  </si>
  <si>
    <t>CALLE 40 B# 103 C 55</t>
  </si>
  <si>
    <t>24118394169</t>
  </si>
  <si>
    <t>Kmonroyf@unal.edu.co</t>
  </si>
  <si>
    <t>624-2024</t>
  </si>
  <si>
    <t>ANA MARIA TURIZO VERGARA </t>
  </si>
  <si>
    <t>PRESTAR SERVICIOS PROFESIONALES EN EL ÁREA DE GESTIÓN DEL DESARROLLO LOCAL DE LA ALCALDÍA LOCAL DE SUBA, PARA APOYAR EN EL PROCESO DE FORMULACIÓN, EJECUCIÓN, SEGUIMIENTO Y EVALUACIÓN DE LAS ACCIONES ENCAMINADAS A PROMOVER Y GARANTIZAR OPORTUNIDADES DE EDUCACIÓN SUPERIOR PARA LA CIUDADANÍA DE LA LOCALIDAD DE SUBA, EN EL MARCO DEL CUMPLIMIENTO DEL PROYECTO DE INVERSIÓN 1957 CONSTRUYENDO NUESTRA INFANCIA LOCAL.</t>
  </si>
  <si>
    <t>Calle 129 B 97-16</t>
  </si>
  <si>
    <t>anaturizo2014@gmail.com</t>
  </si>
  <si>
    <t>LILIA ZAMBRANO DURAN</t>
  </si>
  <si>
    <t>CALLE 128 C Nº. 45 A 41 APTO 306</t>
  </si>
  <si>
    <t xml:space="preserve">	08188080678</t>
  </si>
  <si>
    <t>lzambranod@hotmail.com</t>
  </si>
  <si>
    <t>627-2024</t>
  </si>
  <si>
    <t>EXMELIN HAMID LEMUS FRANCO</t>
  </si>
  <si>
    <t>Calle 150 A 92-20</t>
  </si>
  <si>
    <t xml:space="preserve">4382004867 </t>
  </si>
  <si>
    <t xml:space="preserve">ing.lemusfranco@gmail.com </t>
  </si>
  <si>
    <t>628-2024</t>
  </si>
  <si>
    <t>LADY JOHANA ANGEL SANCHEZ</t>
  </si>
  <si>
    <t>PRESTAR SUS SERVICIOS PARA GARANTIZAR LA ARTICULACIÓN OPERATIVA, EL ACOMPAÑAMIENTO Y SEGUIMIENTO A LOS GESTORES DE CONFIANZA DE LAS ACTIVIDADES DE SEGURIDAD, CONVIVENCIA CIUDADANA, RECUPERACIÓN DEL ESPACIO PÚBLICO Y ATENCIÓN DE SITUACIONES DE CONFLICTIVIDAD SOCIAL QUE SE ADELANTEN EN LA LOCALIDAD.</t>
  </si>
  <si>
    <t>1 MES Y 15 DÍAS</t>
  </si>
  <si>
    <t>Carrera 97 b # 157 a -02</t>
  </si>
  <si>
    <t>0550477900178294</t>
  </si>
  <si>
    <t>ladyjohanaangel@hotmail.com</t>
  </si>
  <si>
    <t>629-2024</t>
  </si>
  <si>
    <t>PAOLA ANDREA CASAS ARDILA</t>
  </si>
  <si>
    <t>PRESTAR LOS SERVICIOS DE APOYO A LA GESTIÓN EN EL TRÁMITE DE DESPACHOS COMISORIOS DE LA ALCALDÍA LOCAL DE SUBA.</t>
  </si>
  <si>
    <t>1 mes y 17 días</t>
  </si>
  <si>
    <t>Calle 137 #85-40</t>
  </si>
  <si>
    <t>328-617827-85</t>
  </si>
  <si>
    <t>Poacasas93@gmail.com</t>
  </si>
  <si>
    <t>630-2024</t>
  </si>
  <si>
    <t>SANTIAGO LOPEZ OTERO</t>
  </si>
  <si>
    <t>1 MES Y 19 DIAS</t>
  </si>
  <si>
    <t>CALLE 116#50A 64</t>
  </si>
  <si>
    <t>santilopez95@hotmail.com</t>
  </si>
  <si>
    <t>632-2024</t>
  </si>
  <si>
    <t>JISETH PAOLA MOGOLLON HERRERA</t>
  </si>
  <si>
    <t xml:space="preserve">Transversal 60#126-50 </t>
  </si>
  <si>
    <t>448-691592-79</t>
  </si>
  <si>
    <t>paoex10@gmail.com</t>
  </si>
  <si>
    <t>633-2024</t>
  </si>
  <si>
    <t>DANEYI MARTINEZ HERRERA</t>
  </si>
  <si>
    <t>calla 40B # 87 I - 04 SUR</t>
  </si>
  <si>
    <t>daneyimartinez@hotmail.com</t>
  </si>
  <si>
    <t>DEYANIRA CHARRIS HERNANDEZ</t>
  </si>
  <si>
    <t>MIN002</t>
  </si>
  <si>
    <t>KR 109 B 142 46 CA 142-46</t>
  </si>
  <si>
    <t>juridicodecolombia@outlook.com</t>
  </si>
  <si>
    <t>639-2024</t>
  </si>
  <si>
    <t>SHIRLEY JOHANNA RIOS CIFUENTES</t>
  </si>
  <si>
    <t xml:space="preserve">Crr 6 No 5-87 Cajicá </t>
  </si>
  <si>
    <t>33525640138</t>
  </si>
  <si>
    <t>Sjohannarc@gmail.com</t>
  </si>
  <si>
    <t>ADRIANA MARCELA SANCHEZ PARDO</t>
  </si>
  <si>
    <t xml:space="preserve">CALLE 42 SUR No. 78 H-70 </t>
  </si>
  <si>
    <t>1001172324</t>
  </si>
  <si>
    <t xml:space="preserve">adrianasanchezlegal@gmail.com </t>
  </si>
  <si>
    <t>641-2024</t>
  </si>
  <si>
    <t>YUDI MARCELA GONZALEZ GONZALEZ</t>
  </si>
  <si>
    <t>PRESTAR LOS SERVICIOS PROFESIONALES AL ÁREA DE GESTIÓN DEL DESARROLLO LOCAL REALIZANDO LAS ACTIVIDADES DE SEGUIMIENTO FINANCIERO EN LOS PROCESO DE EJECUCIÓN Y EVALUACIÓN DE LAS POLÍTICAS, PLANES, PROGRAMAS Y PROYECTOS FORMULADOS EN EL PLAN DE DESARROLLO LOCAL DE LA ALCALDÍA LOCAL DE SUBA.</t>
  </si>
  <si>
    <t>Carrera 77 # 20-53</t>
  </si>
  <si>
    <t>24134362777</t>
  </si>
  <si>
    <t>marcelagzg87@gmail.com</t>
  </si>
  <si>
    <t>CARLOS ALBERTO CERQUERA BERRIO</t>
  </si>
  <si>
    <t>Cra 68 #169a-64</t>
  </si>
  <si>
    <t>1972006038</t>
  </si>
  <si>
    <t>Cerquera140@gmail.com</t>
  </si>
  <si>
    <t>644-2024</t>
  </si>
  <si>
    <t>VIVIANA FERNANDA ALFARO MESA</t>
  </si>
  <si>
    <t>1 mes y 7 días</t>
  </si>
  <si>
    <t>Carrera 55 D #166-21</t>
  </si>
  <si>
    <t>452970000066</t>
  </si>
  <si>
    <t>fernanda.alfaro20@hotmail.com</t>
  </si>
  <si>
    <t>645-2024</t>
  </si>
  <si>
    <t>JUAN DAVID LONDOÑO</t>
  </si>
  <si>
    <t>PRESTAR SERVICIOS PROFESIONALES ESPECIALIZADOS EN LA ESTRUCTURACIÓN, FORMULACIÓN, EVALUACIÓN Y SEGUIMIENTO A LOS PROYECTOS DE INVERSIÓN Y GASTOS DE FUNCIONAMIENTO DE LA ENTIDAD, RELACIONADOS CON EL COMPONENTE DE LAS TECNOLOGÍAS DE LA INFORMACIÓN Y LA COMUNICACIÓN - TIC DE LA ALCALDÍA LOCAL DE SUBA.</t>
  </si>
  <si>
    <t>Calle 117 C #71 F-45</t>
  </si>
  <si>
    <t>juandavidlondono@hotmail.com</t>
  </si>
  <si>
    <t>647-2024</t>
  </si>
  <si>
    <t>HECTOR DANIEL COCA GOMEZ</t>
  </si>
  <si>
    <t>Carrera 54 d 134 20</t>
  </si>
  <si>
    <t>3800201618</t>
  </si>
  <si>
    <t>Danielcoca1@hotmail.com</t>
  </si>
  <si>
    <t>649-2024</t>
  </si>
  <si>
    <t>MAGDA CRISTINA VARGAS DEL VALLE</t>
  </si>
  <si>
    <t>Calle 20 sur Nº 68G - 14</t>
  </si>
  <si>
    <t>mc.vargasdv@gmail.com</t>
  </si>
  <si>
    <t>650-2024</t>
  </si>
  <si>
    <t>MARIA MERCEDES ARENAS ORTIZ</t>
  </si>
  <si>
    <t xml:space="preserve">Calle 75 # 101-10 Villas de Madrgal </t>
  </si>
  <si>
    <t>03125646114</t>
  </si>
  <si>
    <t>mariam0130@hotmail.com</t>
  </si>
  <si>
    <t>651-2024</t>
  </si>
  <si>
    <t xml:space="preserve">NEIDER FARID CASTILLO </t>
  </si>
  <si>
    <t>PRESTAR SERVICIOS TÉCNICOS AL ÁREA DE GESTIÓN DEL DESARROLLO LOCAL DE LA ALCALDÍA LOCAL DE SUBA, COMO APOYO EN EL ALMACÉN DEL FONDO DE DESARROLLO LOCAL</t>
  </si>
  <si>
    <t>ALMACÉN</t>
  </si>
  <si>
    <t>1 mes y 1 día</t>
  </si>
  <si>
    <t>CRA 87 B #128 D 20 TORRE 09 APTO 401</t>
  </si>
  <si>
    <t>488441286017</t>
  </si>
  <si>
    <t>NEIDERCASTILLO35@GMAIL.COM</t>
  </si>
  <si>
    <t>652-2024</t>
  </si>
  <si>
    <t>JHON JAIRO TORO RESTREPO</t>
  </si>
  <si>
    <t>CALLE 127 A # 53 A 68 APT 101</t>
  </si>
  <si>
    <t>10125195675</t>
  </si>
  <si>
    <t>jhonjairotororestrepo05@gmail.com</t>
  </si>
  <si>
    <t>653-2024</t>
  </si>
  <si>
    <t>NELLY CAROLINA GUALTEROS BAYONA</t>
  </si>
  <si>
    <t>PRESTAR SERVICIOS PROFESIONALES PARA APOYAR AL ALCALDE LOCAL Y AL REFERENTE DE PARTICIPACIÓN EN LA PROMOCIÓN, ACOMPAÑAMIENTO Y ATENCIÓN DE LAS INSTANCIAS DE COORDINACIÓN INTERINSTITUCIONALES Y LAS INSTANCIAS DE PARTICIPACIÓN LOCALES, ASÍ COMO LOS PROCESOS COMUNITARIOS EN LA LOCALIDAD</t>
  </si>
  <si>
    <t>Calle 133a # 104 - 53</t>
  </si>
  <si>
    <t xml:space="preserve">	24073943512</t>
  </si>
  <si>
    <t>gualteros115@gmail.com</t>
  </si>
  <si>
    <t>654-2024</t>
  </si>
  <si>
    <t>ANDRES JOSE FUENTES SALAS</t>
  </si>
  <si>
    <t>PRESTAR SERVICIOS PROFESIONALES, PARA ATENDER, TRAMITAR Y REALIZAR EL SEGUIMIENTO A TUTELAS, ACCIONES POPULARES, INCIDENTES DE DESACATO, PROPOSICIONES, REQUERIMIENTO DE ENTES DE CONTROL Y DEMÁS ASUNTOS DE ÍNDOLE JURÍDICO, FINANCIERO, Y ADMINISTRATIVO QUE SEAN DESIGNADOS POR EL ALCALDE LOCAL.</t>
  </si>
  <si>
    <t>GINA YICEL CUENCA RODRIGUEZ</t>
  </si>
  <si>
    <t>C.C. No. 52.804.730 de Bogotá</t>
  </si>
  <si>
    <t>Calle 127a#70g-08</t>
  </si>
  <si>
    <t>488399502</t>
  </si>
  <si>
    <t>andres2359@hotmail.com</t>
  </si>
  <si>
    <t>BLANCA PILAR SUAREZ CHACON</t>
  </si>
  <si>
    <t>PRESTAR LOS SERVICIOS DE APOYO EN LAS ACTIVIDADES ADMINISTRATIVAS EN EL ÁREA GESTIÓN DE DESARROLLO LOCAL, PARA EL LOGRO DE LAS METAS DE GESTIÓN DE LA VIGENCIA</t>
  </si>
  <si>
    <t>Carrera 103#132-40</t>
  </si>
  <si>
    <t>133-413143-85</t>
  </si>
  <si>
    <t>pilint@hotmail.com</t>
  </si>
  <si>
    <t>CRISTIAN YAMID CÁRDENAS MANRIQUE</t>
  </si>
  <si>
    <t>PRESTAR SERVICIOS TÉCNICOS EN EL ÁREA DE GESTIÓN DESARROLLO LOCAL ESPECIALMENTE PARA APOYAR EN LA ATENCIÓN DE ACTIVIDADES AMBIENTALES PROPIAS DE LA ALCALDÍA LOCAL DE SUBA PARA LOGRAR CON EL CUMPLIMIENTO DE LAS METAS DEL PLAN DE DESARROLLO LOCAL DE LA VIGENCIA</t>
  </si>
  <si>
    <t>1 mes y 16 días</t>
  </si>
  <si>
    <t>Calle 103D #82-31 Int 3 Apto 301</t>
  </si>
  <si>
    <t>920132271</t>
  </si>
  <si>
    <t>cyamid1995@hotmail.com</t>
  </si>
  <si>
    <t>656-2024 C1</t>
  </si>
  <si>
    <t>CRISTIAN ALEJANDRO CASTELLANOS</t>
  </si>
  <si>
    <t>Calle 24 sur # 68H - 86</t>
  </si>
  <si>
    <t xml:space="preserve"> 002800208916.</t>
  </si>
  <si>
    <t>alejandro.cv.ing.ambiental@gmail.com</t>
  </si>
  <si>
    <t>657-2024</t>
  </si>
  <si>
    <t xml:space="preserve">ESTIBALIZ BAQUERO BORDA </t>
  </si>
  <si>
    <t>APOYAR TÉCNICAMENTE LAS DISTINTAS ETAPAS DE LOS PROCESOS DE COMPETENCIA DE LA ALCALDÍA LOCAL PARA LA DEPURACIÓN DE ACTUACIONES ADMINISTRATIVAS.</t>
  </si>
  <si>
    <t>Avenida Calle 147 # 7G-52 Apto 209</t>
  </si>
  <si>
    <t>20322573791</t>
  </si>
  <si>
    <t>lizbaquero7@gmail.com</t>
  </si>
  <si>
    <t>EDWIN GERMAN BOSIGAS MALAGON</t>
  </si>
  <si>
    <t>2 meses 14 días.</t>
  </si>
  <si>
    <t>APOYAR TÉCNICAMENTE LAS DISTINTAS ETAPAS DE LOS PROCESOS DE COMPETENCIA DE LA ALCALDÍA LOCAL PARA LA DEPURACIÓN DE ACTUACIONES ADMINISTRATIVAS</t>
  </si>
  <si>
    <t>Calle 70 ABIS ASUR 77-J49</t>
  </si>
  <si>
    <t>88239420359</t>
  </si>
  <si>
    <t>edwinbosigas@yahoo.com</t>
  </si>
  <si>
    <t>659-2024</t>
  </si>
  <si>
    <t xml:space="preserve">ADRIANA ISABEL SANDOVAL OTALORA </t>
  </si>
  <si>
    <t>PRESTAR LOS SERVICIOS PROFESIONALES PARA APOYAR JURÍDICA Y TÉCNICAMENTE PARA LA COORDINACIÓN DE LAS ACTIVIDADES ENCAMINADAS AL CUMPLIMIENTO DE LAS METAS ESTABLECIDAS EN LOS PLANES DE TRABAJO SUSCRITOS PARA TODOS LOS ASUNTOS JURÍDICOS DE INSPECCIÓN VIGILANCIA Y CONTROL DE LA ALCALDÍA LOCAL DE SUBA.</t>
  </si>
  <si>
    <t>CALLE 173 # 54 B 34</t>
  </si>
  <si>
    <t>488470039659</t>
  </si>
  <si>
    <t>adrianajkn@yahoo.com</t>
  </si>
  <si>
    <t xml:space="preserve">MARIA CLAUDIA GUALDRON </t>
  </si>
  <si>
    <t>PRESTAR LOS SERVICIOS PROFESIONALES AL ÁREA DE GESTIÓN DE DESARROLLO LOCAL DE LA ALCALDÍA LOCAL DE SUBA, CON EL FIN DE APOYAR LA FORMULACIÓN Y EJECUCIÓN DE LAS ACTIVIDADES DE FORTALECIMIENTO DEL CLIMA, LA CULTURA ORGANIZACIONAL Y EL DESARROLLO DE LAS ACCIONES EN MATERIA DE BIENESTAR, CAPACITACIÓN Y SEGURIDAD EN EL TRABAJO.</t>
  </si>
  <si>
    <t>Calle 140 #9-94 casa 6</t>
  </si>
  <si>
    <t>637830055</t>
  </si>
  <si>
    <t>mariacgp1978@gmail.com</t>
  </si>
  <si>
    <t>664-2024</t>
  </si>
  <si>
    <t>GLADIS FETECUA SANCHEZ</t>
  </si>
  <si>
    <t>PRESTAR SERVICIOS PROFESIONALES COMO ENLACE TERRITORIAL PARALA ARTICULACIÓN, PLANEACIÓN Y EJECUCIÓN DE LA GERENCIA DE SOLUCIÓN CON LAS ACTIVIDADES ESTABLECIDAS POR LA ALCALDÍA LOCAL DE SUBA EN EL TERRITORIO ASIGNADO.</t>
  </si>
  <si>
    <t>MONICA ELIANA MEJIA JIMENEZ</t>
  </si>
  <si>
    <t>C.C. No. 52.356.206 de Bogotá D.C.</t>
  </si>
  <si>
    <t xml:space="preserve">GERENCIA DE LA SOLUCION </t>
  </si>
  <si>
    <t>CALLE 157 NO. 80-45</t>
  </si>
  <si>
    <t>550477900177031</t>
  </si>
  <si>
    <t>gladis.fetecua.sanchez@gmail.com</t>
  </si>
  <si>
    <t>665-2024</t>
  </si>
  <si>
    <t xml:space="preserve">LEYDI PAOLA AVILA </t>
  </si>
  <si>
    <t>PRESTAR SERVICIOS PROFESIONALES COMO ENLACE TERRITORIAL PARA LA ARTICULACIÓN, PLANEACIÓN Y EJECUCIÓN DE LA GERENCIA DE SOLUCIÓN CON LAS ACTIVIDADES ESTABLECIDAS POR LA ALCALDÍA LOCAL DE SUBA EN EL TERRITOTIO ASIGNADO.</t>
  </si>
  <si>
    <t>49 días</t>
  </si>
  <si>
    <t>Cl 143 138b 05</t>
  </si>
  <si>
    <t>65000001397</t>
  </si>
  <si>
    <t>leydiavil433@gmail.com</t>
  </si>
  <si>
    <t>666-2024</t>
  </si>
  <si>
    <t>JOSE CAMILO GOMEZ ALBORNOZ</t>
  </si>
  <si>
    <t>PRESTAR SERVICIOS PROFESIONALES COMO ENLACE TERRITORIAL PARALA ARTICULACION, PLANEACION Y EJECUCION DE LA GERENCIA DE SOLUCION CON LAS ACTIVIDADES ESTABLECIDAS POR LA ALCALDIA LOCAL DE SUBA EN EL TERRITORIO ASIGNADO.</t>
  </si>
  <si>
    <t xml:space="preserve">Carrera 141a bis c # 143b -19 </t>
  </si>
  <si>
    <t>24105065542</t>
  </si>
  <si>
    <t>jvsolucioneselectricas@gmail.com</t>
  </si>
  <si>
    <t>667-2024</t>
  </si>
  <si>
    <t>ROSA INES GUIO LOPEZ</t>
  </si>
  <si>
    <t>PRESTAR SERVICIOS PROFESIONALES COMO ENLACE TERRITORIAL PARA LA ARTICULACIÓN, PLANEACIÓN Y EJECUCIÓN DE LA GERENCIA DE SOLUCIÓN CON LAS ACTIVIDADES ESTABLECIDAS POR LA ALCALDÍA LOCAL DE SUBA EN EL TERRITORIO ASIGNADO.</t>
  </si>
  <si>
    <t>44 días</t>
  </si>
  <si>
    <t>Calle 143# 127f 06 bloque 18 apto 102</t>
  </si>
  <si>
    <t>24033178714</t>
  </si>
  <si>
    <t>aleroguio@hotmail.com</t>
  </si>
  <si>
    <t>668-2024</t>
  </si>
  <si>
    <t>MIGUEL ALEXANDER CHIAPPE PULIDO</t>
  </si>
  <si>
    <t>PRESTAR SERVICIOS PROFESIONALES AL ÁREA DE GESTIÓN PARA EL DESARROLLO LOCAL CON EL PROPÓSITO DE DINAMIZAR Y PROMOVER LOS PROCESOS DE PARTICIPACIÓN, INFORMACIÓN Y ORGANIZACIÓN TERRITORIAL EN LA LOCALIDAD DE SUBA PARA DAR CUMPLIMIENTO A LAS METAS DEL PLAN DE DESARROLLO LOCAL.</t>
  </si>
  <si>
    <t>CR 111 # 135 B 57</t>
  </si>
  <si>
    <t>9100718072</t>
  </si>
  <si>
    <t>miguelchiappe@gmail.com</t>
  </si>
  <si>
    <t>669-2024</t>
  </si>
  <si>
    <t>LUIS DOMINGO GÓMEZ MALDONADO</t>
  </si>
  <si>
    <t>PRESTAR LOS SERVICIOS PROFESIONALES PARA APOYAR JURÍDICAMENTE EN LA SUSTANCIACIÓN Y REVISIÓN DE LAS DISTINTAS ACTUACIONES DEL ÁREA DE GESTIÓN DEL DESARROLLO LOCAL DE LA ALCALDÍA LOCAL DE SUBA, PARA LA REALIZACIÓN DE ACCIONES PARA EL DESARROLLO AMBIENTAL SOSTENIBLE, DANDO CUMPLIMIENTO A LAS METAS DEL PLAN DE DESARROLLO LOCAL DE LA VIGENCIA</t>
  </si>
  <si>
    <t>Carera 14 A No. 119-45, apto 301</t>
  </si>
  <si>
    <t>03015321945</t>
  </si>
  <si>
    <t>luisdomingosim@gmail.com</t>
  </si>
  <si>
    <t>670-2024</t>
  </si>
  <si>
    <t>KENETH DUBAN BORJA RINCON</t>
  </si>
  <si>
    <t>PRESTAR SERVICIOS ASISTENCIALES AL ÁREA DE GESTIÓN DEL DESARROLLO LOCAL DE LA ALCALDÍA LOCAL DE SUBA, COMO APOYO EN EL ALMACÉN DEL FONDO DE DESARROLLO LOCAL</t>
  </si>
  <si>
    <t xml:space="preserve">1 mes y 14 días </t>
  </si>
  <si>
    <t>CALLE 128 D BIS #87 B 79</t>
  </si>
  <si>
    <t>0550488447466084_x000D_</t>
  </si>
  <si>
    <t>suministrosasualcance@gmail.com</t>
  </si>
  <si>
    <t>671-2024</t>
  </si>
  <si>
    <t>ANGEL CUSTODIO PEÑA</t>
  </si>
  <si>
    <t>CRA 87 G # 42 - 63 SUR</t>
  </si>
  <si>
    <t>20085885759</t>
  </si>
  <si>
    <t>angel1969pena@gmail.com</t>
  </si>
  <si>
    <t>672-2024</t>
  </si>
  <si>
    <t>CAMILO ANDRES MORALES MORENO</t>
  </si>
  <si>
    <t>PRESTAR SERVICIOS DE APOYO PARA LAS ACTIVIDADES ADMINISTRATIVAS Y DE GESTIÓN DOCUMENTAL, QUE SEAN PARTE DEL DESARROLLO DE LA ESTRATEGIA GERENCIA DE LA SOLUCIÓN EN EL TERRITORIO ASIGNADO POR PARTE DE LA ALCALDÍA LOCAL DE SUBA.</t>
  </si>
  <si>
    <t>Carrera 101a#152a-30</t>
  </si>
  <si>
    <t>granpezm@gmail.com</t>
  </si>
  <si>
    <t>673-2024</t>
  </si>
  <si>
    <t>JULIA YOLIMA MARINES QUIÑONES</t>
  </si>
  <si>
    <t>PRESTAR LOS SERVICIOS PROFESIONALES PARA COORDINAR, PLANIFICAR Y SUPERVISAR LAS ACTIVIDADES QUE SE REALICEN EN LA CASA MEMORIA DE LA LOCALIDAD SUBA.</t>
  </si>
  <si>
    <t>Cra. 92 No. 151b - 86  Ed. San Ángelo</t>
  </si>
  <si>
    <t>030-000028-52</t>
  </si>
  <si>
    <t>jyolimam@gmail.com</t>
  </si>
  <si>
    <t>675-2024</t>
  </si>
  <si>
    <t xml:space="preserve">VIVIANA SANABRIA ARIAS </t>
  </si>
  <si>
    <t>40 días</t>
  </si>
  <si>
    <t>Carrera 71 a #97 a - 25</t>
  </si>
  <si>
    <t xml:space="preserve">vsatrabajosoial@gmail.com </t>
  </si>
  <si>
    <t>677-2024</t>
  </si>
  <si>
    <t>NATALIA CORREA PARRA</t>
  </si>
  <si>
    <t>PRESTAR SERVICIOS PROFESIONALES PARA PROMOVER LOS PROCESOS CULTURALES EN LA ALCALDÍA LOCAL DE SUBA, PARA DAR CUMPLIMIENTO A LAS METAS DEL PLAN DE DESARROLLO LOCAL Y DEMÁS TEMAS AFINES DEL PROYECTO DE INVERSIÓN 1965 SUBA TERRITORIO CULTURAL.</t>
  </si>
  <si>
    <t>Calle 159#7-74</t>
  </si>
  <si>
    <t xml:space="preserve">28124957631 </t>
  </si>
  <si>
    <t>naticorreap@gmail.com</t>
  </si>
  <si>
    <t>678-2024</t>
  </si>
  <si>
    <t>KATHERINE ANDREA PEDRAZA</t>
  </si>
  <si>
    <t>PRESTAR SERVICIOS PROFESIONALES AL ÁREA DE GESTIÓN DEL DESARROLLO LOCAL DE LA ALCALDÍA LOCAL DE SUBA, PARA APOYAR LA ESTRUCTURACIÓN, FORMULACIÓN, EVALUACIÓN Y SEGUIMIENTO A LOS PROYECTOS DE INVERSIÓN ENFOCADOS EN LA MEJORAR LAS CONDICIONES DE SEGURIDAD Y CONVIVENCIA EN LA LOCALIDAD A TRAVÉS DE MECANISMOS QUE PERMITAN EL ACCESO A LA JUSTICIA, DANDO CUMPLIMIENTO EFECTIVO AL PLAN LOCAL DE DESARROLLO.</t>
  </si>
  <si>
    <t>Cra 7Bis # 138-73</t>
  </si>
  <si>
    <t>111800181668</t>
  </si>
  <si>
    <t>Ktpedrazacosta@gmail.com</t>
  </si>
  <si>
    <t>679-2024</t>
  </si>
  <si>
    <t>FABIAN ESTEBAN HERNANDEZ MORA</t>
  </si>
  <si>
    <t>PRESTAR LOS SERVICIOS PROFESIONALES AL ÁREA DE GESTIÓN DEL DESARROLLO LOCAL PARA APOYAR LAS ACTIVIDADES EN SANEAMIENTO BÁSICO Y GESTIÓN AMBIENTAL SOSTENIBLE EN ATENCIÓN AL PROYECTO DE INVERSIÓN 1972 -MÁS AGUA POTABLE PARA NUESTRAS VEREDAS.</t>
  </si>
  <si>
    <t xml:space="preserve">Cll 25g # 74b - 50 </t>
  </si>
  <si>
    <t>250-000034-22</t>
  </si>
  <si>
    <t>estebanhdzm@outlook.com</t>
  </si>
  <si>
    <t>680-2024</t>
  </si>
  <si>
    <t>MARTHA STELLA SANTIAGO ROMERO</t>
  </si>
  <si>
    <t>PRESTAR LOS SERVICIOS PROFESIONALES PARA APOYAR TÉCNICAMENTE LAS DISTINTAS ETAPAS DE LOS PROCESOS DE COMPETENCIA DE LAS INSPECCIONES DE POLICÍA DE LA LOCALIDAD, SEGÚN REPARTO</t>
  </si>
  <si>
    <t xml:space="preserve">WILSON CALLEJAS PARRA </t>
  </si>
  <si>
    <t>C.C. No. 79.413.209 de Bogotá D.C.</t>
  </si>
  <si>
    <t>INSPECCIÓN 11C</t>
  </si>
  <si>
    <t xml:space="preserve"> 1 mes y 9 días</t>
  </si>
  <si>
    <t>CARRERA 56 167 29 APTO 505</t>
  </si>
  <si>
    <t>085164820</t>
  </si>
  <si>
    <t>arqmssantiago@hotmail.com</t>
  </si>
  <si>
    <t>681-2024</t>
  </si>
  <si>
    <t>JULIO CESAR VALENCIA RODRIGUEZ</t>
  </si>
  <si>
    <t xml:space="preserve">MAGDALENA DURÁN SOLÓRZANO </t>
  </si>
  <si>
    <t>C.C. No. 52.147.698 de Bogotá D.C.</t>
  </si>
  <si>
    <t>INSPECCIÓN 11G</t>
  </si>
  <si>
    <t>1 mes y 9 días</t>
  </si>
  <si>
    <t>TRANSVERSAL 60 # 106 B - 25, INTERIOR 6, APARTAMENTO 201.</t>
  </si>
  <si>
    <t>476200062315</t>
  </si>
  <si>
    <t>juceva2@gmail.com</t>
  </si>
  <si>
    <t>682-2024</t>
  </si>
  <si>
    <t>JULIO HERNAN GONZALEZ GONZALEZ</t>
  </si>
  <si>
    <t>MARJORY LORENA QUIÑONES MUÑOZ</t>
  </si>
  <si>
    <t>C.C. No. 67.012.149 de Cali</t>
  </si>
  <si>
    <t>INSPECCIÓN 11E</t>
  </si>
  <si>
    <t xml:space="preserve">Calle 138 N° 54 - 60 Torre 3 Apto 304 Bogota D.C. </t>
  </si>
  <si>
    <t>5765879029</t>
  </si>
  <si>
    <t xml:space="preserve">juhego20@gmail.com </t>
  </si>
  <si>
    <t>683-2024</t>
  </si>
  <si>
    <t xml:space="preserve">JORGE ENRIQUE ABREO REYES </t>
  </si>
  <si>
    <t>MARIA FERNANDA LOPEZ ARIAS</t>
  </si>
  <si>
    <t>C.C. No. 1.026.260.706 de Bogotá D.C.</t>
  </si>
  <si>
    <t>INSPECCIÓN 11B</t>
  </si>
  <si>
    <t xml:space="preserve">TV 4 este #61-05 </t>
  </si>
  <si>
    <t>066170166186</t>
  </si>
  <si>
    <t>Jorgeabreo06@hotmail.com</t>
  </si>
  <si>
    <t>684-2024</t>
  </si>
  <si>
    <t>LUZ EXMEYDER BELTRAN DIMATE</t>
  </si>
  <si>
    <t>APOYAR LA GESTIÓN DOCUMENTAL DE LA ALCALDÍA LOCAL EN LA IMPLEMENTACIÓN DE LOS PROCESOS DE CLASIFICACIÓN, ORDENACIÓN, SELECCIÓN NATURAL, FOLIACIÓN, IDENTIFICACIÓN, LEVANTAMIENTO DE INVENTARIOS, ALMACENAMIENTO Y APLICACIÓN DE PROTOCOLOS DE ELIMINACIÓN Y TRANSFERENCIAS DOCUMENTALES</t>
  </si>
  <si>
    <t>ARCHIVO</t>
  </si>
  <si>
    <t>23 días</t>
  </si>
  <si>
    <t>Calle 142c#151d-26</t>
  </si>
  <si>
    <t>24139096943</t>
  </si>
  <si>
    <t>l.beltran2002@hotmail.com</t>
  </si>
  <si>
    <t>685-2024</t>
  </si>
  <si>
    <t xml:space="preserve">LUZ MIRYAM CASTILLO RIOS </t>
  </si>
  <si>
    <t>Calle 149b #115-34 apto 301</t>
  </si>
  <si>
    <t>6342014295</t>
  </si>
  <si>
    <t>luzmy2005@gmail.com</t>
  </si>
  <si>
    <t>686-2024</t>
  </si>
  <si>
    <t>JAKELINE BERMEO OSORIO</t>
  </si>
  <si>
    <t>CR 100 No. 139 63</t>
  </si>
  <si>
    <t>009970425683</t>
  </si>
  <si>
    <t>jakelinebermeo@hotmail.com</t>
  </si>
  <si>
    <t>687-2024</t>
  </si>
  <si>
    <t>SEBASTIÁN RAMÍREZ MOSOS</t>
  </si>
  <si>
    <t>Calle 181B 9 -45</t>
  </si>
  <si>
    <t>24085783193</t>
  </si>
  <si>
    <t>seramo04@hotmail.com</t>
  </si>
  <si>
    <t>689-2024</t>
  </si>
  <si>
    <t>THALÍA VALENTINA PUENTES PEDROZO</t>
  </si>
  <si>
    <t>PRESTAR SERVICIOS PROFESIONALES DE APOYO AL EQUIPO DE PRENSA Y COMUNICACIONES DE LA ALCALDÍA LOCAL EN LA REALIZACIÓN DE PRODUCTOS Y PIEZAS DIGITALES, IMPRESAS Y PUBLICITARIAS DE GRAN FORMATO Y DE ANIMACIÓN GRÁFICA, ASÍ COMO APOYAR LA PRODUCCIÓN Y MONTAJE DE</t>
  </si>
  <si>
    <t>Diagonal 146 #118-41</t>
  </si>
  <si>
    <t>LULO BANK</t>
  </si>
  <si>
    <t>849347923100</t>
  </si>
  <si>
    <t>thal.puentes@hotmail.com</t>
  </si>
  <si>
    <t>690-2024</t>
  </si>
  <si>
    <t>SERGIO MEJIA DUSSAN</t>
  </si>
  <si>
    <t>Cra 54d # 135-65 Edificio Ocarinas Torre 2 apto 804</t>
  </si>
  <si>
    <t>070-08480-766</t>
  </si>
  <si>
    <t>mejiadsergio@gmail.com</t>
  </si>
  <si>
    <t>NESTOR JAVIER RODRÍGUEZ SALAZAR</t>
  </si>
  <si>
    <t>PRESTAR LOS SERVICIOS DE APOYO A LA GESTIÓN DE COMUNICACIONES DE LA ALCALDÍA LOCAL DE SUBA PARA LA ADMINISTRACIÓN Y EDICIÓN DE LOS CONTENIDOS DE LA PÁGINA WEB Y LAS REDES SOCIALES</t>
  </si>
  <si>
    <t>Carrera 7 # 52-44 Apto 412</t>
  </si>
  <si>
    <t xml:space="preserve">	0550488412553296</t>
  </si>
  <si>
    <t>javier.rodriguez.salazar@gmail.com</t>
  </si>
  <si>
    <t>692-2024</t>
  </si>
  <si>
    <t>PAULA ANDREA ALVARADO GALVIS</t>
  </si>
  <si>
    <t>PRESTAR LOS SERVICIOS PROFESIONALES AL ÁREA DE GESTIÓN DEL DESARROLLO LOCAL PARA APOYAR AL ALCALDE LOCAL EN LA PROMOCIÓN, ARTICULACIÓN, ACOMPAÑAMIENTO Y SEGUIMIENTO EN MATERIA SOCIAL PARA IMPULSAR EL DESARROLLO DE LAS ACTIVIDADES RELACIONADAS CON LA OBLACIÓN CON DISCAPACIDAD, EN EL MARCO DEL CUMPLIMIENTO DE LAS METAS ESTABLECIDAS EN EL PROYECTO DE INVERSIÓN 1977 SUBA PARTICIPA, INCIDE Y RECONSTRUYE LA CONFIANZA CIUDADANA.</t>
  </si>
  <si>
    <t>27 días</t>
  </si>
  <si>
    <t xml:space="preserve">Transversal 126 a # 132 b - 61 </t>
  </si>
  <si>
    <t>24087112658</t>
  </si>
  <si>
    <t xml:space="preserve">Andregalvis21@gmail.com </t>
  </si>
  <si>
    <t>APOYAR AL ALCALDE (SA) LOCAL EN LA PROMOCIÓN, ACOMPAÑAMIENTO, COORDINACIÓN Y ATENCIÓN DE LAS INSTANCIAS DE COORDINACIÓN INTERINSTITUCIONALES Y LAS INSTANCIAS DE PARTICIPACIÓN LOCALES, ASÍ COMO LOS PROCESOS COMUNITARIOS EN LA LOCALIDAD.</t>
  </si>
  <si>
    <t>Cl 148 No 98 40</t>
  </si>
  <si>
    <t>451800157377</t>
  </si>
  <si>
    <t>Blancarlis12@hotmail.com</t>
  </si>
  <si>
    <t>ROBERTO VICENTE BARRIOS BETANCOURT</t>
  </si>
  <si>
    <t>APOYAR ADMINISTRATIVA Y ASISTENCIALMENTE A LAS INSPECCIONES DE POLICÍA DE LA LOCALIDAD.</t>
  </si>
  <si>
    <t>JOSE DANIEL ALVAREZ RUIZ</t>
  </si>
  <si>
    <t>C.C. No. 78.705.882 de Bogotá</t>
  </si>
  <si>
    <t>CL 139 143 84</t>
  </si>
  <si>
    <t>rb02923@gmail.com</t>
  </si>
  <si>
    <t>LUISA FERNANDA RODRIGUEZ CARDENAS</t>
  </si>
  <si>
    <t>PRESTAR LOS SERVICIOS DE APOYO PROFESIONAL EN LA ASISTENCIA TÉCNICA E IMPLEMENTACIÓN DE ACCIONES ENFOCADAS A CONTRIBUIR A UN CAMBIO CULTURAL SOBRE LA RELACIÓN DEL CIUDADANO CON EL ENTORNO Y EL TERRITORIO A PARTIR DE LA PROTECCIÓN Y PRESERVACIÓN DE LOS RECURSOS NATURALES AMBIENTALES DISPONIBLES EN LA LOCALIDAD DE SUBA.</t>
  </si>
  <si>
    <t xml:space="preserve">AMBIENTE </t>
  </si>
  <si>
    <t xml:space="preserve">CL 72 F 116 B 84 INT 5 </t>
  </si>
  <si>
    <t>ingeluisacolombia@gmail.com</t>
  </si>
  <si>
    <t>LEIDY MARCELA PLAZAS PARRA</t>
  </si>
  <si>
    <t>PRESTAR SERVICIOS PROFESIONALES PARA APOYAR LOS PROCESOS DE MANEJO DEL PRESUPUESTO DEL FONDO DE DESARROLLO LOCAL DE SUBA</t>
  </si>
  <si>
    <t>JOSE RAUL PINILLA CHILLON</t>
  </si>
  <si>
    <t>C.C. No. 7.320.162 de Chiquinquirá</t>
  </si>
  <si>
    <t>PRESUPUESTO</t>
  </si>
  <si>
    <t>TV 53D 129-94</t>
  </si>
  <si>
    <t>marcelaplazas0808@gmail.com</t>
  </si>
  <si>
    <t>697-2024</t>
  </si>
  <si>
    <t>CAMILA ALEXANDRA SILVA PÁEZ</t>
  </si>
  <si>
    <t>2 meses 11 días.</t>
  </si>
  <si>
    <t>PRESTAR SERVICIOS PROFESIONALES COMO ENLACE TERRITORIAL PARA LA ARTICULACIÓN, LANEACIÓN Y EJECUCIÓN DE LA GERENCIA DE SOLUCIÓN CON LAS ACTIVIDADES ESTABLECIDAS POR LA ALCALDÍA LOCAL DE SUBA EN EL TERRITORIO ASIGNADO.</t>
  </si>
  <si>
    <t>35 días</t>
  </si>
  <si>
    <t>Calle 145a #45a-11</t>
  </si>
  <si>
    <t>46191705505</t>
  </si>
  <si>
    <t>camilasilvapaez@hotmail.com</t>
  </si>
  <si>
    <t>698-2024</t>
  </si>
  <si>
    <t>GINA PAOLA JIMÉNEZ CONTRERAS</t>
  </si>
  <si>
    <t>22 días</t>
  </si>
  <si>
    <t>KR 50 NO. 115 - 51</t>
  </si>
  <si>
    <t>28100011613</t>
  </si>
  <si>
    <t>GINAJIMENEZ0630@GMAIL.COM</t>
  </si>
  <si>
    <t>699-2024</t>
  </si>
  <si>
    <t>CARLOS FELIPE LOZANO RIVERA</t>
  </si>
  <si>
    <t>CARRERA 54 C # 138 - 90 CASA 20</t>
  </si>
  <si>
    <t>455200151823</t>
  </si>
  <si>
    <t>FELIPECARLOS_7@HOTMAIL.COM</t>
  </si>
  <si>
    <t>700-2024</t>
  </si>
  <si>
    <t>LAURA ALEJANDRA CASTRO SALCEDO</t>
  </si>
  <si>
    <t>OLD MUTUAL</t>
  </si>
  <si>
    <t>Cra 56b 127-27</t>
  </si>
  <si>
    <t>488435643819</t>
  </si>
  <si>
    <t>alecastro.299@gmail.com</t>
  </si>
  <si>
    <t>701-2024</t>
  </si>
  <si>
    <t>FABIAN RICARDO HERRERA RINCON</t>
  </si>
  <si>
    <t>PRESTAR SERVICIOS PROFESIONALES DE APOYO A LA FORMULACIÓN, EJECUCIÓN, SEGUIMIENTO Y MEJORA CONTINUA DE LAS HERRAMIENTAS QUE CONFORMAN LA GESTIÓN AMBIENTAL INSTITUCIONAL DE LA ALCALDÍA LOCAL.</t>
  </si>
  <si>
    <t>Calle 69c # 69a - 37</t>
  </si>
  <si>
    <t>24042120670</t>
  </si>
  <si>
    <t>fabian13k@gmail.com</t>
  </si>
  <si>
    <t>LUZ ANGELA RAMIREZ ORTEGON</t>
  </si>
  <si>
    <t>PRESTAR SERVICIOS PROFESIONALES AL ÁREA DE GESTIÓN DEL DESARROLLO LOCAL PARA ADELANTAR LAS ACTIVIDADES QUE DEN CUMPLIMIENTO A PROCEDIMIENTOS ADMINISTRATIVOS Y CONTABLES APLICABLES</t>
  </si>
  <si>
    <t>PEDRO ALONSO MACIAS PEREZ</t>
  </si>
  <si>
    <t>C.C. No. 9.397.289 de Sogamoso (Boyacá)</t>
  </si>
  <si>
    <t>CONTABILIDAD</t>
  </si>
  <si>
    <t>Cl 154 A 94 80</t>
  </si>
  <si>
    <t>541179636</t>
  </si>
  <si>
    <t>Luza_ro@hotmail.com</t>
  </si>
  <si>
    <t>703-2024</t>
  </si>
  <si>
    <t>BRAYAN SANCHEZ MARTINEZ</t>
  </si>
  <si>
    <t>2 meses 3 días.</t>
  </si>
  <si>
    <t xml:space="preserve">NUEVA EPS </t>
  </si>
  <si>
    <t>Calle 151 F # 133- 75, Apartamento 201</t>
  </si>
  <si>
    <t>91211522289</t>
  </si>
  <si>
    <t>brasama1898@gmail.con</t>
  </si>
  <si>
    <t>704-2024</t>
  </si>
  <si>
    <t>CARMEN LILIANA PALOMINO VALENCIA</t>
  </si>
  <si>
    <t>PRESTAR SERVICIOS PROFESIONALES COMO ENLACE TERRITORIAL PARA LA ARTICULACIÓN, PLANEACIÓN Y EJECUCIÓN DE LA GERENCIA DE SOLUCIÓN CON LAS ACTIVIDADES ESTABLECIDAS POR LA ALCALDÍA LOCAL DE SUBA EN EL TERRITORIO ASIGNADO</t>
  </si>
  <si>
    <t>calle 152 No. 58-51 Torre 2 Apto 1001</t>
  </si>
  <si>
    <t>10193287722</t>
  </si>
  <si>
    <t>seguridadplancolina@gmail.com</t>
  </si>
  <si>
    <t>705-2024</t>
  </si>
  <si>
    <t>EDUARDO GIL MORENO</t>
  </si>
  <si>
    <t>Carrera 92 #74-66sur</t>
  </si>
  <si>
    <t>0550488444784323</t>
  </si>
  <si>
    <t>eduardogil73@hotmail.com</t>
  </si>
  <si>
    <t>706-2024</t>
  </si>
  <si>
    <t>YENNY PATRICIA CRUZ ALVAREZ</t>
  </si>
  <si>
    <t>PRESTAR SERVICIOS PROFESIONALES DE APOYO AL ALCALDE LOCAL EN LA PROMOCIÓN, ARTICULACIÓN, ACOMPAÑAMIENTO Y SEGUIMIENTO PARA LA ATENCIÓN Y PROTECCIÓN DE LOS ANIMALES DOMÉSTICOS Y SILVESTRES DE LA LOCALIDAD.</t>
  </si>
  <si>
    <t>1 mes y 3 días</t>
  </si>
  <si>
    <t>AC 3 70-48 AP 402</t>
  </si>
  <si>
    <t>0178001487</t>
  </si>
  <si>
    <t>yennyp27@gmail.com</t>
  </si>
  <si>
    <t>LUZ ANGELA CADENA FERNANDEZ</t>
  </si>
  <si>
    <t>PRESTAR SERVICIOS PROFESIONALES DE APOYO AL (LA) ALCALDE (SA) LOCAL EN LA PROMOCIÓN, ARTICULACIÓN, ACOMPAÑAMIENTO Y SEGUIMIENTO PARA LA ATENCIÓN Y PROTECCIÓN DE LOS ANIMALES DOMÉSTICOS Y SILVESTRES DE LA LOCALIDAD.</t>
  </si>
  <si>
    <t>Diagonal 147 # 141a-42</t>
  </si>
  <si>
    <t xml:space="preserve">	54760769111</t>
  </si>
  <si>
    <t>lacadenaf@correo.udistrital.edu.co</t>
  </si>
  <si>
    <t>MARIA DEL PILAR CAMARGO CASTRO</t>
  </si>
  <si>
    <t>PRESTAR SERVICIOS PROFESIONALES AL ÁREA DE GESTIÓN DEL DESARROLLO LOCAL DE LA ALCALDÍA LOCAL DE SUBA, PARA APOYAR LA ESTRUCTURACIÓN, FORMULACIÓN, EVALUACIÓN Y SEGUIMIENTO A LOS PROYECTOS DE INVERSIÓN ENFOCADOS EN EL FORTALECIMIENTO DEL TEJIDO SOCIAL DE LA LOCALIDAD DE SUBA, DANDO CUMPLIMIENTO EFECTIVO A LOS COMPONENTES DEL PROYECTO 2034 - SUBA ENTORNO PROTECTOR.</t>
  </si>
  <si>
    <t>CALLE 77 B 99 B 25</t>
  </si>
  <si>
    <t xml:space="preserve">	29938950588</t>
  </si>
  <si>
    <t>pilavip18@hotmail.com</t>
  </si>
  <si>
    <t>709-2024 C1</t>
  </si>
  <si>
    <t>LORENA CATHERINE TRIVIÑO GUTIERREZ</t>
  </si>
  <si>
    <t>CL 144a # 52 - 47</t>
  </si>
  <si>
    <t>0550003800215158</t>
  </si>
  <si>
    <t>katherin_t.g@hotmail.com</t>
  </si>
  <si>
    <t>710-2024</t>
  </si>
  <si>
    <t>DANIEL ALEJANDRO ARGAEZ MORENO</t>
  </si>
  <si>
    <t>APOYAR A EL EQUIPO DE PRENSA Y COMUNICACIONES DE LA ALCALDÍA LOCAL EN LOS CUBRIMIENTOS INFORMATIVOS Y GENERACIÓN DE CONTENIDOS AUDIOVISUALES INSTITUCIONALES DEL DESPACHO DE LA ALCALDÍA LOCAL SUBA.</t>
  </si>
  <si>
    <t xml:space="preserve">Kr 87 69 b 28 </t>
  </si>
  <si>
    <t>08461299432</t>
  </si>
  <si>
    <t>danielargaez12@gmail.com</t>
  </si>
  <si>
    <t xml:space="preserve">WILLIAM ANTONIO ROSADO </t>
  </si>
  <si>
    <t>PRESTAR SERVICIOS PROFESIONALES PARA APOYAR AL FONDO DE DESARROLLO LOCAL DE SUBA Y A LA RED NACIONAL DE PROTECCIÓN AL CONSUMIDOR, EN TODAS LAS ACTUACIONES TÉCNICAS Y ADMINISTRATIVAS ADELANTADAS EN LAS VISITAS, ACOMPAÑAMIENTO, CAPACITACIÓN, SOCIALIZACIÓN Y/O SENSIBILIZACIÓN PARA EL CONTROL Y VERIFICACIÓN DE REGLAMENTOS TÉCNICOS Y METROLOGÍA LEGAL</t>
  </si>
  <si>
    <t>CALLE150 No.50-20 APTO 203</t>
  </si>
  <si>
    <t xml:space="preserve">	009870079879</t>
  </si>
  <si>
    <t>warm2007@hotmail.com</t>
  </si>
  <si>
    <t>712-2024</t>
  </si>
  <si>
    <t>KAREN JULIETH MENDEZ GONZALEZ</t>
  </si>
  <si>
    <t>PRESTAR SERVICIOS PROFESIONALES ESPECIALIZADOS EN EL ÁREA DE GESTIÓN DEL DESARROLLO LOCAL DE LA ALCALDÍA LOCAL DE SUBA EN TEMAS DE PLANEACIÓN, PARA LOGRAR EL CUMPLIMIENTO DE LAS METAS DEL PLAN DE DESARROLLO LOCAL DE LA VIGENCIA</t>
  </si>
  <si>
    <t>Calle 28 #33-24 Piso 3</t>
  </si>
  <si>
    <t>24048784700</t>
  </si>
  <si>
    <t>kjmendezgo@gmail.com</t>
  </si>
  <si>
    <t>713-2024</t>
  </si>
  <si>
    <t>LINA MARIA AYALA JAIMES</t>
  </si>
  <si>
    <t>PRESTAR LOS SERVICIOS PROFESIONALES PARA APOYAR JURÍDICAMENTE LA EJECUCIÓN DE LAS ACCIONES REQUERIDAS PARA EL TRÁMITE E IMPULSO PROCESAL DE LAS ACTUACIONES CONTRAVENCIONALES Y/O QUERELLAS QUE CURSEN EN LAS INSPECCIONES DE POLICÍA DE LA LOCALIDAD</t>
  </si>
  <si>
    <t xml:space="preserve">SURA </t>
  </si>
  <si>
    <t>Carrera 55 # 160-63</t>
  </si>
  <si>
    <t>101-102707-93</t>
  </si>
  <si>
    <t>lina.marr@hotmail.com</t>
  </si>
  <si>
    <t>714-2024</t>
  </si>
  <si>
    <t>YESID TORRES BAUTISTA</t>
  </si>
  <si>
    <t>PRESTAR LOS SERVICIOS PROFESIONALES PARA APOYAR JURÍDICAMENTE LA EJECUCIÓN DE LAS ACCIONES REQUERIDAS PARA EL TRÁMITE E IMPULSO PROCESAL DE LAS ACTUACIONES CONTRAVENCIONALES Y/O QUERELLAS UE CURSEN EN LAS INSPECCIONES DE POLICÍA DE LA LOCALIDAD</t>
  </si>
  <si>
    <t>Calle 152A No. 54-68 casa 23</t>
  </si>
  <si>
    <t>111690190208</t>
  </si>
  <si>
    <t>yetoba@hotmail.com</t>
  </si>
  <si>
    <t>715-2024</t>
  </si>
  <si>
    <t>OSCAR SANABRIA SUAREZ</t>
  </si>
  <si>
    <t>PRESTAR SERVICIOS DE APOYO A LA GESTIÓN PROMOVIENDO LA PARTICIPACIÓN CIUDADANA EN LAS PRÁCTICAS DEPORTIVAS; MEDIANTE EL USO DE METODOLOGÍAS, PROMOVIENDO UNA MEJOR CALIDAD DE VIDA Y APROVECHAMIENTO DEL TIEMPO LIBRE EN LOS HABITANTES DE LA LOCALIDAD DE SUBA</t>
  </si>
  <si>
    <t>Cra 113c#147a-46</t>
  </si>
  <si>
    <t>CONFIAR COOPERATIVA FINANCIERA</t>
  </si>
  <si>
    <t>380033555</t>
  </si>
  <si>
    <t>ossan951@gmail.com</t>
  </si>
  <si>
    <t>716-2024</t>
  </si>
  <si>
    <t>WILLIAM ALBERTO LADRON DE GUEVARA ORTEGA</t>
  </si>
  <si>
    <t xml:space="preserve">ARCHIVO </t>
  </si>
  <si>
    <t>Carrera 49 No.134-11</t>
  </si>
  <si>
    <t>4342012906</t>
  </si>
  <si>
    <t>willalbert1980@hotmail.com</t>
  </si>
  <si>
    <t>717-2024</t>
  </si>
  <si>
    <t>DIANA MILENA MENDIVELSO GARCIA</t>
  </si>
  <si>
    <t>PRESTAR SERVICIOS TÉCNICOS COMO APOYO AL ÁREA GESTIÓN DEL DESARROLLO LOCAL, EN PROCESOS Y PROCEDIMIENTOS DE PRESUPUESTO DE LA ALCALDÍA LOCAL DE SUBA.</t>
  </si>
  <si>
    <t>Calle 128 d bis # 88 A 18</t>
  </si>
  <si>
    <t>0550488415922787</t>
  </si>
  <si>
    <t>nanamega@hotmail.com.ar</t>
  </si>
  <si>
    <t>718-2024</t>
  </si>
  <si>
    <t>LUCY CECILIA CAHUEÑO CHAPARRO</t>
  </si>
  <si>
    <t>SANDRA MILENA POLANIA SABOGAL</t>
  </si>
  <si>
    <t>C.C. No. 52.887.426 de Bogotá D.C.</t>
  </si>
  <si>
    <t>INSPECCIÓN 11D</t>
  </si>
  <si>
    <t>Carrera 72Bis 152B-32</t>
  </si>
  <si>
    <t>101-833489-95</t>
  </si>
  <si>
    <t>Luce_cacha20@hotmail.com</t>
  </si>
  <si>
    <t>719-2024</t>
  </si>
  <si>
    <t xml:space="preserve">MARY ISABEL RINCON </t>
  </si>
  <si>
    <t>PRESTAR LOS SERVICIOS PROFESIONALES AL ÁREA DE GESTIÓN DEL DESARROLLO LOCAL EN LA ASISTENCIA TÉCNICA Y EJECUCIÓN DE ACCIONES RELACIONADAS CON GARANTIZAR INTEGRALMENTE EL DERECHO AL USO DEL ESPACIO PÚBLICO CON FINES SOCIALES, DEPORTIVOS CULTURALES Y EL APROVECHAMIENTO ECONÓMICO COMO PARTE DEL DERECHO A LA CIUDAD, EN CUMPLIMIENTO DE LAS METAS DEL PLAN DE DESARROLLO LOCAL Y DEMÁS TEMAS AFINES DEL PROYECTO DE INVERSIÓN 1998 - ESPACIO PÚBLICO, UN LUGAR DE ENCUENTRO LIBRE Y DEMOCRÁTICO</t>
  </si>
  <si>
    <t>Calle 128 D # 93b 36</t>
  </si>
  <si>
    <t>19862617943</t>
  </si>
  <si>
    <t>Maryluna8506@hotmail.com</t>
  </si>
  <si>
    <t>720-2024</t>
  </si>
  <si>
    <t>DIANA CAROLINA CARRILLO</t>
  </si>
  <si>
    <t>PRESTAR SERVICIOS PROFESIONALES EN ACCIONES ENFOCADAS A LA GENERACIÓN Y PROMOCIÓN DEL TERRITORIO, REALIZANDO ACCIONES ENCAMINADAS A LA INTERVENCIÓN CON PROCESOS DE RESTAURACIÓN, REHABILITACIÓN O RECUPERACIÓN ECOLÓGICA, EN EL MARCO DEL CUMPLIMIENTO DE LAS METAS ESTABLECIDAS EN EL PROYECTO DE INVERSIÓN 1968 - CONECTIVIDAD DEL TERRITORIO AMBIENTAL DE SUBA</t>
  </si>
  <si>
    <t xml:space="preserve">SKANDIA </t>
  </si>
  <si>
    <t>Cra 103b #152-51 torre 2 908</t>
  </si>
  <si>
    <t>007100829311</t>
  </si>
  <si>
    <t>dianacarrillo14@yahoo.com</t>
  </si>
  <si>
    <t>DIANA ZORAIDA ROMERO SALINAS</t>
  </si>
  <si>
    <t>PRESTAR SERVICIOS PROFESIONALES EN EL ÁREA DE GESTIÓN DEL DESARROLLO LOCAL PARA EL CUMPLIMIENTO DE LAS METAS DEL PLAN DE DESARROLLO LOCAL DE LA VIGENCIA DESDE LA PLANEACIÓN TÉCNICA Y NECESIDADES PROPIAS EN MATERIA AMBIENTAL EN LA LOCALIDAD DE SUBA</t>
  </si>
  <si>
    <t>CRA 95B N. 139-74</t>
  </si>
  <si>
    <t>diana.romero@gobiernobogota.gov.co</t>
  </si>
  <si>
    <t>722-2024</t>
  </si>
  <si>
    <t>YEISSON LEANDRO ARIZA RODRIGUEZ</t>
  </si>
  <si>
    <t>Cra 115A N. 89B - 20</t>
  </si>
  <si>
    <t>176001607</t>
  </si>
  <si>
    <t>ingyear@gmail.com</t>
  </si>
  <si>
    <t>723-2024</t>
  </si>
  <si>
    <t>ANETH LUCERO SANCHEZ</t>
  </si>
  <si>
    <t>Transversal 88#145-32 apto 105 Torre 1</t>
  </si>
  <si>
    <t>0550476300068154</t>
  </si>
  <si>
    <t>anetsan21112009@gmail.com</t>
  </si>
  <si>
    <t>725-2024</t>
  </si>
  <si>
    <t>ELVIA XIMENA RINCON LANCHEROS</t>
  </si>
  <si>
    <t>PRESTAR SUS SERVICIOS PROFESIONALES PARA APOYAR LAS DINÁMICAS DE CREACIÓN, ACCESO Y CONSUMO DE BIENES Y SERVICIOS CULTURALES Y CREATIVOS EN LA LOCALIDAD Y PROMOVER LOS PROCESOS DE PARTICIPACIÓN, INFORMACIÓN Y ORGANIZACIÓN TERRITORIAL ENFOCADAS EN LAS PRÁCTICAS ARTÍSTICAS, CULTURALES Y PATRIMONIALES EN LA LOCALIDAD DE SUBA PARA DAR CUMPLIMIENTO A LAS METAS DEL PROYECTO DE INVERSIÓN 1965 - SUBA TERRITORIO CULTURAL.</t>
  </si>
  <si>
    <t>CALLE 132C  No 105c-05</t>
  </si>
  <si>
    <t>237061189</t>
  </si>
  <si>
    <t>ximerincon18@gmail.com</t>
  </si>
  <si>
    <t>726-2024</t>
  </si>
  <si>
    <t>HAROLD YESSID CRUZ CARDENAS</t>
  </si>
  <si>
    <t>Calle72#77a-26</t>
  </si>
  <si>
    <t>24106547737</t>
  </si>
  <si>
    <t>haroldsk18@gmail.com</t>
  </si>
  <si>
    <t>727-2024</t>
  </si>
  <si>
    <t>LUIS MIGUEL ARROYO CALDERON</t>
  </si>
  <si>
    <t>38 días</t>
  </si>
  <si>
    <t>Cra 101#147c-84</t>
  </si>
  <si>
    <t>318 364 68 17</t>
  </si>
  <si>
    <t>488408578489</t>
  </si>
  <si>
    <t>Abogadoluismac@hotmail.com</t>
  </si>
  <si>
    <t>728-2024</t>
  </si>
  <si>
    <t xml:space="preserve">JORGE ANDRES TORRES GUATAVITA </t>
  </si>
  <si>
    <t>CARLOS ALBERTO AGUIRRE PEREZ</t>
  </si>
  <si>
    <t>C.C. No. 80.259.844 de Bogotá D.C.</t>
  </si>
  <si>
    <t>INSPECCIÓN 11A</t>
  </si>
  <si>
    <t>AV CARACASB 1- 05 TORR 3 APT 708</t>
  </si>
  <si>
    <t xml:space="preserve">	59638706584</t>
  </si>
  <si>
    <t>Jurisprudencia-910107@hotmail.es</t>
  </si>
  <si>
    <t>729-2024</t>
  </si>
  <si>
    <t>MARLY JULIETH PARRA MONDRAGON</t>
  </si>
  <si>
    <t>carrera 2 N.° 2 57 sur Chocontá C/marca</t>
  </si>
  <si>
    <t>006181231223</t>
  </si>
  <si>
    <t>juliethparram@gmail.com</t>
  </si>
  <si>
    <t>730-2024</t>
  </si>
  <si>
    <t>CRISTHIAN DAVID ALVARADO AREVALO</t>
  </si>
  <si>
    <t>CARRERA 53 # 128 A - 60</t>
  </si>
  <si>
    <t>0570006890301804</t>
  </si>
  <si>
    <t>cristhian.abogado13@gmail.com</t>
  </si>
  <si>
    <t>731-2024</t>
  </si>
  <si>
    <t>EDGAR ANDRES GIRALDO</t>
  </si>
  <si>
    <t>CALLE 11B BIS A N. 78 - 23 INT 8 APTO 104</t>
  </si>
  <si>
    <t>4742011830</t>
  </si>
  <si>
    <t>eagiraldo80900@hotmail.com</t>
  </si>
  <si>
    <t>732-2024 C1</t>
  </si>
  <si>
    <t xml:space="preserve">ANA OMAYRA SEGURA SABOGAL
</t>
  </si>
  <si>
    <t>PRESTAR SERVICIOS PROFESIONALES AL ÁREA DE GESTIÓN DEL DESARROLLO LOCAL DE LA ALCALDÍA LOCAL DE SUBA, PARA LOS PROCESOS Y PROCEDIMIENTOS DEL ALMACÉN DEL FONDO DE DESARROLLO LOCAL.</t>
  </si>
  <si>
    <t xml:space="preserve">1 mes y 8 días </t>
  </si>
  <si>
    <t xml:space="preserve">CR 96 85 25 SUR </t>
  </si>
  <si>
    <t>24120432615</t>
  </si>
  <si>
    <t>OMY2612@HOTMAIL.COM</t>
  </si>
  <si>
    <t>733-2024</t>
  </si>
  <si>
    <t>ANGIE RAMIREZ CARREÑO</t>
  </si>
  <si>
    <t>INSPECCIONES</t>
  </si>
  <si>
    <t>CALLE 5 # 4-35 CHÍA</t>
  </si>
  <si>
    <t>008090247407</t>
  </si>
  <si>
    <t>angier_c@hotmail.com</t>
  </si>
  <si>
    <t>734-2024</t>
  </si>
  <si>
    <t>DIANA CAROLINA AVILA CRUZ</t>
  </si>
  <si>
    <t xml:space="preserve">cra 87b 19 a 66 </t>
  </si>
  <si>
    <t>166670101939</t>
  </si>
  <si>
    <t>caro.avila93@gmail.com</t>
  </si>
  <si>
    <t>735-2024</t>
  </si>
  <si>
    <t>MARIO MORENO CAÑON</t>
  </si>
  <si>
    <t>INDEMNIZACION SUSTITUTIVA DE LA PENSION.</t>
  </si>
  <si>
    <t>Carrera 89 # 145 - 73</t>
  </si>
  <si>
    <t>024190621</t>
  </si>
  <si>
    <t>mariomoreno58@gmail.com</t>
  </si>
  <si>
    <t>737-2024</t>
  </si>
  <si>
    <t>JANSSON TELLEZ RODRIGUEZ</t>
  </si>
  <si>
    <t>POYAR TÉCNICAMENTE LAS DISTINTAS ETAPAS DE LOS PROCESOS DE COMPETENCIA DE LA ALCALDÍA LOCAL PARA LA DEPURACIÓN DE ACTUACIONES ADMINISTRATIVAS</t>
  </si>
  <si>
    <t>cll 166 no 9 - 24</t>
  </si>
  <si>
    <t>AGRARIO DE COLOMBIA</t>
  </si>
  <si>
    <t>403600024717</t>
  </si>
  <si>
    <t>janssontellez@gmail.com</t>
  </si>
  <si>
    <t>738-2024</t>
  </si>
  <si>
    <t>ADRIANA ESPINOSA ROJAS</t>
  </si>
  <si>
    <t>Carrera 91 #137-70 int 17 apartamento 402</t>
  </si>
  <si>
    <t>2411386101</t>
  </si>
  <si>
    <t>aer.espinosar@gmail.com</t>
  </si>
  <si>
    <t>739-2024</t>
  </si>
  <si>
    <t>OSCAR ARMANDO ORTIZ PATIÑO</t>
  </si>
  <si>
    <t>CRA 32 No. 10 -34 VILLA MARIA ZIPAQUIRA</t>
  </si>
  <si>
    <t>87900034758</t>
  </si>
  <si>
    <t>oosskr@hotmail.com</t>
  </si>
  <si>
    <t>740-2024</t>
  </si>
  <si>
    <t>MARLEN MAZANORY PARRA BORREGO</t>
  </si>
  <si>
    <t>PRESTAR SERVICIOS PROFESIONALES PARA REALIZAR EL LEVANTAMIENTO DE DOCUMENTACIÓN, COMUNICAR Y CAPACITAR A LAS COORDINACIONES DE LA ALCALDÍA LOCAL DE SUBA, PARA ASEGURAR LA IMPLEMENTACIÓN EFECTIVA DEL SOCIAL DATA INTELLIGENCE Y LA ADOPCIÓN DE HERRAMIENTAS DE ANALÍTICA INSTITUCIONAL Y GEOESPACIALIZACIÓN.</t>
  </si>
  <si>
    <t>SISTEMAS</t>
  </si>
  <si>
    <t>Carrera 69 No 20-16</t>
  </si>
  <si>
    <t>sandragonzalez.coy@gmail.com</t>
  </si>
  <si>
    <t>740-2024 C1</t>
  </si>
  <si>
    <t>SANDRA MILENA GONZALEZ COY</t>
  </si>
  <si>
    <t>Carrera 48 a sur # 22c - 27</t>
  </si>
  <si>
    <t>10850887948</t>
  </si>
  <si>
    <t>SISTEMAS.CBOLIVAR@GOBIERNOBOGOTA.GOV.CO</t>
  </si>
  <si>
    <t>741-2024</t>
  </si>
  <si>
    <t>CARMEN EDILMA FIGUEROA</t>
  </si>
  <si>
    <t>Carrera 87 D#128B-61</t>
  </si>
  <si>
    <t>24135929034</t>
  </si>
  <si>
    <t>figueroraedi1978@gmail.com</t>
  </si>
  <si>
    <t>742-2024</t>
  </si>
  <si>
    <t>SANDRA LILIANA CASTILLO BARRERO</t>
  </si>
  <si>
    <t>Calle 152 # 89 - 28</t>
  </si>
  <si>
    <t>451870027096</t>
  </si>
  <si>
    <t>scastillobarrero@gmail.com</t>
  </si>
  <si>
    <t>743-2024</t>
  </si>
  <si>
    <t>SEGIO EDUARDO MORA</t>
  </si>
  <si>
    <t>1 MES Y 8 DÍAS</t>
  </si>
  <si>
    <t>calle 137 # 129-+10</t>
  </si>
  <si>
    <t xml:space="preserve">	91241624892</t>
  </si>
  <si>
    <t>sergioedomora@gmail.com</t>
  </si>
  <si>
    <t>744-2024</t>
  </si>
  <si>
    <t>RAFAEL ELIAS JALLER SANTAMARIA</t>
  </si>
  <si>
    <t>Carrera 86 # 88 - 20</t>
  </si>
  <si>
    <t>4563 7006 6007</t>
  </si>
  <si>
    <t>rafajallers@gmail.com</t>
  </si>
  <si>
    <t>745-2024</t>
  </si>
  <si>
    <t>SANDRA CONSTANZA DONOSO GUTIERREZ</t>
  </si>
  <si>
    <t>32 días</t>
  </si>
  <si>
    <t xml:space="preserve">Avda. Calle 127 87A 24 </t>
  </si>
  <si>
    <t>24075287698</t>
  </si>
  <si>
    <t>sandonoso@gmail.com</t>
  </si>
  <si>
    <t>746-2024</t>
  </si>
  <si>
    <t>NUBIA ESPERANZA CARRILLO SILVA</t>
  </si>
  <si>
    <t>RESTAR LOS SERVICIOS PROFESIONALES PARA APOYAR JURÍDICAMENTE LA EJECUCIÓN DE LAS ACCIONES REQUERIDAS PARA EL TRÁMITE E IMPULSO PROCESAL DE LAS ACTUACIONES CONTRAVENCIONALES Y/O QUERELLAS QUE CURSEN EN LAS INSPECCIONES DE POLICÍA DE LA LOCALIDAD.</t>
  </si>
  <si>
    <t>Carrera 54 # 152 A - 50 APTO 403 INT 6</t>
  </si>
  <si>
    <t>pipa2035@gmail.com</t>
  </si>
  <si>
    <t>747-2024</t>
  </si>
  <si>
    <t>LILIANA MERCEDES SALAS JIMENEZ</t>
  </si>
  <si>
    <t>C.C. No. 78.705.882 de Monteria</t>
  </si>
  <si>
    <t>INSPECCIÓN 11F</t>
  </si>
  <si>
    <t xml:space="preserve">CARRERA 6 # 6-80 </t>
  </si>
  <si>
    <t>007770327083</t>
  </si>
  <si>
    <t>lilianasalas0803@hotmail.com</t>
  </si>
  <si>
    <t xml:space="preserve">LEIDY RODRIGUEZ PINEDA </t>
  </si>
  <si>
    <t xml:space="preserve">Calle 86 # 103C 49 </t>
  </si>
  <si>
    <t>005370348657</t>
  </si>
  <si>
    <t>leidyrpineda.83@gmail.com</t>
  </si>
  <si>
    <t>PRESTAR SERVICIOS PROFESIONALES EN EL ÁREA DE GESTIÓN DEL DESARROLLO LOCAL EN LA GESTIÓN AMBIENTAL EXTERNA, ENCAMINADAS A LA MITIGACIÓN DE LOS DIFERENTES IMPACTOS AMBIENTALES Y LA CONSERVACIÓN DE LOS RECURSOS NATURALES DE LA LOCALIDAD.</t>
  </si>
  <si>
    <t>Calle 152 B # 56-62 Apto 403 Torre2</t>
  </si>
  <si>
    <t>20165714795</t>
  </si>
  <si>
    <t>750-2024</t>
  </si>
  <si>
    <t>YEIMMY JOHANNA BEJARANO BEJARANO</t>
  </si>
  <si>
    <t>PRESTAR LOS SERVICIOS PROFESIONALES COMO ABOGADO EN LA ALCALDÍA LOCAL DE SUBA, PRINCIPALMENTE EN TODAS LAS GESTIONES JURÍDICAS Y ADMINISTRATIVAS EN MATERIA DE PROPIEDAD HORIZONTAL.</t>
  </si>
  <si>
    <t>PROPIEDAD HORIZONTAL</t>
  </si>
  <si>
    <t>Carrera 64 a 2-78</t>
  </si>
  <si>
    <t>05485873432</t>
  </si>
  <si>
    <t>johanna.bejaranoabogada@gmail.com</t>
  </si>
  <si>
    <t>751-2024</t>
  </si>
  <si>
    <t>EIDI JOANA RODRIGUEZ</t>
  </si>
  <si>
    <t>PRESTAR LOS SERVICIOS DE APOYO EN EL ÁREA GESTIÓN DEL DESARROLLO LOCAL, REALIZANDO LAS ACTIVIDADES ASISTENCIALES EN LA GESTIÓN CONTRACTUAL DEL FONDO DE DESARROLLO LOCAL DE SUBA</t>
  </si>
  <si>
    <t>Calle 18 sur # 12c-04</t>
  </si>
  <si>
    <t>0175008583</t>
  </si>
  <si>
    <t xml:space="preserve">Eidirodri0804@icloud.com </t>
  </si>
  <si>
    <t>752-2024</t>
  </si>
  <si>
    <t xml:space="preserve">JORGE MARIO SUAREZ </t>
  </si>
  <si>
    <t>Calle 130 d  124 - 36</t>
  </si>
  <si>
    <t>24027730960</t>
  </si>
  <si>
    <t>jorudca@hotmail.com</t>
  </si>
  <si>
    <t>753-2024</t>
  </si>
  <si>
    <t>KAROL PIERANGELY SALINAS LÓPEZ</t>
  </si>
  <si>
    <t>AC 63 #75-35 apt 403 int 2 Altos de Normandia-Bogotá D.C.</t>
  </si>
  <si>
    <t>17847971975</t>
  </si>
  <si>
    <t>karol.salinas@hotmail.com</t>
  </si>
  <si>
    <t>754-2024</t>
  </si>
  <si>
    <t>LIZETH PAOLA ESPINOSA</t>
  </si>
  <si>
    <t xml:space="preserve">Calle 135B n 94C 47 </t>
  </si>
  <si>
    <t>0850006559</t>
  </si>
  <si>
    <t>liz.espinosa.ochoa@gmail.com</t>
  </si>
  <si>
    <t>755-2024</t>
  </si>
  <si>
    <t>SANTIAGO ALFONSO MARTIN HILARION</t>
  </si>
  <si>
    <t>CALLE 145 #58C 80</t>
  </si>
  <si>
    <t>19822516788</t>
  </si>
  <si>
    <t>santimartin@hotmail.com</t>
  </si>
  <si>
    <t>757-2024</t>
  </si>
  <si>
    <t>SANDRA MILENA MUÑOZ</t>
  </si>
  <si>
    <t>CARRERA 108 A NO. 140-05</t>
  </si>
  <si>
    <t>03032232522</t>
  </si>
  <si>
    <t>SAMIMUDU9@HOTMAIL.ES</t>
  </si>
  <si>
    <t>MAYRA YINETH HENAO CONDE</t>
  </si>
  <si>
    <t>PRESTAR SERVICIOS PROFESIONALES EN EL ÁREA DE GESTIÓN DEL DESARROLLO LOCAL DE LA ALCALDÍA LOCAL DE SUBA, EN EL PROCESO DE FORMULACIÓN, EJECUCIÓN, SEGUIMIENTO Y EVALUACIÓN DE LAS POLÍTICAS, PLANES, PROGRAMAS Y PROYECTOS DE DESARROLLO LOCAL, GARANTIZANDO EL MANEJO, VALIDACIÓN Y ACTUALIZACIÓN DE LA INFORMACIÓN EN APLICATIVO SIPSE, PARA LOGRAR EL CUMPLIMIENTO DE LAS METAS DEL PLAN DE DESARROLLO LOCAL DE LA VIGENCIA</t>
  </si>
  <si>
    <t>PLANEACIÓN</t>
  </si>
  <si>
    <t>Calle 66 No 70 a - 30</t>
  </si>
  <si>
    <t>380036293</t>
  </si>
  <si>
    <t>mairayh777@outlook.com</t>
  </si>
  <si>
    <t>760-2024</t>
  </si>
  <si>
    <t>EDWIN HUMBERTO OYOLA CEFERINO</t>
  </si>
  <si>
    <t>PRESTAR SERVICIOS DE APOYO AL PROMOTOR DE LA MEJORA LOCAL EN LOS PROCESOS DE IMPLEMENTACIÓN DE HERRAMIENTAS DE GESTIÓN, SIGUIENDO LOS LINEAMIENTOS METODOLÓGICOS ESTABLECIDOS POR LA OFICINA ASESORA DE PLANEACIÓN DE LA SECRETARÍA DISTRITAL DE GOBIERNO.</t>
  </si>
  <si>
    <t>C.C. No. 80.034.539 de Bogotá D.C.</t>
  </si>
  <si>
    <t>CALLE 128 BIS # 52-52</t>
  </si>
  <si>
    <t>635130986183</t>
  </si>
  <si>
    <t>EDWINOYOLA13@GMAIL.COM</t>
  </si>
  <si>
    <t>762-2024</t>
  </si>
  <si>
    <t>GINA MARCELA RODRIGUEZ</t>
  </si>
  <si>
    <t>PRESTAR SUS SERVICIOS PROFESIONALES PARA LA IMPLEMENTACIÓN DE LAS ACCIONES Y LINEAMIENTOS TÉCNICOS SURTIDOS DEL PROGRAMA DE GESTIÓN DOCUMENTAL Y DEMÁS INSTRUMENTOS TÉCNICOS ARCHIVÍSTICOS</t>
  </si>
  <si>
    <t>Calle 75b sur 8d-28</t>
  </si>
  <si>
    <t>025455254</t>
  </si>
  <si>
    <t>rmarcela156@gmail.com</t>
  </si>
  <si>
    <t>763-2024</t>
  </si>
  <si>
    <t>MIGUEL ALFREDO CERMEÑO</t>
  </si>
  <si>
    <t>20 días</t>
  </si>
  <si>
    <t>Calle 152 # 55A - 10 apto 2-404 conjunto Mazuren 16</t>
  </si>
  <si>
    <t>039226278</t>
  </si>
  <si>
    <t>Macerar@hotmail.com</t>
  </si>
  <si>
    <t>764-2024</t>
  </si>
  <si>
    <t xml:space="preserve">JHONNY ZARATE </t>
  </si>
  <si>
    <t>15 días</t>
  </si>
  <si>
    <t>Trv 78 # 83-69</t>
  </si>
  <si>
    <t>24112109914</t>
  </si>
  <si>
    <t>jzarateh@msn.com</t>
  </si>
  <si>
    <t>765-2024</t>
  </si>
  <si>
    <t>JOSE FERNEY PEÑUELA MARIN</t>
  </si>
  <si>
    <t>25 días</t>
  </si>
  <si>
    <t xml:space="preserve">Carrera 9h 39 05 sur </t>
  </si>
  <si>
    <t>FINANDINA</t>
  </si>
  <si>
    <t>9901815470</t>
  </si>
  <si>
    <t>ferney1967@gmail.com</t>
  </si>
  <si>
    <t>766-2024</t>
  </si>
  <si>
    <t>ORLANDO TAUTIVA SALGADO</t>
  </si>
  <si>
    <t>EL CONTRATO QUE SE PRETENDE CELEBRAR, TENDRÁ POR OBJETO PRESTAR EL SERVICIO COMO CONDUCTOR DE LOS VEHÍCULOS LIVIANOS QUE INTEGRAN EL PARQUE AUTOMOTOR DE LA ALCALDÍA LOCAL DE SUBA</t>
  </si>
  <si>
    <t>24 días</t>
  </si>
  <si>
    <t xml:space="preserve">COLSANITAS </t>
  </si>
  <si>
    <t xml:space="preserve">Calle 6c 82a 78 </t>
  </si>
  <si>
    <t>57865075</t>
  </si>
  <si>
    <t>orlandoregistraduria@hotmail.com</t>
  </si>
  <si>
    <t>767-2024</t>
  </si>
  <si>
    <t>LUZ ANGELA BUITRAGO RUIZ</t>
  </si>
  <si>
    <t>Calle 159A#55-68</t>
  </si>
  <si>
    <t>0550488404957620</t>
  </si>
  <si>
    <t>luanburu20@gmail.com</t>
  </si>
  <si>
    <t>768-2024</t>
  </si>
  <si>
    <t>MARIA ANGELICA CHINCHILLA</t>
  </si>
  <si>
    <t xml:space="preserve">1 mes y 7 días </t>
  </si>
  <si>
    <t xml:space="preserve">CALLE 157A # 92-06 </t>
  </si>
  <si>
    <t>810008337</t>
  </si>
  <si>
    <t>mariangel_535@hotmail.com</t>
  </si>
  <si>
    <t>769-2024</t>
  </si>
  <si>
    <t>CALLE 63C No. 118A 47</t>
  </si>
  <si>
    <t>011841926</t>
  </si>
  <si>
    <t>albalopez_87@hotmail.com</t>
  </si>
  <si>
    <t>770-2024</t>
  </si>
  <si>
    <t>CHRISTIAN ORLANDO ENCISO SUÁREZ</t>
  </si>
  <si>
    <t xml:space="preserve">CARRERA 51B #16 - 30 SUR </t>
  </si>
  <si>
    <t>0570450270152991</t>
  </si>
  <si>
    <t>coencisos@gmail.com</t>
  </si>
  <si>
    <t>771-2024</t>
  </si>
  <si>
    <t>ADRIANA MARITZA ROBAYO</t>
  </si>
  <si>
    <t>PRESTAR SERVICIOS PROFESIONALES ESPECIALIZADOS PARA REALIZAR ASISTENCIA Y EL ACOMPAÑAMIENTO ADMINISTRATIVO REQUERIDA EN DESARROLLO DE LAS ACCIONES A CARGO DE LA ALCALDIA LOCAL DE SUBA.</t>
  </si>
  <si>
    <t>Cra 93 No. 135 a - 28</t>
  </si>
  <si>
    <t>03539619712</t>
  </si>
  <si>
    <t>adry11156@outlook.com</t>
  </si>
  <si>
    <t>772-2024</t>
  </si>
  <si>
    <t>REINALDO PUENTES VASQUEZ</t>
  </si>
  <si>
    <t>PRESTAR LOS SERVICIOS PROFESIONALES PARA APOYAR TÉCNICAMENTE LAS DISTINTAS ETAPAS DE LOS PROCESOS DE COMPETENCIA DE LAS INSPECCIONES DE POLICÍA DE LA LOCALIDAD, SEGÚN REPARTO.</t>
  </si>
  <si>
    <t>KR 165 40</t>
  </si>
  <si>
    <t>488430104882</t>
  </si>
  <si>
    <t>reinaldopuentesv@gmail.com</t>
  </si>
  <si>
    <t>LUIS ALFREDO PARDO PANQUEVA</t>
  </si>
  <si>
    <t>Calle 151 # 13 A 50 torre 1 apto 510</t>
  </si>
  <si>
    <t>0897298659</t>
  </si>
  <si>
    <t>luchopardo011@hotmail.com</t>
  </si>
  <si>
    <t>11 días</t>
  </si>
  <si>
    <t>Calle 83 a # 118 - 29 casa 15</t>
  </si>
  <si>
    <t>488412523349</t>
  </si>
  <si>
    <t>776-2024</t>
  </si>
  <si>
    <t>DANIELA CASTELBLANCO TRIANA</t>
  </si>
  <si>
    <t>PRESTAR SERVICIOS DE APOYO A LA GESTIÓN PARA EL SEGUIMIENTO DEL CUMPLIMIENTO DE LOS PROCEDIMIENTOS ADMINISTRATIVOS, OPERATIVOS Y TÉCNICOS DEL PROYECTO - RETO LOCAL - Y LOS ASOCIADOS A LA INCLUSIÓN SOCIAL Y SEGURIDAD ECONÓMICA EN LA LOCALIDAD DE SUBA</t>
  </si>
  <si>
    <t>21 días</t>
  </si>
  <si>
    <t>calle 130 c bis b #97-24</t>
  </si>
  <si>
    <t>0550488437301903_x000D_</t>
  </si>
  <si>
    <t>triana.c.d_21@hotmail.com</t>
  </si>
  <si>
    <t>776-2024 C1</t>
  </si>
  <si>
    <t>FANY RUBIELA SIERRA VARGAS</t>
  </si>
  <si>
    <t>Cll 169a nro 51 12</t>
  </si>
  <si>
    <t>93246590638</t>
  </si>
  <si>
    <t>fanysierra11@gmail.com</t>
  </si>
  <si>
    <t>778-2024</t>
  </si>
  <si>
    <t>MAICOLL ANDRÉS VARGAS ARIAS</t>
  </si>
  <si>
    <t>PRESTAR SERVICIOS DE APOYO A LA GESTIÓN MEDIANTE LABORES ADMINISTRATIVAS, FINANCIERAS Y CONTABLES EN EL ÁREA GESTIÓN DEL DESARROLLO LOCAL</t>
  </si>
  <si>
    <t>Calle 146C Bis # 90-19</t>
  </si>
  <si>
    <t>111130098152</t>
  </si>
  <si>
    <t>maicollandresvargasarias@gmail.com</t>
  </si>
  <si>
    <t>779-2024</t>
  </si>
  <si>
    <t xml:space="preserve">GABRIELA ALONSO JARAMILLO </t>
  </si>
  <si>
    <t>PRESTAR SERVICIOS DE APOYO PARA LAS ACTIVIDADES ADMINISTRATIVAS Y DE GESTIÓN DOCUMENTAL, QUE SEAN PARTE DEL DESARROLLO DE LA ESTRATEGIA GERENCIA DE LA SOLUCIÓN EN EL TERRITORIO ASIGNADO POR PARTE DEL LA ALCALDÍA LOCAL DE SUBA</t>
  </si>
  <si>
    <t>Calle 126 #51-80</t>
  </si>
  <si>
    <t>05444135672</t>
  </si>
  <si>
    <t>gabrielalonsoj09@gmail.com</t>
  </si>
  <si>
    <t>780-2024</t>
  </si>
  <si>
    <t>PRESTAR SERVICIOS PROFESIONALES ESPECIALIZADOS COMO LÍDER PARA LA ARTICULACIÓN, PLANEACIÓN Y EJECUCIÓN DE LA GERENCIA DE SOLUCIÓN CON LAS ACTIVIDADES ESTABLECIDAS POR LA ALCALDÍA LOCAL DE SUBA</t>
  </si>
  <si>
    <t>Cl 154 No 91-56 Torre 9 Apto 401</t>
  </si>
  <si>
    <t>mejiajimenezeliana@gmail.com</t>
  </si>
  <si>
    <t>781-2024</t>
  </si>
  <si>
    <t xml:space="preserve">MAYER LIZ SUAREZ DUITAMA </t>
  </si>
  <si>
    <t>PRESTAR LOS SERVICIOS PROFESIONALES COMO ABOGADO EN LA ALCALDÍA LOCAL DE SUBA, PRINCIPALMENTE EN TODAS LAS GESTIONES JURÍDICAS Y ADMINISTRATIVAS EN MATERIA DE PROPIEDAD HORIZONTAL</t>
  </si>
  <si>
    <t>ALIANSALUD COLMÉDICA</t>
  </si>
  <si>
    <t>CLL 119a #57-40</t>
  </si>
  <si>
    <t>24045076099</t>
  </si>
  <si>
    <t>mlizsuarez@gmail.com</t>
  </si>
  <si>
    <t>782-2024</t>
  </si>
  <si>
    <t>ISIDRO TELLEZ BECERRA</t>
  </si>
  <si>
    <t xml:space="preserve">Carrera 95j #90a70 </t>
  </si>
  <si>
    <t>007270624948</t>
  </si>
  <si>
    <t>isitellez@hotmail.com</t>
  </si>
  <si>
    <t>783-2024</t>
  </si>
  <si>
    <t>DAVID RICARDO LEIVA TENJO</t>
  </si>
  <si>
    <t>PRESTAR SERVICIOS PROFESIONALES JURÍDICOS EN EL ÁREA DE GESTIÓN DEL DESARROLLO LOCAL EN CUMPLIMIENTO DE LAS METAS DEL PLAN DE DESARROLLO LOCAL DE LA VIGENCIA Y ATENDER LAS COMPETENCIAS AMBIENTALES PROPIAS DE LA ALCALDÍA LOCAL DE SUBA.</t>
  </si>
  <si>
    <t>Transversal 126 F # 133 - 76</t>
  </si>
  <si>
    <t>180-607925-90</t>
  </si>
  <si>
    <t>davidrecursos@gmail.com</t>
  </si>
  <si>
    <t>GERMAN GIOVANNI GONGORA GUTIERREZ</t>
  </si>
  <si>
    <t>Carrera 10 No 54 13 Apto 205</t>
  </si>
  <si>
    <t>29981656782</t>
  </si>
  <si>
    <t>ggonguti@gmail.com</t>
  </si>
  <si>
    <t>785-2024</t>
  </si>
  <si>
    <t>JUAN SEBASTIAN MARTIN BERMEO</t>
  </si>
  <si>
    <t>Calle 139 # 103f-60</t>
  </si>
  <si>
    <t>6342011504</t>
  </si>
  <si>
    <t>juanse.martin07@gmail.com</t>
  </si>
  <si>
    <t>786-2024</t>
  </si>
  <si>
    <t>ROGER QUIÑONES CORREA</t>
  </si>
  <si>
    <t xml:space="preserve">ALIANSALUD </t>
  </si>
  <si>
    <t>Calle 130#130-22</t>
  </si>
  <si>
    <t>24130021702</t>
  </si>
  <si>
    <t>rogerrivaldo@live.com</t>
  </si>
  <si>
    <t>788-2024</t>
  </si>
  <si>
    <t>LUISA FERNANDA GOMEZ RAMOS</t>
  </si>
  <si>
    <t>PRESTAR LOS SERVICIOS DE APOYO EN EL ÁREA GESTIÓN DEL DESARROLLO LOCAL, REALIZANDO LAS ACTIVIDADES ASISTENCIALES EN LA GESTIÓN CONTRACTUAL DEL FONDO DE DESARROLLO LOCAL DE SUBA.</t>
  </si>
  <si>
    <t>Carrera 95 k Numero 91a 82</t>
  </si>
  <si>
    <t>0570007070342071</t>
  </si>
  <si>
    <t>luisa.g2007@gmail.com</t>
  </si>
  <si>
    <t>ANDRES LEONARDO SOLER CARDENAS</t>
  </si>
  <si>
    <t>PRESTAR LOS SERVICIOS PROFESIONALES COMO ABOGADO (A) PARA APOYAR LA GESTIÓN CONTRACTUAL RELACIONADA CON LAS COMUNICACIONES DE LA ALCALDÍA LOCAL DE SUBA, EN LOS DIFERENTES PROCESOS DE SELECCIÓN EN SUS ETAPAS PRECONTRACTUAL, CONTRACTUAL Y POSTCONTRACTUAL.</t>
  </si>
  <si>
    <t>calle 23 I BIS # 102 -36</t>
  </si>
  <si>
    <t>007500930388</t>
  </si>
  <si>
    <t>leojuridico7@gmail.com</t>
  </si>
  <si>
    <t xml:space="preserve">RAUL MARIN RIVERA </t>
  </si>
  <si>
    <t>PRESTAR LOS SERVICIOS PROFESIONALES, EN EL ÁREA DE GESTIÓN AMBIENTAL EN TEMAS RELACIONADOS CON ACCIONES DE ARBOLADO URBANO Y RURAL DE LA LOCALIDAD, JARDINERÍA Y TEMAS AFINES DEL COMPONENTE AMBIENTAL.</t>
  </si>
  <si>
    <t>CARRERA 48 # 150A 40</t>
  </si>
  <si>
    <t xml:space="preserve">15707039192 </t>
  </si>
  <si>
    <t>raulmariner@hotmail.com</t>
  </si>
  <si>
    <t>791-2024 C1</t>
  </si>
  <si>
    <t>BLADIMIR CASTELBLANCO SUÁREZ</t>
  </si>
  <si>
    <t>CALLE 152B 56-75 CASA 48</t>
  </si>
  <si>
    <t>208061879</t>
  </si>
  <si>
    <t>VLADCASTEL@YAHOO.COM</t>
  </si>
  <si>
    <t>792-2024</t>
  </si>
  <si>
    <t>CRISTIAN MARTINEZ DAZA</t>
  </si>
  <si>
    <t>18 días</t>
  </si>
  <si>
    <t>CARRERA 11A · 2-67 SUR</t>
  </si>
  <si>
    <t xml:space="preserve">	0550006600715145</t>
  </si>
  <si>
    <t>cristian.martinez.daza@gmail.com</t>
  </si>
  <si>
    <t>793-2024</t>
  </si>
  <si>
    <t xml:space="preserve">SANDRA VIVIANA ACOSTA RODRÍGUEZ </t>
  </si>
  <si>
    <t>16 días</t>
  </si>
  <si>
    <t>Calle 132 #45a - 19</t>
  </si>
  <si>
    <t>14175557521</t>
  </si>
  <si>
    <t>Arq_sandra3012@hotmail.con</t>
  </si>
  <si>
    <t>795-2024</t>
  </si>
  <si>
    <t>DAVID SANTIAGO SIERRA UMAÑA</t>
  </si>
  <si>
    <t>PRESTAR LOS SERVICIOS PROFESIONALES EN EL ÁREA DE GESTIÓN DE DESARROLLO LOCAL EN LA ASISTENCIA TÉCNICA Y ESTRUCTURACIÓN DE ACCIONES ENFOCADAS A CONTRIBUIR A UN CAMBIO CULTURAL SOBRE LA RELACIÓN DEL CIUDADANO CON EL ENTORNO Y EL TERRITORIO A PARTIR DE LA PROTECCIÓN Y PRESERVACIÓN DE LOS RECURSOS NATURALES AMBIENTALES DISPONIBLES EN LA LOCALIDAD DE SUBA, DANDO CUMPLIMIENTO A LAS METAS DEL PROYECTO DE INVERSIÓN 1997- SUBA REVERDECE.</t>
  </si>
  <si>
    <t>Cr. 110 BIS 65B 64</t>
  </si>
  <si>
    <t>46728992115</t>
  </si>
  <si>
    <t>Santiagognr10@hotmail.com</t>
  </si>
  <si>
    <t>796-2024</t>
  </si>
  <si>
    <t>MARIA FERNANDA LANOS TORRES</t>
  </si>
  <si>
    <t>Calle 22b # 63-24 Torre 6 apto 204</t>
  </si>
  <si>
    <t>29975677697</t>
  </si>
  <si>
    <t>mafelanos@gmail.com</t>
  </si>
  <si>
    <t>797-2024</t>
  </si>
  <si>
    <t xml:space="preserve">CAROLINA VALENCIA BAUTISTA </t>
  </si>
  <si>
    <t>PRESTAR LOS SERVICIOS PROFESIONALES, EN EL ÁREA DE GESTIÓN AMBIENTAL EN TEMAS RELACIONADOS CON LA GESTIÓN AMBIENTAL EN LA ZONA RURAL DE LA LOCALIDAD Y TEMAS AFINES DEL COMPONENTE AMBIENTAL.</t>
  </si>
  <si>
    <t>Cra 100#72 22</t>
  </si>
  <si>
    <t>456300114927</t>
  </si>
  <si>
    <t>ingvalencia.b@gmail.com</t>
  </si>
  <si>
    <t>798-2024</t>
  </si>
  <si>
    <t xml:space="preserve">MALORI PATRICIA QUIROGA AFRICANO
</t>
  </si>
  <si>
    <t>CARRERA 103C # 139 - 84</t>
  </si>
  <si>
    <t xml:space="preserve">	24095696056</t>
  </si>
  <si>
    <t>mquirogaafr@outlook.es</t>
  </si>
  <si>
    <t>799-2024</t>
  </si>
  <si>
    <t>JOSE SERAFIN AGUILLON ROJAS</t>
  </si>
  <si>
    <t xml:space="preserve">1 mes y 2 días </t>
  </si>
  <si>
    <t>OLD MUTUAL SKANDIA</t>
  </si>
  <si>
    <t>CARRERA 94 No. 127-42</t>
  </si>
  <si>
    <t>0550465900022257</t>
  </si>
  <si>
    <t>serafin.aguillon66@hotmail.com</t>
  </si>
  <si>
    <t>800-2024</t>
  </si>
  <si>
    <t>YEISSON FERNANDO GARZON ESPELETA</t>
  </si>
  <si>
    <t>CALLE 60 No 9A 46 APTO 205 TEKTO LOURDES</t>
  </si>
  <si>
    <t>03111884985</t>
  </si>
  <si>
    <t>yefergares@gmail.com</t>
  </si>
  <si>
    <t xml:space="preserve">LUISA FERNANDA CALDERON </t>
  </si>
  <si>
    <t>Cra 92#150a-56</t>
  </si>
  <si>
    <t>488436762139</t>
  </si>
  <si>
    <t>luufer21@hotmai.com</t>
  </si>
  <si>
    <t>EDGAR GUSTAVO RIVEROS NOGUERA</t>
  </si>
  <si>
    <t>PRESTAR SERVICIOS PROFESIONALES DE APOYO AL EQUIPO DE PRENSA Y COMUNICACIONES DE LA ALCALDÍA LOCAL EN LA REALIZACIÓN DE PRODUCTOS Y PIEZAS DIGITALES, IMPRESAS Y PUBLICITARIAS DE GRAN FORMATO Y DE ANIMACIÓN GRÁFICA, ASÍ COMO APOYAR LA PRODUCCIÓN Y MONTAJE DE EVENTOS</t>
  </si>
  <si>
    <t>Calle 70 #94a-07</t>
  </si>
  <si>
    <t>26639522</t>
  </si>
  <si>
    <t>gusriv@gmail.com</t>
  </si>
  <si>
    <t>803-2024</t>
  </si>
  <si>
    <t>HECTOR FREEDY RUIZ GOYENECHE</t>
  </si>
  <si>
    <t xml:space="preserve">APOYAR ADMINISTRATIVA Y ASISTENCIALMENTE A LAS INSPECCIONES DE POLICÍA DE LA LOCALIDAD.	 </t>
  </si>
  <si>
    <t>28 días</t>
  </si>
  <si>
    <t>CL 132 129A 70</t>
  </si>
  <si>
    <t>54773882897</t>
  </si>
  <si>
    <t>hfredyruiz123@gmail.com</t>
  </si>
  <si>
    <t>804-2024</t>
  </si>
  <si>
    <t xml:space="preserve">PAULA MARITZA VARELA SALINAS </t>
  </si>
  <si>
    <t>APOYAR ADMINISTRATIVA Y ASISTENCIALMENTE A LASINSPECCIONES DE POLICÍA DE LA LOCALIDAD.</t>
  </si>
  <si>
    <t>CALLE 31 B #21 B -39</t>
  </si>
  <si>
    <t>24067186972</t>
  </si>
  <si>
    <t>PAULIS.22@HOTMAIL.COM</t>
  </si>
  <si>
    <t>LIZ DAYANA RIVAS PACHECO</t>
  </si>
  <si>
    <t>2 meses y 15 días</t>
  </si>
  <si>
    <t>PRESTAR LOS SERVICIOS PROFESIONALES COMO ABOGADO (A) PARA APOYAR LA GESTIÓN CONTRACTUAL DEL ÁREA GESTIÓN DEL DESARROLLO LOCAL, EN LAS ETAPAS PRECONTRACTUAL Y CONTRACTUAL DE LOS PROCESOS DE SELECCIÓN DE LA ALCALDÍA LOCAL DE SUBA.</t>
  </si>
  <si>
    <t xml:space="preserve">Calle 23 # 85 A 59 </t>
  </si>
  <si>
    <t>0550009800205339</t>
  </si>
  <si>
    <t>Lizzygabuu@gmail.com</t>
  </si>
  <si>
    <t>JEICER DISNEY GUTIERREZ ALVAREZ</t>
  </si>
  <si>
    <t>PRESTAR SUS SERVICIOS PROFESIONALES PARA LA IMPLEMENTACIÓN DE LAS ACCIONES Y LINEAMIENTOS TÉCNICOS SURTIDOS DEL PROGRAMA DE GESTIÓN DOCUMENTAL Y DEMÁS INSTRUMENTOS TÉCNICOS ARCHIVÍSTICOS.</t>
  </si>
  <si>
    <t>Kr 90 bis # 75-77</t>
  </si>
  <si>
    <t>24089709445</t>
  </si>
  <si>
    <t>alvarezdisney.j@gmail.com</t>
  </si>
  <si>
    <t>808-2024</t>
  </si>
  <si>
    <t>DIANA ANGELICA RODRIGUEZ ACOSTA</t>
  </si>
  <si>
    <t>Calle 36D Sur # 1-27 Este</t>
  </si>
  <si>
    <t>000520387</t>
  </si>
  <si>
    <t>angelikhaacosta@gmail.com</t>
  </si>
  <si>
    <t>LUIS FERNANDO MORA RODRIGUEZ</t>
  </si>
  <si>
    <t>1 MES Y 1 DIAS</t>
  </si>
  <si>
    <t>calle 69 l numeor 64 d 31</t>
  </si>
  <si>
    <t>488423310306</t>
  </si>
  <si>
    <t>luifer0385@gmail.com</t>
  </si>
  <si>
    <t>JULIETH CAROLINA CASTRO MORON</t>
  </si>
  <si>
    <t xml:space="preserve">Cll 130 #153-50 </t>
  </si>
  <si>
    <t>0550475700095833</t>
  </si>
  <si>
    <t>Karitocastro2806@gmail.com</t>
  </si>
  <si>
    <t>813-2024</t>
  </si>
  <si>
    <t>PAOLA FERNANDA ORTEGON PUENTES</t>
  </si>
  <si>
    <t>Ak 80 # 8-11</t>
  </si>
  <si>
    <t>0048 0036 0515</t>
  </si>
  <si>
    <t>fernanda.ortegon.puentes@gmail.com</t>
  </si>
  <si>
    <t>ANGELICA MARIA MENDEZ CARMONA</t>
  </si>
  <si>
    <t>APOYAR AL (LA) ALCALDE (SA) LOCAL EN LA PROMOCIÓN, ARTICULACIÓN, ACOMPAÑAMIENTO Y SEGUIMIENTO PARA LA ATENCIÓN Y PROTECCIÓN DE LOS ANIMALES DOMÉSTICOS Y SILVESTRES DE LA LOCALIDAD.</t>
  </si>
  <si>
    <t>cr 112 a 142 37 apto 301</t>
  </si>
  <si>
    <t>268008516_x000D_</t>
  </si>
  <si>
    <t>angelicammendezc@gmail.com</t>
  </si>
  <si>
    <t>815-2024</t>
  </si>
  <si>
    <t xml:space="preserve">HECTOR JAVIER GARCÍA CARVAJAL </t>
  </si>
  <si>
    <t>1 mes y 3 día</t>
  </si>
  <si>
    <t>KR 123 130 C 95</t>
  </si>
  <si>
    <t>0550477900177916</t>
  </si>
  <si>
    <t>hectorjaviergarciacarvajal@gmail.com</t>
  </si>
  <si>
    <t xml:space="preserve">INRI TATIANA SANCHEZ VALENZUELA </t>
  </si>
  <si>
    <t>1 MES Y 1 DIA</t>
  </si>
  <si>
    <t>Carrera 106 # 64b - 57</t>
  </si>
  <si>
    <t>4862044980</t>
  </si>
  <si>
    <t xml:space="preserve">tatianav_v@yahoo.com </t>
  </si>
  <si>
    <t>818-2024</t>
  </si>
  <si>
    <t>CAMILO ANDRES FLOREZ LEÓN</t>
  </si>
  <si>
    <t>CALLE 151 C # 115 - 20</t>
  </si>
  <si>
    <t>03212839074</t>
  </si>
  <si>
    <t>CAFL0819@HOTMAIL.COM</t>
  </si>
  <si>
    <t>ALDEMAR GARCIA RODRIGUEZ</t>
  </si>
  <si>
    <t xml:space="preserve">Carrera 13 bis # 31 a 33 sur </t>
  </si>
  <si>
    <t>700741114</t>
  </si>
  <si>
    <t>aldemar.garo@gmail.com</t>
  </si>
  <si>
    <t>820-2024</t>
  </si>
  <si>
    <t>JAVIER ARTURO CONTRERAS</t>
  </si>
  <si>
    <t>PRESTAR SERVICIOS TÉCNICOS PARA EL CUBRIMIENTO Y LA EDICIÓN DE CONTENIDOS INFORMATIVO Y PUBLICACIÓN POR DIVERSOS MEDIOS DE LAS ACTIVIDADES, CRONOGRAMAS Y AGENDA DE LA ALCALDÍA LOCAL A NIVEL INTERNO Y EXTERNO, ASÍ COMO LA GENERACIÓN DE CONTENIDOS PERIODÍSTICOS Y GESTIÓN PARA LA DIVULGACIÓN MULTIPLATAFORMA DE MEDIOS</t>
  </si>
  <si>
    <t>Calle 163B No. 45-32 interior 3 apto 101</t>
  </si>
  <si>
    <t>126125137</t>
  </si>
  <si>
    <t>jacoav@gmail.com</t>
  </si>
  <si>
    <t>821-2024</t>
  </si>
  <si>
    <t>ALEXANDRA PUENTES GOMEZ</t>
  </si>
  <si>
    <t>CRA 74G # 60A 27 SUR</t>
  </si>
  <si>
    <t>122057293</t>
  </si>
  <si>
    <t>alexandrap2019@outlook.com</t>
  </si>
  <si>
    <t>822-2024</t>
  </si>
  <si>
    <t xml:space="preserve">ANGEL DAVID HERNÁNDEZ CASALLAS </t>
  </si>
  <si>
    <t>Transversal 126d # 137-42</t>
  </si>
  <si>
    <t>030297741</t>
  </si>
  <si>
    <t>Angel-0428@outlook.com</t>
  </si>
  <si>
    <t>823-2024</t>
  </si>
  <si>
    <t>HECTOR IVAN HERNANDEZ PINILLA</t>
  </si>
  <si>
    <t xml:space="preserve">Carrera 100 A # 141-10 </t>
  </si>
  <si>
    <t>35237456481</t>
  </si>
  <si>
    <t>ivancho1538@gmail.com</t>
  </si>
  <si>
    <t>824-2024</t>
  </si>
  <si>
    <t>ADRIANA MARCELA NIÑO CUBILLOS</t>
  </si>
  <si>
    <t>CALLE 65 N0. 20-33</t>
  </si>
  <si>
    <t>0550488420442235</t>
  </si>
  <si>
    <t>ADRIANITRAB@HOTMAIL.COM</t>
  </si>
  <si>
    <t>825-2024</t>
  </si>
  <si>
    <t>ROSA MARINA RESTREPO PINEDA</t>
  </si>
  <si>
    <t>Calle 129#55-70</t>
  </si>
  <si>
    <t>007700742674</t>
  </si>
  <si>
    <t>restrepopinedo@yahoo.com</t>
  </si>
  <si>
    <t>827-2024</t>
  </si>
  <si>
    <t>DIANA MILENA TIBAQUICHA ZAPATA</t>
  </si>
  <si>
    <t>Carrera 109 142 16</t>
  </si>
  <si>
    <t>04665767294</t>
  </si>
  <si>
    <t>Maxymilliano1023@gmail.com</t>
  </si>
  <si>
    <t>828-2024</t>
  </si>
  <si>
    <t>WILMAR HERNAN PEREZ SANCHEZ</t>
  </si>
  <si>
    <t>Carrera 145 # 143 a 21</t>
  </si>
  <si>
    <t>24093510947</t>
  </si>
  <si>
    <t>p.wilmarhernan@gmail.com</t>
  </si>
  <si>
    <t xml:space="preserve">LEONARDO CASTILLO RODRIGUEZ
</t>
  </si>
  <si>
    <t>Carrera 87b # 8a 38 int 3 Apto 1629</t>
  </si>
  <si>
    <t>105596326889</t>
  </si>
  <si>
    <t>Leostev3006@gmail.com</t>
  </si>
  <si>
    <t>830-2024</t>
  </si>
  <si>
    <t>VIVIANA MARCELA RONCANCIO SOLANO</t>
  </si>
  <si>
    <t>Carrera 50 A # 174 B - 06 Apto 501 Int 3</t>
  </si>
  <si>
    <t>0550386000115488</t>
  </si>
  <si>
    <t>ark.vivianar@hotmail.com</t>
  </si>
  <si>
    <t>831-2024</t>
  </si>
  <si>
    <t>ANGELICA MARIA LOPEZ BERNAL</t>
  </si>
  <si>
    <t>CL 65 B 88 27 INT 4 APTO 201</t>
  </si>
  <si>
    <t>0550488447582484</t>
  </si>
  <si>
    <t>angellynes09@gmail.com</t>
  </si>
  <si>
    <t>831-2024 C1</t>
  </si>
  <si>
    <t>ERICA JHOANNA PERDOMO OLAYA</t>
  </si>
  <si>
    <t>1 meses 24 días.</t>
  </si>
  <si>
    <t>Cra. 78B #1-10 Interior 13 Apartamento 502</t>
  </si>
  <si>
    <t>24103636094</t>
  </si>
  <si>
    <t>ericaperdomo17@gmail.com</t>
  </si>
  <si>
    <t>832-2024</t>
  </si>
  <si>
    <t>CESAR ALBERT MEDINA CASTRO</t>
  </si>
  <si>
    <t>Carrera 94 # 73-32</t>
  </si>
  <si>
    <t>488404630169</t>
  </si>
  <si>
    <t>Cesar.medina1@hotmail.com</t>
  </si>
  <si>
    <t>833-2024</t>
  </si>
  <si>
    <t xml:space="preserve">IVONNE KATHALINA SAENZ SÁNCHEZ </t>
  </si>
  <si>
    <t>Cra 114 d # 152 d 27</t>
  </si>
  <si>
    <t>24100001318</t>
  </si>
  <si>
    <t>ivonsaenz01@gmail.com</t>
  </si>
  <si>
    <t>834-2024</t>
  </si>
  <si>
    <t>ANA JOHANNA SANTAMARIA BUSTAMANTE</t>
  </si>
  <si>
    <t>Calle 172a # 8-20</t>
  </si>
  <si>
    <t>24081105359</t>
  </si>
  <si>
    <t>Johasanta84@gmail.com</t>
  </si>
  <si>
    <t>835-2024</t>
  </si>
  <si>
    <t>PABLO LEONARDO MOLANO PARRA</t>
  </si>
  <si>
    <t>PRESTAR LOS SERVICIOS PROFESIONALES AL ÁREA DE GESTIÓN DEL DESARROLLO LOCAL EN LA ASISTENCIA TÉCNICA Y EJECUCIÓN DE ACCIONES RELACIONADAS CON LA REACTIVACIÓN Y DESARROLLO ECONÓMICO EN LA LOCALIDAD, EN CUMPLIMIENTO DE LAS METAS DEL PLAN DE DESARROLLO LOCAL Y DEMÁS TEMAS AFINES DEL PROYECTO DE INVERSIÓN 1966 'FORTALECIENDO EL TEJIDO ECONÓMICO LOCAL</t>
  </si>
  <si>
    <t>Cra 6a No 14 sur 44 Novaterra Arrayan 3-1112</t>
  </si>
  <si>
    <t xml:space="preserve">	0122332909</t>
  </si>
  <si>
    <t>PLMOLANO29@GMAIL.COM</t>
  </si>
  <si>
    <t>836-2024</t>
  </si>
  <si>
    <t xml:space="preserve">JENNY PAOLA ARIZA AMAYA
</t>
  </si>
  <si>
    <t>PRESTAR LOS SERVICIOS PROFESIONALES PARA APOYAR LA COORDINACIÓN Y TRÁMITE DE DESPACHOS COMISORIOS DE LA ALCALDÍA LOCAL DE SUBA.</t>
  </si>
  <si>
    <t>CARRERA 110 N°. 141 A 09 BLOQUE 20 APTO 101</t>
  </si>
  <si>
    <t>683-511279-57</t>
  </si>
  <si>
    <t>nacha_ar@hotmail.com</t>
  </si>
  <si>
    <t>837-2024</t>
  </si>
  <si>
    <t>ALBERTO NUÑEZ MOLINARES</t>
  </si>
  <si>
    <t>PRESTAR SERVICIOS PROFESIONALES AL ÁREA DE GESTIÓN DEL DESARROLLO LOCAL DE LA ALCALDÍA LOCAL DE SUBA, PARA LA COORDINACIÓN, ESTRUCTURACIÓN, FORMULACIÓN, EVALUACIÓN Y SEGUIMIENTO A LOS PROYECTOS DE INVERSIÓN ENFOCADOS A LA REALIZACIÓN DE LAS ACCIONES INTEGRALES HACIA LA COMUNIDAD, DANDO CUMPLIMIENTO EFECTIVO A LOS COMPONENTES DEL PROYECTO 1967 - SUBA SALUDABLE Y SIN BARRERAS</t>
  </si>
  <si>
    <t>9 días</t>
  </si>
  <si>
    <t>Cl 143 58C 41</t>
  </si>
  <si>
    <t>008870270207</t>
  </si>
  <si>
    <t>Alenumo@yahoo.com</t>
  </si>
  <si>
    <t xml:space="preserve">ANDRÉS FELIPE JIMÉNEZ FANDIÑO </t>
  </si>
  <si>
    <t>PRESTAR LOS SERVICIOS PROFESIONALES PARA APOYAR JURÍDICAMENTE LA EJECUCIÓN DE LAS ACCIONES REQUERIDAS PARA LA DEPURACIÓN DE LAS ACTUACIONES ADMINISTRATIVAS QUE CURSAN EN LA ALCALDÍA LOCAL.</t>
  </si>
  <si>
    <t>CARRERA 12 169 50 CASA 139</t>
  </si>
  <si>
    <t>009200790526</t>
  </si>
  <si>
    <t>A.JIMENEZFANDINO@HOTMAIL.COM</t>
  </si>
  <si>
    <t>839-2024</t>
  </si>
  <si>
    <t xml:space="preserve">JOHAM SEBASTIÁN ESPITIA HERRERA </t>
  </si>
  <si>
    <t>PRESTAR LOS SERVICIOS DE APOYO A LA GESTIÓN DE MANERA ADMINISTRATIVA Y ASISTENCIAL EN LAS ACTIVIDADES DE SEGURIDAD Y CONVIVENCIA CIUDADANA EN LA ALCALDÍA LOCAL DE SUBA PARA EL LOGRO DE LAS METAS DE GESTIÓN DE LA VIGENCIA.</t>
  </si>
  <si>
    <t>27 DIAS</t>
  </si>
  <si>
    <t>KRA 54 # 169 - 71</t>
  </si>
  <si>
    <t xml:space="preserve">	384167441</t>
  </si>
  <si>
    <t>sebbastianherrerahernandez@gmail.com</t>
  </si>
  <si>
    <t>840-2024</t>
  </si>
  <si>
    <t>JAVIER CAMILO MESA NOVOA</t>
  </si>
  <si>
    <t>PRESTAR LOS SERVICIOS DE APOYO A LA GESTIÓN PARA APOYAR Y DAR SOPORTE TÉCNICO AL ADMINISTRADOR Y USUARIO FINAL DE LA RED DE SISTEMAS Y TECNOLOGÍA E INFORMACIÓN DE LA ALCALDÍA LOCAL.</t>
  </si>
  <si>
    <t xml:space="preserve">28 días </t>
  </si>
  <si>
    <t>CL 141 A 107 07</t>
  </si>
  <si>
    <t>27444621</t>
  </si>
  <si>
    <t>kmomesa@gmail.com</t>
  </si>
  <si>
    <t>PRESTAR SERVICIOS PROFESIONALES ESPECIALIZADOS AL ÁREA DE GESTIÓN DEL DESARROLLO LOCAL PARA APOYAR LA COORDINACIÓN DE LAS ACCIONES INTEGRALES EN PROGRAMAS SOCIALES DE LA ALCALDÍA LOCAL DE SUBA</t>
  </si>
  <si>
    <t>CALLE 8C # 87B-75 CASA 112</t>
  </si>
  <si>
    <t>91211273122</t>
  </si>
  <si>
    <t>jeimmy29@hotmail.com</t>
  </si>
  <si>
    <t>842-2024</t>
  </si>
  <si>
    <t>ADRIANA ALEJANDRA GUASCA QUIROGA</t>
  </si>
  <si>
    <t>1 meses 27 días.</t>
  </si>
  <si>
    <t>Del 04/12/2024 al 01/01/2025</t>
  </si>
  <si>
    <t>FAMIASANAR</t>
  </si>
  <si>
    <t>Carrera 89 No. 147b-79</t>
  </si>
  <si>
    <t xml:space="preserve">	111690049988</t>
  </si>
  <si>
    <t>843-2024</t>
  </si>
  <si>
    <t>CHRISTIAN HERNAN DUARTE COLMENARES</t>
  </si>
  <si>
    <t>PRESTAR SERVICIOS PROFESIONALES EN EL ÁREA DE GESTIÓN DEL DESARROLLO LOCAL DE SUBA, EN LA GESTIÓN AMBIENTAL EN MATERIA DE SEPARACIÓN EN LA FUENTE Y RECICLAJE.</t>
  </si>
  <si>
    <t>CRA 136 a #146-35</t>
  </si>
  <si>
    <t>24125609319</t>
  </si>
  <si>
    <t>cduartec2022@gmail.com</t>
  </si>
  <si>
    <t>844-2024</t>
  </si>
  <si>
    <t>JENNY CRISTINA SANABRIA MORA</t>
  </si>
  <si>
    <t>PRESTAR SERVICIOS PROFESIONALES ESPECIALIZADOS AL ÁREA DE GESTIÓN DEL DESARROLLO LOCAL DE LA ALCALDÍA LOCAL DE SUBA, PARA LA COORDINACIÓN, ESTRUCTURACIÓN, FORMULACIÓN, EVALUACIÓN Y SEGUIMIENTO A LOS PROYECTOS DE INVERSIÓN ENFOCADOS A LA REALIZACIÓN DE LAS ACCIONES INTEGRALES HACIA LA COMUNIDAD, DANDO CUMPLIMIENTO EFECTIVO A LOS COMPONENTES DEL PROYECTO 1967 - SUBA SALUDABLE Y SIN BARRERAS</t>
  </si>
  <si>
    <t>Calle 153 97B 30 casa i-4</t>
  </si>
  <si>
    <t>077426344</t>
  </si>
  <si>
    <t>JCSM790428@GMAIL.COM</t>
  </si>
  <si>
    <t>846-2024</t>
  </si>
  <si>
    <t xml:space="preserve">MARITZA PEÑA PACHECO </t>
  </si>
  <si>
    <t>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t>
  </si>
  <si>
    <t>Calle 151 # 109a -83</t>
  </si>
  <si>
    <t>205353816</t>
  </si>
  <si>
    <t>mapepa5@hotmail.com</t>
  </si>
  <si>
    <t>854-2024</t>
  </si>
  <si>
    <t>DANIELA NICOLLE HUERTAS GARZON</t>
  </si>
  <si>
    <t>CARRERA 100 A # 141 - 10 TORRE G APTO 1204</t>
  </si>
  <si>
    <t>15431274628</t>
  </si>
  <si>
    <t>danielahuertas23@gmail.com</t>
  </si>
  <si>
    <t>855-2024</t>
  </si>
  <si>
    <t>LINA MARCELA VARGAS PALACIO</t>
  </si>
  <si>
    <t>Calle 184 bis # 15- 47</t>
  </si>
  <si>
    <t>912-280689-48</t>
  </si>
  <si>
    <t>lvargas2298@gmail.com</t>
  </si>
  <si>
    <t>856-2024</t>
  </si>
  <si>
    <t xml:space="preserve">NICOLÁS ROMÁN GUTIÉRREZ </t>
  </si>
  <si>
    <t>Carrera 9 #23-05 casa 19</t>
  </si>
  <si>
    <t>68229890437</t>
  </si>
  <si>
    <t>nickrom.26@hotmail.com</t>
  </si>
  <si>
    <t>857-2024</t>
  </si>
  <si>
    <t>SANDRA MILENA ALFONSO LEGUIZAMON</t>
  </si>
  <si>
    <t xml:space="preserve">Tvsal 120 a # 129 d - 68 </t>
  </si>
  <si>
    <t>4502018153</t>
  </si>
  <si>
    <t>samilena2827@gmail.com</t>
  </si>
  <si>
    <t>858-2024</t>
  </si>
  <si>
    <t>YANITZA CATHERINE GOMEZ AVILA</t>
  </si>
  <si>
    <t>Calle 132 a 89 N°89 51</t>
  </si>
  <si>
    <t>283124259-14</t>
  </si>
  <si>
    <t>Catherinegomez863@gmail.com</t>
  </si>
  <si>
    <t>859-2024</t>
  </si>
  <si>
    <t>JHONATHAN TELLEZ SANCHEZ</t>
  </si>
  <si>
    <t>CRA 21 # 50 - 50</t>
  </si>
  <si>
    <t>52500010881</t>
  </si>
  <si>
    <t>licenciado.jtellez30@gmail.com</t>
  </si>
  <si>
    <t>860-2024</t>
  </si>
  <si>
    <t xml:space="preserve">JUAN ANIBAL LOPEZ HERNANDEZ
</t>
  </si>
  <si>
    <t>PRESTAR SERVICIOS PROFESIONALES EN TEMAS DE TECNOLOGÍA Y/O SISTEMAS EN EL LEVANTAMIENTO Y ANÁLISIS DE REQUISITOS, DESARROLLO, DOCUMENTACIÓN, PRUEBAS Y PUESTA EN MARCHA DE LOS SISTEMAS DE INFORMACIÓN Y LA GESTIÓN DE LA INFORMACIÓN DE LA ALCALDÍA LOCAL DE SUBA</t>
  </si>
  <si>
    <t>Cll 124#21-07</t>
  </si>
  <si>
    <t>488443736001</t>
  </si>
  <si>
    <t>lopezhja@gmail.com</t>
  </si>
  <si>
    <t>861-2024</t>
  </si>
  <si>
    <t>AURA AMELIA ABRIL CASTRO</t>
  </si>
  <si>
    <t>PRESTAR SERVICIOS PROFESIONALES PARA LA ARTICULACIÓN, ASISTENCIA Y ACOMPAÑAMIENTO DE LOS PROCESOS DE PROMOCIÓN DE LA PARTICIPACIÓN DE LAS MUJERES Y DE LA EQUIDAD DE GÉNERO, PARA MATERIALIZAR EN LA LOCALIDAD LAS ESTRATEGIAS DE TERRITORIALIZACIÓN Y TRANSVERSALIZACIÓN DE LA POLÍTICA PUBLICA DE MUJERES Y EQUIDAD DE GÉNERO, PPMYEG.</t>
  </si>
  <si>
    <t>Calle 146a 97-16</t>
  </si>
  <si>
    <t xml:space="preserve">477900046848 </t>
  </si>
  <si>
    <t xml:space="preserve">auraabrilcastro@gmail.com </t>
  </si>
  <si>
    <t>GUILLERMO ANTONIO LEGUIZAMÓN GÓMEZ</t>
  </si>
  <si>
    <t>PRESTAR SERVICIOS PROFESIONALES, PARA APOYAR JURÍDICAMENTE A LA ALCALDÍA LOCAL DE SUBA EN EL PROCESO DE COBRO PERSUASIVO Y REMISIÓN DE COBRO COACTIVO QUE COMPETA AL ALCALDE LOCAL, ASÍ COMO LAS GESTIONES JURÍDICAS PARA MANTENER ACTUALIZADA LA INFORMACIÓN CORRESPONDIENTE A MULTAS.</t>
  </si>
  <si>
    <t>CALLE 71 A 69 A27</t>
  </si>
  <si>
    <t>24054339679</t>
  </si>
  <si>
    <t>guiale2@hotmail.com</t>
  </si>
  <si>
    <t>PRESTAR LOS SERVICIOS PROFESIONALES ESPECIALIZADOS PARA LA COORDINACIÓN GENERAL ADMINISTRATIVA, TÉCNICA Y FINANCIERA DE LOS DIFERENTES COMPONENTES DEL PROYECTO DE INVERSIÓN 1953 -SUBA SOLIDARIA Y EQUITATIVA, GARANTIZANDO LA OPERACIÓN, PRESTACIÓN DEL SERVICIO, SEGUIMIENTO Y CUMPLIMIENTO DE LOS PROCESOS ADMINISTRATIVOS, OPERATIVOS Y PROGRAMÁTICOS DEL APOYO ECONÓMICO TIPO C, INGRESO MÍNIMO GARANTIZADO Y JÓVENES RETO LOCAL EN LA ALCALDÍA LOCAL DE SUBA</t>
  </si>
  <si>
    <t>Carrera 72 a # 137 a - 35</t>
  </si>
  <si>
    <t>15485059650</t>
  </si>
  <si>
    <t>andressantosp967@gmail.com</t>
  </si>
  <si>
    <t>867-2024</t>
  </si>
  <si>
    <t>SANTIAGO MEJÍA VALDÉS</t>
  </si>
  <si>
    <t>PRESTAR SERVICIOS PROFESIONALES AL ÁREA DE GESTIÓN DEL DESARROLLO LOCAL DE LA ALCALDÍA LOCAL DE SUBA, PARA APOYAR LA ESTRUCTURACIÓN, FORMULACIÓN, EVALUACIÓN Y SEGUIMIENTO A LOS PROYECTOS DE INVERSIÓN ENFOCADOS EN LA PREVENCIÓN Y TRÁMITES DE CONFLICTOS Y PROMOCIÓN DE ESTRATEGIAS DE SEGURIDAD Y CONVIVENCIA EN LA LOCALIDAD DE SUBA.</t>
  </si>
  <si>
    <t>24 DIAS</t>
  </si>
  <si>
    <t>Calle 152B # 58-49</t>
  </si>
  <si>
    <t>0019625599</t>
  </si>
  <si>
    <t xml:space="preserve">santiagomejiavaldez@gmail.com </t>
  </si>
  <si>
    <t>868-2024</t>
  </si>
  <si>
    <t>CHRISTIAN DAVID ROMERO BAQUERO</t>
  </si>
  <si>
    <t>PRESTAR LOS SERVICIOS TÉCNICOS PARA LA OPERACIÓN, SEGUIMIENTO Y CUMPLIMIENTO DE LOS PROCESOS Y PROCEDIMIENTOS DEL SERVICIO APOYOS ECONÓMICOS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t>
  </si>
  <si>
    <t>Kr 90a 145a 22</t>
  </si>
  <si>
    <t>21772407553</t>
  </si>
  <si>
    <t>davidromerosk8@gmail.com</t>
  </si>
  <si>
    <t>869-2024</t>
  </si>
  <si>
    <t>RICARDO LOPEZ AREVALO</t>
  </si>
  <si>
    <t>PRESTAR SERVICIOS PROFESIONALES COMO ABOGADO PARA APOYAR EL DESPACHO Y EL ÁREA DE GESTIÓN DEL DESARROLLO LOCAL DE LA ALCALDÍA LOCAL DE SUBA, EN LA GESTIÓN CONTRACTUAL EN LOS DIFERENTES PROCESOS DE SELECCIÓN, INCUMPLIMIENTOS, REQUERIMIENTOS DE ENTES DE CONTROL Y DEMÁS ASUNTOS DE ÍNDOLE JURÍDICO Y ADMINISTRATIVO QUE SEAN DESIGNADOS POR EL ALCALDE LOCAL.</t>
  </si>
  <si>
    <t>CALLE 174 C 63 44</t>
  </si>
  <si>
    <t>23797167011</t>
  </si>
  <si>
    <t>rlopeznico@hotmail.com</t>
  </si>
  <si>
    <t>870-2024</t>
  </si>
  <si>
    <t>DIANA CAROLINA DUARTE PRIETO</t>
  </si>
  <si>
    <t xml:space="preserve">Cl 142 A 128 B 55 </t>
  </si>
  <si>
    <t>198-000419-99</t>
  </si>
  <si>
    <t>mardidi_31@hotmail.com</t>
  </si>
  <si>
    <t>871-2024</t>
  </si>
  <si>
    <t>NHORA MARIA PULIDO URBINA</t>
  </si>
  <si>
    <t>3 meses y 12 días</t>
  </si>
  <si>
    <t>Carrera 89 # 145-73</t>
  </si>
  <si>
    <t>24073715337</t>
  </si>
  <si>
    <t>nhorapulido@gmail.com</t>
  </si>
  <si>
    <t>OMAIRA ELENA MORENO MUÑOZ</t>
  </si>
  <si>
    <t>PRESTAR LOS SERVICIOS DE APOYO EN LAS ACTIVIDADES ADMINISTRATIVAS PROPIAS EN EL ÁREA GESTIÓN DE DESARROLLO LOCAL Y APOYO A LAS DIFERENTES ACTIVIDADES QUE REQUIERA EL ALCALDE(SA) LOCAL.</t>
  </si>
  <si>
    <t>Carrera 145 # 145A - 41</t>
  </si>
  <si>
    <t xml:space="preserve">	24055466860</t>
  </si>
  <si>
    <t>oemo232@hotmail.com</t>
  </si>
  <si>
    <t>CINDY JULIETH CAÑON RUIZ</t>
  </si>
  <si>
    <t>3 meses y 17 días</t>
  </si>
  <si>
    <t>PRESTAR LOS SERVICIOS DE APOYO A LA GESTIÓN EN EL TRÁMITE DE DESPACHOS COMISORIOS DE LA ALCALDÍA LOCAL DE SUBA</t>
  </si>
  <si>
    <t xml:space="preserve">Calle 69 N° 120-18 </t>
  </si>
  <si>
    <t>SCOTIABANK COLPATRIA</t>
  </si>
  <si>
    <t xml:space="preserve">	1001171697</t>
  </si>
  <si>
    <t>cinjuli22@gmail.com</t>
  </si>
  <si>
    <t>874-2024</t>
  </si>
  <si>
    <t>ANGIE MILENA CONTRERAS MONGUI</t>
  </si>
  <si>
    <t>Carrera 124d # 132c 16</t>
  </si>
  <si>
    <t>488402420696</t>
  </si>
  <si>
    <t>angiemilenac@gmail.com</t>
  </si>
  <si>
    <t>875-2024</t>
  </si>
  <si>
    <t>DANIELA PEÑARANDA FERNANDEZ</t>
  </si>
  <si>
    <t>2 meses  y 15 días</t>
  </si>
  <si>
    <t>PRESTAR LOS SERVICIOS PROFESIONALES, EN EL ÁREA DE GESTIÓN AMBIENTAL, EN TEMAS RELACIONADOS CON LA GESTIÓN AMBIENTAL EN LA ZONA RURAL DE LA LOCALIDAD Y TEMAS AFINES DEL COMPONENTE AMBIENTAL.</t>
  </si>
  <si>
    <t>Cra 54 No 58-70</t>
  </si>
  <si>
    <t>481870035344</t>
  </si>
  <si>
    <t>Ing.danielapf@gmail.com</t>
  </si>
  <si>
    <t>PEDRO JAVIER ORTEGON PINILLA</t>
  </si>
  <si>
    <t>APOYAR AL ALCALDE LOCAL EN LA FORMULACIÓN, SEGUIMIENTO E IMPLEMENTACIÓN DE LA ESTRATEGIA LOCAL PARA LA TERMINACIÓN JURÍDICA O INACTIVACIÓN DE LAS ACTUACIONES ADMINISTRATIVAS QUE CURSAN EN LA ALCALDÍA LOCAL.</t>
  </si>
  <si>
    <t>Carrera 89 A 76-01</t>
  </si>
  <si>
    <t>pedrojortegon@gmail.com</t>
  </si>
  <si>
    <t>CRISTIAN ORLANDO AVILA CONTRERAS</t>
  </si>
  <si>
    <t xml:space="preserve">	APOYAR TÉCNICAMENTE LAS DISTINTAS ETAPAS DE LOS PROCESOS DE COMPETENCIA DE LA ALCALDÍA LOCAL PARA LA DEPURACIÓN DE ACTUACIONES ADMINISTRATIVAS.</t>
  </si>
  <si>
    <t>CALLE 152 54-39 AP 102</t>
  </si>
  <si>
    <t>462970009967</t>
  </si>
  <si>
    <t>orlavilac@gmail.com</t>
  </si>
  <si>
    <t>ADRIANA YOLANDA MARTINEZ TRIVIÑO</t>
  </si>
  <si>
    <t>PRESTAR LOS SERVICIOS PROFESIONALES PARA APOYAR LA ARTICULACIÓN, ASISTENCIA Y ACOMPAÑAMIENTO DE LOS PROCESOS DE PLANEACIÓN LOCAL ENFOCADOS EN LA PROMOCIÓN DE LA PARTICIPACIÓN E INCIDENCIA DE LOS PUEBLOS INDÍGENAS, CON EL PROPÓSITO DE MATERIALIZAR LA POLÍTICA PÚBLICA PARA LOS PUEBLOS INDÍGENAS.</t>
  </si>
  <si>
    <t>CARRERA 91B 127 C 48</t>
  </si>
  <si>
    <t xml:space="preserve">	24107803757</t>
  </si>
  <si>
    <t>admarty07@yahoo.es</t>
  </si>
  <si>
    <t>880-2024</t>
  </si>
  <si>
    <t>LUIS FERNANDO CRUZ GUAUTA</t>
  </si>
  <si>
    <t xml:space="preserve">Calle 38 A 49 14 este </t>
  </si>
  <si>
    <t>21771351686</t>
  </si>
  <si>
    <t>lcruzguauta@gmail.com</t>
  </si>
  <si>
    <t>NUBIA STELLA REY ESTUPIÑAN</t>
  </si>
  <si>
    <t xml:space="preserve">PRESTAR SERVICIOS PROFESIONALES PARA APOYAR LAS ACTIVIDADES DE PEDAGOGÍA E INNOVACIÓN SOCIAL DEL LABORATORIO DE INNOVACIÓN DE SUBA.	 </t>
  </si>
  <si>
    <t>SUBALAB</t>
  </si>
  <si>
    <t>calle 97 No. 70c 95 Torre 3 Ap 404</t>
  </si>
  <si>
    <t>63831286051</t>
  </si>
  <si>
    <t>nubiastellarey@hotmail.com</t>
  </si>
  <si>
    <t>882-2024</t>
  </si>
  <si>
    <t>AURA YULISSA SOLER CRISTANCHO</t>
  </si>
  <si>
    <t>PRESTAR SERVICIOS PROFESIONALES COMO APOYO AL ÁREA GESTIÓN DEL DESARROLLO LOCAL, EN PROCESOS Y PROCEDIMIENTOS DE PRESUPUESTO DE LA ALCALDÍA LOCAL DE SUBA</t>
  </si>
  <si>
    <t xml:space="preserve">PRESUPUESTO </t>
  </si>
  <si>
    <t>calle 59 13-55</t>
  </si>
  <si>
    <t>0550488415068656_x000D_</t>
  </si>
  <si>
    <t>yulissasoler6@gmail.com</t>
  </si>
  <si>
    <t>883-2024</t>
  </si>
  <si>
    <t>EDGAR ORLANDO VARGAS GUERRERO</t>
  </si>
  <si>
    <t>Calle 146a 81-68</t>
  </si>
  <si>
    <t>1003387891</t>
  </si>
  <si>
    <t>nanovar618@hotmail.com</t>
  </si>
  <si>
    <t>884-2024</t>
  </si>
  <si>
    <t xml:space="preserve">ANA KARINA VARGAS ÁLVAREZ </t>
  </si>
  <si>
    <t>PRESTAR SERVICIOS PROFESIONALES PARA DISEÑAR, IMPLEMENTAR Y REALIZAR SEGUIMIENTO A UN MODELO DE SEGURIDAD DE LA INFORMACIÓN Y PROTECCIÓN DE DATOS PERSONALES EN LA ALCALDÍA LOCAL DE SUBA.</t>
  </si>
  <si>
    <t>CRA 100c # 129c -60</t>
  </si>
  <si>
    <t>17472869922</t>
  </si>
  <si>
    <t>anakari_vargas@hotmail.com</t>
  </si>
  <si>
    <t>885-2024</t>
  </si>
  <si>
    <t>ANA MARÍA VALENCIANO CERÓN</t>
  </si>
  <si>
    <t>22 DÍAS</t>
  </si>
  <si>
    <t>Carrera 88 #6a-90 torre 3 apto 404</t>
  </si>
  <si>
    <t>24066307822</t>
  </si>
  <si>
    <t>Anita.maria.amvc@gmail.com</t>
  </si>
  <si>
    <t>886-2024</t>
  </si>
  <si>
    <t>PRESTACIÓN DE SERVICIOS PROFESIONALES EN LA ADMINISTRACIÓN DE LAS PLATAFORMAS DE COMPRAS PÚBLICAS DEL ESTADO COLOMBIANO, ASÍ COMO EL APOYO EN LA PLANEACIÓN ESTRATÉGICA Y OPERATIVA ADMINISTRATIVA QUE SE REQUIERA EN LA ENTIDAD EN EL GRUPO DE CONTRATOS</t>
  </si>
  <si>
    <t xml:space="preserve">CRA 68 G No 37 g 04 </t>
  </si>
  <si>
    <t>57764399</t>
  </si>
  <si>
    <t>marlen1385@hotmail.com</t>
  </si>
  <si>
    <t>AYDA VANESA RUIZ RIVERA</t>
  </si>
  <si>
    <t xml:space="preserve">	PRESTAR LOS SERVICIOS PROFESIONALES PARA APOYAR JURÍDICAMENTE LA EJECUCIÓN DE LAS ACCIONES REQUERIDAS PARA LA DEPURACIÓN DE LAS ACTUACIONES ADMINISTRATIVAS QUE CURSAN EN LA ALCALDÍA LOCAL.</t>
  </si>
  <si>
    <t>Carrera 107 A #141 A-09</t>
  </si>
  <si>
    <t>008342289</t>
  </si>
  <si>
    <t>ruizriverabogados@gmail.com</t>
  </si>
  <si>
    <t>888-2024</t>
  </si>
  <si>
    <t>JUAN GABRIEL DÍAZ CARDENAS</t>
  </si>
  <si>
    <t>(23) DIAS</t>
  </si>
  <si>
    <t xml:space="preserve">Calle 136a #154c10 </t>
  </si>
  <si>
    <t>24078017728</t>
  </si>
  <si>
    <t>Juangabrieldiazcardenas@gmail.com</t>
  </si>
  <si>
    <t>ZULMA JINNETH MONROY HERNÁNDEZ</t>
  </si>
  <si>
    <t>PRESTAR SERVICIOS PROFESIONALES AL ÁREA DE GESTIÓN DEL DESARROLLO LOCAL DE LA ALCALDÍA LOCAL DE SUBA, PARA APOYAR LA ESTRUCTURACIÓN, FORMULACIÓN, EVALUACIÓN Y SEGUIMIENTO A LOS PROYECTOS DE INVERSIÓN ENFOCADOS EN EL FORTALECIMIENTO DEL TEJIDO SOCIAL DE LA LOCALIDAD DE SUBA, DANDO CUMPLIMIENTO EFECTIVO A LOS COMPONENTES DEL PROYECTO 2034 - SUBA ENTORNO PROTECTOR</t>
  </si>
  <si>
    <t>Cl 127 c 2b 80</t>
  </si>
  <si>
    <t>0570006970502149</t>
  </si>
  <si>
    <t>ps.zulmamonroy@gmail.com</t>
  </si>
  <si>
    <t>JUDY ASTRID MUÑOZ MELO</t>
  </si>
  <si>
    <t>CARRERA 80 J No. 73 F 48 SUR</t>
  </si>
  <si>
    <t>0062 7047 0054</t>
  </si>
  <si>
    <t>JUDYASDTRIDMUNOZ@GMAIL.COM</t>
  </si>
  <si>
    <t xml:space="preserve">FELIX EDUARDO MURILLO PLATA
</t>
  </si>
  <si>
    <t>CALLE 145 NO. 13 A-70</t>
  </si>
  <si>
    <t>488443936379</t>
  </si>
  <si>
    <t>felixmurilloplata@gmail.com</t>
  </si>
  <si>
    <t>893-2024</t>
  </si>
  <si>
    <t xml:space="preserve">SANDRA ZULAY MARROQUÍN RAMÍREZ </t>
  </si>
  <si>
    <t>calle 156 # 92-64 Torre 8 Apto 301</t>
  </si>
  <si>
    <t>19873555320</t>
  </si>
  <si>
    <t>sandrazmarroquin@gmail.com</t>
  </si>
  <si>
    <t>GUSTAVO HERNANDEZ SUAREZ</t>
  </si>
  <si>
    <t>CALLE 64 B No. 81 A 65</t>
  </si>
  <si>
    <t>079243424</t>
  </si>
  <si>
    <t>hergus1@hotmail.com</t>
  </si>
  <si>
    <t>JOHN ALEXANDER ALDANA BELTRAN</t>
  </si>
  <si>
    <t>PRESTAR LOS SERVICIOS DE APOYO PARA LA GESTIÓN DOCUMENTAL DE LA ALCALDÍA LOCAL, ACOMPAÑANDO A LOS PROFESIONALES JURÍDICO Y POLICIVO EN LAS LABORES OPERATIVAS QUE GENERA EL PROCESO DE IMPULSO Y DEPURACIÓN DE LAS ACTUACIONES ADMINISTRATIVAS EXISTENTES EN LA ALCALDÍA LOCAL</t>
  </si>
  <si>
    <t>Avenida caracas #28b -25 sur</t>
  </si>
  <si>
    <t>111800307813</t>
  </si>
  <si>
    <t>jaaldanab@outlook.com</t>
  </si>
  <si>
    <t>898-2024</t>
  </si>
  <si>
    <t>EDIGUER ENRIQUE RIAÑO BLANCO</t>
  </si>
  <si>
    <t>2 meses y 15 días.</t>
  </si>
  <si>
    <t>(20) días</t>
  </si>
  <si>
    <t xml:space="preserve">Cr 81 h número 71 a 27 sur </t>
  </si>
  <si>
    <t xml:space="preserve">	91274167403</t>
  </si>
  <si>
    <t>ediguer757@gmail.com</t>
  </si>
  <si>
    <t>899-2024</t>
  </si>
  <si>
    <t xml:space="preserve">YURY ALEJANDRA GALLEGO BETANCOURTH
</t>
  </si>
  <si>
    <t>1 meses 7 días.</t>
  </si>
  <si>
    <t>18 DIAS</t>
  </si>
  <si>
    <t>Calle 182#45-92</t>
  </si>
  <si>
    <t>91219148661</t>
  </si>
  <si>
    <t>vialecota@hotmail.com</t>
  </si>
  <si>
    <t xml:space="preserve">SANDRA PATRICIA CRISTANCHO MEJIA </t>
  </si>
  <si>
    <t>PRESTAR SERVICIOS DE APOYO TÉCNICO EN EL ÁREA DE GESTIÓN DEL DESARROLLO LOCAL REALIZANDO LAS LABORES ASISTENCIALES PARA LAS ACTIVIDADES DE TEMAS DE INFRAESTRUCTURA LOCAL EN CUMPLIMIENTO DE LAS METAS DEL PLAN DE GESTIÓN DE LA VIGENCIA.</t>
  </si>
  <si>
    <t>CALLE 83A #112F 15 int 32 apto 103</t>
  </si>
  <si>
    <t>008970287101</t>
  </si>
  <si>
    <t>sandrap1202@yahoo.es</t>
  </si>
  <si>
    <t>CLAUDIA YINNETH GUALTEROS BARRERO</t>
  </si>
  <si>
    <t>PRESTAR LOS SERVICIOS PROFESIONALES PARA APOYAR JURÍDICAMENTE LA EJECUCIÓN DE LAS ACCIONES REQUERIDAS PARA LA DEPURACIÓN DE LAS ACTUACIONES ADMINISTRATIVAS QUE CURSAN EN LA ALCALDÍA LOCAL</t>
  </si>
  <si>
    <t>CARRERA 24 No. 48A-14 SUR BLO 10 APT 221 TUNAL</t>
  </si>
  <si>
    <t xml:space="preserve">	24063017865</t>
  </si>
  <si>
    <t>CLAUDIA.GUALTEROSB@GMAIL.COM</t>
  </si>
  <si>
    <t>903-2024</t>
  </si>
  <si>
    <t>FANNY LEGUIZAMON GOMEZ</t>
  </si>
  <si>
    <t>28 días.</t>
  </si>
  <si>
    <t>(14) días</t>
  </si>
  <si>
    <t>Carrera 54 No.127-D-64</t>
  </si>
  <si>
    <t>4342028716</t>
  </si>
  <si>
    <t>fannylg888@gmail.com</t>
  </si>
  <si>
    <t>ANDRES FELIPE AREVALO URIBE</t>
  </si>
  <si>
    <t>CARRERA44B#96-67</t>
  </si>
  <si>
    <t>47483943284</t>
  </si>
  <si>
    <t>andresfelipearevalo@hotmail.com</t>
  </si>
  <si>
    <t>905-2024</t>
  </si>
  <si>
    <t>Prestación de servicios profesionales</t>
  </si>
  <si>
    <t xml:space="preserve">CARLOS EDUARDO CUPA VARON </t>
  </si>
  <si>
    <t>(33) días</t>
  </si>
  <si>
    <t>Carrera 88 C bis A # 40 86 sur</t>
  </si>
  <si>
    <t>3212478964</t>
  </si>
  <si>
    <t>21300007840</t>
  </si>
  <si>
    <t>Cupa_varon@hotmail.com</t>
  </si>
  <si>
    <t>906-2024</t>
  </si>
  <si>
    <t>WILMER ANDRÉS ACOSTA CETINA</t>
  </si>
  <si>
    <t>PRESTAR LOS SERVICIOS PROFESIONALES EN EL ÁREA DE GESTIÓN DEL DESARROLLO LOCAL REALIZANDO APOYO A LAS ACTIVIDADES RELACIONADAS CON LAS DIFERENTES ETAPAS CONTRACTUALES DE LOS PROYECTOS DE INVERSIÓN DESTINADOS A LA INTERVENCIÓN DE LA MALLA VIAL, ESPACIO PÚBLICO, INFRAESTRUCTURA CULTURAL Y PARQUES DE LA LOCALIDAD DE SUBA</t>
  </si>
  <si>
    <t xml:space="preserve">Carrera 111bis #136a-30 </t>
  </si>
  <si>
    <t xml:space="preserve">	574-733205-27	</t>
  </si>
  <si>
    <t>Andresacos24@hotmail.com</t>
  </si>
  <si>
    <t>907-2024</t>
  </si>
  <si>
    <t>LAURA XIMENA SOCHA JOYA</t>
  </si>
  <si>
    <t>(18) días</t>
  </si>
  <si>
    <t xml:space="preserve">Chía vereda Fagua </t>
  </si>
  <si>
    <t>264441692</t>
  </si>
  <si>
    <t>laurasochajoya@gmail.com</t>
  </si>
  <si>
    <t>908-2024</t>
  </si>
  <si>
    <t>MARIA CRISTINA RAMIREZ GUERRERO</t>
  </si>
  <si>
    <t>3 meses y 15 días.</t>
  </si>
  <si>
    <t xml:space="preserve"> 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t>
  </si>
  <si>
    <t>Calle 148 No 101-24</t>
  </si>
  <si>
    <t>24108158443</t>
  </si>
  <si>
    <t>mcrg29@hotmail.com</t>
  </si>
  <si>
    <t>909-2024</t>
  </si>
  <si>
    <t xml:space="preserve">ALEXEI ZAMORA BENITEZ </t>
  </si>
  <si>
    <t>Carrera 111A # 151C-25 casa 180</t>
  </si>
  <si>
    <t>09100728378</t>
  </si>
  <si>
    <t>zamorabenitezalexei@gmail.com</t>
  </si>
  <si>
    <t>JUANA CADAVID VIRVIESCAS</t>
  </si>
  <si>
    <t>27 días.</t>
  </si>
  <si>
    <t>PRESTAR SERVICIOS PROFESIONALES PARA LA PROMOCIÓN DE LA INVESTIGACIÓN Y GESTIÓN DEL OBSERVATORIO DE OPORTUNIDADES, ASÍ COMO LA ADMINISTRACIÓN DE LA PAGINA WEB Y PLATAFORMAS DEL LABORATORIO DE INNOVACIÓN DIGITAL DE SUBA SUBALAB.</t>
  </si>
  <si>
    <t>calle 119 16 26</t>
  </si>
  <si>
    <t>03314835947</t>
  </si>
  <si>
    <t xml:space="preserve"> juana.cadavid@gmail.com
</t>
  </si>
  <si>
    <t>ANDRES FELIPE MANCHOLA BARACALDO</t>
  </si>
  <si>
    <t xml:space="preserve">Calle 136 # 46 - 55 </t>
  </si>
  <si>
    <t>82700000137</t>
  </si>
  <si>
    <t>manchola.felipe@gmail.com</t>
  </si>
  <si>
    <t>ANGELICA MARIA CASAS ANGEL</t>
  </si>
  <si>
    <t>Carrera 49B # 174A-61</t>
  </si>
  <si>
    <t>032364945</t>
  </si>
  <si>
    <t>Angelica.casas@outlook.com</t>
  </si>
  <si>
    <t>914-2024</t>
  </si>
  <si>
    <t xml:space="preserve">JUAN CARLOS BETANCOURT CARVAJAL
</t>
  </si>
  <si>
    <t>1 meses 10 días.</t>
  </si>
  <si>
    <t>Calle 110 No. 14 B - 73</t>
  </si>
  <si>
    <t>0570007170497759</t>
  </si>
  <si>
    <t>juank821227@hotmail.com</t>
  </si>
  <si>
    <t>LINA PAOLA BOTERO DAZA</t>
  </si>
  <si>
    <t>Cll 1D # 25A 55</t>
  </si>
  <si>
    <t>001970106223</t>
  </si>
  <si>
    <t>linapao11@hotmail.com</t>
  </si>
  <si>
    <t>917-2024</t>
  </si>
  <si>
    <t xml:space="preserve">DORIS NATALIA PEÑA SAAVEDRA
</t>
  </si>
  <si>
    <t>Calle 30 C # 1 A 72 Sur</t>
  </si>
  <si>
    <t>42870104761</t>
  </si>
  <si>
    <t>saavedrareyes25@hotmail.com</t>
  </si>
  <si>
    <t>919-2024</t>
  </si>
  <si>
    <t>MARIA IGNACIA HERNANDEZ CONTRERAS</t>
  </si>
  <si>
    <t>PRESTAR LOS SERVICIOS DE APOYO TÉCNICO, ADMINISTRATIVO EN EL ÁREA DE GESTIÓN DEL DESARROLLO LOCAL, REALIZANDO ACTIVIDADES EN LOS APLICATIVOS QUE SE DESIGNE, AFILIACIÓN A RIESGOS LABORALES Y RENDICIÓN INFORME SIVICOF.</t>
  </si>
  <si>
    <t>Carrera 92 # 162-40</t>
  </si>
  <si>
    <t>63908196301</t>
  </si>
  <si>
    <t>Mariadelmarp29@GMAIL.COM</t>
  </si>
  <si>
    <t>DANIEL FELIPE GONZALEZ</t>
  </si>
  <si>
    <t>Carrera 95 A #131b 20</t>
  </si>
  <si>
    <t>265081190</t>
  </si>
  <si>
    <t>danielfelipe2301@gmail.coml</t>
  </si>
  <si>
    <t>921-2024</t>
  </si>
  <si>
    <t>WENDY TATIANA VALLEJO CAMPUZANO</t>
  </si>
  <si>
    <t>PRESTAR SERVICIOS DE APOYO TÉCNICO PARA EL ACOMPAÑAMIENTO, DEL COMPONENTE SOCIAL DE GESTIÓN DEL RIESGO DE LA ESTRATEGIA DE SEGURIDAD, MEDIANTE EL FORTALECIMIENTO DE LA GESTIÓN COMUNITARIA Y LA ATENCIÓN A ZONAS DE RIESGO LIGADAS A LA ESTRUCTURA ECOLÓGICA PRINCIPAL DE LA LOCALIDAD Y A LOS ESCENARIOS DE RIESGO DE LA MISMA</t>
  </si>
  <si>
    <t>calle 107 sur 3a-72</t>
  </si>
  <si>
    <t>059782917</t>
  </si>
  <si>
    <t>wen.tatis97@gmail.com</t>
  </si>
  <si>
    <t>LUZ MIRYAM MARTINEZ TRIVIÑO</t>
  </si>
  <si>
    <t>APOYAR EN EL FORTALECIMIENTO E INCLUSIÓN DE LAS COMUNIDADES INDÍGENA, NEGRAS, AFROCOLOMBIANAS, AFRODESCENDIENTES, RAIZALES Y PALENQUERAS EN EL MARCODE LA POLÍTICA PÚBLICA DISTRITAL PARA EL RECONOCIMIENTO DE SABERES ANCESTRALES EN MEDICINA EN LA LOCALIDAD DE SUBA.</t>
  </si>
  <si>
    <t>Del 20/12/2024 al 19/01/2025</t>
  </si>
  <si>
    <t>Cra 91 B # 127 C 48</t>
  </si>
  <si>
    <t>033091950</t>
  </si>
  <si>
    <t>mirymart7@gmail.com</t>
  </si>
  <si>
    <t>923-2024</t>
  </si>
  <si>
    <t>ANGIE NATHALY APRAEZ OLARTE</t>
  </si>
  <si>
    <t>Cra 106 a 154 a 12</t>
  </si>
  <si>
    <t>91291265231</t>
  </si>
  <si>
    <t>Naty.apraez97@gmail.com</t>
  </si>
  <si>
    <t>924-2024</t>
  </si>
  <si>
    <t>DARWIN ALEJANDRO CUERO ORTIZ</t>
  </si>
  <si>
    <t>cl 128 d bis # 104-17</t>
  </si>
  <si>
    <t>03218259874</t>
  </si>
  <si>
    <t>adevimcuero@gmail.com</t>
  </si>
  <si>
    <t>JOSE RICARDO BECERRA CONDE</t>
  </si>
  <si>
    <t>Calle 142d # 127a59</t>
  </si>
  <si>
    <t xml:space="preserve">	473870001236</t>
  </si>
  <si>
    <t>ricardo-becerra1707@hotmail.com</t>
  </si>
  <si>
    <t>MARIA ELBA YOPASA BULLA</t>
  </si>
  <si>
    <t>CR 93A N 130 A - 25</t>
  </si>
  <si>
    <t>24026778192</t>
  </si>
  <si>
    <t>mariaelba60@hotmail.com</t>
  </si>
  <si>
    <t>JHON ALBERTO MACHADO BECERRA</t>
  </si>
  <si>
    <t>Calle 149a # 116-17 apto 202</t>
  </si>
  <si>
    <t xml:space="preserve">	22500005516</t>
  </si>
  <si>
    <t>jhonmachado737@gmail.com</t>
  </si>
  <si>
    <t>928-2024</t>
  </si>
  <si>
    <t>ANGELICA ESCOBAR GOMEZ</t>
  </si>
  <si>
    <t>PRESTAR SERVICIOS PROFESIONALES PARA ESTRUCTURAR, ARTICULAR E IMPLEMENTAR ACCIONES QUE PROMUEVAN LA ASISTENCIA, ATENCIÓN Y REPARACIÓN DE LA POBLACIÓN VÍCTIMA DEL CONFLICTO ARMADO RESIDENTE EN LA LOCALIDAD DE SUBA, DANDO CUMPLIMIENTO A LAS METAS DEL PLAN DE DESARROLLO LOCAL, EN EL MARCO DEL PROYECTO DE INVERSIÓN 1973 SUBA TERRITORIO DE PAZ Y RECONCILIACIÓN.</t>
  </si>
  <si>
    <t>KR 136A 151B 52 TO 17 AP 304</t>
  </si>
  <si>
    <t>34127728307</t>
  </si>
  <si>
    <t>aescobarg.psi@gmail.com</t>
  </si>
  <si>
    <t>929-2024</t>
  </si>
  <si>
    <t>JIMMY LUCAS GONZALEZ</t>
  </si>
  <si>
    <t>1 meses 11 días.</t>
  </si>
  <si>
    <t>(20) DIAS</t>
  </si>
  <si>
    <t>CRA 119 num 77b 49 interior 1 apto 405</t>
  </si>
  <si>
    <t>50602874</t>
  </si>
  <si>
    <t>jimmylucasg@gmail.com</t>
  </si>
  <si>
    <t>LEONARDO FABIO QUINTERO LOPEZ</t>
  </si>
  <si>
    <t>PRESTAR LOS SERVICIOS DE APOYO EN EL ÁREA DE GESTIÓN DEL DESARROLLO LOCAL, REALIZANDO ACTIVIDADES COMO ENLACE PARA EL FORTALECIMIENTO E INCLUSIÓN DE LAS COMUNIDADES EN EL MARCO DE LA POLÍTICA PÚBLICA DISTRITAL PARA EL RECONOCIMIENTO DE SABERES ANCESTRALES EN MEDICINA EN LA LOCALIDAD DE SUBA, EN DESARROLLO DEL PROYECTO 1967</t>
  </si>
  <si>
    <t>cr 111a # 145-87 bl 31 apt 102</t>
  </si>
  <si>
    <t xml:space="preserve">	24118041807</t>
  </si>
  <si>
    <t>contraleoquintero@hotmail.com</t>
  </si>
  <si>
    <t>ALBEIRO ALONSO GUIO ROBAYO</t>
  </si>
  <si>
    <t>CL 140 B 113 09</t>
  </si>
  <si>
    <t>488434743933</t>
  </si>
  <si>
    <t>albeiroguio20@gmail.com</t>
  </si>
  <si>
    <t>931-2024 C1</t>
  </si>
  <si>
    <t>ADRIANA ROSA LUNA SILGADO</t>
  </si>
  <si>
    <t>CR 128 N 145 20</t>
  </si>
  <si>
    <t>adrilunasilgado@hotmail.com</t>
  </si>
  <si>
    <t>LUISANA CHOPERENA SANCHEZ</t>
  </si>
  <si>
    <t>Cr 95b # 129b-23</t>
  </si>
  <si>
    <t>24136540131_x000D_</t>
  </si>
  <si>
    <t>luisanachoperenasanchez@gmail.com</t>
  </si>
  <si>
    <t>933-2024</t>
  </si>
  <si>
    <t>LUZ YANIRA HURTADO POVEDA</t>
  </si>
  <si>
    <t>EPS SANITAS</t>
  </si>
  <si>
    <t>Calle 139b#114-02</t>
  </si>
  <si>
    <t>19866169058</t>
  </si>
  <si>
    <t>yanirahurtado171071@gmail.com</t>
  </si>
  <si>
    <t>934-2024</t>
  </si>
  <si>
    <t>DIANA PAOLA PERDOMO</t>
  </si>
  <si>
    <t>Calle 83 # 96-51 Bochica 3</t>
  </si>
  <si>
    <t>0570096080167479</t>
  </si>
  <si>
    <t>dperodomo093@gmail.com</t>
  </si>
  <si>
    <t>935-2024</t>
  </si>
  <si>
    <t>FELIPE ARMANDO OTERO RUEDA</t>
  </si>
  <si>
    <t>PRESTAR LOS SERVICIOS COMO OPERARIO DE VOLQUETA EN EL ÁREA GESTIÓN DEL DESARROLLO LOCAL DE SUBA.</t>
  </si>
  <si>
    <t>8 días</t>
  </si>
  <si>
    <t>Carrera 136a144-58 bloque 1 casa 18</t>
  </si>
  <si>
    <t>310 2959225</t>
  </si>
  <si>
    <t>656824765</t>
  </si>
  <si>
    <t>felipeotero137@gmail.com</t>
  </si>
  <si>
    <t>936-2024</t>
  </si>
  <si>
    <t>LEONEL GONZALEZ MORENO</t>
  </si>
  <si>
    <t>Callé 133 # 95 -21</t>
  </si>
  <si>
    <t>237207048</t>
  </si>
  <si>
    <t>lio.leon1946@gmail.com</t>
  </si>
  <si>
    <t>IVAN DARIO PRIETO AGUACIA</t>
  </si>
  <si>
    <t>30 días.</t>
  </si>
  <si>
    <t>Carrera 148a # 138f42</t>
  </si>
  <si>
    <t>0268209996</t>
  </si>
  <si>
    <t>ivandarioprieto@hotmail.es</t>
  </si>
  <si>
    <t>938-2024</t>
  </si>
  <si>
    <t>MIGUEL FEDERICO NOVOA REY</t>
  </si>
  <si>
    <t>Cra12a#2-56 sur</t>
  </si>
  <si>
    <t>24132556723</t>
  </si>
  <si>
    <t>miguel.novoa1991@gmail.com</t>
  </si>
  <si>
    <t>939-2024</t>
  </si>
  <si>
    <t>ALVARO DIAZ GRANADOS DE PABLO</t>
  </si>
  <si>
    <t>1 meses y 15 días.</t>
  </si>
  <si>
    <t>COLPATRIA</t>
  </si>
  <si>
    <t>Carrera 18 # 112 - 44</t>
  </si>
  <si>
    <t>66684895193</t>
  </si>
  <si>
    <t>Alvaroedd@hotmail.com</t>
  </si>
  <si>
    <t>941-2024</t>
  </si>
  <si>
    <t>LEIDY VIVIANA BOCANEGRA</t>
  </si>
  <si>
    <t>PRESTAR LOS SERVICIOS PARA EL APOYO EN EL FUNCIONAMIENTO Y LA DINAMIZACIÓN DE LAS ACTIVIDADES DE LA CASA MEMORIA DE LA LOCALIDAD DE SUBA.</t>
  </si>
  <si>
    <t xml:space="preserve">JULIA YOLIMA MARINES QUIÑONES </t>
  </si>
  <si>
    <t>C.C. No. 69.008.042 de Mocoa</t>
  </si>
  <si>
    <t xml:space="preserve">Carrera 132a # 129a 15 </t>
  </si>
  <si>
    <t>6342057418</t>
  </si>
  <si>
    <t>vivianabocanegra54@gmail.com</t>
  </si>
  <si>
    <t>BLANCA NIEVES OSPINA PACHECO</t>
  </si>
  <si>
    <t>APOYAR EN EL FORTALECIMIENTO E INCLUSIÓN DE LAS COMUNIDADES INDÍGENA, NEGRAS, AFROCOLOMBIANAS, AFRODESCENDIENTES, RAIZALES Y PALENQUERAS EN EL MARCODE LA POLÍTICA PÚBLICA DISTRITAL PARA EL RECONOCIMIENTO DE SABERES ANCESTRALES EN MEDICINA EN LA LOCALIDAD DE SUBA</t>
  </si>
  <si>
    <t>CALLE 158 B # 96 79</t>
  </si>
  <si>
    <t>madretierrabn@hotmail.com</t>
  </si>
  <si>
    <t>943-2024</t>
  </si>
  <si>
    <t>LUIS ALBERTO YOPASA CRUZ</t>
  </si>
  <si>
    <t>Cr 95 A nº 129 B . 70</t>
  </si>
  <si>
    <t>24025221281</t>
  </si>
  <si>
    <t>utiguayopasa@gmail.com</t>
  </si>
  <si>
    <t>JAVIER ALEJANDRO GUERRA GUERRA</t>
  </si>
  <si>
    <t>CALLE 9A 2-06</t>
  </si>
  <si>
    <t xml:space="preserve"> 0550489801249041</t>
  </si>
  <si>
    <t>yavojag-06@hotmail.com</t>
  </si>
  <si>
    <t>946-2024</t>
  </si>
  <si>
    <t>LAURA ALEXANDRA VERGARA ROMERO</t>
  </si>
  <si>
    <t>(18) DIAS</t>
  </si>
  <si>
    <t xml:space="preserve">POR VENIR </t>
  </si>
  <si>
    <t xml:space="preserve">Cra79c #40a-45 sur </t>
  </si>
  <si>
    <t xml:space="preserve">	04558467610</t>
  </si>
  <si>
    <t>lauravergararomero@hotmail.com</t>
  </si>
  <si>
    <t>947-2024</t>
  </si>
  <si>
    <t>LIZA MINNELLI CELIS</t>
  </si>
  <si>
    <t xml:space="preserve">Kra 97 # 131 b 64 </t>
  </si>
  <si>
    <t>19867059680</t>
  </si>
  <si>
    <t>lipamema@gmail.com</t>
  </si>
  <si>
    <t>JAVIER ORLANDO PAEZ RODRIGUEZ</t>
  </si>
  <si>
    <t>CARRERA 24 No. 1 - 135 SUR - MADRID, CUNDINAMARCA</t>
  </si>
  <si>
    <t>622828676</t>
  </si>
  <si>
    <t>ESKALONES1988@GMAIL.COM</t>
  </si>
  <si>
    <t>LUZ NELLYZ SANTANA</t>
  </si>
  <si>
    <t>Calle 146b # 90-37</t>
  </si>
  <si>
    <t>850290172</t>
  </si>
  <si>
    <t>santana.nelly11@gmail.com</t>
  </si>
  <si>
    <t>RICHAR ENRIQUE VAZQUEZ TORRES</t>
  </si>
  <si>
    <t>Calle 129 124-31</t>
  </si>
  <si>
    <t>59656380343</t>
  </si>
  <si>
    <t>richardvasquezt@hotmail.es</t>
  </si>
  <si>
    <t>951-2024</t>
  </si>
  <si>
    <t>AURA VIVIANA CASTILLO FAJARDO</t>
  </si>
  <si>
    <t>PRESTAR LOS SERVICIOS DE APOYO EN EL ÁREA DE GESTIÓN DEL DESARROLLO LOCAL, REALIZANDO ACTIVIDADES ADMINISTRATIVAS PARA EL RECONOCIMIENTO DE SABERES ANCESTRALES EN MEDICINA EN LA LOCALIDAD DE SUBA, EN DESARROLLO DEL PROYECTO 1967</t>
  </si>
  <si>
    <t>CARRERA 111 A 145 -87</t>
  </si>
  <si>
    <t xml:space="preserve">	24085558094</t>
  </si>
  <si>
    <t>auraviviana1811@hotmail.com</t>
  </si>
  <si>
    <t>952-2024</t>
  </si>
  <si>
    <t>MARY LUZ SARMIENTO GOMEZ</t>
  </si>
  <si>
    <t>Carrera 103b #150c-30</t>
  </si>
  <si>
    <t xml:space="preserve">	111820288694</t>
  </si>
  <si>
    <t>mary012878@hotmail.com</t>
  </si>
  <si>
    <t>CINDY CAROLINA GONZALEZ MOYA</t>
  </si>
  <si>
    <t>EL CONTRATO QUE SE PRETENDE CELEBRAR, TENDRÁ POR OBJETO PRESTAR SERVICIOS PROFESIONALES COMO APOYO A LA COORDINACIÓN DEL SISTEMA DEPORTIVO INTEGRADO, PROMOVIENDO LA PARTICIPACIÓN CIUDADANA EN LAS PRÁCTICAS DEPORTIVAS; MEDIANTE EL USO DE METODOLOGÍAS, PROMOVIENDO UNA MEJOR CALIDAD DE VIDA Y APROVECHAMIENTO DEL TIEMPO LIBRE EN LOS HABITANTES DE LA LOCALIDAD DE SUBA.</t>
  </si>
  <si>
    <t>CALLE 136 A 101 B 41</t>
  </si>
  <si>
    <t>0550477900054248</t>
  </si>
  <si>
    <t>carolinagonzalez1946@gmail.com</t>
  </si>
  <si>
    <t>955-2024</t>
  </si>
  <si>
    <t>ANDRES FELIPE  MEZA DIAZ</t>
  </si>
  <si>
    <t>Carrera 141 A # 132  D - 11</t>
  </si>
  <si>
    <t>111702350392</t>
  </si>
  <si>
    <t>andresmezad2519@gmail.com</t>
  </si>
  <si>
    <t>958-2024</t>
  </si>
  <si>
    <t xml:space="preserve">YERIK ANDREY LOPEZ BETANCOURT
</t>
  </si>
  <si>
    <t>29 días.</t>
  </si>
  <si>
    <t>PRESTAR LOS SERVICIOS DE APOYO TÉCNICO EN EL ÁREA DE GESTIÓN DEL DESARROLLO LOCAL REALIZANDO APOYO A LAS ACTIVIDADES RELACIONADAS CON LAS DIFERENTES ETAPAS CONTRACTUALES DE LOS PROYECTOS DE INVERSIÓN DESTINADOS A LA INTERVENCIÓN DE LA MALLA VIAL, ESPACIO PÚBLICO, CICLO INFRAESTRUCTURA, INFRAESTRUCTURA CULTURAL, MEJORAMIENTO DE VIVIENDA RURAL Y PARQUES DE LA LOCALIDAD DE SUBA</t>
  </si>
  <si>
    <t xml:space="preserve">Calle 68c sur # 80n 88 </t>
  </si>
  <si>
    <t>24086350200</t>
  </si>
  <si>
    <t>yerik3217@gmail.com</t>
  </si>
  <si>
    <t>JUAN PABLO SARMIENTO ROJAS</t>
  </si>
  <si>
    <t>PRESTAR SUS SERVICIOS PROFESIONALES ESPECIALIZADOS EN EL ÁREA DE GESTIÓN DEL DESARROLLO LOCAL, APOYANDO LA ESTRUCTURACIÓN FINANCIERA, ADMINISTRATIVA Y TÉCNICA, ASÍ COMO LA FORMULACIÓN DE LOS PROYECTOS DE INVERSIÓN Y SEGUIMIENTO EN ASPECTOS TÉCNICOS, ADMINISTRATIVOS Y FINANCIEROS DE LOS DIFERENTES PROYECTOS Y CONTRATOS ASIGNADOS, EN EL MARCO DEL PLAN DE DESARROLLO LOCAL DE SUBA.</t>
  </si>
  <si>
    <t>CRA 92 No. 162 -40 casa 106</t>
  </si>
  <si>
    <t>24123147637</t>
  </si>
  <si>
    <t>juanpablosarmiento68@gmail.com</t>
  </si>
  <si>
    <t>963-2024</t>
  </si>
  <si>
    <t>EDUAR JAMIR LOZANO VERA</t>
  </si>
  <si>
    <t>2 meses 15 días.</t>
  </si>
  <si>
    <t>13 días</t>
  </si>
  <si>
    <t>CALLE 79 A # 62 - 03 PISO 3</t>
  </si>
  <si>
    <t>0175312164</t>
  </si>
  <si>
    <t>edwar.1994l@gmail.com</t>
  </si>
  <si>
    <t>NATALIA RAMIREZ ROMERO</t>
  </si>
  <si>
    <t>carrera 87 No 17 - 35</t>
  </si>
  <si>
    <t>05380935068</t>
  </si>
  <si>
    <t>natara_114@hotmail.com</t>
  </si>
  <si>
    <t>EDWIN ALEXANDER JIMENEZ GUERRERO</t>
  </si>
  <si>
    <t xml:space="preserve">Calle 129D # 103-45 </t>
  </si>
  <si>
    <t>91272623967</t>
  </si>
  <si>
    <t>alexjimbass@gmail.com</t>
  </si>
  <si>
    <t>ANDRES RUEDA SANCHEZ</t>
  </si>
  <si>
    <t>Carrera 12c #152-63</t>
  </si>
  <si>
    <t>4392025841</t>
  </si>
  <si>
    <t>aruedaclick@hotmail.com</t>
  </si>
  <si>
    <t>969-2024</t>
  </si>
  <si>
    <t>JUAN CARLOS MONSALVE TORRES</t>
  </si>
  <si>
    <t>PRESTAR SERVICIOS PROFESIONALES PARA REALIZAR ANÁLISIS DE DATOS PARA LA TOMA DE DECISIONES INFORMADAS EN LA ALCALDÍA LOCAL DE SUBA, MEDIANTE LA IMPLEMENTACIÓN DE HERRAMIENTAS DE ANALÍTICA INSTITUCIONAL Y LA GENERACIÓN DE INFORMES Y VISUALIZACIONES DE DATOS.</t>
  </si>
  <si>
    <t>C.C. No. 80.912.935 de Bogotá</t>
  </si>
  <si>
    <t>Calle 143# 118-20 Int L Apto 304</t>
  </si>
  <si>
    <t>20115818896</t>
  </si>
  <si>
    <t>Juank.monsalve@gmail.com</t>
  </si>
  <si>
    <t>970-2024</t>
  </si>
  <si>
    <t>21 días.</t>
  </si>
  <si>
    <t>PRESTACIÓN DE SERVICIOS PROFESIONALES ESPECIALIZADOS AL DESPACHO DE LA ALCALDÍA LOCAL DE SUBA EN LO CONCERNIENTE AL DESARROLLO DE LAS COMPETENCIAS DE CADA UNA DE LAS ÁREAS</t>
  </si>
  <si>
    <t>Carrera 53 c 131 a 91</t>
  </si>
  <si>
    <t>971-2024</t>
  </si>
  <si>
    <t>DIANA ALEXANDRA DEL VALLE</t>
  </si>
  <si>
    <t>PRESTAR SERVICIOS PROFESIONALES AL ÁREA DE GESTIÓN DEL DESARROLLO LOCAL DE LA ALCALDÍA LOCAL DE SUBA, PARA APOYAR LA ESTRUCTURACIÓN, FORMULACIÓN, EVALUACIÓN Y SEGUIMIENTO A LOS PROYECTOS DE INVERSIÓN ENFOCADOS A LA REALIZACIÓN DE LAS ACCIONES INTEGRALES HACIA LA COMUNIDAD, DANDO CUMPLIMIENTO EFECTIVO AL COMPONENTE ACCIONES PARA LA DISMINUCIÓN LOS FACTORES DE RIESGO FRENTE AL CONSUMO DE SUSTANCIAS PSICOACTIVAS DEL PROYECTO 1967 - SUBA SALUDABLE Y SIN BARRERAS</t>
  </si>
  <si>
    <t>CALLE 118 60 40 MULTIFAMILIAR NIZA</t>
  </si>
  <si>
    <t>06486964262</t>
  </si>
  <si>
    <t>dianaalexandra.delvalle28@gmail.com</t>
  </si>
  <si>
    <t>LUIS GABRIEL SALGADO RIVAS</t>
  </si>
  <si>
    <t>PRESTACION DE SERVICIOS PROFESIONALES PARA REALIZAR EL PROCESO DE MEDICIÓN POSTERIOR, CALCULO DE DETERIORO Y EL AVALUO DE LOS BIENES DE PROPIEDAD O ADMINISTRADOS POR EL FONDO DE DESARROLLO LOCAL DE SUBA.</t>
  </si>
  <si>
    <t>CALLE 57 # 52-40 OFICINA 413</t>
  </si>
  <si>
    <t>0570007770332323</t>
  </si>
  <si>
    <t>gabosalgad@gmail.com</t>
  </si>
  <si>
    <t>974-2024</t>
  </si>
  <si>
    <t>LEIDY ESCOBAR</t>
  </si>
  <si>
    <t xml:space="preserve">APOYAR ADMINISTRATIVA Y ASISTENCIALMENTE A LAS INSPECCIONES DE POLICÍA DE LA LOCALIDAD	 </t>
  </si>
  <si>
    <t>Carrera 128 145 20</t>
  </si>
  <si>
    <t>0550488447940559</t>
  </si>
  <si>
    <t>lkec120@hotmail.com</t>
  </si>
  <si>
    <t>975-2024</t>
  </si>
  <si>
    <t>ANGEL YESIT QUINTERO SANCHEZ</t>
  </si>
  <si>
    <t>Calle 141b 111a19</t>
  </si>
  <si>
    <t>030366793</t>
  </si>
  <si>
    <t>yesitquintero9730@gmail.com</t>
  </si>
  <si>
    <t>976-2024</t>
  </si>
  <si>
    <t>DAYANNA MARIA LOPEZ ROBAYO</t>
  </si>
  <si>
    <t>1 meses 15 días.</t>
  </si>
  <si>
    <t>PRESTAR SERVICIOS PROFESIONALES AL ÁREA DE GESTIÓN DEL DESARROLLO LOCAL DE LA ALCALDÍA LOCAL DE SUBA, PARA EJECUTAR ACCIONES DE DIÁLOGO CONCIENTE Y TRANSFORMADOR, PLANES PARTICIPATIVOS PARA EL CUIDADO Y CANALIZACIÓN TRANSECTORIAL PARA EL CUIDADO DEL COMPONENTE ACCIONES PARA LA DISMINUCIÓN DE LOS FACTORES DE RIESGO FRENTE AL CONSUMO DE SUSTANCIAS PSICOACTIVAS DEL PROYECTO 1967 - SUBA SALUDABLE Y SIN BARRERAS</t>
  </si>
  <si>
    <t>KR 30 # 13 - 130</t>
  </si>
  <si>
    <t>69800036712</t>
  </si>
  <si>
    <t>DAYANNALOPEZ73@GMAIL.COM</t>
  </si>
  <si>
    <t>978-2024</t>
  </si>
  <si>
    <t>YESSICA KATHERIN ALVAREZ MURCIA</t>
  </si>
  <si>
    <t>2 meses -1 días.</t>
  </si>
  <si>
    <t>Cra 125 A #73-08</t>
  </si>
  <si>
    <t xml:space="preserve">	24072072392</t>
  </si>
  <si>
    <t>yessialvarez888@gmail.com</t>
  </si>
  <si>
    <t>980-2024</t>
  </si>
  <si>
    <t>ADRIANA PAOLA RODRIGUEZ ROJAS</t>
  </si>
  <si>
    <t>Carrera 50#129-24</t>
  </si>
  <si>
    <t xml:space="preserve">596 00000998 </t>
  </si>
  <si>
    <t xml:space="preserve">Adrianapaolarodriguez1214@gmail.com </t>
  </si>
  <si>
    <t>981-2024</t>
  </si>
  <si>
    <t>PERLA MARÍA DE LOS ÁNGELES BERMÚDEZ VANEGAS</t>
  </si>
  <si>
    <t>calle 93 no. 15-59</t>
  </si>
  <si>
    <t>perlaboecler@gmail.com</t>
  </si>
  <si>
    <t>983-2024</t>
  </si>
  <si>
    <t xml:space="preserve">DIEGO ALEJANDRO OLARTE ROJAS </t>
  </si>
  <si>
    <t xml:space="preserve">	PRESTAR LOS SERVICIOS PROFESIONALES EN EL ÁREA DE GESTIÓN DEL DESARROLLO LOCAL REALIZANDO APOYO A LAS ACTIVIDADES RELACIONADAS CON LAS DIFERENTES ETAPAS CONTRACTUALES DE LOS DIFERENTES PROYECTOS DE INVERSIÓN DESTINADOS A LA INTERVENCIÓN DE LA MALLA VIAL, ESPACIO PÚBLICO Y PARQUES DE LA LOCALIDAD DE SUBA, EN CUMPLIMIENTO DE LAS METAS DEL PLAN DE DESARROLLO LOCAL Y DEMÁS TEMAS AFINES DEL PROYECTO DE INVERSIÓN 1970 - SUBA RECUPERA Y MANTIENE SUS PARQUES.</t>
  </si>
  <si>
    <t>Cll 123 i bis #93-20</t>
  </si>
  <si>
    <t>462400074664</t>
  </si>
  <si>
    <t>Olartediego9d@gmail.com</t>
  </si>
  <si>
    <t>986-2024</t>
  </si>
  <si>
    <t>ANDRÉ XOEL FERRO MARTINEZ</t>
  </si>
  <si>
    <t>PRESTAR LOS SERVICIOS TECNICOS AL ÁREA DE GESTIÓN DEL DESARROLLO LOCAL PARA APOYAR AL ALCALDE LOCAL EN LA PROMOCIÓN, ARTICULACIÓN, ACOMPAÑAMIENTO Y SEGUIMIENTO EN MATERIA SOCIAL PARA IMPULSAR EL DESARROLLO DE LAS ACTIVIDADES RELACIONADAS CON LA POBLACIÓN LGBTI.</t>
  </si>
  <si>
    <t xml:space="preserve">Cra 95 a 136 - 47 Int 5 Apt 502 </t>
  </si>
  <si>
    <t>24077599049</t>
  </si>
  <si>
    <t>Acferrom@gmail.com</t>
  </si>
  <si>
    <t>987-2024</t>
  </si>
  <si>
    <t>JUVENAL ARÉVALO MONTENEGRO</t>
  </si>
  <si>
    <t>Transversal 94L #86A 10</t>
  </si>
  <si>
    <t>0392108148</t>
  </si>
  <si>
    <t>jarevalomontenegro@gmail.com</t>
  </si>
  <si>
    <t>988-2024</t>
  </si>
  <si>
    <t>GERMÁN ISIDRO QUINTANA RODRÍGUEZ</t>
  </si>
  <si>
    <t>Calle 153 # 7 B-60 Apartamento 503, Cedro Golf</t>
  </si>
  <si>
    <t>quinge@hotmail.es</t>
  </si>
  <si>
    <t>989-2024</t>
  </si>
  <si>
    <t>CLELIA AURORA VELASQUEZ ROA</t>
  </si>
  <si>
    <t>1 meses 17 días.</t>
  </si>
  <si>
    <t>EL CONTRATO QUE SE PRETENDE CELEBRAR, TENDRÁ POR OBJETO APOYAR EN LAS TAREAS OPERATIVAS DE CARÁCTER ARCHIVÍSTICO DESARROLLADAS EN LA ALCALDÍA LOCAL PARA GARANTIZAR LA APLICACIÓN CORRECTA DE LOS PROCEDIMIENTOS TÉCNICOS.</t>
  </si>
  <si>
    <t>calle 48 w sur 5 J 74</t>
  </si>
  <si>
    <t xml:space="preserve">	24053607425</t>
  </si>
  <si>
    <t>cleliaaurora@hotmail.com</t>
  </si>
  <si>
    <t>990-2024</t>
  </si>
  <si>
    <t>JORGE OSWALDO BARRERA RODRIGUEZ</t>
  </si>
  <si>
    <t>1 meses 26 días.</t>
  </si>
  <si>
    <t>PRESTACIÓN DE SERVICIOS PROFESIONALES PARA REALIZAR EL PROCESO DE MEDICIÓN POSTERIOR, CALCULO DE DETERIORO Y EL AVALÚO DE LOS BIENES DE PROPIEDAD O ADMINISTRADOS POR EL FONDO DE DESARROLLO LOCAL DE SUBA.</t>
  </si>
  <si>
    <t>CL 140 103F 13</t>
  </si>
  <si>
    <t>24093053730</t>
  </si>
  <si>
    <t>djobirod@gmail.com</t>
  </si>
  <si>
    <t>991-2024</t>
  </si>
  <si>
    <t>ANGELICA MARÍA ALCALÁ RONDÓN</t>
  </si>
  <si>
    <t xml:space="preserve">Calle 65 bis #86-50 </t>
  </si>
  <si>
    <t>0202006745</t>
  </si>
  <si>
    <t>angelicaalcala1014@gmail.com</t>
  </si>
  <si>
    <t>1003-2024</t>
  </si>
  <si>
    <t>DANIEL CAMILO TAMAYO PINEDA</t>
  </si>
  <si>
    <t>PRESTAR SERVICIOS PROFESIONALES PARA APOYAR AL ALCALDE LOCAL EN LOS PROCESOS DE PROMOCIÓN, ACOMPAÑAMIENTO Y ATENCIÓN DE LAS INSTANCIAS DE COORDINACIÓN INTERINSTITUCIONALES Y LAS INSTANCIAS DE PARTICIPACIÓN LOCALES, ASÍ COMO LOS PROCESOS COMUNITARIOS EN LA LOCALIDAD</t>
  </si>
  <si>
    <t>Carrera 92#75-28 apt 504</t>
  </si>
  <si>
    <t xml:space="preserve">583219993 </t>
  </si>
  <si>
    <t>Danielctamayo@gmail.com</t>
  </si>
  <si>
    <t>995-2024</t>
  </si>
  <si>
    <t>MARISOL BARRERA ARIZA</t>
  </si>
  <si>
    <t>DEVOLUCIÓN DE SALDOS</t>
  </si>
  <si>
    <t>FALTA INFORMACIÓN</t>
  </si>
  <si>
    <t xml:space="preserve">	24040704159</t>
  </si>
  <si>
    <t>barreramarisol123@gmail.com</t>
  </si>
  <si>
    <t>1007-2024</t>
  </si>
  <si>
    <t>OSCAR PARADA ROZO</t>
  </si>
  <si>
    <t>Diagonal 146# 128-70</t>
  </si>
  <si>
    <t>0550488447314425</t>
  </si>
  <si>
    <t>oscarparada649@gmail.com</t>
  </si>
  <si>
    <t>1019-2024</t>
  </si>
  <si>
    <t>OTTO FREDDY ROSSERO ESCOBAR</t>
  </si>
  <si>
    <t>Cll 66 N. 124 64</t>
  </si>
  <si>
    <t>24137644733</t>
  </si>
  <si>
    <t>freddyrossero@hotmail.com</t>
  </si>
  <si>
    <t>1020-2024</t>
  </si>
  <si>
    <t>LEIDY JOHANA GUILLEN VILLALOBOS</t>
  </si>
  <si>
    <t>CALLE 148#98-40</t>
  </si>
  <si>
    <t xml:space="preserve">	0550488404840909</t>
  </si>
  <si>
    <t>leguivi31@hotmail.com</t>
  </si>
  <si>
    <t>1030-2024</t>
  </si>
  <si>
    <t>JONATHAN STEVEN SILVA SANCHEZ</t>
  </si>
  <si>
    <t>CR 121 C 129 D 24</t>
  </si>
  <si>
    <t>0550488444144296</t>
  </si>
  <si>
    <t>stevensilva120922@gmail.com</t>
  </si>
  <si>
    <t>1040-2024</t>
  </si>
  <si>
    <t>VICTOR MANUEL CALDERON HERNANDEZ</t>
  </si>
  <si>
    <t>1 meses 16 días.</t>
  </si>
  <si>
    <t>CALLE 128 D BIS # 87B-66</t>
  </si>
  <si>
    <t xml:space="preserve">	24071615912</t>
  </si>
  <si>
    <t>vicalemaf@gmail.com</t>
  </si>
  <si>
    <t xml:space="preserve">OBJETO DEL CONTRATO
</t>
  </si>
  <si>
    <t>SALDO CRP A 25/09/2025</t>
  </si>
  <si>
    <t>DECLARA RENTA</t>
  </si>
  <si>
    <t>DEPENDIENTES</t>
  </si>
  <si>
    <t>TIPO DOCUMENTO DEPENDIENTE</t>
  </si>
  <si>
    <t># DOCUMENTO DEPENDIENTE</t>
  </si>
  <si>
    <t>KATIA JHOANA BARBOSA LOPEZ</t>
  </si>
  <si>
    <t xml:space="preserve">11 meses </t>
  </si>
  <si>
    <t>PRESTAR LOS SERVICIOS DE APOYO EN LAS ACTIVIDADES ADMINISTRATIVAS PROPIAS EN EL AREA GESTION DE DESARROLLO LOCAL Y APOYO A LAS DIFERENTES ACTIVIDADES QUE REQUIERA EL ALCALDE(SA) LOCAL</t>
  </si>
  <si>
    <t>5 meses y 15 días</t>
  </si>
  <si>
    <t>CARRERA 86 # 146-61</t>
  </si>
  <si>
    <t>0550488404001759</t>
  </si>
  <si>
    <t>CARLOS MANUEL ROZO CRUZ</t>
  </si>
  <si>
    <t xml:space="preserve">6 meses </t>
  </si>
  <si>
    <t>PRESTAR SERVICIOS DE APOYO EN LAS ACCIONES DE PROMOCIÓN DE LA DEFENSA, CONVIVENCIA, PROTECCIÓN Y BIENESTAR DE LOS ANIMALES DOMÉSTICOS Y SILVESTRES, ASÍ COMO EN LA IMPLEMENTACIÓN DE ESTRATEGIAS DE CULTURA Y PARTICIPACIÓN CIUDADANA PARA EL CUMPLIMIENTO DE METAS DEL PLAN DE DESARROLLO LOCAL.</t>
  </si>
  <si>
    <t>Avenida Carrera 118 # 137ª - 19</t>
  </si>
  <si>
    <t>24109156589</t>
  </si>
  <si>
    <t>produccionescarlospopular@gmail.com</t>
  </si>
  <si>
    <t>No</t>
  </si>
  <si>
    <t>annitadiaz2110@gmail.com</t>
  </si>
  <si>
    <t>DAVID ALEJANDRO HURTADO PALMA</t>
  </si>
  <si>
    <t>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t>
  </si>
  <si>
    <t xml:space="preserve">N/A     </t>
  </si>
  <si>
    <t>Diagonal 48j sur #1-96 int 11 casa 26</t>
  </si>
  <si>
    <t>dalejandrohurtadop@gmail.com</t>
  </si>
  <si>
    <t>Si</t>
  </si>
  <si>
    <t>TI</t>
  </si>
  <si>
    <t>1023304949</t>
  </si>
  <si>
    <t>DAVIVIENDA S.A</t>
  </si>
  <si>
    <t>BANCOLOMBIA S.A</t>
  </si>
  <si>
    <t>2 meses 28 días</t>
  </si>
  <si>
    <t>alvarocubillosutl@gmail.com</t>
  </si>
  <si>
    <t>3 meses 16 días</t>
  </si>
  <si>
    <t>diana.aguilar@gobiernobogota.gov.co</t>
  </si>
  <si>
    <t>adrianasanchezlegal@gmail.com</t>
  </si>
  <si>
    <t>2 meses 14 días</t>
  </si>
  <si>
    <t>1 me y 7 días</t>
  </si>
  <si>
    <t>TV 53D 129 94</t>
  </si>
  <si>
    <t>DAVIVIENDA</t>
  </si>
  <si>
    <t>6200682893</t>
  </si>
  <si>
    <t xml:space="preserve">DESARROLLO ECONÓMICO </t>
  </si>
  <si>
    <t>forestalsuba@gmail.com</t>
  </si>
  <si>
    <t>luufer21@hotmail.com</t>
  </si>
  <si>
    <t>CLELIA AURORA VELASQUEZ  ROA</t>
  </si>
  <si>
    <t>C.C. No. 51.790.928 de Bogotá D.C.</t>
  </si>
  <si>
    <t>tatianav_v@yahoo.com</t>
  </si>
  <si>
    <t>SCOTIABANK COLPATRIA S A</t>
  </si>
  <si>
    <t>JUAN DAVID LONDOÑO GONZÁLEZ</t>
  </si>
  <si>
    <t xml:space="preserve">PEDRO DARÍO ALVAREZ CASTAÑEDA </t>
  </si>
  <si>
    <t>C.C. No. 79642822 de Bogotá D.C.</t>
  </si>
  <si>
    <t>juana.cadavid@gmail.com</t>
  </si>
  <si>
    <t>danielfelipe2301@gmail.com</t>
  </si>
  <si>
    <t>Del 22/08/2024 al 25/08/2025</t>
  </si>
  <si>
    <t>1 meses 7 días</t>
  </si>
  <si>
    <t>1 meses 11 días</t>
  </si>
  <si>
    <t xml:space="preserve">GERENCIAS DE LA SOLUCIÓN </t>
  </si>
  <si>
    <t xml:space="preserve">8 meses </t>
  </si>
  <si>
    <t>PRESTAR SERVICIOS PROFESIONALES ESPECIALIZADOS PARA ACOMPAÑAR LA EJECUCIÓN DE LOS PROYECTOS ESTRATÉGICOS DEL PLAN DE DESARROLLO LOCAL Y TEMAS AFINES DE PRIORIDAD DE LA ALCALDÍA LOCAL DE SUBA.</t>
  </si>
  <si>
    <t>DESPACHO - SECRETARIA PRIVADA</t>
  </si>
  <si>
    <t>3 meses y 3 días</t>
  </si>
  <si>
    <t>Carrera 128 #144-28 Int. 14 Apto 255</t>
  </si>
  <si>
    <t>FINANDINA S.A</t>
  </si>
  <si>
    <t>quiroz.jessica@gmail.com</t>
  </si>
  <si>
    <t>6 meses</t>
  </si>
  <si>
    <t>PRESTAR LOS SERVICIOS DE APOYO EN EL ÁREA DE GESTIÓN DEL DESARROLLO LOCAL, REALIZANDO ACTIVIDADES ADMINISTRATIVAS EN LAS DIFERENTES ETAPAS DE LOS PROCESOS DE ADQUISICIÓN DE BIENES Y SERVICIOS EN LOS APLICATIVOS A LOS QUE HAYA LUGAR</t>
  </si>
  <si>
    <t xml:space="preserve">COMPENSAR </t>
  </si>
  <si>
    <t xml:space="preserve">COLPENSIONES </t>
  </si>
  <si>
    <t>Calle 128 D BIS # 87 B 79</t>
  </si>
  <si>
    <t>bssbborja@hotmail.com</t>
  </si>
  <si>
    <t xml:space="preserve">MARIA CAMILA CABRERA GONZALEZ </t>
  </si>
  <si>
    <t>PRESTAR EL APOYO ASISTENCIAL A LAS COMISIONES DE LA JUNTA ADMINISTRADORA LOCAL.</t>
  </si>
  <si>
    <t>ANDRES FELIPE JIMENEZ FANDIÑO</t>
  </si>
  <si>
    <t>C.C. No. 1.026.285.767 de Bogotá</t>
  </si>
  <si>
    <t>2 meses y 12 días</t>
  </si>
  <si>
    <t>DG  146     128  53</t>
  </si>
  <si>
    <t>mcabrera0521@gmail.com</t>
  </si>
  <si>
    <t xml:space="preserve">ANGELA MARIA LEIVA TENJO </t>
  </si>
  <si>
    <t>Transversal. 126F No. 134 - 76</t>
  </si>
  <si>
    <t>angelaleiva519@gmail.com</t>
  </si>
  <si>
    <t>SHIRLEY ANDREA MALDONADO MALDONADO</t>
  </si>
  <si>
    <t>2 meses y 17 días</t>
  </si>
  <si>
    <t>Carrera 136a # 145-30</t>
  </si>
  <si>
    <t>smaldonado23@hotmail.com</t>
  </si>
  <si>
    <t xml:space="preserve">JORGE DAVID PAEZ ESPINOSA </t>
  </si>
  <si>
    <t>PRESTAR EL APOYO ASISTENCIAL A LAS COMISIONES DE LA JUNTA ADMINISTRADORA LOCAL</t>
  </si>
  <si>
    <t>2 meses y 14 días</t>
  </si>
  <si>
    <t>Calle 128 D N. 86 B - 14</t>
  </si>
  <si>
    <t>jorgedavidpaezespinosa2@gmail.com</t>
  </si>
  <si>
    <t>Prestación de servicios de apoyo a la gestión</t>
  </si>
  <si>
    <t>LUZ MARLEN SAENZ RODRIGUEZ</t>
  </si>
  <si>
    <t>2 meses y 11 días</t>
  </si>
  <si>
    <t>Calle 163 # 54c-68 int. 2 apto. 106</t>
  </si>
  <si>
    <t>luzmsaenztintin@gmail.com</t>
  </si>
  <si>
    <t xml:space="preserve">YEREMI ANDRES RIOS CUISMAN </t>
  </si>
  <si>
    <t>2 meses y 18 días</t>
  </si>
  <si>
    <t>CL 128 B BIS A 87 D 59</t>
  </si>
  <si>
    <t>yere.rios96@gmail.com</t>
  </si>
  <si>
    <t xml:space="preserve">Servicios Apoyo a la Gestión </t>
  </si>
  <si>
    <t>CINDY LORENA PARADA</t>
  </si>
  <si>
    <t>8 meses</t>
  </si>
  <si>
    <t>1 meses y 28 días</t>
  </si>
  <si>
    <t>DG 150 142 40 TO 2 AP 614</t>
  </si>
  <si>
    <t>lorena_8216@hotmail.com</t>
  </si>
  <si>
    <t xml:space="preserve">DAYANNA STEPHANNIE FONSECA VIVAS </t>
  </si>
  <si>
    <t>2 meses y 7 días</t>
  </si>
  <si>
    <t>KR 102 B 151 15</t>
  </si>
  <si>
    <t>dayannafonseca.0508@gmail.com</t>
  </si>
  <si>
    <t>MARIA ANGELICA SOSA FRESNEDA</t>
  </si>
  <si>
    <t>PRESTAR EL APOYO ASISTENCIAL A LAS COMISIONES DE LA JUNTA ADMINISTRADORALOCAL</t>
  </si>
  <si>
    <t>1 meses y 4 días</t>
  </si>
  <si>
    <t>CL 132D 126C 22</t>
  </si>
  <si>
    <t xml:space="preserve">AHORROS </t>
  </si>
  <si>
    <t>evangeline2785@yahoo.com</t>
  </si>
  <si>
    <t xml:space="preserve">YULIANA MARCELA KREYCI DIAZ </t>
  </si>
  <si>
    <t>KR 59 A 130 A 14</t>
  </si>
  <si>
    <t>yulianad226@gmail.com</t>
  </si>
  <si>
    <t>ldanielv@hotmail.com</t>
  </si>
  <si>
    <t>mariadelmarp29@gmail.com</t>
  </si>
  <si>
    <t>1067605491</t>
  </si>
  <si>
    <t>ZAIRA LORENA CALDERÓN GARCÉS</t>
  </si>
  <si>
    <t xml:space="preserve">	PRESTAR SERVICIOS PROFESIONALES AL ÁREA DE GESTIÓN DEL DESARROLLO LOCAL PARA APOYAR LA FORMULACIÓN, SEGUIMIENTO Y EJECUCIÓN DE LOS PROYECTOS DE INVERSIÓN Y/O FUNCIONAMIENTO Y DEMÁS ACCIONES AFINES PARA EL CUMPLIMIENTO DEL PLAN DE GESTIÓN DE LA ALCALDÍA LOCAL DE SUBA.</t>
  </si>
  <si>
    <t xml:space="preserve">Calle 50 a SUR No 81C 29 </t>
  </si>
  <si>
    <t>045-000392-43</t>
  </si>
  <si>
    <t>MERY CONSTANZA MONTAÑA HERNANDEZ</t>
  </si>
  <si>
    <t>C.C. No. 52.890.529 de Bogotá D.C.</t>
  </si>
  <si>
    <t>faricast@hotmail.com</t>
  </si>
  <si>
    <t xml:space="preserve">JHON JAIRO TORO RESTREPO </t>
  </si>
  <si>
    <t>SALUDTOTAL</t>
  </si>
  <si>
    <t>CRA 94 # 78 A 38 Medellín Ant.</t>
  </si>
  <si>
    <t>PRESTAR SERVICIOS PROFESIONALES ESPECIALIZADOS EN EL DESPACHO DE LA ALCALDÍA LOCAL DE SUBA, EN EL PROCESO DE SEGUIMIENTO Y EVALUACIÓN DE LOS PLANES, PROGRAMAS, PROYECTOS Y POLÍTICAS, EN EL CUMPLIMIENTO DE LOS OBJETIVOS TRAZADOS EN EL PLAN DE DESARROLLO LOCAL.</t>
  </si>
  <si>
    <t>DESPACHO - SEGUIMIENTO</t>
  </si>
  <si>
    <t>Carrera 51a 127 75</t>
  </si>
  <si>
    <t>Servicios Profesionales</t>
  </si>
  <si>
    <t>PRESTAR LOS SERVICIOS PROFESIONALES AL ÁREA DE GESTIÓN DEL DESARROLLO LOCAL REALIZANDO LAS ACTIVIDADES FINANCIERAS RELACIONADAS CON LAS DIFERENTES ETAPAS CONTRACTUALES DE LOS PROCESOS DE ADQUISICIÓN DE BIENES Y SERVICIOS QUE HAGA LA ALCALDÍA LOCAL DE SUBA.</t>
  </si>
  <si>
    <t>FERNANDO CLAROS OSORIO</t>
  </si>
  <si>
    <t>KR CRA 8A 99 54 AP 504</t>
  </si>
  <si>
    <t>ferclaros05@yahoo.es</t>
  </si>
  <si>
    <t xml:space="preserve">ANDRES FELIPE TENJO AGUILAR </t>
  </si>
  <si>
    <t>PRESTAR LOS SERVICIOS PROFESIONALES COMO ABOGADO (A) PARA APOYAR LA GESTIÓN CONTRACTUAL DEL ÁREA GESTIÓN DEL DESARROLLO LOCAL DE LA ALCALDÍA LOCAL DE SUBA, EN LOS DIFERENTES PROCESOS DE SELECCIÓN EN SUS ETAPAS PRECONTRACTUAL, CONTRACTUAL Y POSTCONTRACTUA</t>
  </si>
  <si>
    <t>HUGO ERNESTO ORTEGA GUERRERO</t>
  </si>
  <si>
    <t>PRESTAR LOS SERVICIOS PROFESIONALES COMO ABOGADO (A) PARA APOYAR LA GESTIÓN CONTRACTUAL DEL ÁREA GESTIÓN DEL DESARROLLO LOCAL DE LA ALCALDÍA LOCAL DE SUBA,EN LOS DIFERENTES PROCESOS DE SELECCIÓN EN SUS ETAPAS PRECONTRACTUAL, CONTRACTUAL Y POSTCONTRACTUAL</t>
  </si>
  <si>
    <t>Cra. 14B # 161 - 54</t>
  </si>
  <si>
    <t>RAPPI PAY</t>
  </si>
  <si>
    <t>102201433</t>
  </si>
  <si>
    <t>ortega.contratacion@gmail.com</t>
  </si>
  <si>
    <t xml:space="preserve">calla 40B # 87 I - 04 SUR </t>
  </si>
  <si>
    <t xml:space="preserve">CL 128 A 89 99 AP 2405 TO 2 </t>
  </si>
  <si>
    <t>KR 55 152 40 TO 2 AP 404 Mazuren 6</t>
  </si>
  <si>
    <t>NUIP</t>
  </si>
  <si>
    <t>1025331030</t>
  </si>
  <si>
    <t>toledoleandro@outlook.com</t>
  </si>
  <si>
    <t>1032682330</t>
  </si>
  <si>
    <t>PIETRO SIHINOLFI MARQUEZ</t>
  </si>
  <si>
    <t xml:space="preserve">Calle 174 A No. 49 A-20 </t>
  </si>
  <si>
    <t>310 5759045</t>
  </si>
  <si>
    <t>1141600697</t>
  </si>
  <si>
    <t xml:space="preserve">YEISSON FERNANDO GARZON ESPELETA </t>
  </si>
  <si>
    <t xml:space="preserve">MARIA CAROLINA VILLAMARIN JIMENEZ
</t>
  </si>
  <si>
    <t>PRESTAR SERVICIOS PROFESIONALES AL ÁREA DE GESTIÓN DEL DESARROLLO LOCAL DE LA ALCALDÍA LOCAL DE SUBA, PARA APOYAR LA ESTRUCTURACIÓN, FORMULACIÓN, EVALUACIÓN Y SEGUIMIENTO A LOS PROYECTOS DE INVERSIÓN ENFOCADOS A PROMOVER LA SALUD SEXUAL Y REPRODUCTIVA</t>
  </si>
  <si>
    <t xml:space="preserve">JOHANNA LOPEZ SUAREZ </t>
  </si>
  <si>
    <t>C.C. No. 52.371.623 de Bogotá</t>
  </si>
  <si>
    <t xml:space="preserve">POLÍTICA SOCIAL </t>
  </si>
  <si>
    <t>Calle 119 # 72 A-26</t>
  </si>
  <si>
    <t>4792035837</t>
  </si>
  <si>
    <t>carovilla32@hotmail.com</t>
  </si>
  <si>
    <t>1014862770</t>
  </si>
  <si>
    <t>PRESTAR SERVICIOS PROFESIONALES EN EL ÁREA DE GESTIÓN DEL DESARROLLO LOCAL DE LA ALCALDÍA LOCAL DE SUBA, EN EL PROCESO DE FORMULACIÓN, EJECUCIÓN, SEGUIMIENTO Y EVALUACIÓN DE LAS POLÍTICAS, PLANES, PROGRAMAS Y PROYECTOS DE DESARROLLO LOCAL.</t>
  </si>
  <si>
    <t>PRESTAR LOS SERVICIOS PROFESIONALES EN EL ÁREA DE GESTIÓN DEL DESARROLLO LOCAL COMO APOYO A LAS DIFERENTES ACTIVIDADES EN LAS ETAPAS CONTRACTUALES DE LOS PROYECTOS DE INVERSIÓN DESTINADOS A LA INTERVENCIÓN DE LA MALLA VIAL, ESPACIO PÚBLICO DE LA LOCALIDAD DE SUBA</t>
  </si>
  <si>
    <t>CL 157 A 92 06 BL 1</t>
  </si>
  <si>
    <t xml:space="preserve">MONICA ESPERANZA ESQUINAS </t>
  </si>
  <si>
    <t>PRESTAR SERVICIOS PROFESIONALES EN EL CONTROL, SEGUIMIENTO Y APOYO A LA SUPERVISIÓN DE LA EJECUCIÓN DE LOS CONTRATOS ASIGNADOS Y SUSCRITOS POR EL FONDO DE DESARROLLO LOCAL DE SUBA PARA GARANTIZAR EL CORRECTO DESARROLLO Y EJECUCIÓN DE DICHOS CONTRATOS, CONFORME A LAS NORMATIVAS VIGENTES Y LOS TÉRMINOS ESTABLECIDOS</t>
  </si>
  <si>
    <t>Calle 146 # 81-59</t>
  </si>
  <si>
    <t>20525974176</t>
  </si>
  <si>
    <t>monicaesquinas@hotmail.com</t>
  </si>
  <si>
    <t xml:space="preserve">LAURA JULIANA PISCO LOPEZ </t>
  </si>
  <si>
    <t>CL 186 A 16 60</t>
  </si>
  <si>
    <t xml:space="preserve">PAOLA FERNANDA ORTEGÓN PUENTES </t>
  </si>
  <si>
    <t>Ak 80 No.8 - 11</t>
  </si>
  <si>
    <t>004800360515</t>
  </si>
  <si>
    <t>PRESTAR SERVICIOS PROFESIONALES EN EL ÁREA DE GESTIÓN DEL DESARROLLO LOCAL DE LA ALCALDÍA LOCAL DE SUBA EN EL PROCESO DE FORMULACIÓN Y SEGUIMIENTO DE DOCUMENTOS PRECONTRACTUALES, GARANTIZANDO EL MANEJO, VALIDACIÓN Y ACTUALIZACIÓN DE LA INFORMACIÓN EN APLICATIVO SIPSE.</t>
  </si>
  <si>
    <t>mairayhc@hotmail.com</t>
  </si>
  <si>
    <t>PRESTAR SERVICIOS PROFESIONALES EN EL ÁREA DE GESTIÓN DEL DESARROLLO LOCAL DE LA ALCALDÍA LOCAL DE SUBA, PARA APOYAR EN EL PROCESO DE FORMULACIÓN, EJECUCIÓN, SEGUIMIENTO Y EVALUACIÓN DE LAS ACCIONES ENCAMINADAS A PROMOVER Y GARANTIZAR OPORTUNIDADES DE EDUCACIÓN SUPERIOR PARA LA CIUDADANÍA DE LA LOCALIDAD DE SUBA.</t>
  </si>
  <si>
    <t>488447399400</t>
  </si>
  <si>
    <t>PRESTAR SERVICIOS PROFESIONALES AL ÁREA DE GESTIÓN DEL DESARROLLO LOCAL DE LA ALCALDÍA LOCAL DE SUBA, PARA LA COORDINACIÓN, ESTRUCTURACIÓN, FORMULACIÓN, EVALUACIÓN Y SEGUIMIENTO A LOS PROYECTOS DE INVERSIÓN ENFOCADOS A LA REALIZACIÓN DE LAS ACCIONES EDUCATIVAS</t>
  </si>
  <si>
    <t>1031851769</t>
  </si>
  <si>
    <t>PRESTAR SERVICIOS PROFESIONALES DE APOYO EN EL ÁREA DE GESTIÓN DEL DESARROLLO LOCAL DE LA ALCALDÍA LOCAL DE SUBA, PARA APOYAR EN EL PROCESO DE FORMULACIÓN, EJECUCIÓN, SEGUIMIENTO Y EVALUACIÓN DE LAS ACCIONES ENCAMINADAS AL FORTALECIMIENTO DEL TEJIDO SOCIAL DE LA LOCALIDAD DE SUBA.</t>
  </si>
  <si>
    <t>KR 30# 13 - 130</t>
  </si>
  <si>
    <t>dayannalopez73@gmail.com</t>
  </si>
  <si>
    <t>JAZMIN MOYANO</t>
  </si>
  <si>
    <t>PRESTAR SERVICIOS PROFESIONALES COMO APOYO AL ÁREA DE GERENCIAS DE LA SOLUCIÓN, EN PROCESOS Y PROCEDIMIENTOS DE PRESUPUESTO DE LA ALCALDÍA LOCAL DE SUBA.</t>
  </si>
  <si>
    <t>2 meses y 19 días</t>
  </si>
  <si>
    <t xml:space="preserve">Famisanar </t>
  </si>
  <si>
    <t>KR 94 151 36</t>
  </si>
  <si>
    <t>91262222298</t>
  </si>
  <si>
    <t>jazmina.moyanoo@gmail.com</t>
  </si>
  <si>
    <t>2 meses y 20 días</t>
  </si>
  <si>
    <t>PRESTAR SERVICIOS PROFESIONALES ESPECIALIZADOS COMO ABOGADO PARA APOYAR EL DESPACHO DE LA ALCALDÍA LOCAL DE SUBA, EN EL SEGUIMIENTO Y REQUERIMIENTOS DE LOS ENTES DE CONTROL, GESTIÓN CONTRACTUAL Y DEMÁS ASUNTOS DE ÍNDOLE JURÍDICO Y ADMINISTRATIVO QUE SEAN DESIGNADOS POR EL ALCALDE LOCAL.</t>
  </si>
  <si>
    <t>DESPACHO - ABOGADO IAS</t>
  </si>
  <si>
    <t>PRESTAR SERVICIOS PROFESIONALES PARA APOYAR LOS PROCESOS DE MANEJO DEL PRESUPUESTO DEL FONDO DE DESARROLLO LOCAL DE SUBA.</t>
  </si>
  <si>
    <t xml:space="preserve"> TV 53 D 129 94 AP 2-207 </t>
  </si>
  <si>
    <t>006200682893</t>
  </si>
  <si>
    <t xml:space="preserve">JOSE SERAFIN AGUILLON ROJAS </t>
  </si>
  <si>
    <t>KR 94 127 42</t>
  </si>
  <si>
    <t>311 219 35 42</t>
  </si>
  <si>
    <t>serafin.aguillon66@gmail.com</t>
  </si>
  <si>
    <t xml:space="preserve">EDISON GERARDO CASTILLO GOMEZ </t>
  </si>
  <si>
    <t>PRESTAR SERVICIOS PROFESIONALES ESPECIALIZADOS PARA ACOMPAÑAR LA EJECUCIÓN DE LOS PROYECTOS ESTRATÉGICOS RELACIONADOS CON SEGURIDAD CIUDADANA DEL PLAN DE DESARROLLO LOCAL Y TEMAS AFINES DE PRIORIDAD DE LA ALCALDÍA LOCAL DE SUBA.</t>
  </si>
  <si>
    <t xml:space="preserve">DESPACHO </t>
  </si>
  <si>
    <t>2 meses y 8 días</t>
  </si>
  <si>
    <t>Desde el 10 de junio al 19 de junio de 2025</t>
  </si>
  <si>
    <t>Calle 137 No. 55-42Torre 1 Apartamento 1102 Edificio Arany_x000D_</t>
  </si>
  <si>
    <t>PRESTAR SERVICIOS PROFESIONALES COMO APOYO AL ÁREA GESTIÓN DEL DESARROLLO LOCAL, EN PROCESOS Y PROCEDIMIENTOS DE PRESUPUESTO DE LA ALCALDÍA LOCAL DE SUBA.</t>
  </si>
  <si>
    <t>488415068656</t>
  </si>
  <si>
    <t>CAMILA MORENO PULIDO</t>
  </si>
  <si>
    <t>PRESTAR LOS SERVICIOS PROFESIONALES COMO ABOGADO(A) PARA APOYAR LA GESTIÓN CONTRACTUAL DEL ÁREA GESTIÓN DEL DESARROLLO LOCAL DE LA ALCALDÍA LOCAL DE SUBA EN LOS DIFERENTES PROCESOS DE SELECCIÓN EN SUS ETAPAS PRECONTRACTUAL, CONTRACTUAL Y POSTCONTRACTUAL AL IGUAL REALIZAR TRÁMITE Y SEGUIMIENTO A PETICIONES REALIZADAS POR LA CIUDADANÍA, ÓRGANOS DE CONTROL Y DEMÁS, RELACIONADOS CON TEMAS DE INFRAESTRUCTURA</t>
  </si>
  <si>
    <t>CALLE 65 # 9-53</t>
  </si>
  <si>
    <t>cmorenopulido@gmail.com</t>
  </si>
  <si>
    <t>BELKIS INDIRA MAVEL SANCHEZ LEGUIZAMON</t>
  </si>
  <si>
    <t xml:space="preserve">JURÍDICA  </t>
  </si>
  <si>
    <t>Carrera 97 No. 132 - 28</t>
  </si>
  <si>
    <t>0042320010</t>
  </si>
  <si>
    <t>indir84@hotmail.com</t>
  </si>
  <si>
    <t>Prestación de servicios</t>
  </si>
  <si>
    <t>catalina.espana16@gmail.com</t>
  </si>
  <si>
    <t>MARLEN PARRA MAZANORY</t>
  </si>
  <si>
    <t>PRESTACIÓN DE SERVICIOS PROFESIONALES EN LA ADMINISTRACIÓN DE LAS PLATAFORMAS DE COMPRAS PÚBLICAS DEL ESTADO COLOMBIANO, ASÍ COMO EL APOYO EN LA PLANEACIÓN ESTRATÉGICA Y OPERATIVA ADMINISTRATIVA QUE SE REQUIERA RELACIONADO CON LA GESTIÓN DE CONTRATOS QUE ADELANTE LA ENTIDAD.</t>
  </si>
  <si>
    <t>CARRERA 68 C NO 37 C 03</t>
  </si>
  <si>
    <t>Servicios Apoyo a la Gestion</t>
  </si>
  <si>
    <t xml:space="preserve">LUISA FERNANDA GOMEZ RAMOS </t>
  </si>
  <si>
    <t xml:space="preserve"> PRESTAR LOS SERVICIOS DE APOYO EN EL ÁREA GESTIÓN DEL DESARROLLO LOCAL, REALIZANDO LAS ACTIVIDADES ASISTENCIALES EN LA GESTIÓN CONTRACTUAL DEL FONDO DE DESARROLLO LOCAL DE SUBA</t>
  </si>
  <si>
    <t>1 meses y 18 días</t>
  </si>
  <si>
    <t xml:space="preserve">Carrera 95k número 91 a 82 </t>
  </si>
  <si>
    <t>1141117580</t>
  </si>
  <si>
    <t>1 meses y 19 días</t>
  </si>
  <si>
    <t xml:space="preserve">CL 154 91 56 TO 9 AP 401 </t>
  </si>
  <si>
    <t>0570007170664309</t>
  </si>
  <si>
    <t>SERGIO IVAN MONROY CONDE</t>
  </si>
  <si>
    <t xml:space="preserve"> PRESTAR LOS SERVICIOS DE APOYO EN EL ÁREA GESTIÓN DEL DESARROLLO LOCAL, REALIZANDO LAS ACTIVIDADES ASISTENCIALES EN LA GESTIÓN CONTRACTUAL DEL FONDO DE DESARROLLO LOCAL DE SUBA.</t>
  </si>
  <si>
    <t>Kr 49 128a 36 apto 405</t>
  </si>
  <si>
    <t>s.monroyconde@gmail.com</t>
  </si>
  <si>
    <t>Calle 129D # 103 - 45</t>
  </si>
  <si>
    <t>adrianapaolarodriguez1214@gmail.com</t>
  </si>
  <si>
    <t>1141528428</t>
  </si>
  <si>
    <t>Desde el 17 al 19 de junio de 2025</t>
  </si>
  <si>
    <t>1014745822</t>
  </si>
  <si>
    <t>Transversal 70 F No.78-81</t>
  </si>
  <si>
    <t>912-324970-55</t>
  </si>
  <si>
    <t xml:space="preserve">CARLOS ANDRES PERAFAN RUGE </t>
  </si>
  <si>
    <t>PRESTAR LOS SERVICIOS PROFESIONALES COMO ABOGADO (A) PARA APOYAR LA GESTIÓN CONTRACTUAL DEL ÁREA GESTIÓN DEL DESARROLLO LOCAL, EN LAS ETAPAS PRECONTRACTUAL Y CONTRACTUAL DE LOS PROCESOS DE SELECCIÓN DE BIENES Y SERVICIOS DE LA ALCALDÍA LOCAL DE SUBA"</t>
  </si>
  <si>
    <t>1 meses y 15 días</t>
  </si>
  <si>
    <t>CL 132 A 89 80</t>
  </si>
  <si>
    <t>LESTER AUGUSTO GARNICA COMBITA</t>
  </si>
  <si>
    <t>CL 159 54 81 AG nilo_x000D_</t>
  </si>
  <si>
    <t>lgarnica2009@hotmail.com</t>
  </si>
  <si>
    <t>1014877574</t>
  </si>
  <si>
    <t>lizzygabuu@gmail.com</t>
  </si>
  <si>
    <t>alvaroedd@hotmail.com</t>
  </si>
  <si>
    <t>PRESTAR LOS SERVICIOS PROFESIONALES COMO ABOGADO(A) PARA APOYAR LA GESTIÓN CONTRACTUAL DEL ÁREA GESTIÓN DEL DESARROLLO LOCAL, EN LAS ETAPAS PRECONTRACTUAL Y CONTRACTUAL DE LOS PROCESOS DE SELECCIÓN DE BIENES Y SERVICIOS DE LA ALCALDÍA LOCAL DE SUBA</t>
  </si>
  <si>
    <t>1014673847</t>
  </si>
  <si>
    <t>KR 101 A 152 A 30</t>
  </si>
  <si>
    <t>ANDRES FELIPE MEZA DIAZ</t>
  </si>
  <si>
    <t>PRESTAR SERVICIOS DE APOYO PARA LAS ACTIVIDADES ADMINISTRATIVAS Y DE GESTIÓN DOCUMENTAL, QUE SEAN PARTE DEL DESARROLLO DE LA ESTRATEGIA GERENCIA DE LA SOLUCIÓN EN EL TERRITORIO ASIGNADO POR PARTE DEL LA ALCALDÍA LOCAL DE SUBA"</t>
  </si>
  <si>
    <t>KR 141 A N 132 D 11</t>
  </si>
  <si>
    <t xml:space="preserve">SALUDTOTAL </t>
  </si>
  <si>
    <t>CALLE 146 D 78B-17</t>
  </si>
  <si>
    <t>DIANA CAROLINA MENDIETA GONZALEZ</t>
  </si>
  <si>
    <t>Calle 152 ·72-35 apto 803 torre 5</t>
  </si>
  <si>
    <t>03000003471</t>
  </si>
  <si>
    <t>dmendietag8@gmail.com</t>
  </si>
  <si>
    <t>PRESTAR LOS SERVICIOS PROFESIONALES AL ÁREA DE GESTIÓN DEL DESARROLLO LOCAL REALIZANDO LAS ACTIVIDADES DE SEGUIMIENTO FINANCIERO EN LOS PROCESOS DE EJECUCIÓN Y EVALUACIÓN DE LAS POLÍTICAS, PLANES, PROGRAMAS Y PROYECTOS FORMULADOS EN EL PLAN DE DESARROLLO LOCAL DE LA ALCALDÍA LOCAL DE SUBA</t>
  </si>
  <si>
    <t>JESICA PAOLA MUNEVAR GONZALEZ</t>
  </si>
  <si>
    <t>calle 133 154 21</t>
  </si>
  <si>
    <t>237487871</t>
  </si>
  <si>
    <t>jesicaemp@gmail.com</t>
  </si>
  <si>
    <t>1031819246 y 1028948268</t>
  </si>
  <si>
    <t xml:space="preserve">SARAY MARIA  MENDOZA LEONES </t>
  </si>
  <si>
    <t>EL CONTRATO QUE SE PRETENDE CELEBRAR, TENDRÁ POR OBJETO PRESTAR EL APOYO ASISTENCIAL A LAS COMISIONES DE LA JUNTA ADMINISTRADORA LOCAL.</t>
  </si>
  <si>
    <t>CL 170B 622</t>
  </si>
  <si>
    <t>saraymaria090@gmail.com</t>
  </si>
  <si>
    <t>SANTIAGO LÓPEZ OTERO</t>
  </si>
  <si>
    <t>8 Mes(es)</t>
  </si>
  <si>
    <t>Cll 116 #50a-64</t>
  </si>
  <si>
    <t>ANDRES FELIPE DIAZ CASTELBLANCO</t>
  </si>
  <si>
    <t>AC 61 SUR 20 B 60_x000D_</t>
  </si>
  <si>
    <t>3196103162</t>
  </si>
  <si>
    <t>743-000011-95</t>
  </si>
  <si>
    <t>abogadosdiaz739@gmail.com</t>
  </si>
  <si>
    <t>ESTELA MARÍA MORA JIMÉNEZ</t>
  </si>
  <si>
    <t>Calle 144 N° 19ª- 06</t>
  </si>
  <si>
    <t>SCOTIABANK</t>
  </si>
  <si>
    <t>estela.mora.jimenez@gmail.com</t>
  </si>
  <si>
    <t>PRESTAR SERVICIOS PROFESIONALES ESPECIALIZADOS PARA ACOMPAÑAR LA EJECUCIÓN DE LOS PROYECTOS ESTRATÉGICOS DEL PLAN DE DESARROLLO LOCAL, RELACIONADOS CON LA COORDINACIÓN Y TRÁMITE DE DESPACHOS COMISORIOS DE LA ALCALDÍA LOCAL DE SUBA.</t>
  </si>
  <si>
    <t xml:space="preserve">DESPACHO - LÍDER DESPACHOS COMISORIOS </t>
  </si>
  <si>
    <t>KR 45 45 71 IN 7 AP 302</t>
  </si>
  <si>
    <t>3134523549_x000D_</t>
  </si>
  <si>
    <t xml:space="preserve">PAOLA ANDREA CASAS ARDILA </t>
  </si>
  <si>
    <t xml:space="preserve">	PRESTAR LOS SERVICIOS DE APOYO A LA GESTIÓN EN EL TRÁMITE DE DESPACHOS COMISORIOS DE LA ALCALDÍA LOCAL DE SUBA</t>
  </si>
  <si>
    <t xml:space="preserve">Calle 137 N 85 40 </t>
  </si>
  <si>
    <t>paocasas93@gmail.com</t>
  </si>
  <si>
    <t>PRESTAR LOS SERVICIOS DE APOYO TÉCNICO Y ADMINISTRATIVO EN EL DESPACHO DEL FONDO DE DESARROLLO LOCAL DE SUBA, PARA EL DESARROLLO DE ACTIVIDADES Y ACOMPAÑAMIENTO EN LA EJECUCIÓN DE LOS PROYECTOS ESTRATÉGICOS DEL PLAN DE DESARROLLO LOCAL Y TEMAS AFINES DE PRIORIDAD DE LA ALCALDÍA LOCAL DE SUBA</t>
  </si>
  <si>
    <t>gustavo.martinezc1978@gmail.com</t>
  </si>
  <si>
    <t>GIOHANA CATARINE GONZALEZ TURIZO</t>
  </si>
  <si>
    <t>Cra 14 No 156 07 Torre 3 Apto 603</t>
  </si>
  <si>
    <t>gigoturizo@gmail.com</t>
  </si>
  <si>
    <t>MANUEL EDUARDO MEDRANO</t>
  </si>
  <si>
    <t>CL 5 A 88 G 12</t>
  </si>
  <si>
    <t>002870381312</t>
  </si>
  <si>
    <t>manolo42ster@gmail.com</t>
  </si>
  <si>
    <t xml:space="preserve">DINA KATHERINE SATIVA ESPITIA </t>
  </si>
  <si>
    <t>Calle 144 # 146 A 30 Interior 15</t>
  </si>
  <si>
    <t>dina.katerine@gmail.com</t>
  </si>
  <si>
    <t>JULIÁN FELIPE DÍAZ BELTRÁN</t>
  </si>
  <si>
    <t>2 meses y 10 días</t>
  </si>
  <si>
    <t>Carrera 145 # 150 - 35 casa 8</t>
  </si>
  <si>
    <t>julianf.diazb@gmail.com</t>
  </si>
  <si>
    <t>RAUL AUGUSTO BUITRAGO</t>
  </si>
  <si>
    <t>KR 10 A 119 70</t>
  </si>
  <si>
    <t>raulbuitragoruiz@gmail.com</t>
  </si>
  <si>
    <t>LYDA ENITH SOLANO GUTIERREZ</t>
  </si>
  <si>
    <t>CRA 90 BIS NO. 82 - 70</t>
  </si>
  <si>
    <t>lydas1306@gmail.com</t>
  </si>
  <si>
    <t>Cédula</t>
  </si>
  <si>
    <t>1000256308</t>
  </si>
  <si>
    <t>PRESTAR SERVICIOS PROFESIONALES PARA APOYAR AL ALCALDE LOCAL Y AL REFERENTE DE PARTICIPACIÓN EN LA PROMOCIÓN, ACOMPAÑAMIENTO Y ATENCIÓN DE LAS INSTANCIAS DE COORDINACIÓN INTERINSTITUCIONALES Y LAS INSTANCIAS DE PARTICIPACIÓN LOCALES, ASÍ COMO LOS PROCESOS COMUNITARIOS EN LA LOCALIDAD.</t>
  </si>
  <si>
    <t xml:space="preserve">CL 133 A 104 53 </t>
  </si>
  <si>
    <t>2 meses y 28 días</t>
  </si>
  <si>
    <t>KR 92 75 28 AP 504</t>
  </si>
  <si>
    <t>danielctamayo@gmail.com</t>
  </si>
  <si>
    <t>PRESTAR SERVICIOS PROFESIONALES PARA ESTRUCTURAR, ARTICULAR E IMPLEMENTAR ACCIONES QUE PROMUEVAN LA ASISTENCIA, ATENCIÓN Y REPARACIÓN DE LA POBLACIÓN VÍCTIMA DEL CONFLICTO ARMADO RESIDENTE EN LA LOCALIDAD DE SUBA, DANDO CUMPLIMIENTO A LAS METAS DEL PLAN DE DESARROLLO LOCAL.</t>
  </si>
  <si>
    <t>Cra. 136a No. 151b 52 Torre 17 Apto 304 Conjunto Hato</t>
  </si>
  <si>
    <t>1150186976</t>
  </si>
  <si>
    <t>LAURA CAMILA CARVAJAL PRIETO</t>
  </si>
  <si>
    <t>PRESTAR SERVICIOS PROFESIONALES PARA LA OPERACION, PRESTACION, SEGUIMIENTO Y CUMPLIMIENTO DE LOS
PROCEDIMIENTOS ADMINISTRATIVOS, OPERATIVOS Y PROGRAMATICOS DEL SERVICIO DE APOYO TIPO C, QUE CONTRIBUYAN A LA GARANTIA
DE LOS DERECHOS DE LA POBLACION MAYOR EN EL MARCO DE LA POLITICA PUBLICA SOCIAL PARA EL ENVEJECIMIENTO Y LA VEJEZ EN EL
DISTRITO CAPITAL A CARGO DE LA ALCALDIA LOCAL. SIPSE 125936</t>
  </si>
  <si>
    <t>CL 129 D 121 C 51</t>
  </si>
  <si>
    <t>camila.c21@outlook.com</t>
  </si>
  <si>
    <t xml:space="preserve">SEBASTIAN RODRIGUEZ SOLORZANO </t>
  </si>
  <si>
    <t>PRESTAR SERVICIOS DE APOYO A LA GESTIÓN PARA EL SEGUIMIENTO DEL CUMPLIMIENTO DE LOS PROCEDIMIENTOS ADMINISTRATIVOS, OPERATIVOS Y TÉCNICOS ASOCIADOS A LA INCLUSIÓN SOCIAL Y SEGURIDAD ECONÓMICA EN LA LOCALIDAD DE SUBA.</t>
  </si>
  <si>
    <t xml:space="preserve">CL 147 76 29 </t>
  </si>
  <si>
    <t>0550488437547018</t>
  </si>
  <si>
    <t>sebastianrs1993@gmail.com</t>
  </si>
  <si>
    <t>ROGER DE JESUS QUINTERO CARRASCAL</t>
  </si>
  <si>
    <t>DIANA CAROLINA CARRILLO RAMÍREZ</t>
  </si>
  <si>
    <t>C.C. No. 33.377.780 de Tunja</t>
  </si>
  <si>
    <t xml:space="preserve">KR 8 43 38 </t>
  </si>
  <si>
    <t>0550457300198381</t>
  </si>
  <si>
    <t>rogerquintero02@hotmail.com</t>
  </si>
  <si>
    <t>37922264</t>
  </si>
  <si>
    <t>LAURA TATIANA CASTRO CASTILLO</t>
  </si>
  <si>
    <t>PRESTAR SERVICIOS PROFESIONALES EN EL ÁREA DE GESTIÓN DE DESARROLLO LOCAL EN EL ACOMPAÑAMIENTO DE ACCIONES ENFOCADAS A FORTALECER EL TEJIDO SOCIAL DENTRO DE LAS ACCIONES AMBIENTALES DE LA LOCALIDAD DE SUBA.</t>
  </si>
  <si>
    <t>2 meses y 3 días</t>
  </si>
  <si>
    <t>Calle 23f #81-94</t>
  </si>
  <si>
    <t>laura00874@gmail.com</t>
  </si>
  <si>
    <t>LUIS FERNANDO CRUZ  GUAUTA</t>
  </si>
  <si>
    <t>CRA 87D # 40-79</t>
  </si>
  <si>
    <t>PRESTAR LOS SERVICIOS DE APOYO A LA GESTIÓN PARA APOYAR Y DAR SOPORTE TÉCNICO AL ADMINISTRADOR Y USUARIO FINAL DE LA RED DE SISTEMAS Y TECNOLOGÍA E INFORMACIÓN DE LA ALCALDÍA LOCAL</t>
  </si>
  <si>
    <t>CL 97 70 C 95</t>
  </si>
  <si>
    <t>BRAYAN ORLANDO STIK GARCIA ESPITIA</t>
  </si>
  <si>
    <t>CL 150 50 38</t>
  </si>
  <si>
    <t>brayangarcia.bg7@gmail.com</t>
  </si>
  <si>
    <t>YENNY LILIANA VALOYES CORDOBA</t>
  </si>
  <si>
    <t>PRESTAR LOS SERVICIOS PROFESIONALES AL ÁREA DE GESTIÓN DEL DESARROLLO LOCAL PARA APOYAR AL ALCALDE LOCAL EN EL FORTALECIMIENTO E INCLUSIÓN DE LAS COMUNIDADES NEGRAS, AFROCOLOMBIANAS, RAIZALES Y PALENQUERAS EN EL MARCO DE LA POLÍTICA PÚBLICA DISTRITAL AFRODESCENDIENTES Y LOS ESPACIOS DE PARTICIPACIÓN.</t>
  </si>
  <si>
    <t>TV 75 C 82 53</t>
  </si>
  <si>
    <t>lvalocor@gmail.com</t>
  </si>
  <si>
    <t>GUSTAVO ALEJANDRO RODELO GONZALEZ</t>
  </si>
  <si>
    <t>CALLE 152 D 136A - 38</t>
  </si>
  <si>
    <t>blackstain@live.com</t>
  </si>
  <si>
    <t>FELIPE SANTIAGO PEREZ ERAZO</t>
  </si>
  <si>
    <t>KR 128 145 20</t>
  </si>
  <si>
    <t>BANCOLOMBIA</t>
  </si>
  <si>
    <t>177-000213-60</t>
  </si>
  <si>
    <t>licsantiagoperez@hotmail.com</t>
  </si>
  <si>
    <t>CRISTIAN JHOAN MARTINEZ DAZA</t>
  </si>
  <si>
    <t xml:space="preserve">kr 109c 152f 44 </t>
  </si>
  <si>
    <t>Cristian.martinez.daza@gmail.com</t>
  </si>
  <si>
    <t>HILDA CONSUELO HERNANDEZ GUTIERREZ</t>
  </si>
  <si>
    <t xml:space="preserve">TV 127 133 58 </t>
  </si>
  <si>
    <t>hernandezgutierrezh308@gmail.com</t>
  </si>
  <si>
    <t>SANTIAGO ALEJANDRO CÁRDENAS CABALLERO</t>
  </si>
  <si>
    <t>4 Mes(es)</t>
  </si>
  <si>
    <t xml:space="preserve">PRESTAR SERVICIOS PROFESIONALES ESPECIALIZADOS EN EL ÁREA DE GESTIÓN DEL DESARROLLO LOCAL DE LA ALCALDÍA LOCALDE SUBA, EN EL PROCESO DE SEGUIMIENTO Y EVALUACIÓN DE LOS PLANES, PROGRAMAS,PROYECTOS Y POLÍTICAS, EN EL CUMPLIMIENTO DE LOS OBJETIVOS TRAZADOS EN EL PLAN DE DESARROLLO LOCAL	</t>
  </si>
  <si>
    <t>CALLE 147 12-80</t>
  </si>
  <si>
    <t>CARDENASSANTIAGO94@HOTMAIL.COM</t>
  </si>
  <si>
    <t xml:space="preserve">LINA FERNANDA OCAMPO GOMEZ	</t>
  </si>
  <si>
    <t>117 Día(s)</t>
  </si>
  <si>
    <t xml:space="preserve">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LOCAL	</t>
  </si>
  <si>
    <t>CLL 58 35A 58</t>
  </si>
  <si>
    <t>BANCO CAJA SOCIAL</t>
  </si>
  <si>
    <t>linafernandaocampog@gmail.com</t>
  </si>
  <si>
    <t xml:space="preserve">CLAUDIA MARCELA LOPEZ SERRATO	</t>
  </si>
  <si>
    <t>CARRERA 4A No. 54-52</t>
  </si>
  <si>
    <t>marcela_lpez@yahoo.es</t>
  </si>
  <si>
    <t>1014869190</t>
  </si>
  <si>
    <t>103 Día(s)</t>
  </si>
  <si>
    <t>18 de septiembre de 2025</t>
  </si>
  <si>
    <t xml:space="preserve">PRESTAR LOS SERVICIOS PROFESIONALES COMO ABOGADO EN LA ALCALDÍA LOCAL DE SUBA, PRINCIPALMENTE EN TODAS LAS GESTIONES JURÍDICAS Y ADMINISTRATIVAS EN MATERIA DE PROPIEDAD HORIZONTAL. </t>
  </si>
  <si>
    <t xml:space="preserve"> - </t>
  </si>
  <si>
    <t>CALLE 83A # 118-29 CASA 15.</t>
  </si>
  <si>
    <t>313 3482779</t>
  </si>
  <si>
    <t xml:space="preserve"> AHORROS </t>
  </si>
  <si>
    <t>ADY JOHANNA CUASTUZA RODRIGUEZ</t>
  </si>
  <si>
    <t>112 Día(s)</t>
  </si>
  <si>
    <t xml:space="preserve">PRESTAR SERVICIOS PROFESIONALES COMO ENLACE TERRITORIAL PARA LA ARTICULACIÓN, PLANEACIÓN Y EJECUCIÓN DE LA GERENCIA DE SOLUCIÓN CON LAS ACTIVIDADES ESTABLECIDAS POR LA ALCALDÍA LOCAL DE SUBA EN EL TERRITORIO ASIGNADO	</t>
  </si>
  <si>
    <t>Calle 132c # 92 a - 05</t>
  </si>
  <si>
    <t>adyjoha@gmail.com</t>
  </si>
  <si>
    <t>114159704-80926098</t>
  </si>
  <si>
    <t>MARÍA ALEJANDRA BARBOSA VALDERRAMA</t>
  </si>
  <si>
    <t>113 Día(s)</t>
  </si>
  <si>
    <t>Calle 137 # 55-42</t>
  </si>
  <si>
    <t>466700013231</t>
  </si>
  <si>
    <t>abarbosavalderrama@gmail.com</t>
  </si>
  <si>
    <t xml:space="preserve">JUAN CARLOS PIEDRAHITA SANCHEZ </t>
  </si>
  <si>
    <t>105 Día(s)</t>
  </si>
  <si>
    <t xml:space="preserve">PRESTAR SERVICIOS DE APOYO PARA LAS ACTIVIDADES ADMINISTRATIVAS Y DE GESTIÓN DOCUMENTAL, QUE SEAN PARTE DEL DESARROLLO DE LA ESTRATEGIA GERENCIA DE LA SOLUCIÓN EN EL TERRITORIO ASIGNADO POR PARTE DEL LA ALCALDÍA LOCAL DE SUBA	</t>
  </si>
  <si>
    <t>DG 146 136 A 59 APT 509 BL 2</t>
  </si>
  <si>
    <t>0570480970025288</t>
  </si>
  <si>
    <t>juank.ps78@gmail.com</t>
  </si>
  <si>
    <t>MONICA DAVILA VALENCIA</t>
  </si>
  <si>
    <t>82 Día(s)</t>
  </si>
  <si>
    <t xml:space="preserve">PRESTAR LOS SERVICIOS PROFESIONALES PARA LA ARTICULACIÓN, DESARROLLO Y ACOMPAÑAMIENTO DE LOS PROCESOS PARA LA PROMOCIÓN DE LA PARTICIPACIÓN DE LAS MUJERES EN SUS DIFERENCIAS Y DIVERSIDADES PARA TERRITORIALIZAR LA POLÍTICA PUBLICA DE MUJERES Y EQUIDAD DE GÉNERO, PPMYEG COMO LOS SECTORES LGBTI EN LA LOCALIDAD DE SUBA </t>
  </si>
  <si>
    <t>KR 16 127 17</t>
  </si>
  <si>
    <t>davilamonica7@gmail.com</t>
  </si>
  <si>
    <t>ALBA NELLYMAR CAMACHO BORREGO</t>
  </si>
  <si>
    <t>PRESTAR SERVICIOS DE APOYO EN LAS ACTIVIDADES DE SEGURIDAD, CONVIVENCIA CIUDADANA Y RECUPERACIÓN DEL ESPACIO PÚBLICO.</t>
  </si>
  <si>
    <t xml:space="preserve">KR 101 A 130 C 47 </t>
  </si>
  <si>
    <t>produccionesalbacamacho@gmail.com</t>
  </si>
  <si>
    <t xml:space="preserve">CAMILA ALEXANDRA SILVA PAEZ </t>
  </si>
  <si>
    <t>98 Día(s)</t>
  </si>
  <si>
    <t>25 de septiembre de 2025</t>
  </si>
  <si>
    <t xml:space="preserve">PRESTAR SERVICIOS PROFESIONALES COMO ENLACE TERRITORIAL PARA LA ARTICULACIÓN, PLANEACIÓN Y EJECUCIÓN DE LA GERENCIA DE SOLUCIÓN CON LAS ACTIVIDADES ESTABLECIDAS POR LA ALCALDÍA LOCAL DE SUBA EN EL TERRITORIO ASIGNADO </t>
  </si>
  <si>
    <t>CL 145 A 45 A 11</t>
  </si>
  <si>
    <t>camialexandra.silvap@gmail.com</t>
  </si>
  <si>
    <t xml:space="preserve">LUZ YANIRA HURTADO POVEDA </t>
  </si>
  <si>
    <t>100 Día(s)</t>
  </si>
  <si>
    <t>24 de septiembre de 2025</t>
  </si>
  <si>
    <t xml:space="preserve">PRESTAR SERVICIOS DE APOYO EN LAS ACTIVIDADES DE SEGURIDAD, CONVIVENCIA CIUDADANA Y RECUPERACIÓN DEL ESPACIO PÚBLICO. </t>
  </si>
  <si>
    <t>CL 139 B 114 02</t>
  </si>
  <si>
    <t xml:space="preserve">FERNANDO MARTINEZ NARANJO </t>
  </si>
  <si>
    <t>120 Día(s)</t>
  </si>
  <si>
    <t>15 de septiembre de 2025</t>
  </si>
  <si>
    <t xml:space="preserve">PRESTAR SERVICIOS PROFESIONALES PARA APOYAR LA GESTIÓN ADMINISTRATIVA DEL ÁREA DE GESTIÓN DEL DESARROLLO LOCAL DE LA ALCALDÍA LOCAL DE SUBA. </t>
  </si>
  <si>
    <t>CONTRATACIÓN.</t>
  </si>
  <si>
    <t>CALLE 148 NO. 107 - 50 TO 12 AP 903</t>
  </si>
  <si>
    <t>3124661872_x000D_</t>
  </si>
  <si>
    <t>BBVA</t>
  </si>
  <si>
    <t>fermartin56@yahoo.es</t>
  </si>
  <si>
    <t>SARAY MARIA MENDOZA LEONES</t>
  </si>
  <si>
    <t>95 Día(s)</t>
  </si>
  <si>
    <t xml:space="preserve">PRESTAR SERVICIOS DE APOYO EN LAS ACTIVIDADES DE CUIDADO DEL ESPACIO PÚBLICO PARA EL LOGRO DE LAS METAS DE GESTIÓN DE LA VIGENCIA </t>
  </si>
  <si>
    <t>CALLE 170 B # 6-22</t>
  </si>
  <si>
    <t>CAJA SOCIAL</t>
  </si>
  <si>
    <t>24095587633</t>
  </si>
  <si>
    <t>ALVARO EFRAIN DIAZ GRANADOS DE PABLO</t>
  </si>
  <si>
    <t>109 Día(s)</t>
  </si>
  <si>
    <t xml:space="preserve">PRESTAR LOS SERVICIOS PROFESIONALES COMO ABOGADO(A) PARA APOYAR LA GESTIÓN CONTRACTUAL DEL ÁREA GESTIÓN DEL DESARROLLO LOCAL DE LA ALCALDÍA LOCAL DE SUBA EN LOS DIFERENTES PROCESOS DE SELECCIÓN EN SUS ETAPAS PRECONTRACTUAL, CONTRACTUAL Y POSTCONTRACTUAL AL IGUAL REALIZAR TRÁMITE Y SEGUIMIENTO A PETICIONES REALIZADAS POR LA CIUDADANÍA, ÓRGANOS DE CONTROL Y DEMÁS, RELACIONADOS CON TEMAS DE INFRAESTRUCTURA. </t>
  </si>
  <si>
    <t>CARRERA 22 NO. 116 – 37. APARTAMENTO 405</t>
  </si>
  <si>
    <t xml:space="preserve">STEFANIA OYOLA MERCADO </t>
  </si>
  <si>
    <t xml:space="preserve">MARJORY LORENA QUIÑONES MUÑOZ </t>
  </si>
  <si>
    <t>Carrera 54c No 138 90</t>
  </si>
  <si>
    <t xml:space="preserve">BANCOLOMBIA </t>
  </si>
  <si>
    <t>9371516058</t>
  </si>
  <si>
    <t>stefyoyola@hotmail.com</t>
  </si>
  <si>
    <t>1014904027</t>
  </si>
  <si>
    <t>LUIS EDUARDO BARBOSA SANCHEZ</t>
  </si>
  <si>
    <t xml:space="preserve">PRESTAR SERVICIOS PROFESIONALES PARA APOYAR AL REFERENTE DE ORGANIZACIONES, EN EL CONTROL, SEGUIMIENTO Y APOYO A LA SUPERVISIÓN DE LA EJECUCIÓN PROGRAMAS Y PROYECTOS ENFOCADOS EN LA PROMOCIÓN, ACOMPAÑAMIENTO Y ATENCIÓN DE LAS INSTANCIAS DE PARTICIPACIÓN LOCALES, ASÍ COMO LOS PROCESOS COMUNITARIOS EN LA LOCALIDAD.	</t>
  </si>
  <si>
    <t>AC 3 53 C 22</t>
  </si>
  <si>
    <t>pastoreduardobarbosa@gmail.com</t>
  </si>
  <si>
    <t>KELLY MICHELLE OROZCO BARRIOS</t>
  </si>
  <si>
    <t>6 Mes(es)</t>
  </si>
  <si>
    <t>PRESTAR SERVICIOS PROFESIONALES COMO ABOGADO (A) PARA APOYAR LA GESTIÓN CONTRACTUAL DEL ÁREA GESTIÓN DEL DESARROLLO LOCAL DE LA ALCALDÍA LOCAL DE SUBA, EN LOS DIFERENTES PROCESOS DE SELECCIÓN EN SUS ETAPAS PRECONTRACTUAL, CONTRACTUAL Y POSTCONTRACTUAL.</t>
  </si>
  <si>
    <t>CARRERA 99 A # 70-97</t>
  </si>
  <si>
    <t>974008385</t>
  </si>
  <si>
    <t>michellebarrios51213@gmail.com</t>
  </si>
  <si>
    <t>ANA KARINA VARGAS ALVAREZ</t>
  </si>
  <si>
    <t>Cra 100c # 129c - 60</t>
  </si>
  <si>
    <t>3152748233</t>
  </si>
  <si>
    <t>174-728699-22</t>
  </si>
  <si>
    <t xml:space="preserve">ÓSCAR SANABRIA SUÁREZ </t>
  </si>
  <si>
    <t>102 Día(s)</t>
  </si>
  <si>
    <t xml:space="preserve">PRESTAR SERVICIOS DE APOYO A LA GESTIÓN PROMOVIENDO LA PARTICIPACIÓN CIUDADANA EN LAS PRÁCTICAS DEPORTIVAS; MEDIANTE EL USO DE METODOLOGÍAS, PROMOVIENDO UNA MEJOR CALIDAD DE VIDA Y APROVECHAMIENTO DEL TIEMPO LIBRE EN LOS HABITANTES DE LA LOCALIDAD DE SUBA	</t>
  </si>
  <si>
    <t>CRA 113C# 147A-46</t>
  </si>
  <si>
    <t xml:space="preserve">CONFIAR COOPERATIVA FINANCIERA </t>
  </si>
  <si>
    <t>IRMA AMPARO GONZALEZ SIERRA</t>
  </si>
  <si>
    <t>16 de septiembre de 2025</t>
  </si>
  <si>
    <t xml:space="preserve">PRESTAR SERVICIOS PROFESIONALES COMO ABOGADO (A) PARA APOYAR LA GESTIÓN CONTRACTUAL DEL ÁREA GESTIÓN DEL DESARROLLO LOCAL DE LA ALCALDÍA LOCAL DE SUBA, EN LOS DIFERENTES PROCESOS DE SELECCIÓN EN SUS ETAPAS PRECONTRACTUAL, CONTRACTUAL Y POSTCONTRACTUAL. </t>
  </si>
  <si>
    <t>carrera 79 A No 35C 51 SUR KENNEDY</t>
  </si>
  <si>
    <t>iram868@hotmail.com</t>
  </si>
  <si>
    <t>LORENA JULIETH BAEZ CUELLAR</t>
  </si>
  <si>
    <t xml:space="preserve">PRESTAR SERVICIOS DE APOYO EN LAS ACTIVIDADES DE SEGURIDAD, CONVIVENCIA CIUDADANA Y RECUPERACIÓN DEL ESPACIO PÚBLICO.	</t>
  </si>
  <si>
    <t xml:space="preserve">carrera 102 N. 155-50 </t>
  </si>
  <si>
    <t>21157200418</t>
  </si>
  <si>
    <t>lorebaezcue44@gmail.com</t>
  </si>
  <si>
    <t xml:space="preserve">CHRISTIAN HERNÁN DUARTE COLMENARES </t>
  </si>
  <si>
    <t>96 Día(s)</t>
  </si>
  <si>
    <t>Cra 136a#146-35</t>
  </si>
  <si>
    <t xml:space="preserve">BANCO CAJA SOCIAL </t>
  </si>
  <si>
    <t>JULIET NATALIA PINILLA JIMÉNEZ</t>
  </si>
  <si>
    <t xml:space="preserve">PRESTAR SERVICIOS PROFESIONALES AL ÁREA DE GESTIÓN DEL DESARROLLO LOCAL DE LA ALCALDÍA LOCAL DE SUBA, PARA EJECUTAR ACCIONES PARTICIPATIVAS Y ARTÍSTICAS.	</t>
  </si>
  <si>
    <t>carrera 12 #23a-50 Condominio Campestre Alhambra</t>
  </si>
  <si>
    <t>NUBANK</t>
  </si>
  <si>
    <t>68337288</t>
  </si>
  <si>
    <t>nataliapinilla.producciones@gmail.com</t>
  </si>
  <si>
    <t>PRESTAR SERVICIOS PROFESIONALES PARA PROMOVER LA EXPERIMENTACIÓN Y ACOMPAÑAMIENTO DEL LABORATORIO DE INNOVACIÓN DIGITAL DE SUBA Y REALIZAR EL ACOMPAÑAMIENTO PEDAGÓGICO PARA DESARROLLAR LOS PROCESOS DE FORMACIÓN Y DISEÑO DE PROTOTIPOS QUE CONTRIBUYAN AL FORTALECIMIENTO DE LAS COMPETENCIAS CIUDADANAS DE LA LOCALIDAD DE SUBA, SUBALAB, EN EL MARCO DEL USO Y APROPIACIÓN TIC</t>
  </si>
  <si>
    <t>KR 56A 125A 40 BRR NIZA VIII AP 527</t>
  </si>
  <si>
    <t>NANCY JANETH CORDERO NEIRA</t>
  </si>
  <si>
    <t xml:space="preserve">PRESTAR SERVICIOS PROFESIONALES EN TEMAS DE TECNOLOGÍA Y/O SISTEMAS EN EL LEVANTAMIENTO Y ANÁLISIS DE REQUISITOS, DESARROLLO, DOCUMENTACIÓN, PRUEBAS Y PUESTA EN MARCHA DE LOS SISTEMAS DE ADQUISICIONES. </t>
  </si>
  <si>
    <t>Transversal 28 # 36 - 57</t>
  </si>
  <si>
    <t>ncorderon@gmail.com</t>
  </si>
  <si>
    <t>WENDY GINETH SUAREZ GAITAN</t>
  </si>
  <si>
    <t>3 Mes(es)</t>
  </si>
  <si>
    <t xml:space="preserve">PRESTAR LOS SERVICIOS PROFESIONALES EN EL ÁREA GESTIÓN DEL DESARROLLO, EN LA EJECUCIÓN INTEGRAL DE LOS DIFERENTES PROYECTOS DE INVERSIÓN DESTINADOS A LA INTERVENCIÓN DE LA MALLA VIAL, ESPACIO PÚBLICO, INFRAESTRUCTURA CULTURAL, E INTERVENCIÓN DE INFRAESTRUCTURA DE SALONES COMUNALES, CASA MEMORIA Y CASAS CULTURALES DE LA LOCALIDAD DE SUBA </t>
  </si>
  <si>
    <t>KR 103 C 139 53</t>
  </si>
  <si>
    <t>wsuarezg18@gmail.com</t>
  </si>
  <si>
    <t>SEBASTIAN CASTILLO QUITIAN</t>
  </si>
  <si>
    <t xml:space="preserve">PRESTAR LOS SERVICIOS PROFESIONALES COMO ABOGADO (A) PARA APOYAR LA GESTIÓN CONTRACTUAL RELACIONADA CON LAS COMUNICACIONES DE LA ALCALDÍA LOCAL DE SUBA, EN LOS DIFERENTES PROCESOS DE SELECCIÓN EN SUS ETAPAS PRECONTRACTUAL, CONTRACTUAL Y POSTCONTRACTUAL.	</t>
  </si>
  <si>
    <t>COMUNICACIONES</t>
  </si>
  <si>
    <t>CL 60 38-41</t>
  </si>
  <si>
    <t>sebscastillo@hotmail.com</t>
  </si>
  <si>
    <t>MAICOLL ANDRES VARGAS ARIAS</t>
  </si>
  <si>
    <t>106 Día(s)</t>
  </si>
  <si>
    <t>19 de septiembre de 2025</t>
  </si>
  <si>
    <t>SARA NOHELIA VELASQUEZ GUERRA</t>
  </si>
  <si>
    <t>C.C. No. 26.872.947 Becerril (Cesar)</t>
  </si>
  <si>
    <t>calle146c ·bis No 90-19</t>
  </si>
  <si>
    <t>ALEXANDRA CASTIBLANCO DIAZ</t>
  </si>
  <si>
    <t xml:space="preserve">PRESTAR SERVICIOS PROFESIONALES AL ÁREA DE GESTIÓN DEL DESARROLLO LOCAL DE LA ALCALDÍA LOCAL DE SUBA, PARA APOYAR EN EL PROCESO DE FORMULACIÓN, EJECUCIÓN, SEGUIMIENTO Y EVALUACIÓN DE LAS ACCIONES ENCAMINADAS AL FORTALECIMIENTO DEL TEJIDO SOCIAL DE LA LOCALIDAD DE SUBA.	</t>
  </si>
  <si>
    <t>POLÍTICA SOCIAL</t>
  </si>
  <si>
    <t xml:space="preserve">CARRERA 68 D #40-58 SUR </t>
  </si>
  <si>
    <t>456800245429</t>
  </si>
  <si>
    <t>alex.a1112@hotmail.com</t>
  </si>
  <si>
    <t>Cl 142 A 128 B 55_x000D_</t>
  </si>
  <si>
    <t>WIMER ENDERSON PARRA SEPULVEDA</t>
  </si>
  <si>
    <t>93 Día(s)</t>
  </si>
  <si>
    <t xml:space="preserve">PRESTAR LOS SERVICIOS DE APOYO AL ÁREA GESTIÓN DE DESARROLLO LOCAL EN EL CENTRO DE DOCUMENTACIÓN E INFORMACIÓN CDI DE LA ALCALDÍA LOCAL DE SUBA. </t>
  </si>
  <si>
    <t>TV 78 H BIS A SUR 42 C 33 SUR</t>
  </si>
  <si>
    <t>H2swilmer@hotmail.com</t>
  </si>
  <si>
    <t>NICOLÁS ANDRÉS ARÉVALO MAYORGA</t>
  </si>
  <si>
    <t>76 Día(s)</t>
  </si>
  <si>
    <t xml:space="preserve">EL CONTRATO QUE SE PRETENDE CELEBRAR TENDRÁ POR OBJETO APOYAR JURÍDICAMENTE LA EJECUCIÓN DE LAS ACCIONES REQUERIDAS PARA LA DEPURACIÓN DE LAS ACTUACIONES ADMINISTRATIVAS QUE CURSAN EN LA ALCALDÍA LOCAL	</t>
  </si>
  <si>
    <t>Calle 36 #19-40</t>
  </si>
  <si>
    <t>138156518</t>
  </si>
  <si>
    <t>narevalo391@gmail.com</t>
  </si>
  <si>
    <t>CLAUDIA MARCELA MAHECHA MAHECHA</t>
  </si>
  <si>
    <t>90 Día(s)</t>
  </si>
  <si>
    <t xml:space="preserve">PRESTAR SERVICIOS PROFESIONALES DE APOYO EN AL ÁREA DE GESTIÓN DEL DESARROLLO LOCAL DE LA ALCALDÍA LOCAL DE SUBA, ENFOCADAS EN SALUD, PARA LA COORDINACIÓN, ESTRUCTURACIÓN, FORMULACIÓN, EVALUACIÓN Y SEGUIMIENTO A LOS PROYECTOS DE INVERSIÓN ENFOCADOS A LA REALIZACIÓN DE LAS ACCIONES INTEGRALES HACIA LA COMUNIDAD. </t>
  </si>
  <si>
    <t>CRA 100 NO 148-57 APTO 501_x000D_</t>
  </si>
  <si>
    <t>550488437332981</t>
  </si>
  <si>
    <t>marcelamh@hotmail.com</t>
  </si>
  <si>
    <t>SANDRA GONZALEZ COY</t>
  </si>
  <si>
    <t>PRESTAR SERVICIOS PROFESIONALES PARA DISEÑAR, IMPLEMENTAR Y REALIZAR SEGUIMIENTO A UN MODELO DE SEGURIDAD DE LA INFORMACIÓN Y PROTECCIÓN DE DATOS PERSONALES EN LA ALCALDÍA LOCAL DE SUBA</t>
  </si>
  <si>
    <t>CL 241A 86 SUR</t>
  </si>
  <si>
    <t>Lsandra.coy@hotmail.com</t>
  </si>
  <si>
    <t>1052-2025</t>
  </si>
  <si>
    <t>CAMILO ALFONSO MOSQUERA BELTRAN</t>
  </si>
  <si>
    <t>112 Dia(s)</t>
  </si>
  <si>
    <t>CL 146 58 12</t>
  </si>
  <si>
    <t>MAGDA LUCIA GARCIA DIAZ</t>
  </si>
  <si>
    <t>92 Día(s)</t>
  </si>
  <si>
    <t xml:space="preserve">PRESTAR LOS SERVICIOS PROFESIONALES AL ÁREA DE GESTIÓN DESARROLLO LOCAL EN LA ASISTENCIA TÉCNICA Y EJECUCIÓN DE ACCIONES RELACIONADAS CON EL APROVECHAMIENTO DEL ESPACIO PÚBLICO EN LA LOCALIDAD EN CUMPLIMIENTO DE LAS METAS DEL PLAN DE DESARROLLO LOCAL Y DEMÁS TEMAS AFINES DE LA GESTIÓN LOCAL </t>
  </si>
  <si>
    <t>AC 132 No. 101A- 16</t>
  </si>
  <si>
    <t>magda.luciag@gmail.com</t>
  </si>
  <si>
    <t xml:space="preserve">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t>
  </si>
  <si>
    <t>Carrera 89 # 152-42</t>
  </si>
  <si>
    <t xml:space="preserve">PRESTAR LOS SERVICIOS PROFESIONALES EN EL ÁREA GESTIÓN DEL DESARROLLO, PARA EL APOYO A LA EJECUCIÓN INTEGRAL DE LOS DIFERENTES PROYECTOS DE INVERSIÓN DESTINADOS A LA INTERVENCIÓN DE LA MALLA VIAL, ESPACIO PÚBLICO, INFRAESTRUCTURA CULTURAL, E INTERVENCIÓN DE INFRAESTRUCTURA DE SALONES COMUNALES DE LA LOCALIDAD DE SUBA </t>
  </si>
  <si>
    <t>CALLE 150 A 92-20 CASA 39</t>
  </si>
  <si>
    <t>ing.exmelinlemus@gmail.com</t>
  </si>
  <si>
    <t>ANDRES FABIAN BANQUEZ GUZMAN</t>
  </si>
  <si>
    <t>84 Día(s)</t>
  </si>
  <si>
    <t xml:space="preserve">PRESTAR LOS SERVICIOS PROFESIONALES EN EL ÁREA DE GESTIÓN DEL DESARROLLO LOCAL REALIZANDO APOYO A LAS ACTIVIDADES RELACIONADAS CON LAS DIFERENTES ETAPAS CONTRACTUALES DE LOS PROYECTOS DE INVERSIÓN DESTINADOS A LA INTERVENCIÓN DE LA MALLA VIAL, ESPACIO PÚBLICO, INFRAESTRUCTURA CULTURAL Y PARQUES DE LA LOCALIDAD DE SUBA </t>
  </si>
  <si>
    <t xml:space="preserve">KR 7 C 138 60 ED Altos de Belmira
</t>
  </si>
  <si>
    <t>anfabagu@gmail.com</t>
  </si>
  <si>
    <t>EDGAR ARTURO GARZON LEON</t>
  </si>
  <si>
    <t xml:space="preserve">PRESTAR LOS SERVICIOS PROFESIONALES AL ÁREA DE GESTIÓN DEL DESARROLLO LOCAL REALIZANDO LAS ACTIVIDADES FINANCIERAS RELACIONADAS CON LAS DIFERENTES ETAPAS CONTRACTUALES DE LOS PROCESOS DE ADQUISICIÓN DE BIENES Y SERVICIOS QUE HAGA LA ALCALDÍA LOCAL DE SUBA. </t>
  </si>
  <si>
    <t>Cra. 115 No.147B-10 Etapa 2 Int.10 Apto.103</t>
  </si>
  <si>
    <t>edgarzonlon@yahoo.com</t>
  </si>
  <si>
    <t>1 meses y 26 días</t>
  </si>
  <si>
    <t xml:space="preserve">cl 151 b n 102b-90 </t>
  </si>
  <si>
    <t>blancarlis12@hotmail.com</t>
  </si>
  <si>
    <t>VLADYMIR MARTÍNEZ MARTÍNEZ</t>
  </si>
  <si>
    <t xml:space="preserve">PRESTAR LOS SERVICIOS PROFESIONALES PARA ACOMPAÑAR TÉCNICAMENTE LAS DISTINTAS ETAPAS DE LOS PROCESOS DE COMPETENCIA DE LA ALCALDÍA LOCAL PARA LA DEPURACIÓN DE ACTUACIONES ADMINISTRATIVAS. </t>
  </si>
  <si>
    <t>KR 87 Nº 53 – 17</t>
  </si>
  <si>
    <t>Vladdo8421@gmail.com</t>
  </si>
  <si>
    <t>LADY JOHANA ÁNGEL SÁNCHEZ</t>
  </si>
  <si>
    <t>JOHAM SEBASTIAN ESPITIA HERRERA</t>
  </si>
  <si>
    <t>AK 54 169 71</t>
  </si>
  <si>
    <t>CARLOS ALBERTO LOZANO MIER</t>
  </si>
  <si>
    <t>PRESTAR SERVICIOS DE APOYO EN LAS ACTIVIDADES DE SEGURIDAD, CONVIVENCIA CIUDADANA Y RECUPERACIÓN DEL ESPACIO PÚBLICO</t>
  </si>
  <si>
    <t>Calle 167 no 56-25 int 4
apt 103</t>
  </si>
  <si>
    <t>328-136879-75</t>
  </si>
  <si>
    <t>lozanounad@hotmail.com</t>
  </si>
  <si>
    <t>DAVID ALEJANDRO VELA RODRIGUEZ</t>
  </si>
  <si>
    <t>PRESTAR SERVICIOS PROFESIONALES AL AREA DE GESTION DEL DESARROLLO LOCAL PARA ADELANTAR LAS ACTIVIDADES QUE
DEN CUMPLIMIENTO A PROCEDIMIENTOS ADMINISTRATIVOS Y CONTABLES APLICABLES. SIPSE 125110</t>
  </si>
  <si>
    <t>CL 162 B 56 B</t>
  </si>
  <si>
    <t>004482830604</t>
  </si>
  <si>
    <t>alejodavr@hotmail.com</t>
  </si>
  <si>
    <t xml:space="preserve">JOHN ALEJANDRO FLOREZ ULLOA </t>
  </si>
  <si>
    <t>PRESTAR SERVICIOS PROFESIONALES DE APOYO EN AL AREA DE GESTION DEL DESARROLLO LOCAL DE LA ALCALDIA LOCAL DE SUBA, ENFOCADAS EN SALUD, PARA LA COORDINACION, ESTRUCTURACION, FORMULACION, EVALUACION Y SEGUIMIENTO A LOS PROYECTOS DE INVERSION ENFOCADOS A LA REALIZACION DE LAS ACCIONES INTEGRALES HACIA LA COMUNIDAD. SIPSE 125417</t>
  </si>
  <si>
    <t>DG 17 B 88 77</t>
  </si>
  <si>
    <t>alejoadm89@gmail.com</t>
  </si>
  <si>
    <t>RONALD EICARDY GONZALEZ RODRIGUEZ</t>
  </si>
  <si>
    <t>KR 72 D 22 A 51 CONJ Las brisas TO 7 IN 13 AP 452</t>
  </si>
  <si>
    <t>L ingronnibio@gmail.com</t>
  </si>
  <si>
    <t>OMAR MANUEL MEDINA SUAREZ</t>
  </si>
  <si>
    <t>PRESTAR SERVICIOS PROFESIONALES DE APOYO EN EL ÁREA DE GESTIÓN DEL DESARROLLO LOCAL DE LA ALCALDÍA LOCAL DE SUBA, PARA APOYAR EN EL PROCESO DE FORMULACIÓN, EJECUCIÓN, SEGUIMIENTO Y VALUACIÓN DE LAS ACCIONES ENCAMINADAS A PROMOVER Y GARANTIZAR OPORTUNIDADES DE EDUCACIÓN SUPERIOR PARA LA CIUDADANÍA DE LA LOCALIDAD DE SUBA.</t>
  </si>
  <si>
    <t xml:space="preserve">Carrera 11 #117A- 30 </t>
  </si>
  <si>
    <t>008600722626</t>
  </si>
  <si>
    <t>omarmanuelmedina@gmail.com</t>
  </si>
  <si>
    <t xml:space="preserve">ANGELA PAOLA ROMERO RAMIREZ </t>
  </si>
  <si>
    <t>KR 98 B 128 C 18</t>
  </si>
  <si>
    <t>1027289619-102785441</t>
  </si>
  <si>
    <t xml:space="preserve">JENNY CRISTINA SANABRIA MORA </t>
  </si>
  <si>
    <t>PRESTAR SERVICIOS PROFESIONALES ESPECIALIZADOS AL
ÁREA DE GESTIÓN DEL DESARROLLO LOCAL DE LA ALCALDÍA LOCAL DE SUBA, PARA LA COORDINACIÓN, ESTRUCTURACIÓN,
FORMULACIÓN, EVALUACIÓN Y SEGUIMIENTO A LOS PROYECTOS DE INVERSIÓN ENFOCADOS A LA REALIZACIÓN DE LAS
ACCIONES INTEGRALES HACIA LA COMUNIDAD.</t>
  </si>
  <si>
    <t xml:space="preserve">calle 153 97B 30 casa i-4 </t>
  </si>
  <si>
    <t>jcsm790428@gmail.com</t>
  </si>
  <si>
    <t xml:space="preserve">ALBERTO ENRIQUE NUÑEZ MOLINARES </t>
  </si>
  <si>
    <t>PRESTAR SERVICIOS PROFESIONALES DE APOYO EN AL ÁREA DE GESTIÓN DEL DESARROLLO LOCAL DE LA ALCALDÍA LOCAL DE SUBA, ENFOCADAS EN SALUD, PARA LA COORDINACIÓN, ESTRUCTURACIÓN, FORMULACIÓN, EVALUACIÓN Y SEGUIMIENTO A LOS PROYECTOS DE INVERSIÓN ENFOCADOS A LA REALIZACIÓN DE LAS ACCIONES INTEGRALES HACIA LA COMUNIDAD.</t>
  </si>
  <si>
    <t>Calle 143 No. 58 C - 41 apto 715</t>
  </si>
  <si>
    <t>alenumo@yahoo.com</t>
  </si>
  <si>
    <t>PRESTAR SERVICIOS PROFESIONALES DE APOYO EN AL  ÁREA DE GESTIÓN DEL DESARROLLO LOCAL DE LA ALCALDÍA LOCAL DE SUBA, ENFOCADAS EN SALUD, PARA LA COORDINACIÓN, ESTRUCTURACIÓN, FORMULACIÓN, EVALUACIÓN Y SEGUIMIENTO A LOS PROYECTOS DE INVERSIÓN ENFOCADOS A LA REALIZACIÓN DE LAS ACCIONES INTEGRALES HACIA LA COMUNIDAD</t>
  </si>
  <si>
    <t>CL 143 128 02</t>
  </si>
  <si>
    <t xml:space="preserve">SANDRA EDITH GALLEGOS GARCIA </t>
  </si>
  <si>
    <t>PRESTAR SERVICIOS PROFESIONALES AL ÁREA DE GESTIÓN DEL DESARROLLO LOCAL DE LA ALCALDÍA LOCAL DE SUBA, PARA EJECUTAR ACCIONES DE DIÁLOGO CONSCIENTE Y TRANSFORMADOR, PLANES PARTICIPATIVOS PARA EL CUIDADO Y CANALIZACIÓN TRANSECTORIAL PARA LA DISMINUCIÓN DE LOS FACTORES DE RIESGO FRENTE AL CONSUMO DE SUSTANCIAS PSICOACTIVAS.</t>
  </si>
  <si>
    <t>carrera 111 N° 135 B 57</t>
  </si>
  <si>
    <t>sandraedithgallegosgarcia@gmail.com</t>
  </si>
  <si>
    <t>1147484962</t>
  </si>
  <si>
    <t>GUSTAVO EDUARDO GAONA GARCÍA</t>
  </si>
  <si>
    <t>PRESTAR SERVICIOS PROFESIONALES DE APOYO AL ÁREA DE GESTIÓN DEL DESARROLLO LOCAL EN EL ÁREA DE POLÍTICA SOCIAL, DE LAS ACCIONES INTEGRALES EN PROGRAMAS SOCIALES DE LA ALCALDÍA LOCAL DE SUBA</t>
  </si>
  <si>
    <t>AK 115 153 80 BL 8</t>
  </si>
  <si>
    <t>gustavoegg@gmail.com</t>
  </si>
  <si>
    <t xml:space="preserve">TATIANA JARAMILLO CUBILLOS </t>
  </si>
  <si>
    <t>PRESTAR LOS SERVICIOS PROFESIONALES AL ÁREA DE GESTIÓN DESARROLLO LOCAL EN LA ASISTENCIA TÉCNICA Y EJECUCIÓN DE ACCIONES RELACIONADAS CON EL APROVECHAMIENTO DEL ESPACIO PÚBLICO EN LA LOCALIDAD EN CUMPLIMIENTO DE LAS METAS DEL PLAN DE DESARROLLO LOCAL Y DEMÁS TEMAS AFINES DE LA GESTIÓN LOCAL.</t>
  </si>
  <si>
    <t>Cra 73 b N 146f -50</t>
  </si>
  <si>
    <t>39688992</t>
  </si>
  <si>
    <t xml:space="preserve">RICARDO LOPEZ AREVALO </t>
  </si>
  <si>
    <t>LUZ ANGÉLICA RAMOS CAICEDO</t>
  </si>
  <si>
    <t>APOYAR EN LAS TAREAS OPERATIVAS DE CARÁCTER ARCHIVÍSTICO DESARROLLADAS EN LA ALCALDÍA LOCAL PARA GARANTIZAR LA APLICACIÓN CORRECTA DE LOS PROCEDIMIENTOS TÉCNICOS.</t>
  </si>
  <si>
    <t>Carrera 6 A # 36 - 55 Sur</t>
  </si>
  <si>
    <t>angelicalucas@hotmail.com</t>
  </si>
  <si>
    <t xml:space="preserve">CESAR ALBERT MEDINA CASTRO </t>
  </si>
  <si>
    <t xml:space="preserve"> KR 94 73 32</t>
  </si>
  <si>
    <t>cesar.medina1@hotmail.com</t>
  </si>
  <si>
    <t>MARIA LIGIA ALVARADO AMARILLO</t>
  </si>
  <si>
    <t>PRESTAR SERVICIOS PROFESIONALES PARA APOYAR LAS ACCIONES DE PROMOCIÓN, ARTICULACIÓN, ACOMPAÑAMIENTO Y SEGUIMIENTO PARA LA ATENCIÓN Y PROTECCIÓN DE LOS ANIMALES DOMÉSTICOS, DE GRANJA Y SILVESTRE DE LA LOCALIDAD DE SUBA.</t>
  </si>
  <si>
    <t>Carrera 12 # 1E - 12</t>
  </si>
  <si>
    <t xml:space="preserve"> AHORROS  </t>
  </si>
  <si>
    <t>maria_ligia_a@hotmail.com</t>
  </si>
  <si>
    <t>1013140572</t>
  </si>
  <si>
    <t>PRESTAR LOS SERVICIOS PROFESIONALES COMO ABOGADO(A) ESPECIALIZADO(A) PARA APOYAR JURÍDICA Y TÉCNICAMENTE EL DESARROLLO DE LAS ACTIVIDADES ENCAMINADAS AL CUMPLIMIENTO DE LAS METAS ESTABLECIDAS EN LOS PLANES DE TRABAJO SUSCRITOS PARA TODOS LOS ASUNTOS JURÍDICOS DE INSPECCIÓN, VIGILANCIA Y CONTROL DE LA ALCALDÍA LOCAL DE SUBA</t>
  </si>
  <si>
    <t>figueroa.alejo@gmail.com</t>
  </si>
  <si>
    <t>PRESTAR LOS SERVICIOS PROFESIONALES COMO ABOGADO(A) ESPECIALIZADO(A) PARA APOYAR JURÍDICA Y TÉCNICAMENTE EL DESARROLLO DE LAS ACTIVIDADES ENCAMINADAS AL CUMPLIMIENTO DE LAS METAS ESTABLECIDAS EN LOS PLANES DE TRABAJO SUSCRITOS PARA TODOS LOS ASUNTOS JURÍDICOS RELACIONADOS CON TEMAS DE ESTABLECIMIENTOS DE COMERCIO, ESPACIO PÚBLICO, OBRAS Y URBANISMO, PROPIEDAD HORIZONTAL, DERECHOS DE PETICIÓN, PETICIONES ENTES DE CONTROL Y PARQUEADEROS</t>
  </si>
  <si>
    <t>2 meses y 13 días</t>
  </si>
  <si>
    <t xml:space="preserve">KATHERINE ANDREA PEDRAZA ACOSTA </t>
  </si>
  <si>
    <t>NATALIA CHIRLESA RUBIANO GONZALEZ</t>
  </si>
  <si>
    <t>ASMET SALUD EPS</t>
  </si>
  <si>
    <t>CL 22 J 113 46</t>
  </si>
  <si>
    <t>03165574515</t>
  </si>
  <si>
    <t>nataliarubiano94@gmail.com</t>
  </si>
  <si>
    <t>PRESTAR SERVICIOS ASISTENCIALES AL ÁREA DE GESTIÓN DEL DESARROLLO LOCAL DE LA ALCALDÍA LOCAL DE SUBA, COMO APOYO EN LOS PROCESOS Y PROCEDIMIENTOS REQUERIDOS DEL ALMACÉN DEL FONDO DE DESARROLLO LOCAL</t>
  </si>
  <si>
    <t>CL 128 D BIS 87 B</t>
  </si>
  <si>
    <t>Servicios Apoyo a la Gestión</t>
  </si>
  <si>
    <t>JESUS ELIAS PAZ CASTILLO</t>
  </si>
  <si>
    <t>KR KR 113 B NO 152 D 33</t>
  </si>
  <si>
    <t>0550006900768109</t>
  </si>
  <si>
    <t>capacitacionlicores@hotmail.com</t>
  </si>
  <si>
    <t>MISAEL JOSÉ PÉREZ OSORIO</t>
  </si>
  <si>
    <t>CRA 3 B 90 53 SUR</t>
  </si>
  <si>
    <t>misa19707@gmail.com</t>
  </si>
  <si>
    <t>MABEL ADRIANA NIVIAYO MOSQUERA</t>
  </si>
  <si>
    <t>Calle 128 c # 89-67</t>
  </si>
  <si>
    <t>3186004833</t>
  </si>
  <si>
    <t>488405487981</t>
  </si>
  <si>
    <t>mabel.niviayo@gmail.com</t>
  </si>
  <si>
    <t xml:space="preserve">ASTRID RODRIGUEZ </t>
  </si>
  <si>
    <t>Cra 54C No. 143A-90</t>
  </si>
  <si>
    <t>gloriaastrid71042@gmail.com</t>
  </si>
  <si>
    <t>1222113301</t>
  </si>
  <si>
    <t>MARY ISABEL RINCON HERNANDEZ</t>
  </si>
  <si>
    <t>PRESTAR SERVICIOS PROFESIONALES PARA DISEÑAR E IMPLEMENTAR PROYECTOS QUE PROMUEVAN EL DESARROLLO ECONÓMICO RURAL DE SUBA, INTEGRANDO PRÁCTICAS SOSTENIBLES Y JUSTICIA CLIMÁTICA, FORTALECIENDO LAS CADENAS PRODUCTIVAS LOCALES E IMPULSANDO LA INTEGRACIÓN REGIONAL."</t>
  </si>
  <si>
    <t>C.C. No. 19.491.384 de Bogotá</t>
  </si>
  <si>
    <t>DESARROLLO ECONÓMICO</t>
  </si>
  <si>
    <t>CL 128 D 93 B 36</t>
  </si>
  <si>
    <t>maryluna8506@hotmail.com</t>
  </si>
  <si>
    <t>ADFERANDY@HOTMAIL.COM</t>
  </si>
  <si>
    <t xml:space="preserve">BETSY YAZMIN GOMEZ FIGUEROA </t>
  </si>
  <si>
    <t>CL 128 D BIS 87 B 15</t>
  </si>
  <si>
    <t>betjaz_9004@hotmail.com</t>
  </si>
  <si>
    <t>Servicios Apoyo a la Gestion de la Entidad (servicios administrativos)</t>
  </si>
  <si>
    <t>CL 142 C 151 D 26</t>
  </si>
  <si>
    <t>3142062005</t>
  </si>
  <si>
    <t>1027299932</t>
  </si>
  <si>
    <t>ANGEL SANTIAGO ALDANA  CHOCONTA</t>
  </si>
  <si>
    <t xml:space="preserve">	PRESTAR SERVICIOS DE APOYO EN LAS ACTIVIDADES DE SEGURIDAD,CONVIVENCIA CIUDADANA Y RECUPERACIÓN DEL ESPACIO PÚBLICO.</t>
  </si>
  <si>
    <t>CL 127A BIS N 5B21</t>
  </si>
  <si>
    <t>santi_aldana@hotmail.com</t>
  </si>
  <si>
    <t xml:space="preserve">ANA MARIA VALENCIANO CERON </t>
  </si>
  <si>
    <t>PRESTAR SERVICIOS PROFESIONALES AL ÁREA DE GESTIÓN DEL DESARROLLO LOCAL DE LA ALCALDÍA LOCAL DE SUBA, PARA APOYAR LA ESTRUCTURACIÓN, FORMULACIÓN, EVALUACIÓN Y SEGUIMIENTO A LOS PROYECTOS DE INVERSIÓN ENFOCADOS EN LA PREVENCIÓN Y TRÁMITES DE CONFLICTOS Y PROMOCIÓN DE ESTRATEGIAS DE SEGURIDAD Y CONVIVENCIA EN LA LOCALIDAD DE SUBA</t>
  </si>
  <si>
    <t>KR 88 6 A 90 TO 3 AP 404</t>
  </si>
  <si>
    <t>anita.maria.amvc@gmail.com</t>
  </si>
  <si>
    <t xml:space="preserve">SANTIAGO MEJIA VALDES </t>
  </si>
  <si>
    <t xml:space="preserve">CL 152 B 58 49 </t>
  </si>
  <si>
    <t>santiagomejiavaldez@gmail.com</t>
  </si>
  <si>
    <t>MARTHA CECILIA CORTES LEON</t>
  </si>
  <si>
    <t>KR 50 C 181 20</t>
  </si>
  <si>
    <t>martikaleon68@gmail.com</t>
  </si>
  <si>
    <t>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t>
  </si>
  <si>
    <t>KR 89 127 05</t>
  </si>
  <si>
    <t>1025149647</t>
  </si>
  <si>
    <t>PRESTAR LOS SERVICIOS PROFESIONALES AL ÁREA DE GESTIÓN DEL DESARROLLO LOCAL EN LA ASISTENCIA TÉCNICA Y EJECUCIÓN DE ACCIONES RELACIONADAS CON LA REACTIVACIÓN Y DESARROLLO ECONÓMICO EN LA LOCALIDAD, EN CUMPLIMIENTO DE LAS METAS DEL PLAN DE DESARROLLO LOCAL Y DEMAS TEMAS AFINES DEL PROYECTO.</t>
  </si>
  <si>
    <t>Cra 6ª No 14 44 sur 3-1112</t>
  </si>
  <si>
    <t>plmolano29@gmail.com</t>
  </si>
  <si>
    <t>DANNA JINETH TOLOZA ORDOÑEZ</t>
  </si>
  <si>
    <t>Cra 73 # 53-22</t>
  </si>
  <si>
    <t>social.dato22@gmail.com</t>
  </si>
  <si>
    <t>1025069395</t>
  </si>
  <si>
    <t>CALLE 128 D BIS # 87 B 66</t>
  </si>
  <si>
    <t>YOJAN YAIR SEPÚLVEDA VILLAMIL</t>
  </si>
  <si>
    <t>yojansepulveda@gmail.com</t>
  </si>
  <si>
    <t>CL 128 D CALLE 1218 DE BIS # 88 A 18</t>
  </si>
  <si>
    <t>2</t>
  </si>
  <si>
    <t xml:space="preserve">JUAN SEBASTIAN MARTÍN BERMEO </t>
  </si>
  <si>
    <t>2 meses y 29 días</t>
  </si>
  <si>
    <t>PRESTAR SERVICIOS DE APOYO EN LAS ACTIVIDADES DE SEGURIDAD, CONVIVENCIA CIUDADANA Y RECUPERACIÓN DEL ESPACIO PÚBLIC</t>
  </si>
  <si>
    <t>KRA 94 A 130 A 51</t>
  </si>
  <si>
    <t xml:space="preserve">LUIS ALEJANDRO PEDRAZA MORALES </t>
  </si>
  <si>
    <t>KR 94 A 130 A 35</t>
  </si>
  <si>
    <t>luisalejandro_pedraza@hotmail.com</t>
  </si>
  <si>
    <t xml:space="preserve">JAKELINE BERMEO OSORIO </t>
  </si>
  <si>
    <t>KR 100 139 63_x000D_</t>
  </si>
  <si>
    <t>HECTOR IVAN VARGAS DAZA</t>
  </si>
  <si>
    <t>KR 144 A 13256</t>
  </si>
  <si>
    <t>hectorvargasivan@gmail.com</t>
  </si>
  <si>
    <t>123389178</t>
  </si>
  <si>
    <t xml:space="preserve">CINDY CAROLINA GONZALEZ MOYA </t>
  </si>
  <si>
    <t>PRESTAR SERVICIOS PROFESIONALES COMO APOYO A LA COORDINACIÓN DEL SISTEMA DEPORTIVO INTEGRADO, PROMOVIENDO LA PARTICIPACIÓN CIUDADANA EN LAS PRÁCTICAS DEPORTIVAS; MEDIANTE EL USO DE METODOLOGÍAS, PROMOVIENDO UNA MEJOR CALIDAD DE VIDA Y APROVECHAMIENTO DEL TIEMPO LIBRE EN LOS HABITANTES DE LA LOCALIDAD DE SUBA.</t>
  </si>
  <si>
    <t>Calle 136 a # 101 b 41</t>
  </si>
  <si>
    <t>312 5913192</t>
  </si>
  <si>
    <t>1013031201</t>
  </si>
  <si>
    <t>IVONNE KATHALINA SAENZ SANCHEZ</t>
  </si>
  <si>
    <t>PRESTAR SERVICIOS DE APOYO A LA GESTIÓN PROMOVIENDO LA PARTICIPACIÓN CIUDADANA EN LAS PRÁCTICAS DEPORTIVAS; MEDIANTE EL USO DE METODOLOGÍAS, PROMOVIENDO UNA MEJOR CALIDAD DE VIDA Y APROVECHAMIENTO DEL TIEMPO LIBRE EN LOS HABITANTES DE LA LOCALIDAD DE SUBA.</t>
  </si>
  <si>
    <t>KR 114D 152D 27</t>
  </si>
  <si>
    <t>1031853491 - 1233930575</t>
  </si>
  <si>
    <t xml:space="preserve">WILMAR HERNAN PEREZ SANCHEZ </t>
  </si>
  <si>
    <t>KR 145143A 21</t>
  </si>
  <si>
    <t xml:space="preserve">OSCAR SANABRIA SUAREZ </t>
  </si>
  <si>
    <t>Cra 113 C No. 147A-46</t>
  </si>
  <si>
    <t>ossan_21k@outlook.com</t>
  </si>
  <si>
    <t xml:space="preserve">SANDRA MILENA ALFONSO LEGUIZAMON </t>
  </si>
  <si>
    <t>Desde el 29 de julio al 22 de agosto de 2025</t>
  </si>
  <si>
    <t>TV 120 A 129 D 68</t>
  </si>
  <si>
    <t>1021399477</t>
  </si>
  <si>
    <t>Cl 135a N0 103f-22</t>
  </si>
  <si>
    <t>nlalgarra03@gmail.com</t>
  </si>
  <si>
    <t>BERTHA YANETH CUITIVA SIERRA</t>
  </si>
  <si>
    <t>PRESTAR SERVICIOS PROFESIONALES, PARA APORTAR AL CUMPLIMIENTO DE LAS METAS, OBJETIVOS Y PLAN DE ACCIÓN DE LA MESA DE SALUD MENTAL DE LA LOCALIDAD DE SUBA</t>
  </si>
  <si>
    <t>1 meses y 17 días</t>
  </si>
  <si>
    <t>CALLE 154 A # 94 - 40</t>
  </si>
  <si>
    <t>yaneth365@hotmail.com</t>
  </si>
  <si>
    <t>SHARON NATALIA ROMERO BARON</t>
  </si>
  <si>
    <t>PRESTAR LOS SERVICIOS PROFESIONALES, EN EL ÁREA DE GESTIÓN AMBIENTAL EN TEMAS RELACIONADOS CON LA GESTIÓN AMBIENTAL EN LA ZONA RURAL DE LA LOCALIDAD Y TEMAS AFINES DEL COMPONENTE AMBIENTAL</t>
  </si>
  <si>
    <t>Calle 55 #77-48</t>
  </si>
  <si>
    <t>sharon_980323@hotmail.com</t>
  </si>
  <si>
    <t>ANA OMAYRA SEGURA SABOGAL</t>
  </si>
  <si>
    <t>PRESTAR SERVICIOS DE APOYO A LA GESTIÓN MEDIANTE LABORES ADMINISTRATIVAS, FINANCIERAS Y CONTABLES EN EL ÁREA GESTIÓN DEL DESARROLLO LOCAL.</t>
  </si>
  <si>
    <t>KR 96 85 25 SUR_x000D_</t>
  </si>
  <si>
    <t>3208431820</t>
  </si>
  <si>
    <t xml:space="preserve"> 24120432615</t>
  </si>
  <si>
    <t>omy2612@hotmail.com</t>
  </si>
  <si>
    <t>KR 59 B BIS 132 72</t>
  </si>
  <si>
    <t>JUANITA GARCÍA MARÍN</t>
  </si>
  <si>
    <t>Cra 13 #102-31</t>
  </si>
  <si>
    <t>Juanisgarcia26@gmail.com</t>
  </si>
  <si>
    <t xml:space="preserve">JULIETH CAROLINA CASTRO MORON </t>
  </si>
  <si>
    <t>APOYAR ADMINISTRATIVA Y ASISTENCIALMENTE A LAS INSPECCIONES DE POLICÍA DE LA LOCALIDAD</t>
  </si>
  <si>
    <t xml:space="preserve">Kr 154c #135-35 </t>
  </si>
  <si>
    <t>SOCIAL DATA DELIVERY</t>
  </si>
  <si>
    <t>CL 25 G 74 B 50</t>
  </si>
  <si>
    <t>Estebanhdzm@outlook.com</t>
  </si>
  <si>
    <t>JHON EDISSON CORTES PAEZ</t>
  </si>
  <si>
    <t>PRESTAR SERVICIOS PROFESIONALES EN EL ÁREA DE GESTIÓN DESARROLLO LOCAL PARA LA ATENCIÓN DE ACTIVIDADES AMBIENTALES PROPIAS DE LA ALCALDÍA LOCAL DE SUBA PARA LOGRAR CON EL CUMPLIMIENTO DE LAS METAS DEL PLAN DE DESARROLLO LOCAL DE LA VIGENCIA</t>
  </si>
  <si>
    <t>1 meses y 29 días</t>
  </si>
  <si>
    <t>CL 147 94 17</t>
  </si>
  <si>
    <t>jhonecortesp@gmail.com</t>
  </si>
  <si>
    <t>1077320422</t>
  </si>
  <si>
    <t>CAPITALSALUD</t>
  </si>
  <si>
    <t>carrera 102 a # 129 - 34</t>
  </si>
  <si>
    <t>DIANA LUCIA VASQUEZ VASQUEZ</t>
  </si>
  <si>
    <t>PRESTAR LOS SERVICIOS PROFESIONALES PARA APOYAR ADMINISTRATIVA Y CONTABLEMENTE EL PROYECTO DE
INTERVENCION, RECUPERACION Y MODERNIZACION EN LAS ACTIVIDADES DE COBRO PERSUASIVO Y QUE DEN CUMPLIMIENTO A LOS
PROCESOS CONTABLES A FAVOR DEL FONDO DE DESARROLLO LOCAL DE SUBA. SIPSE 125111.</t>
  </si>
  <si>
    <t xml:space="preserve">EPS SANITAS </t>
  </si>
  <si>
    <t>CRR 102 155 50 T 3 APTO 604</t>
  </si>
  <si>
    <t>dialuvaz22@hotmail.com</t>
  </si>
  <si>
    <t>Calle 31 b # 31 b -39 sur</t>
  </si>
  <si>
    <t>paulis.22@hotmail.com</t>
  </si>
  <si>
    <t>SANDRA VIVIANA ACOSTA RODRIGUEZ</t>
  </si>
  <si>
    <t>CL 13245A 19</t>
  </si>
  <si>
    <t>arq_sandra3012@hotmail.com</t>
  </si>
  <si>
    <t>1141521975</t>
  </si>
  <si>
    <t>HÉCTOR IVÁN HERNANDEZ PINILLA</t>
  </si>
  <si>
    <t>CL 147 B BIS 93 05</t>
  </si>
  <si>
    <t>ivan.hernandez-1538@hotmail.com</t>
  </si>
  <si>
    <t>2 meses y 23 días</t>
  </si>
  <si>
    <t>Calle 36G Sur #1-39 Este</t>
  </si>
  <si>
    <t>1024562827/1023966580</t>
  </si>
  <si>
    <t xml:space="preserve">MARLY JULIETH PARRA MONDRAGON </t>
  </si>
  <si>
    <t>Carrera 2 No.2- 57 sur Chocontá C/marca</t>
  </si>
  <si>
    <t>EDGAR ANDRES GIRALDO BRICEÑO</t>
  </si>
  <si>
    <t>Calle 11 B BIS A NO. 78 -23 INT 8 APT 104</t>
  </si>
  <si>
    <t>HECTOR FREDY RUIZ GOYENECHE</t>
  </si>
  <si>
    <t xml:space="preserve">	APOYAR ADMINISTRATIVA Y ASISTENCIALMENTE A LAS INSPECCIONES DE POLICÍA DE LA LOCALIDAD.</t>
  </si>
  <si>
    <t>cl 132 129a 70</t>
  </si>
  <si>
    <t>fredyruizgy@hotmail.com</t>
  </si>
  <si>
    <t xml:space="preserve">HÉCTOR JAVIER GARCÍA CARVAJAL </t>
  </si>
  <si>
    <t>Cra123#130c95 suba</t>
  </si>
  <si>
    <t>20315535</t>
  </si>
  <si>
    <t>KAROL PIERANGELY SALINAS LOPEZ</t>
  </si>
  <si>
    <t>AC 63 #75-35 APT 401 INT 2 Altos de Normandia</t>
  </si>
  <si>
    <t>INTI TATIANA SANCHEZ VALENZUELA</t>
  </si>
  <si>
    <t>2 meses y 27 días</t>
  </si>
  <si>
    <t>Cra 106 # 64b-57</t>
  </si>
  <si>
    <t>Tatianavalenzuela5525@gmail.com</t>
  </si>
  <si>
    <t>1011263485</t>
  </si>
  <si>
    <t>KR 55 160 63_x000D_</t>
  </si>
  <si>
    <t>CALLE 49 # 6 - 36</t>
  </si>
  <si>
    <t>LUVAJOEN@GMAIL.COM</t>
  </si>
  <si>
    <t>KR 56 167 29, APTO 505</t>
  </si>
  <si>
    <t>Kra 92 #162-40 casa 74</t>
  </si>
  <si>
    <t>312-4783146</t>
  </si>
  <si>
    <t>0550488430104882</t>
  </si>
  <si>
    <t>GINA JIMENEZ CONTRERAS</t>
  </si>
  <si>
    <t>KR 50 No. 115 - 51</t>
  </si>
  <si>
    <t>317 665 09 72</t>
  </si>
  <si>
    <t>ginajimenez0630@gmail.com</t>
  </si>
  <si>
    <t>Carrera 53 # 128 A 60</t>
  </si>
  <si>
    <t>006890301804</t>
  </si>
  <si>
    <t>1019160834</t>
  </si>
  <si>
    <t>GERMAN ISIDRO QUINTANA RODRIGUEZ</t>
  </si>
  <si>
    <t>Carrera 53 # 134 A-17 Apartamento 408, Edificio Nova Colina II</t>
  </si>
  <si>
    <t xml:space="preserve">MARIO MORENO CAÑON </t>
  </si>
  <si>
    <t>Carrera 89 No. 145-73 SUBA CENTRO - BOGOTA</t>
  </si>
  <si>
    <t>0024190621_x000D_</t>
  </si>
  <si>
    <t xml:space="preserve">LUZ ANGELA BUITRAGO RUIZ </t>
  </si>
  <si>
    <t>Calle 159 A # 55-68</t>
  </si>
  <si>
    <t>Luanburu20@gmail.com</t>
  </si>
  <si>
    <t xml:space="preserve">CARLOS FELIPE LOZANO RIVERA </t>
  </si>
  <si>
    <t>carrera 54 c # 138-90</t>
  </si>
  <si>
    <t>felipecarlos_7@hotmail.com</t>
  </si>
  <si>
    <t>STEFANIA OYOLA MERCADO</t>
  </si>
  <si>
    <t>carrera 54c no 138 90</t>
  </si>
  <si>
    <t xml:space="preserve">JULIO HERNAN GONZALEZ GONZALEZ </t>
  </si>
  <si>
    <t>CALLE 138 #54-60 T 3 Apto 304</t>
  </si>
  <si>
    <t>juhego20@gmail.com</t>
  </si>
  <si>
    <t xml:space="preserve">YESSICA KATHERIN ALVAREZ MURCIA </t>
  </si>
  <si>
    <t xml:space="preserve">Av Cl 80 73 A 21 </t>
  </si>
  <si>
    <t>CINDY MARCELA CASTRO OVALLE</t>
  </si>
  <si>
    <t>CL 169 B 75 60</t>
  </si>
  <si>
    <t>marcela_ovalle@hotmail.com</t>
  </si>
  <si>
    <t xml:space="preserve"> Carrera 51B 16 30 SUR</t>
  </si>
  <si>
    <t>1022453332</t>
  </si>
  <si>
    <t xml:space="preserve">SANDRA MILENA MUÑOZ DUARTE </t>
  </si>
  <si>
    <t>KR 108 A 140 05</t>
  </si>
  <si>
    <t>samimudu9@hotmail.es</t>
  </si>
  <si>
    <t>1013274691</t>
  </si>
  <si>
    <t xml:space="preserve">LEIDY KATERINE ESCOBAR CASTRO </t>
  </si>
  <si>
    <t>2 meses y 9 días</t>
  </si>
  <si>
    <t>KR 128 145 20 BL 5_x000D_</t>
  </si>
  <si>
    <t>1016609093</t>
  </si>
  <si>
    <t xml:space="preserve">DIANA CAROLINA AVILA CRUZ </t>
  </si>
  <si>
    <t>KR 87 B 19 A 66 TO 6 APT 201</t>
  </si>
  <si>
    <t>Transversal 60 No. 106 B – 25, Interior 6, Apartamento 201.</t>
  </si>
  <si>
    <t xml:space="preserve">LEONARDO CASTILLO RODRIGUEZ </t>
  </si>
  <si>
    <t>CRA 87B # 8A 38</t>
  </si>
  <si>
    <t>LEOSTEV3006@GMAIL.COM</t>
  </si>
  <si>
    <t>KR 57 22 A 41</t>
  </si>
  <si>
    <t>1014865856</t>
  </si>
  <si>
    <t>CL 147 7 F 2</t>
  </si>
  <si>
    <t>3138357319</t>
  </si>
  <si>
    <t>1031645917</t>
  </si>
  <si>
    <t xml:space="preserve">ANGELICA MARIA ALCALA RONDON </t>
  </si>
  <si>
    <t>APOYAR LA GESTIÓN DOCUMENTAL DE LA ALCALDÍA LOCAL EN LA IMPLEMENTACIÓN DE LOS PROCESOS DE CLASIFICACIÓN, ORDENACIÓN, SELECCIÓN NATURAL, FOLIACIÓN, IDENTIFICACIÓN, LEVANTAMIENTO DE INVENTARIOS, ALMACENAMIENTO Y APLICACIÓN DE PROTOCOLOS DE ELIMINACIÓN Y TRANSFERENCIAS DOCUMENTALES.</t>
  </si>
  <si>
    <t>CL 65 lBIS 8650</t>
  </si>
  <si>
    <t>3148615219</t>
  </si>
  <si>
    <t xml:space="preserve">CAJA SOCIAL </t>
  </si>
  <si>
    <t>angelicaalcala1814@gmail.com</t>
  </si>
  <si>
    <t>1014320242</t>
  </si>
  <si>
    <t xml:space="preserve">CAMILO ANDRES FLORES LEON </t>
  </si>
  <si>
    <t>CL 151C 115 20</t>
  </si>
  <si>
    <t>3018212401</t>
  </si>
  <si>
    <t>cafl0819@hotmail.com</t>
  </si>
  <si>
    <t>1031845084</t>
  </si>
  <si>
    <t>CL 129 55 70 BL 3</t>
  </si>
  <si>
    <t>310 2725398</t>
  </si>
  <si>
    <t xml:space="preserve">LEIDY CUSTODIA RODRIGUEZ PINEDA </t>
  </si>
  <si>
    <t>PRESTAR SERVICIOS PROFESIONALES AL ÁREA DE GESTIÓN DEL DESARROLLO LOCAL PARA APOYAR LA FORMULACIÓN, SEGUIMIENTO Y EJECUCIÓN DE LOS PROYECTOS DE INVERSIÓN Y/O FUNCIONAMIENTO Y DEMÁS ACCIONES AFINES PARA EL CUMPLIMIENTO DEL PLAN DE GESTIÓN DE LA ALCALDÍA LOCAL DE SUBA.</t>
  </si>
  <si>
    <t>CL 86 103 C 49 IN 6</t>
  </si>
  <si>
    <t>1016972247</t>
  </si>
  <si>
    <t xml:space="preserve">BLANCA PILAR SUAREZ CHACÓN </t>
  </si>
  <si>
    <t>Servicios Apoyo a la Gest</t>
  </si>
  <si>
    <t>LUZ MYRIAM CASTILLO RIOS</t>
  </si>
  <si>
    <t>Carrera 111a 151d25 Casa 86</t>
  </si>
  <si>
    <t>Luzmy2005@gmail.com</t>
  </si>
  <si>
    <t>CL 135A 9165 Int3 Apto205</t>
  </si>
  <si>
    <t>0019079847</t>
  </si>
  <si>
    <t xml:space="preserve">LIZETH PAOLA ESPINOSA OCHOA </t>
  </si>
  <si>
    <t>PRESTAR LOS SERVICIOS PROFESIONALES AL ÁREA DE GESTIÓN DE DESARROLLO LOCAL DE LA ALCALDÍA LOCAL DE SUBA, CON EL FIN DE APOYAR LA FORMULACIÓN Y EJECUCIÓN DE LAS ACTIVIDADES DE FORTALECIMIENTO DEL CLIMA, LA CULTURA ORGANIZACIONAL Y EL DESARROLLO DE LAS ACCIONES EN MATERIA DE BIENESTAR, CAPACITACIÓN Y SEGURIDAD EN EL TRABAJO</t>
  </si>
  <si>
    <t>CL 135 B 94 C 47</t>
  </si>
  <si>
    <t>GERMÁN ANDRÉS GIRALDO HERNÁNDEZ</t>
  </si>
  <si>
    <t>calle 38#8-56</t>
  </si>
  <si>
    <t>german.giraldo1977@gmail.com</t>
  </si>
  <si>
    <t xml:space="preserve">LEIDY VANESA ARENAS HERNANDEZ </t>
  </si>
  <si>
    <t>CALLE 52 No 82 51</t>
  </si>
  <si>
    <t>psicologavanessaah@gmail.com</t>
  </si>
  <si>
    <t xml:space="preserve">DIANA MARCELA HOYOS RUIZ </t>
  </si>
  <si>
    <t>CL 151 C 107 79 AP 1007 TO 3</t>
  </si>
  <si>
    <t>dianamarcehoyos@hotmail.com</t>
  </si>
  <si>
    <t>1056134136</t>
  </si>
  <si>
    <t>C.C. No. 1.069.078.587 de Bogotá</t>
  </si>
  <si>
    <t>CALLE 148 No. 107 - 50 TO 12 AP 903</t>
  </si>
  <si>
    <t xml:space="preserve">312 4661872 </t>
  </si>
  <si>
    <t>074104027</t>
  </si>
  <si>
    <t>CL 143 138 B 05</t>
  </si>
  <si>
    <t>leluzavila@gmail.com</t>
  </si>
  <si>
    <t>KR 141 A BIS C 143 B 19</t>
  </si>
  <si>
    <t xml:space="preserve">NICOLAS ROMAN GUTIERREZ </t>
  </si>
  <si>
    <t>KR 9 23 05 CONJ hacienda el nogal casa 19</t>
  </si>
  <si>
    <t>JORGE MARIO SUAREZ MUÑOZ</t>
  </si>
  <si>
    <t>Calle 130 D n° 124- 36</t>
  </si>
  <si>
    <t>alexandra.silvap@gmail.com</t>
  </si>
  <si>
    <t>ANDRES FELIPE RUEDA SANCHEZ</t>
  </si>
  <si>
    <t xml:space="preserve">APOYAR ADMINISTRATIVA Y ASISTENCIALMENTE A LAS INSPECCIONES DE POLICÍA DE LA LOCALIDAD.  </t>
  </si>
  <si>
    <t>CARRERA 12C # 152 46</t>
  </si>
  <si>
    <t xml:space="preserve">ANDRES JOSE FUENTES SALAS </t>
  </si>
  <si>
    <t>CL 67 B 60 67</t>
  </si>
  <si>
    <t xml:space="preserve">LUZ NELIDA JIMENEZ MENDIETA </t>
  </si>
  <si>
    <t>TV 94 D 85 36</t>
  </si>
  <si>
    <t>3124985528</t>
  </si>
  <si>
    <t>586379657-76</t>
  </si>
  <si>
    <t>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t>
  </si>
  <si>
    <t>CL 152 89 28</t>
  </si>
  <si>
    <t>sandralcastillob@gmail.com</t>
  </si>
  <si>
    <t>1031841332</t>
  </si>
  <si>
    <t>Avenida Calle 145 # 85-80 Torre 2 Apartamento 106</t>
  </si>
  <si>
    <t>zunigasesor@gmail.com</t>
  </si>
  <si>
    <t>1023245482</t>
  </si>
  <si>
    <t>Calle 71A # 69 A - 27</t>
  </si>
  <si>
    <t>PRESTAR LOS SERVICIOS PROFESIONALES COMO ABOGADO (A) PARA APOYAR LA GESTIÓN CONTRACTUAL RELACIONADA CON LAS COMUNICACIONES DE LA ALCALDÍA LOCAL DE SUBA, EN LOS DIFERENTES PROCESOS DE SELECCIÓN EN SUS ETAPAS PRECONTRACTUAL, CONTRACTUAL Y POSTCONTRACTUAL</t>
  </si>
  <si>
    <t xml:space="preserve">LUIS ALFREDO PARDO PANQUEVA </t>
  </si>
  <si>
    <t>PRESTAR LOS SERVICIOS PROFESIONALES PARA FORTALECER A MICRO, PEQUEÑAS Y MEDIANAS EMPRESAS EN SU CRECIMIENTO SOSTENIBLE MEDIANTE PROGRAMAS DE REACTIVACIÓN ECONÓMICA ALINEADOS CON LOS PRINCIPIOS DE SOSTENIBILIDAD E INNOVACIÓN</t>
  </si>
  <si>
    <t>CL 151 13 A 50 TO 1</t>
  </si>
  <si>
    <t>1016718654</t>
  </si>
  <si>
    <t xml:space="preserve">JANSSON TELLEZ RODRIGUEZ </t>
  </si>
  <si>
    <t>Calle 166 9 24</t>
  </si>
  <si>
    <t>BANCO AGRARIO</t>
  </si>
  <si>
    <t>1055128258</t>
  </si>
  <si>
    <t>HECTOR WILLINTONG ORTIZ ROSERO</t>
  </si>
  <si>
    <t>2 mese y 23 días</t>
  </si>
  <si>
    <t>Cra 73B No 146F 50 torre 12 aoto 102</t>
  </si>
  <si>
    <t>24081191848</t>
  </si>
  <si>
    <t>hectorortizrosero76@gmail.com</t>
  </si>
  <si>
    <t>1027297891-1027303792</t>
  </si>
  <si>
    <t xml:space="preserve">DANIEL FERNEY SOLER RAMIREZ </t>
  </si>
  <si>
    <t>2 meses y 24 días</t>
  </si>
  <si>
    <t>Cll 130a # 87d - 18</t>
  </si>
  <si>
    <t>soler.ramirez.daniel@gmail.com</t>
  </si>
  <si>
    <t xml:space="preserve">FREDY ORLANDO PERDOMO BUSTOS </t>
  </si>
  <si>
    <t xml:space="preserve">carrera 69r 77-08 </t>
  </si>
  <si>
    <t>freddytennis2015@gmail.com</t>
  </si>
  <si>
    <t>PRESTAR SERVICIOS TECNICOS DE APOYO A LA GESTIÓN MEDIANTE LABORES ADMINISTRATIVAS EN EL ÁREA DE GESTIÓN DEL DESARROLLO LOCAL EN TEMAS REFERENTES A PLANEACIÓN</t>
  </si>
  <si>
    <t>CL 145 46 13</t>
  </si>
  <si>
    <t>lilaazuero@yahoo.com</t>
  </si>
  <si>
    <t>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LOCAL.</t>
  </si>
  <si>
    <t>AC 100 49 97 BL 10 AP 207</t>
  </si>
  <si>
    <t>1014909486</t>
  </si>
  <si>
    <t>LUIS EDUARDO BRAVO MARIÑO</t>
  </si>
  <si>
    <t>Avenida Calle 11 sur # 10 A - 30 Apto. 301</t>
  </si>
  <si>
    <t>luchobm007@gmail.com</t>
  </si>
  <si>
    <t>ANDREA CAROLINA SANCHEZ TORRES</t>
  </si>
  <si>
    <t>calle 134a #55a</t>
  </si>
  <si>
    <t>Carrera 54 d 135-65 apto 804 torre 2</t>
  </si>
  <si>
    <t>07008480766</t>
  </si>
  <si>
    <t xml:space="preserve">CATALINA ESTEFANY BURGOS MAHECHA </t>
  </si>
  <si>
    <t>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LOCAL</t>
  </si>
  <si>
    <t>KR 65 67 D 06</t>
  </si>
  <si>
    <t>catalinaburgos1502@gmail.com</t>
  </si>
  <si>
    <t xml:space="preserve">SANTIAGO ALEJANDRO  CARDENAS CABALLERO </t>
  </si>
  <si>
    <t>AC 140 19 24</t>
  </si>
  <si>
    <t>cardenassantiago94@hotmail.com</t>
  </si>
  <si>
    <t>MARIA HAYDEE BURGOS GUERRERO</t>
  </si>
  <si>
    <t>KR 55 127 D 45</t>
  </si>
  <si>
    <t>3168752098</t>
  </si>
  <si>
    <t>488435636490</t>
  </si>
  <si>
    <t>mhaydebg@gmail.com</t>
  </si>
  <si>
    <t>CALLE 145 B No 82-33</t>
  </si>
  <si>
    <t>3156084876</t>
  </si>
  <si>
    <t>0550488446134964</t>
  </si>
  <si>
    <t>paocami12@hotmail.com</t>
  </si>
  <si>
    <t>CL 28 33 24 PI 3</t>
  </si>
  <si>
    <t>CL 7A 7404</t>
  </si>
  <si>
    <t>550488411843094</t>
  </si>
  <si>
    <t>MARIELA JIMENEZ VEGA</t>
  </si>
  <si>
    <t>calle 64 a sur # 71-71</t>
  </si>
  <si>
    <t>BANCO AV VILLAS</t>
  </si>
  <si>
    <t>Jimenezvmariela5@gmail.com</t>
  </si>
  <si>
    <t>LORENA CATHERINE TRIVIÑO GUTIÉRREZ</t>
  </si>
  <si>
    <t>PRESTAR SERVICIOS PROFESIONALES AL ÁREA DE GESTIÓN DEL DESARROLLO LOCAL DE LA ALCALDÍA LOCAL DE SUBA, PARA APOYAR LA ESTRUCTURACIÓN, FORMULACIÓN, EVALUACIÓN Y SEGUIMIENTO A LOS PROYECTOS DE INVERSIÓN ENFOCADOS EN EL FORTALECIMIENTO DEL TEJIDO SOCIAL DE LA LOCALIDAD DE SUBA.</t>
  </si>
  <si>
    <t>CL 144 A 52 47</t>
  </si>
  <si>
    <t>DARLY VANESSA SOTELO BORDA</t>
  </si>
  <si>
    <t>Del 28 de mayo al 3 de julio de 2025</t>
  </si>
  <si>
    <t>FAMISINAR</t>
  </si>
  <si>
    <t>TV 127 C BIS 139 A 76</t>
  </si>
  <si>
    <t>vanesotelo10@gmail.com</t>
  </si>
  <si>
    <t xml:space="preserve">ANGELA VIVIANA PINEDA LAGOS </t>
  </si>
  <si>
    <t>calle 126 B107 70</t>
  </si>
  <si>
    <t>viviana868@gmail.com</t>
  </si>
  <si>
    <t>DAISY ALEXIA ROJAS RODRÍGUEZ</t>
  </si>
  <si>
    <t>CALLE 152D N° 102 B-10</t>
  </si>
  <si>
    <t xml:space="preserve">Alexiarojas_2801@hotmail.com
</t>
  </si>
  <si>
    <t>PRESTAR LOS SERVICIOS PROFESIONALES ESPECIALIZADOS AL ÁREA GESTIÓN DEL DESARROLLO LOCAL EN EL CENTRO DE DOCUMENTACIÓN E INFORMACIÓN CDI DE LA ALCALDÍA LOCAL DE SUBA.</t>
  </si>
  <si>
    <t>1 meses</t>
  </si>
  <si>
    <t>KR 7 B 127 33</t>
  </si>
  <si>
    <t>sara_velasquezg@hotmail.com</t>
  </si>
  <si>
    <t xml:space="preserve">ALDEMAR GARCIA RODRIGUEZ </t>
  </si>
  <si>
    <t>DG 48 J SUR 5 D 90</t>
  </si>
  <si>
    <t>aldemar.garcia.com@gmail.com</t>
  </si>
  <si>
    <t xml:space="preserve">LAURA DANIELA TUBERQUIA </t>
  </si>
  <si>
    <t>KR 145 145A 41</t>
  </si>
  <si>
    <t>KR 111135B 57</t>
  </si>
  <si>
    <t>009100718072</t>
  </si>
  <si>
    <t>DANIELA ELISA RODRIGUEZ LOPEZ</t>
  </si>
  <si>
    <t>PRESTAR SERVICIOS PROFESIONALES PARA COORDINAR LAS ACTIVIDADES DE COMUNICACIÓN Y PRENSA DE LA ENTIDAD, INCLUYENDO LA PLANIFICACIÓN ESTRATÉGICA, LA GENERACIÓN DE CONTENIDOS, LA GESTIÓN DE MEDIOS DE COMUNICACIÓN, EL DISEÑO Y EJECUCIÓN DE ESTRATEGIAS DE DIVULGACIÓN Y LA SUPERVISIÓN DE LOS CANALES DIGITALES, IMPRESOS Y MEDIOS MASIVOS, CON EL PROPÓSITO DE GARANTIZAR UNA COMUNICACIÓN EFECTIVA Y ALINEADA CON LOS OBJETIVOS INSTITUCIONALES</t>
  </si>
  <si>
    <t>DESPACHO - LÍDER COMUNICACIONES</t>
  </si>
  <si>
    <t>1 meses y 13 días</t>
  </si>
  <si>
    <t>KR 60 160 16</t>
  </si>
  <si>
    <t>PRESTAR LOS SERVICIOS DE APOYO TÉCNICO PARA LA REALIZACIÓN, PRODUCCIÓN, LOGÍSTICA, TRANSMISIÓN POR PLATAFORMAS DIGITALES Y SONIDO DE EVENTOS Y ACTIVIDADES EXTERNAS E INTERNAS, PRESENCIALES O VIRTUALES, QUE DE MANERA PERMANENTE REALIZA LA ALCALDÍA LOCAL, PARA LA COMUNIDAD Y/O FUNCIONARIOS Y CONTRATISTAS</t>
  </si>
  <si>
    <t>CR 87 128 A 35</t>
  </si>
  <si>
    <t>008200799636</t>
  </si>
  <si>
    <t>PRESTAR SERVICIOS PROFESIONALES DE APOYO AL EQUIPO DE PRENSA Y COMUNICACIONES DE LA ALCALDÍA LOCAL EN LA REALIZACIÓN DE PRODUCTOS Y PIEZAS DIGITALES, IMPRESAS Y PUBLICITARIAS DE GRAN FORMATO Y DE ANIMACIÓN GRÁFICA, ASÍ COMO APOYAR LA PRODUCCIÓN Y MONTAJE DE EVENTOS.</t>
  </si>
  <si>
    <t>Dig 146 #118-41</t>
  </si>
  <si>
    <t>thal.puentes@gmail.com</t>
  </si>
  <si>
    <t>EDWIN MAURICIO RAMIREZ GRACIA</t>
  </si>
  <si>
    <t xml:space="preserve"> PRESTAR SERVICIOS DE APOYO EN LAS ACTIVIDADES DE SEGURIDAD, CONVIVENCIA CIUDADANA Y RECUPERACIÓN DEL ESPACIO PÚBLICO.</t>
  </si>
  <si>
    <t>DG 37 # 37-103 t 8 apt 301</t>
  </si>
  <si>
    <t>NEQUI</t>
  </si>
  <si>
    <t>edwinmara89@hotmail.com</t>
  </si>
  <si>
    <t>KAREM ANGELICA HERRERA SANCHEZ</t>
  </si>
  <si>
    <t>KR 2 22 16</t>
  </si>
  <si>
    <t>009470605784</t>
  </si>
  <si>
    <t>EL CONTRATO QUE SE PRETENDE CELEBRAR TENDRÁ POR OBJETO APOYAR EL CUBRIMIENTO DE LAS ACTIVIDADES, CRONOGRAMAS Y AGENDA DE LA ALCALDÍA LOCAL A NIVEL INTERNO Y EXTERNO, ASÍ COMO LA GENERACIÓN DE CONTENIDOS PERIODÍSTICOS.</t>
  </si>
  <si>
    <t>CL 130 C BIS B 97 24</t>
  </si>
  <si>
    <t>0550488437301903</t>
  </si>
  <si>
    <t>1013283432</t>
  </si>
  <si>
    <t>VIVIANA SANABRIA ARIAS</t>
  </si>
  <si>
    <t xml:space="preserve">Carrera 71 a n 97 a 25 Pontevedra.
</t>
  </si>
  <si>
    <t>vsatrabajosocial@gmail.com</t>
  </si>
  <si>
    <t>1141518406</t>
  </si>
  <si>
    <t xml:space="preserve">RAFAEL ELIAS JALLER SANTAMARIA </t>
  </si>
  <si>
    <t>APOYAR EL CUBRIMIENTO DE LAS ACTIVIDADES, CRONOGRAMAS Y AGENDA DE LA ALCALDÍA LOCAL A NIVEL INTERNO Y EXTERNO, ASÍ COMO LA GENERACIÓN DE CONTENIDOS PERIODÍSTICOS.</t>
  </si>
  <si>
    <t>KR 86 88 20 IN 1 AP 501</t>
  </si>
  <si>
    <t xml:space="preserve">ROSA INES GUIO LOPEZ </t>
  </si>
  <si>
    <t>Calle 143 #127F - 06</t>
  </si>
  <si>
    <t xml:space="preserve">SANDRA ZULAY MARROQUIN RAMIREZ </t>
  </si>
  <si>
    <t>CL 156 92 64</t>
  </si>
  <si>
    <t xml:space="preserve">JUAN GABRIEL DIAZ CARDENAS </t>
  </si>
  <si>
    <t>CL 136 A 154 C 10</t>
  </si>
  <si>
    <t>juangabrieldiazcardenas@gmail.com</t>
  </si>
  <si>
    <t xml:space="preserve">ANGÉLICA PAOLA RUIZ GARCÍA </t>
  </si>
  <si>
    <t>Cra 95 a 129 a 05</t>
  </si>
  <si>
    <t>angelicaruiz1506@hotmail.com</t>
  </si>
  <si>
    <t>DANIEL ALEJANDRO ARGAEZ  MORENO</t>
  </si>
  <si>
    <t>PRESTAR SERVICIOS DE APOYO DE PRENSA Y COMUNICACIONES DE LA ALCALDÍA LOCAL EN LOS CUBRIMIENTOS INFORMATIVOS Y GENERACIÓN DE CONTENIDOS AUDIOVISUALES INSTITUCIONALES DEL DESPACHO DE LA ALCALDÍA LOCAL SUBA</t>
  </si>
  <si>
    <t>2 meses y 6 días</t>
  </si>
  <si>
    <t>KR 87 B 69 B 28</t>
  </si>
  <si>
    <t>MARIA CAMILA MENDIVELSO ORTIZ</t>
  </si>
  <si>
    <t>KR 71 A 117 A 36</t>
  </si>
  <si>
    <t>mend10cam@hotmail.com</t>
  </si>
  <si>
    <t>KR 109 142 16</t>
  </si>
  <si>
    <t>maxymilliano1023@gmail.com</t>
  </si>
  <si>
    <t>1012381964</t>
  </si>
  <si>
    <t xml:space="preserve">GILMA VIVIANA MEJIA PRADA </t>
  </si>
  <si>
    <t>CALLE 131 C BIS NO 94- D 27</t>
  </si>
  <si>
    <t>vivis.0602.vm@gmail.com</t>
  </si>
  <si>
    <t>1031854351</t>
  </si>
  <si>
    <t xml:space="preserve">LUZ ADRIANA VARGAS RENDON </t>
  </si>
  <si>
    <t>calle 24 b # 80 b 19</t>
  </si>
  <si>
    <t>0570476970004398</t>
  </si>
  <si>
    <t>1011098296</t>
  </si>
  <si>
    <t xml:space="preserve">YANITZA CATHERINE GOMEZ AVILA </t>
  </si>
  <si>
    <t>calle 132 a 89-51</t>
  </si>
  <si>
    <t>catherinegomez863@gmail.com</t>
  </si>
  <si>
    <t xml:space="preserve">NATALIA DEL PILAR GAMBA ELIAS </t>
  </si>
  <si>
    <t>Transversal 96A #75D-10 Casa 1</t>
  </si>
  <si>
    <t>006100962668</t>
  </si>
  <si>
    <t>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t>
  </si>
  <si>
    <t>CL 145 C 83 14 CA 24</t>
  </si>
  <si>
    <t xml:space="preserve">FALABELLA </t>
  </si>
  <si>
    <t>116060056078</t>
  </si>
  <si>
    <t>jvanesams1991@gmail.com</t>
  </si>
  <si>
    <t>1016601896</t>
  </si>
  <si>
    <t>MARITZA PEÑA PACHECO</t>
  </si>
  <si>
    <t>CL 151 109a 83</t>
  </si>
  <si>
    <t>SANDRA PATRICIA CASTELLANOS SANCHEZ</t>
  </si>
  <si>
    <t>0550488419184921</t>
  </si>
  <si>
    <t>sandra_castellanos@hotmail.com</t>
  </si>
  <si>
    <t xml:space="preserve">JENNY MARCELA PINEDA SANCHEZ </t>
  </si>
  <si>
    <t>CL 129 D 105 B 16</t>
  </si>
  <si>
    <t xml:space="preserve"> 075600346</t>
  </si>
  <si>
    <t>tsmarcelita@gmail.com</t>
  </si>
  <si>
    <t>1025071042</t>
  </si>
  <si>
    <t xml:space="preserve">ANETH LUCERO SANCHEZ </t>
  </si>
  <si>
    <t>TV 88 145 - 32 t1 APT 105</t>
  </si>
  <si>
    <t>ANA JOHANNA SANTAMARÍA BUSTAMANTE</t>
  </si>
  <si>
    <t>PRESTAR LOS SERVICIOS PROFESIONALES PARA APOYAR LA OPERACIÓN, SEGUIMIENTO Y CUMPLIMIENTO DE LOS PROCEDIMIENTOS ADMINISTRATIVOS, OPERATIVOS Y TÉCNICOS DEL PROYECTO JÓVENES Y LOS ASOCIADOS A LA INCLUSIÓN SOCIAL Y SEGURIDAD ECONÓMICA EN LA LOCALIDAD DE SUBA</t>
  </si>
  <si>
    <t>KR 53 C 130 49 CONJ Portal de Iberia</t>
  </si>
  <si>
    <t>johannita80@hotmail.com</t>
  </si>
  <si>
    <t>1025065153</t>
  </si>
  <si>
    <t xml:space="preserve">ERICA JOHANNA PERDOMO OLAYA </t>
  </si>
  <si>
    <t>KR 78 B 1 10</t>
  </si>
  <si>
    <t>CL 130 130 22</t>
  </si>
  <si>
    <t>1031850417</t>
  </si>
  <si>
    <t xml:space="preserve">JENIFER LOPEZ RUIZ </t>
  </si>
  <si>
    <t>CL 167 D 8 58 TO 9 APTO 930</t>
  </si>
  <si>
    <t>psicologalopezruiz@gmail.com</t>
  </si>
  <si>
    <t>1014747480</t>
  </si>
  <si>
    <t>CRA 8 A 187 37</t>
  </si>
  <si>
    <t>ERIKA CRISTINA GUEVARA GUATAQUIRA</t>
  </si>
  <si>
    <t>PRESTAR LOS SERVICIOS PROFESIONALES PARA APOYAR LA OPERACIÓN, SEGUIMIENTO Y CUMPLIMIENTO DE LOS PROCEDIMIENTOS ADMINISTRATIVOS, OPERATIVOS Y TÉCNICOS DEL PROYECTO JÓVENES Y LOS ASOCIADOS A LA INCLUSIÓN SOCIAL Y SEGURIDAD ECONÓMICA EN LA LOCALIDAD DE SUBA.</t>
  </si>
  <si>
    <t>CL 22 I 114 A 90</t>
  </si>
  <si>
    <t>erikacguevarag@hotmail.com</t>
  </si>
  <si>
    <t xml:space="preserve">TATIANA RODRIGUEZ GRACIA </t>
  </si>
  <si>
    <t>PRESTAR SERVICIOS PROFESIONALES DE APOYO EN AL ÁREA DE GESTIÓN DEL DESARROLLO LOCAL DE LA ALCALDÍA LOCAL DE SUBA, ENFOCADAS EN SALUD, PARA LA COORDINACIÓN, ESTRUCTURACIÓN, FORMULACIÓN, EVALUACIÓN Y SEGUIMIENTO A LOS PROYECTOS DE INVERSIÓN ENFOCADOS A LA REALIZACIÓN DE LAS ACCIONES INTEGRALES HACIA LA COMUNIDAD</t>
  </si>
  <si>
    <t>KR 5615384 BL 8</t>
  </si>
  <si>
    <t>300-583892-81</t>
  </si>
  <si>
    <t>tatianarodrig2015@gmail.com</t>
  </si>
  <si>
    <t xml:space="preserve">CARLOS GUZMAN ORTEGA </t>
  </si>
  <si>
    <t>CL 137 A 118 77</t>
  </si>
  <si>
    <t>034752501</t>
  </si>
  <si>
    <t>guzmancarlos2411@gmail.com</t>
  </si>
  <si>
    <t>PRESTAR LOS SERVICIOS PROFESIONALES ESPECIALIZADOS PARA LA COORDINACIÓN GENERAL ADMINISTRATIVA, TÉCNICA Y FINANCIERA, GARANTIZANDO LA OPERACIÓN, PRESTACIÓN DEL SERVICIO, SEGUIMIENTO Y CUMPLIMIENTO DE LOS PROCESOS ADMINISTRATIVOS, OPERATIVOS Y PROGRAMÁTICOS DEL APOYO ECONÓMICO TIPO C</t>
  </si>
  <si>
    <t>CARRERA 72 A # 137 a - 35</t>
  </si>
  <si>
    <t>andressantos6739@gmail.com</t>
  </si>
  <si>
    <t>MARIANA DIAZ BRICEÑO</t>
  </si>
  <si>
    <t>CL 129 53 09</t>
  </si>
  <si>
    <t>036639201</t>
  </si>
  <si>
    <t>mdiaz7753@gmail.com</t>
  </si>
  <si>
    <t>DANIELA MORALES GUTIERREZ</t>
  </si>
  <si>
    <t>cra 102c # 140-27 int 1</t>
  </si>
  <si>
    <t>danimg0999@gmail.com</t>
  </si>
  <si>
    <t>ÁNGELA VIVIANA PÉREZ MORENO</t>
  </si>
  <si>
    <t>KR 55 152 35</t>
  </si>
  <si>
    <t>0570473470016691</t>
  </si>
  <si>
    <t>angelavperezmoreno@gmail.com</t>
  </si>
  <si>
    <t>PRESTAR LOS SERVICIOS PROFESIONALES A LA ALCALDÍA LOCAL DE SUBA COMO ENLACE EN LOS TEMAS DE GESTIÓN DEL RIESGO DE CONFORMIDAD CON EL MARCO NORMATIVO APLICABLE PARA LA MATERIA, EN EL MARCO DEL PROYECTO DE INVERSIÓN 2581 SUBA MITIGA LOS RIESGOS NATURALES.</t>
  </si>
  <si>
    <t>carrera 77 Bis No 64i - 71</t>
  </si>
  <si>
    <t>0550488440246244</t>
  </si>
  <si>
    <t>fredmorphis@gmail.com</t>
  </si>
  <si>
    <t xml:space="preserve">JUAN CARLOS BETANCOURT CARVAJAL </t>
  </si>
  <si>
    <t>CL 110 14B 72 AP 201</t>
  </si>
  <si>
    <t>MAGALY CELEDON BRITO</t>
  </si>
  <si>
    <t>Carrera 58 C 152 B – 66 INT. 10 APTO 303</t>
  </si>
  <si>
    <t>mceledon36@yahoo.com.ar</t>
  </si>
  <si>
    <t>JONATHANN GUSTAVO BLANCO PEÑA</t>
  </si>
  <si>
    <t>PRESTAR SERVICIOS PROFESIONALES EN EL ÁREA DE GESTIÓN DEL DESARROLLO LOCAL DE SUBA, EN LA GESTIÓN AMBIENTAL EN MATERIA DE SEPARACIÓN EN LA FUENTE Y RECICLAJE</t>
  </si>
  <si>
    <t>TV 1 58 21</t>
  </si>
  <si>
    <t>jonatanblanco9011@gmail.com</t>
  </si>
  <si>
    <t xml:space="preserve">JOSE DARWIN SANGUINO VELEZ </t>
  </si>
  <si>
    <t>KR 64 A 22 41 TO 5</t>
  </si>
  <si>
    <t>000026664235</t>
  </si>
  <si>
    <t>darsan8310@gmail.com</t>
  </si>
  <si>
    <t xml:space="preserve">LUZ MARINA CERON OSORIO </t>
  </si>
  <si>
    <t>CL 132 C BIS 109 A 25 PI 1</t>
  </si>
  <si>
    <t>0550488401898793</t>
  </si>
  <si>
    <t>lmari29@hotmail.com</t>
  </si>
  <si>
    <t>PRESTAR SERVICIOS PROFESIONALES AL ÁREA DE GESTIÓN DEL DESARROLLO LOCAL DE LA ALCALDÍA LOCAL DE SUBA, PARA APOYAR LAS ACCIONES ORIENTADAS A GARANTIZAR LA ENTREGA DE TRASFERENCIAS.</t>
  </si>
  <si>
    <t>Cr 145 144 c 52</t>
  </si>
  <si>
    <t xml:space="preserve">ALEJANDRO SAMUEL VICTORIA </t>
  </si>
  <si>
    <t xml:space="preserve">DESPACHO - LÍDER INFRAESTRUCTURA </t>
  </si>
  <si>
    <t>CALLE 94 No 18-94</t>
  </si>
  <si>
    <t>EL CONTRATO QUE SE PRETENDE CELEBRAR, TENDRÁ POR OBJETO PRESTAR LOS SERVICIOS COMO OPERARIO DE VOLQUETA EN EL ÁREA GESTIÓN DEL DESARROLLO LOCAL DE SUBA</t>
  </si>
  <si>
    <t>COMPERSAR</t>
  </si>
  <si>
    <t>Cra 136 A No 144-58 bl 1 cs 18</t>
  </si>
  <si>
    <t>PRESTAR LOS SERVICIOS COMO OPERARIO DE VOLQUETA EN EL ÁREA GESTIÓN DEL DESARROLLO LOCAL DE SUBA</t>
  </si>
  <si>
    <t>Cra 95a #131b-20</t>
  </si>
  <si>
    <t>1011103860</t>
  </si>
  <si>
    <t xml:space="preserve">DINANCELA BONILLA CARDONA </t>
  </si>
  <si>
    <t>EL CONTRATO QUE SE PRETENDE CELEBRAR, TENDRÁ POR OBJETO APOYAR JURÍDICAMENTE LA EJECUCIÓN DE LAS ACCIONES REQUERIDAS PARA LA DEPURACIÓN DE LAS ACTUACIONES ADMINISTRATIVAS QUE CURSAN EN LA ALCALDÍA LOCA</t>
  </si>
  <si>
    <t>CL 150 A 45-80</t>
  </si>
  <si>
    <t>dinancelabonilla@hotmail.com</t>
  </si>
  <si>
    <t>1025073488- 1010764613</t>
  </si>
  <si>
    <t>BELKIS CECILIA CASTRO MONTERROSA</t>
  </si>
  <si>
    <t>COLPENSIONS</t>
  </si>
  <si>
    <t>CARRERA 73 B No 147-95</t>
  </si>
  <si>
    <t>BANCO OCCIDENTE</t>
  </si>
  <si>
    <t>belkiscecicastro@yahoo.es</t>
  </si>
  <si>
    <t xml:space="preserve">JUAN DAVID GOMEZ HERNANDEZ </t>
  </si>
  <si>
    <t>CL 127 BIS 88 07</t>
  </si>
  <si>
    <t>juandgomez40@gmail.com</t>
  </si>
  <si>
    <t>PRESTAR LOS SERVICIOS PROFESIONALES A LA JUNTA ADMINISTRADORA LOCAL.</t>
  </si>
  <si>
    <t>DESPACHO- LIDER JAL</t>
  </si>
  <si>
    <t>CL 166 9 45 BL 1 AP 104</t>
  </si>
  <si>
    <t>a.jimenezfandino@hotmail.com</t>
  </si>
  <si>
    <t>ZORAIDA ZAPATA CALVO</t>
  </si>
  <si>
    <t>ALIAN SALUD</t>
  </si>
  <si>
    <t>KR 53 104 B 07</t>
  </si>
  <si>
    <t>zoraydazapatac@yahoo.com</t>
  </si>
  <si>
    <t>1025063821</t>
  </si>
  <si>
    <t>KR 53 C 134 70 AG a ED 2 AP 403</t>
  </si>
  <si>
    <t xml:space="preserve">LUIS DOMINGO GOMEZ MALDONADO </t>
  </si>
  <si>
    <t>Carrera 14 A No. 119 - 45, apartamento 301</t>
  </si>
  <si>
    <t>030-153219-45</t>
  </si>
  <si>
    <t xml:space="preserve">DAVID RICARDO LEIVA TENJO </t>
  </si>
  <si>
    <t>PRESTAR LOS SERVICIOS PROFESIONALES AL ÁREA DE GESTIÓN DEL DESARROLLO LOCAL PARA APOYAR LAS ACTIVIDADES EN SANEAMIENTO BÁSICO Y GESTIÓN AMBIENTAL.</t>
  </si>
  <si>
    <t>2 meses y 21 días</t>
  </si>
  <si>
    <t>Transversal 126 F No 133 - 76</t>
  </si>
  <si>
    <t xml:space="preserve">CRISTIAN ALEJANDRO CASTELLANOS VELANDIA </t>
  </si>
  <si>
    <t>CL 24 SUR 68 H 86</t>
  </si>
  <si>
    <t>002800208916</t>
  </si>
  <si>
    <t xml:space="preserve">CAROLINA GARCIA QUIROGA </t>
  </si>
  <si>
    <t>PRESTAR LOS SERVICIOS DE APOYO EN EL ÁREA DE GESTIÓN DE DESARROLLO LOCAL EN EL ACOMPAÑAMIENTO DE ACCIONES DE RESIDUOS SOLIDOS.</t>
  </si>
  <si>
    <t>KR 95 B 129 B 44</t>
  </si>
  <si>
    <t>carolinagarciaquiroga@gmail.com</t>
  </si>
  <si>
    <t>LILIA ALEXANDRA ARJONA MARIN</t>
  </si>
  <si>
    <t>CRA. 101 # 151-33 TR.14 APTO 402</t>
  </si>
  <si>
    <t>laamsj@gmail.com</t>
  </si>
  <si>
    <t>1023163796</t>
  </si>
  <si>
    <t xml:space="preserve">SEBASTIAN RAMIREZ MOSOS </t>
  </si>
  <si>
    <t>CL 181B 945</t>
  </si>
  <si>
    <t>CRISTIAN ANDRES MONROY CARANTON</t>
  </si>
  <si>
    <t>CALLE 152B No. 73-26</t>
  </si>
  <si>
    <t>cristianmonroy91@gmail.com</t>
  </si>
  <si>
    <t xml:space="preserve">DANIEL TORRES GALAN </t>
  </si>
  <si>
    <t>DESPACHO - LIDER CALIDAD</t>
  </si>
  <si>
    <t>2 meses y 4 días</t>
  </si>
  <si>
    <t>KR 54 115 35</t>
  </si>
  <si>
    <t xml:space="preserve">GINA PAOLA MARIN HERNANDEZ </t>
  </si>
  <si>
    <t>PRESTAR LOS SERVICIOS DE APOYO EN EL ÁREA DE GESTIÓN DE DESARROLLO LOCAL EN EL ACOMPAÑAMIENTO DE ACCIONES DE RESIDUOS SOLIDOS</t>
  </si>
  <si>
    <t>KR 95 132 15</t>
  </si>
  <si>
    <t>0550488425655690</t>
  </si>
  <si>
    <t>gpmarinh@gmail.com</t>
  </si>
  <si>
    <t>EL CONTRATO QUE SE PRETENDE CELEBRAR, TENDRÁ POR OBJETO PRESTAR SERVICIOS PROFESIONALES DE APOYO AL PROMOTOR DE LA MEJORA LOCAL EN LOS PROCESOS DE IMPLEMENTACIÓN DE HERRAMIENTAS DE GESTIÓN, SIGUIENDO LOS LINEAMIENTOS METODOLÓGICOS ESTABLECIDOS POR LA OFICINA ASESORA DE PLANEACIÓN DE LA SECRETARÍA DISTRITAL DE GOBIERNO</t>
  </si>
  <si>
    <t>C.C. No. 80.034.539 de Bogota</t>
  </si>
  <si>
    <t>CL 128 BIS 52 52</t>
  </si>
  <si>
    <t>edwinoyola13@gmail.com</t>
  </si>
  <si>
    <t>KR 50A 174B 06 IN 3 AP 501</t>
  </si>
  <si>
    <t>ark.vivianar@gmail.com</t>
  </si>
  <si>
    <t xml:space="preserve">ANGEL DAVID HERNANDEZ </t>
  </si>
  <si>
    <t>Transversal 126d #137-42</t>
  </si>
  <si>
    <t>Angel.hernandez@gobiernobogota.gov.co</t>
  </si>
  <si>
    <t xml:space="preserve">CALLE 79 A #62 - 03 PISO 3 </t>
  </si>
  <si>
    <t>EDWAR.1994L@GMAIL.COM</t>
  </si>
  <si>
    <t xml:space="preserve">ANGIE RAMIREZ CARREÑO </t>
  </si>
  <si>
    <t>EL CONTRATO QUE SE PRETENDE CELEBRAR, TENDRÁ POR OBJETO PRESTAR LOS SERVICIOS PROFESIONALES PARA APOYAR JURÍDICAMENTE LA EJECUCIÓN DE LAS ACCIONES REQUERIDAS PARA EL TRÁMITE E IMPULSO PROCESAL DE LAS ACTUACIONES CONTRAVENCIONALES Y/O QUERELLAS QUE CURSEN EN LAS INSPECCIONES DE POLICÍA DE LA LOCALIDAD</t>
  </si>
  <si>
    <t>CL CALLE 5 4 35 CHIA</t>
  </si>
  <si>
    <t>ANDRES FELIPE MANCHOLA  BARACALDO</t>
  </si>
  <si>
    <t>CL 136 46 55 AP 401</t>
  </si>
  <si>
    <t xml:space="preserve">ADRIANA ESPINOSA ROJAS </t>
  </si>
  <si>
    <t>KR 91 137 70</t>
  </si>
  <si>
    <t xml:space="preserve">BRAYAN ANDRES LEAL BARON </t>
  </si>
  <si>
    <t>PRESTAR SUS SERVICIOS PROFESIONALES PARA APOYAR LAS ACCIONES TÉCNICAS, ARTICULACIÓN, ACOMPAÑAMIENTO Y SEGUIMIENTO PARA LA ATENCIÓN Y PROTECCIÓN DE LOS ANIMALES DOMÉSTICOS, DE GRANJA Y SILVESTRE DE LA LOCALIDAD DE SUBA</t>
  </si>
  <si>
    <t>KR 47  94A 09</t>
  </si>
  <si>
    <t>3114440747</t>
  </si>
  <si>
    <t xml:space="preserve"> 0550488426656697</t>
  </si>
  <si>
    <t>brayan_andres7@hotmail.com</t>
  </si>
  <si>
    <t>YENIFER ZORAIDA VALDERRAMA VILLALOBOS</t>
  </si>
  <si>
    <t>Cra 116B # 72F 70</t>
  </si>
  <si>
    <t>yenifer_stif2@hotmail.com</t>
  </si>
  <si>
    <t>CALLE 152 No 58-51 INT 2 APT 1001</t>
  </si>
  <si>
    <t>320395 0164</t>
  </si>
  <si>
    <t xml:space="preserve">AHORROS  </t>
  </si>
  <si>
    <t xml:space="preserve">MARIA MERCEDES ARENAS ORTIZ </t>
  </si>
  <si>
    <t>Calle 75 No. 101-10</t>
  </si>
  <si>
    <t xml:space="preserve">DARIO ALEXANDER ROCHA RODRIGUEZ </t>
  </si>
  <si>
    <t>Calle 146b No 86 - 51</t>
  </si>
  <si>
    <t>ALEKS1515@HOTMAIL.COM</t>
  </si>
  <si>
    <t>1016603905</t>
  </si>
  <si>
    <t>LAURA LILIANA LEMUS PORTILLO</t>
  </si>
  <si>
    <t>Calle. 152 C # 72-87</t>
  </si>
  <si>
    <t>lauralemus95@gmail.com</t>
  </si>
  <si>
    <t>carrera 107 A #141 A-09</t>
  </si>
  <si>
    <t xml:space="preserve">AV VILLAS </t>
  </si>
  <si>
    <t>1034303189</t>
  </si>
  <si>
    <t xml:space="preserve">GUSTAVO HERNANDEZ SUAREZ </t>
  </si>
  <si>
    <t>Calle 64 B No. 81 A-65</t>
  </si>
  <si>
    <t>1014186927</t>
  </si>
  <si>
    <t>CLAUDIA YINETH GUALTEROS BARRERO</t>
  </si>
  <si>
    <t>Calle 47 B sur N 23B - 70 Bl. 4 Apt. 108</t>
  </si>
  <si>
    <t>claudia_barrero@hotmail.com</t>
  </si>
  <si>
    <t>41449702</t>
  </si>
  <si>
    <t xml:space="preserve">NATALIA RAMIREZ ROMERO </t>
  </si>
  <si>
    <t>APOYAR JURÍDICAMENTE LA EJECUCIÓN DE LAS ACCIONES REQUERIDAS PARA LA DEPURACIÓN DE LAS ACTUACIONES ADMINISTRATIVAS QUE CURSAN EN LA ALCALDÍA LOCA</t>
  </si>
  <si>
    <t>Carrera 87 No 17 - 35</t>
  </si>
  <si>
    <t xml:space="preserve">SAMANTHA NÚÑEZ GONZÁLEZ </t>
  </si>
  <si>
    <t>2 meses y 22 días</t>
  </si>
  <si>
    <t>Carrera 73b bis No. 2a 78 sur</t>
  </si>
  <si>
    <t>carrera 64 a 2-78</t>
  </si>
  <si>
    <t>jeimyjbb@hotmail.com</t>
  </si>
  <si>
    <t xml:space="preserve">LINA MARIA ZEA </t>
  </si>
  <si>
    <t>PRESTAR SERVICIOS PROFESIONALES APOYO A LA GESTIÓN AL ÁREA DE GESTIÓN POLICIVA LOCAL EN LAS ACTIVIDADES ADMINISTRATIVAS REQUERIDAS EN EL PROCESO DE PLANEACIÓN, ASÍ COMO EN EL SEGUIMIENTO, USO Y SOPORTE DE HERRAMIENTAS Y APLICATIVOS EN CUMPLIMIENTO DE LOS OBJETIVOS DEL PLAN DE DESARROLLO LOCAL Y EL PLAN INSTITUCIONAL DE GESTIÓN.</t>
  </si>
  <si>
    <t>PRESTAR LOS SERVICIOS PROFESIONALES DE ABOGADO CON AUTONOMÍA TÉCNICA Y ADMINISTRATIVA PARA ESTRUCTURAR LAS GESTIONES JURÍDICAS Y ADMINISTRATIVAS EN MATERIA DE PROPIEDAD HORIZONTAL EN LA ALCALDIA LOCAL DE SUBA</t>
  </si>
  <si>
    <t>CALLE 119 A 57-40 TORRE 8 APT 727</t>
  </si>
  <si>
    <t>suarezdumora23@gmail.com</t>
  </si>
  <si>
    <t>1000236195</t>
  </si>
  <si>
    <t>EL CONTRATO QUE SE PRETENDE CELEBRAR, TENDRÁ POR OBJETO PRESTAR LOS SERVICIOS PROFESIONALES COMO ABOGADO EN LA ALCALDÍA LOCAL DE SUBA, PRINCIPALMENTE EN TODAS LAS GESTIONES JURÍDICAS Y ADMINISTRATIVAS EN MATERIA DE PROPIEDAD HORIZONTAL.</t>
  </si>
  <si>
    <t>Calle 83A # 118-29 Casa 15.</t>
  </si>
  <si>
    <t xml:space="preserve">DAVID SANTIAGO SIERRA UMAÑA </t>
  </si>
  <si>
    <t>KR 110 BIS 65 B 64</t>
  </si>
  <si>
    <t>santiagognr10@gmail.com</t>
  </si>
  <si>
    <t>YULIETH MARCELA MOLANO TORRES</t>
  </si>
  <si>
    <t xml:space="preserve">Cra 4 sur No. 48J 43 </t>
  </si>
  <si>
    <t>Yulieth8610@hotmail.com</t>
  </si>
  <si>
    <t>1025549606</t>
  </si>
  <si>
    <t>Av. caracas 1-05</t>
  </si>
  <si>
    <t>jurisprudencia-910107@hotmail.es</t>
  </si>
  <si>
    <t xml:space="preserve">IRMA JOHANA JIMENEZ LAGUNA </t>
  </si>
  <si>
    <t>PRESTAR SERVICIOS DE APOYO EN LAS ACTIVIDADES DE CUIDADO DEL ESPACIO PÚBLICO PARA EL LOGRO DE LAS METAS DE GESTIÓN DE LA VIGENCIA</t>
  </si>
  <si>
    <t>Del 22/04/2025 al 22/06/2025</t>
  </si>
  <si>
    <t>KR 109 A 150 B 79</t>
  </si>
  <si>
    <t>jovisj_13@hotmail.com</t>
  </si>
  <si>
    <t xml:space="preserve">MARIA PAULA ROJAS CANO </t>
  </si>
  <si>
    <t>PRESTAR SERVICIOS DE APOYO EN LAS ACTIVIDADES DE CUIDADO DEL ESPACIO PÚBLICO PARA EL LOGRO DE LAS METAS DE GESTIÓN DE LA VIGENCIA.</t>
  </si>
  <si>
    <t>KR 72 R 42 B 36 SUR</t>
  </si>
  <si>
    <t>0766005419</t>
  </si>
  <si>
    <t>mpaula.rojasc@gmail.com</t>
  </si>
  <si>
    <t>180 Día(s)</t>
  </si>
  <si>
    <t>CALLE 170 b # 6-22</t>
  </si>
  <si>
    <t>PRESTAR SERVICIOS PROFESIONALES A LA ALCALDÍA LOCAL DE SUBA, PARA APOYAR JURÍDICAMENTE EN LA EJECUCIÓN DE LAS ACCIONES REQUERIDAS PARA LA DEPURACIÓN DE LAS ACTUACIONES ADMINISTRATIVAS QUE CURSAN EN LA ALCALDÍA LOCAL EN LAS ÁREAS DE CONTROL A ESTABLECIMIENTOS DE COMERCIO, RESTITUCIÓN DE BIEN DE USO PÚBLICO Y RÉGIMEN DE OBRAS Y URBANISMO, Y SEGUIMIENTO A LAS ACCIONES POPULARES EN LAS ÁREAS ANTES RELACIONADAS</t>
  </si>
  <si>
    <t xml:space="preserve">YESID TORRES BAUTISTA </t>
  </si>
  <si>
    <t xml:space="preserve">CALLE 152A No 54-68 CASA 23 </t>
  </si>
  <si>
    <t>RICARDO CASTILLO JAIMES</t>
  </si>
  <si>
    <t>Calle 75 No 78- 19</t>
  </si>
  <si>
    <t>tato13854@gmail.com</t>
  </si>
  <si>
    <t xml:space="preserve">ANDRES FELIPE AREVALO URIBE </t>
  </si>
  <si>
    <t>Calle137#85-76</t>
  </si>
  <si>
    <t>LEYDA MARGARITA AMAYA ARIAS</t>
  </si>
  <si>
    <t>Calle 138 No. 72-30 TORRE 5 A APTO</t>
  </si>
  <si>
    <t>leydaamayaarias@gmail.com</t>
  </si>
  <si>
    <t xml:space="preserve">ALVARO JUNIOR CUBILLOS RUIZ </t>
  </si>
  <si>
    <t>CL 24SUR 11-77</t>
  </si>
  <si>
    <t xml:space="preserve">GEORGE MICHEL CASTILLO VILLANUEVA </t>
  </si>
  <si>
    <t>RESTAR SERVICIOS PROFESIONALES EN EL ÁREA DE GESTIÓN DEL DESARROLLO LOCAL DE LA ALCALDÍA LOCAL DE SUBA, PARA APOYAR LAS REVISIONES PERIÓDICAS DE LAS OBRAS CONTRATADAS, EJECUTADAS Y TERMINADAS POR EL FONDO DE DESARROLLO LOCAL DE SUBA, A FIN DE VERIFICAR EL CUMPLIMIENTO A LA ESTABILIDAD Y GARANTÍA DE LAS MISMAS EN LOS PROYECTOS DE MALLA VIAL, ESPACIO PÚBLICO, PARQUES Y/O RELACIONADOS CON INFRAESTRUCTURA</t>
  </si>
  <si>
    <t>Calle 133 # 58 C 60</t>
  </si>
  <si>
    <t xml:space="preserve">LUIS ALEJANDRO RAMIREZ SANABRIA </t>
  </si>
  <si>
    <t>EL CONTRATO QUE SE PRETENDE CELEBRAR, TENDRÁ POR OBJETO PRESTAR LOS SERVICIOS PROFESIONALES EN EL ÁREA GESTIÓN DEL DESARROLLO, PARA EL APOYO A LA EJECUCIÓN INTEGRAL DE LOS DIFERENTES PROYECTOS DE INVERSIÓN DESTINADOS A LA INTERVENCIÓN DE LA MALLA VIAL, ESPACIO PÚBLICO, INFRAESTRUCTURA CULTURAL, E INTERVENCIÓN DE INFRAESTRUCTURA DE SALONES COMUNALES DE LA LOCALIDAD DE SUBA.</t>
  </si>
  <si>
    <t>KR 55 A 163 35</t>
  </si>
  <si>
    <t>alejo.asdfg@gmail.com</t>
  </si>
  <si>
    <t>FRAY DAMIAN SILVA GARCIA</t>
  </si>
  <si>
    <t>cR 119 B BIS 127 - 18</t>
  </si>
  <si>
    <t>320964 2889</t>
  </si>
  <si>
    <t>frasi-10@hotmail.com</t>
  </si>
  <si>
    <t>SANDRA PATRICIA CRISTANCHO MEJIA</t>
  </si>
  <si>
    <t>Calle 83ª #112F-15 int 32 apto 103</t>
  </si>
  <si>
    <t>318280-408</t>
  </si>
  <si>
    <t xml:space="preserve">Prestación de servicios profesionales </t>
  </si>
  <si>
    <t>PRESTAR LOS SERVICIOS PROFESIONALES EN EL ÁREA GESTIÓN DEL DESARROLLO, PARA EL APOYO A LA EJECUCIÓN INTEGRAL DE LOS DIFERENTES PROYECTOS DE INVERSIÓN DESTINADOS A LA INTERVENCIÓN DE LA  MALLA VIAL, ESPACIO PÚBLICO, INFRAESTRUCTURA CULTURAL, E INTERVENCIÓN DE INFRAESTRUCTURA DE SALONES COMUNALES DE LA LOCALIDAD DE SUBA.</t>
  </si>
  <si>
    <t>ing.lemusfranco@gmail.com</t>
  </si>
  <si>
    <t xml:space="preserve">CLARA PATRICIA GUTIERREZ SUAREZ </t>
  </si>
  <si>
    <t>PRESTAR SUS SERVICIOS PROFESIONALES ESPECIALIZADOS EN EL ÁREA DE GESTIÓN DEL DESARROLLO LOCAL, APOYANDO LA ESTRUCTURACIÓN FINANCIERA, ADMINISTRATIVA Y TÉCNICA, ASÍ COMO LA FORMULACIÓN DE LOS PROYECTOS DE INVERSIÓN Y SEGUIMIENTO EN ASPECTOS TÉCNICOS, ADMINISTRATIVOS Y FINANCIEROS DE LOS DIFERENTES PROYECTOS Y CONTRATOS ASIGNADOS, EN EL MARCO DEL PLAN DE DESARROLLO LOCAL DE SUBA</t>
  </si>
  <si>
    <t>calle 151 NO. 13A-50 torre 1 apto. 1804</t>
  </si>
  <si>
    <t>1013036171</t>
  </si>
  <si>
    <t>CL 128B 121C 24 BL 135 AP 203</t>
  </si>
  <si>
    <t>DANIEL FELIPE GONZALEZ GONZALEZ</t>
  </si>
  <si>
    <t>PRESTAR LOS SERVICIOS COMO OPERARIO DE MAQUINARIA AMARILLA DEL ÁREA GESTIÓN DEL DESARROLLO DE LA ALCALDÍA LOCAL DE SUBA</t>
  </si>
  <si>
    <t>KR 103 A 159 51</t>
  </si>
  <si>
    <t>EDWIN ANDRES MAYORGA TIBAQUIRA</t>
  </si>
  <si>
    <t>PRESTAR LOS SERVICIOS COMO OPERARIO DE TRACTO CAMIÓN CON ADECUACIÓN DE SEMI REMOLQUE - CAMA BAJA, EN EL ÁREA GESTIÓN DEL DESARROLLO DE SUBA.</t>
  </si>
  <si>
    <t>Cra 114 #139-18 Suba</t>
  </si>
  <si>
    <t xml:space="preserve">- </t>
  </si>
  <si>
    <t>andresmayorga37@hotmail.com</t>
  </si>
  <si>
    <t>52587731</t>
  </si>
  <si>
    <t xml:space="preserve">HERNAN RICARDO SANTOS SANCHEZ </t>
  </si>
  <si>
    <t>CLL 67 No 11-63 Apto 1304</t>
  </si>
  <si>
    <t>YERIK ANDREY LOPEZ BETANCOURT</t>
  </si>
  <si>
    <t xml:space="preserve"> 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t>
  </si>
  <si>
    <t>CL 68 C SUR 80 N 88</t>
  </si>
  <si>
    <t>Yerik3217@gmail.com</t>
  </si>
  <si>
    <t xml:space="preserve">WILMER ANDRES ACOSTA CETINA </t>
  </si>
  <si>
    <t>KR 111 BIS 136 A 30</t>
  </si>
  <si>
    <t>andresacos24@hotmail.com</t>
  </si>
  <si>
    <t>1051066125</t>
  </si>
  <si>
    <t>PRESTAR SERVICIOS PROFESIONALES EN EL ÁREA DE GESTIÓN DEL DESARROLLO LOCAL DE LA ALCALDÍA LOCAL DE SUBA, PARA EL APOYO A LA EJECUCIÓN INTEGRAL DE LOS DIFERENTES PROYECTOS DE INVERSIÓN DESTINADOS A LA INTERVENCIÓN DE LA MALLA VIAL, ESPACIO PÚBLICO Y PARQUES DE LA LOCALIDAD DE SUBA, EN CUMPLIMIENTO DE LAS METAS DEL PLAN DE DESARROLLO LOCAL Y DEMÁS TEMAS AFINES DEL PROYECTO DE INVERSIÓN 2545.</t>
  </si>
  <si>
    <t>KR 92 151 B 86</t>
  </si>
  <si>
    <t>ingsanchezedwin@gmail.com</t>
  </si>
  <si>
    <t xml:space="preserve">GONZALO MURILLO LOZANO </t>
  </si>
  <si>
    <t>PRESTAR LOS SERVICIOS PROFESIONALES COMO ABOGADO(A) PARA APOYAR LA GESTIÓN CONTRACTUAL DEL ÁREA GESTIÓN DEL DESARROLLO LOCAL DE LA ALCALDÍA LOCAL DE SUBA EN LOS DIFERENTES PROCESOS DE SELECCIÓN EN SUS ETAPAS PRECONTRACTUAL, CONTRACTUAL Y POSTCONTRACTUAL AL IGUAL REALIZAR TRÁMITE Y SEGUIMIENTO A PETICIONES REALIZADAS POR LA CIUDADANÍA, ÓRGANOS DE CONTROL Y DEMÁS, RELACIONADOS CON TEMAS DE INFRAESTRUCTURA.</t>
  </si>
  <si>
    <t>CARRERA 78G # 37 - 33 SUR</t>
  </si>
  <si>
    <t>PRESTAR LOS SERVICIOS PROFESIONALES EN EL ÁREA GESTIÓN DEL DESARROLLO, EN LA EJECUCIÓN INTEGRAL DE LOS DIFERENTES PROYECTOS DE INVERSIÓN DESTINADOS A LA INTERVENCIÓN DE LA MALLA VIAL, ESPACIO PÚBLICO, INFRAESTRUCTURA CULTURAL, E INTERVENCIÓN DE INFRAESTRUCTURA DE SALONES COMUNALES, CASA MEMORIA Y CASAS CULTURALES DE LA LOCALIDAD DE SUBA.</t>
  </si>
  <si>
    <t>Calle 148 N° 101-24 T 2 Ap 503</t>
  </si>
  <si>
    <t>mcrisramirez.29@gmail.com</t>
  </si>
  <si>
    <t>PRESTAR LOS SERVICIOS PROFESIONALES EN EL ÁREA DE GESTIÓN DEL DESARROLLO LOCAL REALIZANDO ACTIVIDADES RELACIONADAS CON LAS DIFERENTES ETAPAS CONTRACTUALES DE LOS PROYECTOS DE INVERSIÓN DESTINADOS A LA INTERVENCIÓN DE LA MALLA VIAL, ESPACIO PÚBLICO, INFRAESTRUCTURA CULTURAL Y PARQUES DE LA LOCALIDAD DE SUBA</t>
  </si>
  <si>
    <t>KR 56 16 50 SUR CONJ CALLEJÓN DE LA</t>
  </si>
  <si>
    <t>3233934241_x000D_</t>
  </si>
  <si>
    <t>JUAN DAVID LONDOÑO GONZALEZ</t>
  </si>
  <si>
    <t>PRESTAR SERVICIOS PROFESIONALES ESPECIALIZADOS EN LA ESTRUCTURACIÓN, FORMULACIÓN, EVALUACIÓN Y SEGUIMIENTO A LOS PROYECTOS DE INVERSIÓN Y GASTOS DE FUNCIONAMIENTO DE LA ENTIDAD, RELACIONADOS CON EL COMPONENTE DE LAS TECNOLOGÍAS DE LA INFORMACIÓN Y LA COMUNICACIÓN - TIC DE LA ALCALDÍA LOCAL DE SUBA</t>
  </si>
  <si>
    <t>CL 117 C 71 F 45</t>
  </si>
  <si>
    <t>019122101</t>
  </si>
  <si>
    <t>JULIET NATALIA PINILLA JIMENEZ</t>
  </si>
  <si>
    <t>PRESTAR SERVICIOS PROFESIONALES AL ÁREA DE GESTIÓN DEL DESARROLLO LOCAL DE LA ALCALDÍA LOCAL DE SUBA, PARA EJECUTAR ACCIONES PARTICIPATIVAS Y ARTÍSTICAS.</t>
  </si>
  <si>
    <t>CL 4 36 85</t>
  </si>
  <si>
    <t>RC 1034673171</t>
  </si>
  <si>
    <t xml:space="preserve">NICOLÁS RICARDO BRAVO TAPIAS </t>
  </si>
  <si>
    <t>PRESTAR LOS SERVICIOS DE APOYO EN EL ÁREA DE GESTIÓN DE DESARROLLO LOCAL EN EL ACOMPAÑAMIENTO DE ASISTENCIA TÉCNICA TANTO EN ÁREA URBANA COMO EN ÁREA RURAL.</t>
  </si>
  <si>
    <t xml:space="preserve">Carera 79c #41a-03 sur </t>
  </si>
  <si>
    <t>nicolasbravotapias@hotmail.com</t>
  </si>
  <si>
    <t xml:space="preserve">ALEXANDRA PUENTES GOMEZ </t>
  </si>
  <si>
    <t>Cra. 74G # 60A 27 Sur</t>
  </si>
  <si>
    <t xml:space="preserve">CLAUDIA PATRICIA URREGO MORENO </t>
  </si>
  <si>
    <t>CARRERA 8F No 159B - 3</t>
  </si>
  <si>
    <t>3013627540</t>
  </si>
  <si>
    <t>450700087130</t>
  </si>
  <si>
    <t>claurrego04@gmail.com</t>
  </si>
  <si>
    <t>1027291573</t>
  </si>
  <si>
    <t>CRA 55a 169a-10 apto 402 interior 6</t>
  </si>
  <si>
    <t xml:space="preserve">LAURA MAYERLY CALDERON CARDENAS </t>
  </si>
  <si>
    <t xml:space="preserve">CARRERA 71 B BIS 12 30 </t>
  </si>
  <si>
    <t>LAU_2788@HOTMAIL.COM</t>
  </si>
  <si>
    <t>LUZ HELENA VELÁSQUEZ MARTÍNEZ</t>
  </si>
  <si>
    <t>Calle 74 A SUR # 92-21 TORRE 16 APTO 102</t>
  </si>
  <si>
    <t>lulugelencita@hotmail.com</t>
  </si>
  <si>
    <t>SENECA LIBREROS CASTAÑEDA</t>
  </si>
  <si>
    <t>CL 22C28-67 NoManzana E Interior 8 Apartamento 217</t>
  </si>
  <si>
    <t>cnklibreros@gmail.com</t>
  </si>
  <si>
    <t>1025066717</t>
  </si>
  <si>
    <t xml:space="preserve">FELIX EDUARDO MURILLO PLATA </t>
  </si>
  <si>
    <t>CL 145 13 A 70</t>
  </si>
  <si>
    <t>HÉCTOR DANIEL COCA GÓMEZ</t>
  </si>
  <si>
    <t>CRA 54D#134-20</t>
  </si>
  <si>
    <t>3103416195</t>
  </si>
  <si>
    <t>003800201612</t>
  </si>
  <si>
    <t>danielcoca1@hotmail.com</t>
  </si>
  <si>
    <t xml:space="preserve">IVAN DARIO PRIETO </t>
  </si>
  <si>
    <t xml:space="preserve"> PRESTAR LOS SERVICIOS DE APOYO PARA LA GESTIÓN DOCUMENTAL DE LA ALCALDÍA LOCAL, ACOMPAÑANDO A LOS PROFESIONALES JURÍDICO Y POLICIVO EN LAS LABORES OPERATIVAS QUE GENERA EL PROCESO DE IMPULSO Y DEPURACIÓN DE LAS ACTUACIONES ADMINISTRATIVAS EXISTENTES EN LA ALCALDÍA LOCAL.</t>
  </si>
  <si>
    <t>KR 148 A 138 F 42</t>
  </si>
  <si>
    <t>ÁNGELA YOLIMA LOZADA CAO</t>
  </si>
  <si>
    <t>81 días</t>
  </si>
  <si>
    <t xml:space="preserve">Calle 86 102-80 </t>
  </si>
  <si>
    <t>angerina02@gmail.com</t>
  </si>
  <si>
    <t>XIMENA HASLEIDY NOVOA ROJAS</t>
  </si>
  <si>
    <t>CL 70B 106A 18</t>
  </si>
  <si>
    <t>hasbleidy69@hotmail.com</t>
  </si>
  <si>
    <t xml:space="preserve">JUAN PABLO SARMIENTO ROJAS </t>
  </si>
  <si>
    <t>PRESTAR SERVICIOS PROFESIONALES DE APOYO, EN EL ÁREA DE GESTIÓN DEL DESARROLLO LOCAL DE LA ALCALDÍA LOCAL DE SUBA, REALIZANDO LAS REVISIONES PERIÓDICAS DE LAS OBRAS CONTRATADAS, EJECUTADAS Y TERMINADAS POR EL FONDO DE DESARROLLO LOCAL DE SUBA</t>
  </si>
  <si>
    <t>KR 92 162 40_x000D_</t>
  </si>
  <si>
    <t xml:space="preserve">DIOCILDE BORDA ESPITIA </t>
  </si>
  <si>
    <t>PRESTAR LOS SERVICIOS PROFESIONALES PARA APOYAR LA OPERACIÓN, SEGUIMIENTO Y CUMPLIMIENTO DE LOS PROCEDIMIENTOS ADMINISTRATIVOS, OPERATIVOS Y TÉCNICOS DEL PROYECTO JOVENES Y LOS ASOCIADOS A LA INCLUSIÓN SOCIAL Y SEGURIDAD ECONÓMICA EN LA LOCALIDAD DE SUBA.</t>
  </si>
  <si>
    <t>Cll 142#102b-44</t>
  </si>
  <si>
    <t>diocild70@gmail.com</t>
  </si>
  <si>
    <t>EXCENOVER BUITRAGO</t>
  </si>
  <si>
    <t>calle 10 a sur No 14-48</t>
  </si>
  <si>
    <t>buitragoexcenover@hotmail.com</t>
  </si>
  <si>
    <t>PRESTAR SERVICIOS TÉCNICOS AL PROMOTOR DE LA MEJORA LOCAL EN LOS PROCESOS DE IMPLEMENTACIÓN DE HERRAMIENTAS DE GESTIÓN, SIGUIENDO LOS LINEAMIENTOS METODOLÓGICOS ESTABLECIDOS POR LA OFICINA ASESORA DE PLANEACIÓN DE LA SECRETARÍA DISTRITAL DE GOBIERNO</t>
  </si>
  <si>
    <t>CALLE 38 NO 32A 72</t>
  </si>
  <si>
    <t>Servicios Apoyo a la Gestion de la Entidad</t>
  </si>
  <si>
    <t>PRESTAR SERVICIOS ADMINISTRATIVOS Y ASISTENCIALES DE APOYO A LA GESTIÓN EN EL DESPACHO DE LA ALCALDÍA LOCAL DE SUBA</t>
  </si>
  <si>
    <t>CL 152 D 102 B 10 CONJ Parque Residencial nuevo</t>
  </si>
  <si>
    <t>alexiarojasr2030@gmail.com</t>
  </si>
  <si>
    <t>calle 126B 107 70</t>
  </si>
  <si>
    <t xml:space="preserve">LAURA CAMILA BAQUERO ROCHA </t>
  </si>
  <si>
    <t>1 meses y 21 días</t>
  </si>
  <si>
    <t>KR 108 A 154 A 29</t>
  </si>
  <si>
    <t>kmiilau.baq@gmail.com</t>
  </si>
  <si>
    <t>PRESTAR LOS SERVICIOS PROFESIONALES PARA APOYAR EL TRÁMITE DE DESPACHOS COMISORIOS DE LA ALCALDÍA LOCAL DE SUBA</t>
  </si>
  <si>
    <t>Calle 137 N° 85 - 40</t>
  </si>
  <si>
    <t>3042040753</t>
  </si>
  <si>
    <t>1001171697</t>
  </si>
  <si>
    <t xml:space="preserve">MARTIN EMILIO GALEANO ESTRELLA </t>
  </si>
  <si>
    <t>CL 8 sur # 69c 05</t>
  </si>
  <si>
    <t>072413974337</t>
  </si>
  <si>
    <t>martin.galeano@uptc.edu.co</t>
  </si>
  <si>
    <t>1013151408</t>
  </si>
  <si>
    <t xml:space="preserve">NIDIA GABRIELA MURCIA SANTANA </t>
  </si>
  <si>
    <t>CRA 52 A # 128 A 20</t>
  </si>
  <si>
    <t>murciagabriela473@gmail.com</t>
  </si>
  <si>
    <t xml:space="preserve">FABIÁN RICARDO HERRERA RINCON </t>
  </si>
  <si>
    <t xml:space="preserve">ORLANDO TAUTIVA SALGADO </t>
  </si>
  <si>
    <t>9 meses</t>
  </si>
  <si>
    <t>COLPESIONES</t>
  </si>
  <si>
    <t>CL 6 C 82 A 78</t>
  </si>
  <si>
    <t xml:space="preserve">EDUARDO GIL MORENO </t>
  </si>
  <si>
    <t>Del 15 de agosto al 07 de septiembre de 2025</t>
  </si>
  <si>
    <t>CARRERA 88 D No 8 C 21</t>
  </si>
  <si>
    <t xml:space="preserve">OMAR FELIPE SUAREZ CASAS </t>
  </si>
  <si>
    <t>CARRERA 103c#139-84</t>
  </si>
  <si>
    <t>SUAREZOMAR318@GMAIL.COM</t>
  </si>
  <si>
    <t xml:space="preserve">ANGEL CUSTODIO PEÑA </t>
  </si>
  <si>
    <t>CALLE 145 No. 98B 09</t>
  </si>
  <si>
    <t>KARENT YISETH PEREZ LOPEZ</t>
  </si>
  <si>
    <t>Calle 128a # 86c 16</t>
  </si>
  <si>
    <t>karenperezlopez447@gmail.com</t>
  </si>
  <si>
    <t>PRESTAR EL SERVICIO COMO CONDUCTOR DE LOS VEHÍCULOS LIVIANOS DEL DESPACHO DE LA ALCALDÍA LOCAL DE SUBA</t>
  </si>
  <si>
    <t>1 meses y 14 días</t>
  </si>
  <si>
    <t>KR 111B BIS 13950</t>
  </si>
  <si>
    <t xml:space="preserve">ANDRES FELIPE CURREA ROJAS </t>
  </si>
  <si>
    <t>Cl 66 B # 70-40</t>
  </si>
  <si>
    <t>afcurrea@gmail.com</t>
  </si>
  <si>
    <t>PRESTAR LOS SERVICIOS PROFESIONALES ESPECIALIZADOS AL ÁREA DE GESTIÓN DEL DESARROLLO LOCAL PARA APOYAR LA COORDINACIÓN DE PROYECTOS, CON ÉNFASIS EN LA IMPLEMENTACIÓN DE LAS ACCIONES Y LINEAMIENTOS TÉCNICOS SURTIDOS DEL PROGRAMA DE GESTIÓN DOCUMENTAL Y DEMÁS INSTRUMENTOS TÉCNICOS ARCHIVÍSTICOS</t>
  </si>
  <si>
    <t>calle 48 w sur 5 j 74 apt 202</t>
  </si>
  <si>
    <t xml:space="preserve">NESTOR JAVIER RODRIGUEZ SALAZAR </t>
  </si>
  <si>
    <t>PRESTAR LOS SERVICIOS DE APOYO A LA GESTIÓN DE COMUNICACIONES DE LA ALCALDÍA LOCAL DE SUBA PARA LA ADMINISTRACIÓN Y EDICIÓN DE LOS CONTENIDOS DE LA PÁGINA WEB Y LAS REDES SOCIALES.</t>
  </si>
  <si>
    <t>Carrera 7 No 52-44 Apto 412_x000D_</t>
  </si>
  <si>
    <t>JEIMY ANDREA CORREDOR PEREZ</t>
  </si>
  <si>
    <t>CALLE 23 H # 108 A 10</t>
  </si>
  <si>
    <t>andreacorredor04@gmail.com</t>
  </si>
  <si>
    <t>1014997154</t>
  </si>
  <si>
    <t>ALFONSO ORLANDO SUAREZ DIAZ</t>
  </si>
  <si>
    <t>CL 83 A 114 90</t>
  </si>
  <si>
    <t>alfsuarezdiaz@gmail.com</t>
  </si>
  <si>
    <t>JEFERSON BONILLA CARREÑO</t>
  </si>
  <si>
    <t xml:space="preserve">Calle 152B No. 73-26 Conjunto Residencial Veramonte Living </t>
  </si>
  <si>
    <t>3204552614</t>
  </si>
  <si>
    <t>488423103040</t>
  </si>
  <si>
    <t>jeferbonilla97@gmail.com</t>
  </si>
  <si>
    <t xml:space="preserve">PAULA ANDREA ALVARADO GALVIS  </t>
  </si>
  <si>
    <t>PRESTAR LOS SERVICIOS PROFESIONALES AL ÁREA DE GESTIÓN DEL DESARROLLO LOCAL PARA APOYAR AL ALCALDE LOCAL EN LA PROMOCIÓN, ARTICULACIÓN, ACOMPAÑAMIENTOY SEGUIMIENTO EN MATERIA SOCIAL PARA IMPULSAR EL DESARROLLO DE LAS ACTIVIDADES RELACIONADAS CON LA POBLACIÓN CON DISCAPACIDAD.</t>
  </si>
  <si>
    <t xml:space="preserve">TV 126 a 132 b - 61 </t>
  </si>
  <si>
    <t>Andregalvis21@gmail.com</t>
  </si>
  <si>
    <t xml:space="preserve">LUIS EDUARDO BARBOSA SANCHEZ </t>
  </si>
  <si>
    <t>PRESTAR SERVICIOS PROFESIONALES PARA APOYAR AL REFERENTE DE ORGANIZACIONES, EN EL CONTROL, SEGUIMIENTO Y APOYO A LA SUPERVISIÓN DE LA EJECUCIÓN PROGRAMAS Y PROYECTOS ENFOCADOS EN LA PROMOCIÓN, ACOMPAÑAMIENTO Y ATENCIÓN DE LAS INSTANCIAS DE PARTICIPACIÓN LOCALES, ASÍ COMO LOS PROCESOS COMUNITARIOS EN LA LOCALIDAD.</t>
  </si>
  <si>
    <t xml:space="preserve">MIGUEL ANGEL CLAVIJO OBANDO </t>
  </si>
  <si>
    <t>PRESTAR LOS SERVICIOS PROFESIONALES AL ÁREA DE GESTIÓN DEL DESARROLLO LOCAL PARA APOYAR AL ALCALDE LOCAL EN LA PROMOCIÓN, ARTICULACIÓN, ACOMPAÑAMIENTO Y SEGUIMIENTO EN MATERIA SOCIAL PARA IMPULSAR EL DESARROLLO DE LAS ACTIVIDADES RELACIONADAS CON LA POBLACIÓN JOVEN</t>
  </si>
  <si>
    <t>KR 56 153 15 CONJ Reserva de colina BL 1 AP 703</t>
  </si>
  <si>
    <t>3197255657</t>
  </si>
  <si>
    <t>488425919104</t>
  </si>
  <si>
    <t>maclavijo34@gmail.com</t>
  </si>
  <si>
    <t xml:space="preserve">WOLFANG HEMELIN ORTIZ RAMIREZ </t>
  </si>
  <si>
    <t>CL 164 7 G 21</t>
  </si>
  <si>
    <t>whortiz_89@hotmail.com</t>
  </si>
  <si>
    <t xml:space="preserve">JUAN PABLO PEREZ SANTOS </t>
  </si>
  <si>
    <t>Carrera 111a # 151c 25</t>
  </si>
  <si>
    <t>Jp1530801@gmail.com</t>
  </si>
  <si>
    <t>PRESTAR SERVICIOS PROFESIONALES PARA LA ARTICULACIÓN, ASISTENCIA Y ACOMPAÑAMIENTO DE LOS PROCESOS DE PROMOCIÓN DE LA PARTICIPACIÓN DE LAS MUJERES Y DE LA EQUIDAD DE GÉNERO, PARA MATERIALIZAR EN LA LOCALIDAD LAS ESTRATEGIAS DE TERRITORIALIZACIÓN Y TRANSVERSALIZACIÓN DE LA POLÍTICA PUBLICA DE MUJERES Y EQUIDAD DE GÉNERO, PPMYEG</t>
  </si>
  <si>
    <t>CALLE 146a No. 97 – 16</t>
  </si>
  <si>
    <t>310 212 2010</t>
  </si>
  <si>
    <t>auraabrilcastro@gmail.com</t>
  </si>
  <si>
    <t>LAURA CAMILA AREVALO PEÑA</t>
  </si>
  <si>
    <t xml:space="preserve">Carrera 79 c # 41 a 34 sur </t>
  </si>
  <si>
    <t>psicolauraarevalo@gmail.com</t>
  </si>
  <si>
    <t xml:space="preserve">JOHANA MILENA GUTIERREZ AVILA </t>
  </si>
  <si>
    <t>CRISTIAN JAIR PASCUAS BERNAL</t>
  </si>
  <si>
    <t>Calle 114 A Sur # 9 - 24</t>
  </si>
  <si>
    <t>cristianjair2009@hotmail.com</t>
  </si>
  <si>
    <t>FERNANDO MANUEL VÁSQUEZ VIDALES</t>
  </si>
  <si>
    <t>POVENIR</t>
  </si>
  <si>
    <t>Calle 130 # 131 - 09</t>
  </si>
  <si>
    <t>fmvv03@hotmail.com</t>
  </si>
  <si>
    <t>Carrera 90 bis 75-77</t>
  </si>
  <si>
    <t>IRIS SANED PEDRAZA CAICEDO</t>
  </si>
  <si>
    <t>CL 147 21 04 AP I 204</t>
  </si>
  <si>
    <t>irispedraza1@gmail.com</t>
  </si>
  <si>
    <t>SARA VANESA CHACÓN PAEZ</t>
  </si>
  <si>
    <t>CLL 11 NO 8-17</t>
  </si>
  <si>
    <t>periodistasara@gmail.com</t>
  </si>
  <si>
    <t>SHAIDY MELANI CUETO TORRES</t>
  </si>
  <si>
    <t>CL 131 C 90 15</t>
  </si>
  <si>
    <t>0550488447354157</t>
  </si>
  <si>
    <t>Melanicueto260@gmail.com</t>
  </si>
  <si>
    <t>MORA PACHON SERGIO EDUARDO</t>
  </si>
  <si>
    <t>CL 137 129 10</t>
  </si>
  <si>
    <t>CHRISTIAN DAVID OVIEDO GUTIERREZ</t>
  </si>
  <si>
    <t>Cra 91 147 19</t>
  </si>
  <si>
    <t>93060888</t>
  </si>
  <si>
    <t>ch.ov@outlook.com</t>
  </si>
  <si>
    <t>CELIS LIZA MINNELLI</t>
  </si>
  <si>
    <t>KR 97 131 B 64</t>
  </si>
  <si>
    <t>198-670596-80</t>
  </si>
  <si>
    <t>DG 146 128 70</t>
  </si>
  <si>
    <t>1094278952</t>
  </si>
  <si>
    <t>KR 89 145 73</t>
  </si>
  <si>
    <t>ALEXEI ZAMORA BENITEZ</t>
  </si>
  <si>
    <t>Carrera 111 A NO. 151C - 25 CASA 180</t>
  </si>
  <si>
    <t>300-3125863</t>
  </si>
  <si>
    <t>009100728378</t>
  </si>
  <si>
    <t>1031813131</t>
  </si>
  <si>
    <t>CL 116 50 A 64</t>
  </si>
  <si>
    <t>JULIO CESAR SERNA RIVERA</t>
  </si>
  <si>
    <t>Del 12 al 28 de septiembre de 2025</t>
  </si>
  <si>
    <t>CRA 121 No 128 B 52 BLOQUE 155 APTO 103</t>
  </si>
  <si>
    <t>julioserna8302@hotmail.com</t>
  </si>
  <si>
    <t>RIAÑO BLANCO EDIGUER ENRIQUE</t>
  </si>
  <si>
    <t>O PRESTAR SERVICIOS DE APOYO EN LAS ACTIVIDADES DE SEGURIDAD, CONVIVENCIA CIUDADANA Y RECUPERACIÓN DEL ESPACIO PÚBLICO.</t>
  </si>
  <si>
    <t>KR 81 H 71 A 27 SUR</t>
  </si>
  <si>
    <t>GONZALEZ FLOREZ JIMMY LUCAS</t>
  </si>
  <si>
    <t xml:space="preserve">	PRESTAR SERVICIOS DE APOYO EN LAS ACTIVIDADES DE SEGURIDAD, CONVIVENCIA CIUDADANA Y RECUPERACIÓN DEL ESPACIO PÚBLICO</t>
  </si>
  <si>
    <t>77 B 49 IN 1 AP 405</t>
  </si>
  <si>
    <t>caroadmonpublica@gmail.com</t>
  </si>
  <si>
    <t>1014990283</t>
  </si>
  <si>
    <t>DORIS NATALIA PEÑA SAAVEDRA</t>
  </si>
  <si>
    <t>CL 30 C SUR 1 A 72 SUR</t>
  </si>
  <si>
    <t>3195866097</t>
  </si>
  <si>
    <t>GALLEGO BETANCOURTH YURY ALEJANDRA</t>
  </si>
  <si>
    <t xml:space="preserve">	PRESTAR SERVICIOS DE APOYO EN LAS ACTIVIDADES DE SEGURIDAD, CONVIVENCIA CIUDADANA Y RECUPERACIÓN DEL ESPACIO PÚBLICO.</t>
  </si>
  <si>
    <t>CL 182 45 92</t>
  </si>
  <si>
    <t>310 221 13 75</t>
  </si>
  <si>
    <t>912-191486-61</t>
  </si>
  <si>
    <t xml:space="preserve">PERDOMO FERNANDEZ DIANA PAOLA </t>
  </si>
  <si>
    <t>CL 83 96 51</t>
  </si>
  <si>
    <t>dperdomo093@gmail.com</t>
  </si>
  <si>
    <t>VEGA BARAJAS ELIZABETH</t>
  </si>
  <si>
    <t>KR 93 127 F 25</t>
  </si>
  <si>
    <t>gestorasuba@gmail.com</t>
  </si>
  <si>
    <t>CUERO ORTIZ DARWIN</t>
  </si>
  <si>
    <t>CL 128D BIS 10417</t>
  </si>
  <si>
    <t>darwin.cuero@yahoo.com</t>
  </si>
  <si>
    <t>CALLE 144 146A-30 MZ 5 CASA 48</t>
  </si>
  <si>
    <t>faberandres1807@live.com</t>
  </si>
  <si>
    <t>CL 146 A 95 19</t>
  </si>
  <si>
    <t>HURTADO POVEDA LUZ YANIRA</t>
  </si>
  <si>
    <t>CARVAJAL PEREZ CARLOS ALBERTO</t>
  </si>
  <si>
    <t xml:space="preserve">POLICIA NACIONAL </t>
  </si>
  <si>
    <t>CL 127  104 A 01</t>
  </si>
  <si>
    <t>karcar31@hotmail.com</t>
  </si>
  <si>
    <t>CUPA VARON CARLOS EDUARDO</t>
  </si>
  <si>
    <t>KR 88 C BIS A 40 86 SUR</t>
  </si>
  <si>
    <t>carlos-cupa@upc.edu.co</t>
  </si>
  <si>
    <t>SALGADO SUBIETA PAULA FERNANDA</t>
  </si>
  <si>
    <t>KR 52 A 178 31</t>
  </si>
  <si>
    <t>1161713388</t>
  </si>
  <si>
    <t>LEGUIZAMON GOMEZ FANNY</t>
  </si>
  <si>
    <t>KR 54 127 D 64</t>
  </si>
  <si>
    <t>311 2765348</t>
  </si>
  <si>
    <t>ANDRÉS CAMILO MARTÍNEZ MAYORGA</t>
  </si>
  <si>
    <t>312572 60 67</t>
  </si>
  <si>
    <t>AGUILAR QUIROGA ELIANA</t>
  </si>
  <si>
    <t>CL 156 C 96 28 04</t>
  </si>
  <si>
    <t>1031858931</t>
  </si>
  <si>
    <t xml:space="preserve">LUIS EDUARDO BELTRAN CAICEDO </t>
  </si>
  <si>
    <t>KR 19 185 53_x000D_</t>
  </si>
  <si>
    <t>luisedoseguridad@gmail.com</t>
  </si>
  <si>
    <t>Avenida caracas N 22–75 apto 301</t>
  </si>
  <si>
    <t>314 3073381</t>
  </si>
  <si>
    <t>KR 111 A 152 G 15_x000D_</t>
  </si>
  <si>
    <t>carrera 105 A 72 32 Ap. 411 T 6</t>
  </si>
  <si>
    <t>3134247696</t>
  </si>
  <si>
    <t>PAOLA ANDREA PEDRAZA BERNAL_x000D_</t>
  </si>
  <si>
    <t>7 días</t>
  </si>
  <si>
    <t>CL 10 SUR 35 A 67</t>
  </si>
  <si>
    <t>kendry_2021@hotmail.com</t>
  </si>
  <si>
    <t>LILIA ZAMBRANO DURÁN</t>
  </si>
  <si>
    <t>PRESTAR SERVICIOS PROFESIONALES COMO ABOGADO PARA APOYAR EL DESPACHO Y EL ÁREA DE GESTIÓN DEL DESARROLLO LOCAL DE LA ALCALDÍA LOCAL DE SUBA, EN LA GESTIÓN CONTRACTUAL EN LOS DIFERENTES PROCESOS DE SELECCIÓN, INCUMPLIMIENTOS, REQUERIMIENTOS DE ENTES DE CONTROL Y DEMÁS ASUNTOS DE ÍNDOLE JURÍDICO Y ADMINISTRATIVO QUE SEAN DESIGNADOS POR EL ALCALDE LOCAL</t>
  </si>
  <si>
    <t>cra 53 c Nº. 131 A - 91 Apto 1204</t>
  </si>
  <si>
    <t>CL 150 C BIS 103 F 16</t>
  </si>
  <si>
    <t>3123793363</t>
  </si>
  <si>
    <t>taniarbr71@gmail.com</t>
  </si>
  <si>
    <t>2 meses y 15 Día(s)</t>
  </si>
  <si>
    <t>1 meses y 7 días</t>
  </si>
  <si>
    <t>Avenida 1 De Mayo #10A-18</t>
  </si>
  <si>
    <t>3112559985</t>
  </si>
  <si>
    <t>ANGELA ROCIO CARRILLO BENITEZ</t>
  </si>
  <si>
    <t xml:space="preserve">PRESTAR SERVICIOS PROFESIONALES PARA PROMOVER LOS PROCESOS CULTURALES EN LA ALCALDÍA LOCAL DE SUBA, PARA DAR CUMPLIMIENTO A LAS METAS DEL PLAN DE DESARROLLO LOCAL Y DEMÁS TEMAS AFINES DEL PROYECTO DE INVERSIÓN </t>
  </si>
  <si>
    <t>1 meses y 9 días</t>
  </si>
  <si>
    <t>CL 73 A BIS A 69 H 13</t>
  </si>
  <si>
    <t>MARISOL LONDOÑO LOPEZ</t>
  </si>
  <si>
    <t>PRESTAR SERVICIOS PROFESIONALES EN TEMAS DE TECNOLOGÍA Y/O SISTEMAS EN EL LEVANTAMIENTO Y ANÁLISIS DE REQUISITOS, DESARROLLO, DOCUMENTACIÓN, PRUEBAS Y PUESTA EN MARCHA DE LOS SISTEMAS DE ADQUISICIONES.</t>
  </si>
  <si>
    <t>CL 6 A 93 D 67</t>
  </si>
  <si>
    <t>marisol.lonlo2023@hotmail.com</t>
  </si>
  <si>
    <t xml:space="preserve">LEIDY JOHANNA BONILLA CANCELADO </t>
  </si>
  <si>
    <t>CR 92 # 75- 28</t>
  </si>
  <si>
    <t>johanis344@hotmail.com</t>
  </si>
  <si>
    <t>CARLOS GUSTAVO TONCÓN MURILLO</t>
  </si>
  <si>
    <t>KR 72 BIS 81 05</t>
  </si>
  <si>
    <t>karlostoncon79@hotmail.com</t>
  </si>
  <si>
    <t>CL 151B 102B 90_x000D_</t>
  </si>
  <si>
    <t>OSCAR EDUARDO MEDINA ROMERO</t>
  </si>
  <si>
    <t>Carrera 15 #28A 36</t>
  </si>
  <si>
    <t>oscedi1@hotmail.com</t>
  </si>
  <si>
    <t xml:space="preserve">JAMESSON JESUS SOSA RODRIGUEZ </t>
  </si>
  <si>
    <t>Calle 23# 83 70</t>
  </si>
  <si>
    <t>Jamesosa81@gmail.com</t>
  </si>
  <si>
    <t>CARLOS ANDRES CARDONA CORREA</t>
  </si>
  <si>
    <t xml:space="preserve"> calle 146 7f 50</t>
  </si>
  <si>
    <t>cardonaca@gmail.com</t>
  </si>
  <si>
    <t>LUIS FERNANDO OVIEDO PEREZ</t>
  </si>
  <si>
    <t>CAJACOPI</t>
  </si>
  <si>
    <t>KR 73 G SUR 62 D 66 SUR IN 19</t>
  </si>
  <si>
    <t>3014731532_x000D_</t>
  </si>
  <si>
    <t>506-000492-13</t>
  </si>
  <si>
    <t>loviedoperez@hotmail.com</t>
  </si>
  <si>
    <t xml:space="preserve">ELVIA XIMENA  RINCON LANCHEROS </t>
  </si>
  <si>
    <t>PRESTAR SUS SERVICIOS PROFESIONALES PARA APOYAR LAS DINÁMICAS DE CREACIÓN, ACCESO Y CONSUMO DE BIENES Y SERVICIOS CULTURALES Y CREATIVOS EN LA LOCALIDAD Y PROMOVER LOS PROCESOS DE PARTICIPACIÓN, INFORMACIÓN Y ORGANIZACIÓN TERRITORIAL ENFOCADAS EN LAS PRÁCTICAS ARTÍSTICAS, CULTURALES Y PATRIMONIALES EN LA LOCALIDAD DE SUBA PARA DAR CUMPLIMIENTO A LAS METAS DEL PROYECTO DE INVERSIÓN 2498 - SUBA ACTIVA. RECREACIÓN Y DEPORTE CON SUS VECIS</t>
  </si>
  <si>
    <t>CL 132 C 105 C 05</t>
  </si>
  <si>
    <t xml:space="preserve">1013009036  </t>
  </si>
  <si>
    <t>PRESTAR SERVICIOS PROFESIONALES ESPECIALIZADOS EN EL ÁREA DE GESTIÓN DEL DESARROLLO LOCAL DE LA ALCALDÍA LOCAL DE SUBA EN TEMAS DE PLANEACIÓN, PARA LOGRAR EL CUMPLIMIENTO DE LAS METAS DEL PLAN DE DESARROLLO LOCAL DE LA VIGENCIA.</t>
  </si>
  <si>
    <t>KR 59 22 B 31 TO 1</t>
  </si>
  <si>
    <t>3165357552</t>
  </si>
  <si>
    <t>CL 71 SUR 14 B 57</t>
  </si>
  <si>
    <t>3187938876_x000D_</t>
  </si>
  <si>
    <t>cvargascarpinetro@gmail.com</t>
  </si>
  <si>
    <t>PRESTAR SERVICIOS PROFESIONALES ESPECIALIZADOS AL ÁREA DE GESTIÓN DEL DESARROLLO LOCAL DE LA ALCALDÍA LOCAL DE SUBA PARA APOYAR LA COORDINACIÓN DE LOS PROCESOS DE PLANEACIÓN LOCAL Y DE LA FORMULACIÓN, EJECUCIÓN, SEGUIMIENTO Y EVALUACIÓN DE LAS POLÍTICAS, PLANES, PROGRAMAS Y PROYECTOS DEL PLAN DE DESARROLLO LOCAL.</t>
  </si>
  <si>
    <t>KR 90 139 50</t>
  </si>
  <si>
    <t>carolina.avila089@gmail.com</t>
  </si>
  <si>
    <t>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t>
  </si>
  <si>
    <t>1023168546</t>
  </si>
  <si>
    <t>ANGELA MARÍA PEREZ MAHECHA</t>
  </si>
  <si>
    <t>CL 85A # 24-43</t>
  </si>
  <si>
    <t>007125107</t>
  </si>
  <si>
    <t>angelaperez736@gmail.com</t>
  </si>
  <si>
    <t>calle 32 bis sur no 13g 25</t>
  </si>
  <si>
    <t>014120052</t>
  </si>
  <si>
    <t>2 meses y 16 días</t>
  </si>
  <si>
    <t>CL 139 C N. 118-49</t>
  </si>
  <si>
    <t>OMAR ORLANDO VARGAS IBAÑEZ</t>
  </si>
  <si>
    <t>Cra 117 No. 89A-25 Int 7 Apto 202 Ciudadela Colsubsidio</t>
  </si>
  <si>
    <t>omaov@hotmail.com</t>
  </si>
  <si>
    <t>MICHAEL ANDRÉS CASTRO GUZMÁN</t>
  </si>
  <si>
    <t>CL 52 A 78 G 09 SUR</t>
  </si>
  <si>
    <t>3143441063</t>
  </si>
  <si>
    <t>202013719</t>
  </si>
  <si>
    <t>maicol25_@hotmail.com</t>
  </si>
  <si>
    <t>JHONATHAN TÉLLEZ SÁNCHEZ</t>
  </si>
  <si>
    <t>KR 21 50 50</t>
  </si>
  <si>
    <t>3197186423</t>
  </si>
  <si>
    <t xml:space="preserve">YURLETH ALEJANDRA ALDANA YEPES </t>
  </si>
  <si>
    <t>Calle 41a sur # 72h-28</t>
  </si>
  <si>
    <t>yalejandraay11@gmail.com</t>
  </si>
  <si>
    <t>KR 136 A 146 35</t>
  </si>
  <si>
    <t>24125609319_x000D_</t>
  </si>
  <si>
    <t>1031825341</t>
  </si>
  <si>
    <t>SANCHEZ LUCAS CAMILA ANDREA</t>
  </si>
  <si>
    <t xml:space="preserve">	PRESTAR APOYO TÉCNICO EN LA IMPLEMENTACIÓN DE PROYECTOS Y ACCIONES RELACIONADAS CON LA AGRICULTURA URBANA, EN COORDINACIÓN CON EL REFERENTE DE PROCEDAS Y EL ÁREA DE GESTIÓN AMBIENTAL, CON EL OBJETIVO DE FORTALECER LA SOSTENIBILIDAD ALIMENTARIA, LA PARTICIPACIÓN COMUNITARIA Y LA CONSERVACIÓN DEL MEDIO AMBIENTE EN LA LOCALIDAD DE SUBA</t>
  </si>
  <si>
    <t>CL 167 62 94</t>
  </si>
  <si>
    <t>319 579 2715</t>
  </si>
  <si>
    <t>camilaaasanchezl@gmail.com</t>
  </si>
  <si>
    <t>LADY DAYANA ROJAS CASTRO</t>
  </si>
  <si>
    <t>PRESTAR SERVICIOS PROFESIONALES PARA APOYAR AL ALCALDE LOCAL EN EL SEGUIMIENTO A PROGRAMAS Y PROYECTOS ENFOCADOS EN LA PROMOCIÓN, ACOMPAÑAMIENTO Y ATENCIÓN DE LAS INSTANCIAS DE PARTICIPACIÓN LOCALES, ASÍ COMO LOS PROCESOS COMUNITARIOS EN LA LOCALIDAD</t>
  </si>
  <si>
    <t>DIAGONAL 147 #141A-50</t>
  </si>
  <si>
    <t>lady99rojis@gmail.com</t>
  </si>
  <si>
    <t>CAROLINA SOLER ARIZA</t>
  </si>
  <si>
    <t xml:space="preserve">Carrera 6D #9-11 </t>
  </si>
  <si>
    <t>Carolinasoler698@gmail.com</t>
  </si>
  <si>
    <t>MARINES QUIÑONES JULIA YOLIMA</t>
  </si>
  <si>
    <t>PRESTAR SERVICIOS PROFESIONALES PARA EL ACOMPAÑAMIENTO, FORMACIÓN Y GESTIÓN DE INSTRUMENTOS ADMINISTRATIVOS CON ENFOQUE DIFERENCIAL, QUE ORIENTEN A LA CIUDADANÍA FRENTE A LAS RUTAS INSTITUCIONALES DE ATENCIÓN Y PERMITAN FORTALECER LAS CAPACIDADES LOCALES PARA LA PREVENCIÓN DE VIOLENCIAS Y CONFLICTOS EN SUBA</t>
  </si>
  <si>
    <t>CL 152 103 B 76</t>
  </si>
  <si>
    <t>Calle 107 sur No.3A-72 Este</t>
  </si>
  <si>
    <t>PRESTAR SERVICIOS DE APOYO TÉCNICO PARA EL ACOMPAÑAMIENTO, DEL COMPONENTE SOCIAL DE GESTIÓN DEL RIESGO DE LA ESTRATEGIA DE SEGURIDAD, MEDIANTE EL FORTALECIMIENTO DE LA GESTIÓN COMUNITARIA Y LA ATENCIÓN A ZONAS DE RIESGO LIGADAS A LA ESTRUCTURA ECOLÓGICA PRINCIPAL DE LA LOCALIDAD Y A LOS ESCENARIOS DE RIESGO DE LA MISMA.</t>
  </si>
  <si>
    <t>KR 96 A 157 70</t>
  </si>
  <si>
    <t>LUCELLY PARRA TOLOZA</t>
  </si>
  <si>
    <t>KR 92 162 40</t>
  </si>
  <si>
    <t>912-826540-46</t>
  </si>
  <si>
    <t>lucellyparra@hotmail.com</t>
  </si>
  <si>
    <t>CLAUDIA MARIANA HERNANDEZ LUNA</t>
  </si>
  <si>
    <t>Calle 156#8 f15</t>
  </si>
  <si>
    <t>550488427213480</t>
  </si>
  <si>
    <t>marii1417a@gmail.com</t>
  </si>
  <si>
    <t xml:space="preserve">XIOMARA RODRIGUEZ MESA </t>
  </si>
  <si>
    <t>KR 148 B 132 D 10</t>
  </si>
  <si>
    <t>xmesa31@gmail.com</t>
  </si>
  <si>
    <t>YUMIL JAVIER RINCON ENDEZ</t>
  </si>
  <si>
    <t>PRESTAR SERVICIOS PROFESIONALES PARA APOYAR AL FONDO DE DESARROLLO LOCAL DE SUBA Y A LA RED NACIONAL DE PROTECCIÓN AL CONSUMIDOR, EN TODAS LAS ACTUACIONES TÉCNICAS Y ADMINISTRATIVAS ADELANTADAS EN LAS VISITAS, ACOMPAÑAMIENTO, CAPACITACIÓN, SOCIALIZACIÓN Y/O SENSIBILIZACIÓN PARA EL CONTROL Y VERIFICACIÓN DE REGLAMENTOS TÉCNICOS Y METROLOGÍA LEGAL.</t>
  </si>
  <si>
    <t>Carrera 70 C No 2-20 Sur</t>
  </si>
  <si>
    <t>asjurid1@hotmaiI.com</t>
  </si>
  <si>
    <t>JOSE STIVE CORREDOR CELEITA</t>
  </si>
  <si>
    <t>Carrera 78 q bis #6-65 sur</t>
  </si>
  <si>
    <t>0550477500038237</t>
  </si>
  <si>
    <t>jscc_josecorredor@hotmail.com</t>
  </si>
  <si>
    <t>DIANA CAROLINA CARRILLO RAMIREZ</t>
  </si>
  <si>
    <t>PRESTAR LOS SERVICIOS PROFESIONALES ESPECIALIZADOS AL ÁREA DE GESTIÓN DEL DESARROLLO LOCAL PARA APOYAR LA COORDINACIÓN DE PROYECTOS, CON ÉNFASIS EN LOS ASPECTOS AMBIENTALES DEL PLAN DE DESARROLLO LOCAL.</t>
  </si>
  <si>
    <t xml:space="preserve">DESPACHO - LÍDER AMBIENTE </t>
  </si>
  <si>
    <t>Cara 103B # 152-51 Villa imperial apto 908 torre</t>
  </si>
  <si>
    <t>GUSTAVO ALFONSO QUINTERO GAITAN</t>
  </si>
  <si>
    <t>CALLE 150 A 95 -40 TORRE 1</t>
  </si>
  <si>
    <t>SOCHA JOYA LAURA XIMENA</t>
  </si>
  <si>
    <t>Vereda Fagua Sector Fanta</t>
  </si>
  <si>
    <t>NAYIBE ALCIRA MARTINEZ MORENO</t>
  </si>
  <si>
    <t>CALLE 151 F 133 75 APTO 201</t>
  </si>
  <si>
    <t>naybral@gmail.com</t>
  </si>
  <si>
    <t>CORREAL RICO GLORIA LUZ</t>
  </si>
  <si>
    <t>KR 65 67 B 17</t>
  </si>
  <si>
    <t>glorialuzcorreal@gmail.com</t>
  </si>
  <si>
    <t>1015414302</t>
  </si>
  <si>
    <t>CATERINE YOJANA SAENZ DIAZ</t>
  </si>
  <si>
    <t>CALLE 79 14 33 OF 304</t>
  </si>
  <si>
    <t>saenzcaterine@gmail.com</t>
  </si>
  <si>
    <t>SANTIAGO TORRADO MARTINEZ</t>
  </si>
  <si>
    <t>COMPENSARR</t>
  </si>
  <si>
    <t>KR 72 67 75</t>
  </si>
  <si>
    <t>santo.torrado@gmail.com</t>
  </si>
  <si>
    <t>PRESTAR SERVICIOS PROFESIONALES ESPECIALIZADOS EN EL ÁREA DE GESTIÓN DEL DESARROLLO LOCAL DE LA ALCALDÍA LOCAL DE SUBA, EN EL PROCESO DE SEGUIMIENTO Y EVALUACIÓN DE LOS PLANES, PROGRAMAS, PROYECTOS Y POLÍTICAS, EN EL CUMPLIMIENTO DE LOS OBJETIVOS TRAZADOS EN EL PLAN DE DESARROLLO LOCAL.</t>
  </si>
  <si>
    <t>KR 7 A 0 72</t>
  </si>
  <si>
    <t>heog0519@gmail.com</t>
  </si>
  <si>
    <t>REMIGIA CEPEDA GAMBOA</t>
  </si>
  <si>
    <t>APOYAR LA GESTIÓN DOCUMENTAL DE LA ALCALDÍA LOCAL EN LA IMPLEMENTACIÓN DE LOS PROCESOS DE CLASIFICACIÓN, ORDENACIÓN, SELECCIÓN NATURAL, FOLIACIÓN, IDENTIFICACIÓN, LEVANTAMIENTO DE INVENTARIOS, ALMACENAMIENTO Y APLICACIÓN DE PROTOCOLOS DE ELIMINACIÓN Y TRANSFERENCIAS DOCUMENTALES"</t>
  </si>
  <si>
    <t>CALLE 70 NO 69 C 14</t>
  </si>
  <si>
    <t>0550009300671337</t>
  </si>
  <si>
    <t>remicep@hotmail.com</t>
  </si>
  <si>
    <t>COMPEMSAR</t>
  </si>
  <si>
    <t>ADRIANA MARITZA ROBAYO MORALES</t>
  </si>
  <si>
    <t>KR 93 135 A 28</t>
  </si>
  <si>
    <t>JOHANNA LOPEZ SUAREZ</t>
  </si>
  <si>
    <t>DESPACHO - POLÍTICA SOCIAL</t>
  </si>
  <si>
    <t>1 meses y 12 días</t>
  </si>
  <si>
    <t>Carrera 29C # 0-36</t>
  </si>
  <si>
    <t>005560012584</t>
  </si>
  <si>
    <t>jua712@hotmail.com</t>
  </si>
  <si>
    <t>CALLE 143 # 118 - 20 Int L Apto 304</t>
  </si>
  <si>
    <t>juank.monsalve@gmail.com</t>
  </si>
  <si>
    <t>Cra 116B #66-27</t>
  </si>
  <si>
    <t>PEDRO ANDRES TORRES PARRA</t>
  </si>
  <si>
    <t>CL 73 BIS 89 34</t>
  </si>
  <si>
    <t>pedroandrestorres@hotmail.com</t>
  </si>
  <si>
    <t>KR 52 A 134 D 34</t>
  </si>
  <si>
    <t>JUAN CAMILO ALVAREZ SABOGAL</t>
  </si>
  <si>
    <t>CL 93 SUR 8 B 09</t>
  </si>
  <si>
    <t>juancsabogal21@gmail.com</t>
  </si>
  <si>
    <t>CARLOS ALBERTO RIVERA PEÑA</t>
  </si>
  <si>
    <t>CL 57 H SUR 68 D 75</t>
  </si>
  <si>
    <t>058889481</t>
  </si>
  <si>
    <t>rubenchucarlo@hotmail.com</t>
  </si>
  <si>
    <t>NOE LOZANO CASTILLO</t>
  </si>
  <si>
    <t>KR 72 F BIS 39 F 15 SUR</t>
  </si>
  <si>
    <t>06822916200</t>
  </si>
  <si>
    <t>noelozano058@gmail.com</t>
  </si>
  <si>
    <t>1033831343</t>
  </si>
  <si>
    <t>MIGUEL ANTONIO ALEMÁN SANABRIA</t>
  </si>
  <si>
    <t>Calle 185 No. 49-60 Casa 50</t>
  </si>
  <si>
    <t>miguel1_aleman@hotmail.com</t>
  </si>
  <si>
    <t xml:space="preserve">KR 102 154 30 CONJ Arboleda del Pinar II IN 6 </t>
  </si>
  <si>
    <t>JENNY PAOLA ARIZA AMAYA</t>
  </si>
  <si>
    <t>PRESTAR LOS SERVICIOS PROFESIONALES PARA APOYAR LA COORDINACIÓN Y TRÁMITE DE DESPACHOS COMISORIOS DE LA ALCALDÍA LOCAL DE SUBA</t>
  </si>
  <si>
    <t>Carrera 110 No. 141 A - 09 Bl 20 Apto 101 Urbanización el Solar I</t>
  </si>
  <si>
    <t>Avda. Calle 127 No.87A24 I.3 C.7</t>
  </si>
  <si>
    <t>321 313 7398</t>
  </si>
  <si>
    <t xml:space="preserve">RAUL AUGUSTO BUITRAGO RUIZ </t>
  </si>
  <si>
    <t>461-111795-90</t>
  </si>
  <si>
    <t xml:space="preserve">ANGIE TATIANA GARCIA RUIZ </t>
  </si>
  <si>
    <t>KR 103 140 B 05 ZN El poa</t>
  </si>
  <si>
    <t>ANA ISABEL LEMUS HUERFANO</t>
  </si>
  <si>
    <t>PRESTAR SERVICIOS PROFESIONALES AL ÁREA DE GESTIÓN DEL DESARROLLO LOCAL DE LA ALCALDÍA LOCAL DE SUBA, PARA APOYAR LA ESTRUCTURACIÓN, FORMULACIÓN, EVALUACIÓN Y SEGUIMIENTO A LOS PROYECTOS DE INVERSIÓN ENFOCADOS A LA REALIZACIÓN DE LAS ACCIONES INTEGRALES HACIA LA COMUNIDAD EN RESPUESTA AL CONSUMO DE SPA</t>
  </si>
  <si>
    <t>CARRERA 149B No. 142C - 63</t>
  </si>
  <si>
    <t>anaisabellemus@gmail.com</t>
  </si>
  <si>
    <t>KATHERINE MONROY FUQUEN</t>
  </si>
  <si>
    <t>PRESTAR SERVICIOS PROFESIONALES PARA REALIZAR ANÁLISIS GEOESPACIALIZADO QUE PERMITA LA TOMA DE DECISIONES INFORMADAS EN LA ALCALDÍA LOCAL DE SUBA, MEDIANTE LA IMPLEMENTACIÓN DE HERRAMIENTAS DE GEOESPACIALIZACIÓN Y LA GENERACIÓN DE MAPAS Y VISUALIZACIONES GEOGRÁFICAS</t>
  </si>
  <si>
    <t>Calle 140B #103C 55</t>
  </si>
  <si>
    <t>KmonroyF@unal.edu.co</t>
  </si>
  <si>
    <t>PRESTAR LOS SERVICIOS TÉCNICOS PARA LA OPERACIÓN, SEGUIMIENTO Y CUMPLIMIENTO DE LOS PROCESOS Y PROCEDIMIENTOS DEL SERVICIO APOYOS ECONÓMICOS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t>
  </si>
  <si>
    <t>KR 90 A 145 A 22</t>
  </si>
  <si>
    <t>1222212043</t>
  </si>
  <si>
    <t>Carrer 12 a # 2-56 sur</t>
  </si>
  <si>
    <t>17121850</t>
  </si>
  <si>
    <t>LEIDI JOHANA RAMIREZ CASTAÑEDA</t>
  </si>
  <si>
    <t>calle 128 a 122 c 28</t>
  </si>
  <si>
    <t>leimahen@gmail.com</t>
  </si>
  <si>
    <t>Cl 127C 2B-80</t>
  </si>
  <si>
    <t>1188223551</t>
  </si>
  <si>
    <t>NELCY MALODY LAMPREA CARRILLO</t>
  </si>
  <si>
    <t xml:space="preserve"> PRESTAR SERVICIOS DE APOYO TÉCNICO PARA EL ACOMPAÑAMIENTO, DEL COMPONENTE SOCIAL DE GESTIÓN DEL RIESGO DE LA ESTRATEGIA DE SEGURIDAD, MEDIANTE EL FORTALECIMIENTO DE LA GESTIÓN COMUNITARIA Y LA ATENCIÓN A ZONAS DE RIESGO LIGADAS A LA ESTRUCTURA ECOLÓGICA PRINCIPAL DE LA LOCALIDAD Y A LOS ESCENARIOS DE RIESGO DE LA MISMA.</t>
  </si>
  <si>
    <t>CARRERA 78 H 48A- 28 SUR</t>
  </si>
  <si>
    <t>nelsy7777@gmail.com</t>
  </si>
  <si>
    <t xml:space="preserve">CL 97 70C 95 </t>
  </si>
  <si>
    <t xml:space="preserve">LIZETH ALEXANDRA BORJA RINCON </t>
  </si>
  <si>
    <t>Calle 128 d bis # 87 b 79</t>
  </si>
  <si>
    <t>322 826 7123</t>
  </si>
  <si>
    <t>180-000099-99</t>
  </si>
  <si>
    <t>lizaborja068@gmail.com</t>
  </si>
  <si>
    <t>CARMEN CECILIA PEÑALOZA PEÑALOZA</t>
  </si>
  <si>
    <t>CL 77 129 70 BL 1 Apto 1504</t>
  </si>
  <si>
    <t>3008021274_x000D_</t>
  </si>
  <si>
    <t>ccpenalozap@gmail.com</t>
  </si>
  <si>
    <t>clle131a# 151a-63_x000D_</t>
  </si>
  <si>
    <t>DIEGO NICOLAS BARBOSA CAASTIBLANCO</t>
  </si>
  <si>
    <t>PRESTAR SERVICIOS DE APOYO A LA GESTIÓN EN LA EJECUCIÓN DE LAS ACTIVIDADES ADMINISTRATIVAS Y DOCUMENTALES RELACIONADAS CON LA GESTIÓN POLICIVA EN LA ALCALDÍA LOCAL DE SUBA</t>
  </si>
  <si>
    <t>2 meses y 25 días</t>
  </si>
  <si>
    <t>CRA 114#148-65</t>
  </si>
  <si>
    <t xml:space="preserve">BANCO AV VILLAS </t>
  </si>
  <si>
    <t>1028498795</t>
  </si>
  <si>
    <t xml:space="preserve">ANDRES MAURICIO CONDE TOLEDO </t>
  </si>
  <si>
    <t>KR 12 F 30 61 SUR AP 207 IN 1</t>
  </si>
  <si>
    <t>Del 10/07/2025 al 17/07/2025</t>
  </si>
  <si>
    <t>CARRERA 55 D #166-21</t>
  </si>
  <si>
    <t>Fernanda.alfaro20@hotmail.com</t>
  </si>
  <si>
    <t>CARLOS ANDRES MALDONADO CUBILLOS</t>
  </si>
  <si>
    <t>CL 25 9 29</t>
  </si>
  <si>
    <t>cmaldonadoandre@gmail.com</t>
  </si>
  <si>
    <t>SOL LUCIA BARRIOS MORA</t>
  </si>
  <si>
    <t xml:space="preserve">Cr 93 B 161-23 </t>
  </si>
  <si>
    <t>Sollucia.barrios2@gmail.com</t>
  </si>
  <si>
    <t>JHONATAN STEVEN DAZA AMAYA</t>
  </si>
  <si>
    <t>Carrera 7A #3-35 Sur</t>
  </si>
  <si>
    <t>j.h.ondaza@hotmail.com</t>
  </si>
  <si>
    <t>ANDREA DEL PILAR GARCIA MUÑOZ</t>
  </si>
  <si>
    <t>Calle 34 No. 15- 67</t>
  </si>
  <si>
    <t>piligarm@gmail.com</t>
  </si>
  <si>
    <t>SANDRA PATRICIA ZARAMA MUÑOZ</t>
  </si>
  <si>
    <t>PRESTAR SERVICIOS PROFESIONALES EN EL ÁREA DE GESTIÓN DEL DESARROLLO LOCAL DE LA ALCALDÍA LOCAL DE SUBA, PARA REALIZAR LAS REVISIONES PERIÓDICAS DE LAS OBRAS CONTRATADAS, EJECUTADAS Y TERMINADAS POR EL FONDO DE DESARROLLO LOCAL DE SUBA, A FIN DE VERIFICAR EL CUMPLIMIENTO A LA ESTABILIDAD Y GARANTÍA DE LAS MISMAS EN LOS PROYECTOS DE MALLA VIAL, ESPACIO PÚBLICO, PARQUES Y/O RELACIONADOS CON INFRAESTRUCTURA</t>
  </si>
  <si>
    <t>CL 125 16 30 AP 403</t>
  </si>
  <si>
    <t>311228 3854</t>
  </si>
  <si>
    <t>sandrazarama2005@gmail.com</t>
  </si>
  <si>
    <t>PRESTAR SERVICIOS PROFESIONALES PARA DISEÑAR Y EJECUTAR ESTRATEGIAS QUE INCREMENTEN LAS OPORTUNIDADES DE EMPLEO DIGNO Y SOSTENIBLE EN LA LOCALIDAD DE SUBA, PRIORIZANDO LA INCLUSIÓN DE GRUPOS VULNERABLES Y PROMOVIENDO ALIANZAS PÚBLICO-PRIVADAS PARA FOMENTAR LA EMPLEABILIDAD EN SECTORES ESTRATÉGICOS</t>
  </si>
  <si>
    <t>Carrera 49B # 174ª-61</t>
  </si>
  <si>
    <t>1033116260</t>
  </si>
  <si>
    <t>CAMILO ALBERTO BERBESI</t>
  </si>
  <si>
    <t>PRESTAR LOS SERVICIOS PROFESIONALES AL ÁREA DE GESTIÓN DEL DESARROLLO LOCAL EN LA FORMULACIÓN, SEGUIMIENTO, ASISTENCIA TÉCNICA Y EJECUCIÓN DE ACCIONES RELACIONADAS CON LA REACTIVACIÓN Y DESARROLLO ECONÓMICO EN LA LOCALIDAD, EN CUMPLIMIENTO DE LAS METAS DEL PLAN DE DESARROLLO LOCAL Y DEMÁS TEMAS AFINES DEL PROYECTO DE INVERSIÓN.</t>
  </si>
  <si>
    <t>CL 146 7 F 54</t>
  </si>
  <si>
    <t>cberbesi.2121@gmail.com</t>
  </si>
  <si>
    <t xml:space="preserve">EDGAR ENRIQUE ALONSO GOMEZ </t>
  </si>
  <si>
    <t>PRESTAR LOS SERVICIOS PROFESIONALES ESPECIALIZADOS AL ÁREA DE GESTIÓN DEL DESARROLLO LOCAL PARA APOYAR LA COORDINACIÓN DE LOS TEMAS RELACIONADOS CON EL FORTALECIMIENTO DEL TEJIDO ECONÓMICO LOCAL, PARA EL CUMPLIMIENTO DE LAS METAS DEL PLAN DE DESARROLLO LOCAL DE SUBA</t>
  </si>
  <si>
    <t>143 A No. 54 – 50 Torre 2 Apto 1204</t>
  </si>
  <si>
    <t>MARCO MARCELO SIERRA MERCADO</t>
  </si>
  <si>
    <t>CL 22F 10755</t>
  </si>
  <si>
    <t>marcosierra07@hotmail.com</t>
  </si>
  <si>
    <t>LUIS MAURICIO AMADO MATEUS</t>
  </si>
  <si>
    <t>Calle 68b #111a-76</t>
  </si>
  <si>
    <t>3100002676</t>
  </si>
  <si>
    <t>glpgabriel2025@gmail.com</t>
  </si>
  <si>
    <t>PRESTAR SERVICIOS PROFESIONALES PARA FOMENTAR EL DESARROLLO DEL TURISMO CULTURAL, AMBIENTAL Y RECREATIVO EN SUBA MEDIANTE LA CREACIÓN DE ESTRATEGIAS SOSTENIBLES QUE FORTALEZCAN LA IDENTIDAD LOCAL, IMPULSEN LA ECONOMÍA REGIONAL Y PROMUEVAN LA PARTICIPACIÓN DE LA COMUNIDAD EN PROYECTOS TURÍSTICOS</t>
  </si>
  <si>
    <t>CL 126 51 54</t>
  </si>
  <si>
    <t>ERICK LEANDRO VALVUENA CARDENAS</t>
  </si>
  <si>
    <t>kr 19b 26a 61 sur</t>
  </si>
  <si>
    <t>elvalbuena16@gmail.com</t>
  </si>
  <si>
    <t>SANDRA YANNETH GORDILLO PEDROZA</t>
  </si>
  <si>
    <t>Cra 114F 152b 50</t>
  </si>
  <si>
    <t>451870004061</t>
  </si>
  <si>
    <t>sangor168@gmail.com</t>
  </si>
  <si>
    <t>WILSON DANIEL TORRES PEREZ</t>
  </si>
  <si>
    <t>KR 79 G 41 56 SUR</t>
  </si>
  <si>
    <t>wilsondanielt32@gmail.com</t>
  </si>
  <si>
    <t>LUIS ALFREDO QUIÑONES CANO</t>
  </si>
  <si>
    <t>KR 10313950 IN 10</t>
  </si>
  <si>
    <t>alfredo.cano0428@gmail.com</t>
  </si>
  <si>
    <t>WILFRIDO RIOS BONILLA</t>
  </si>
  <si>
    <t>CALLE 144 146ª-30_x000D_</t>
  </si>
  <si>
    <t>Wiribo1810@gmail.com</t>
  </si>
  <si>
    <t>JOHN ALEXANDER QUIÑONES CLAVIJO</t>
  </si>
  <si>
    <t xml:space="preserve"> PRESTAR SERVICIOS DE APOYO A LA GESTIÓN PROMOVIENDO LA PARTICIPACIÓN CIUDADANA EN LAS PRÁCTICAS DEPORTIVAS; MEDIANTE EL USO DE METODOLOGÍAS, PROMOVIENDO UNA MEJOR CALIDAD DE VIDA Y APROVECHAMIENTO DEL TIEMPO LIBRE EN LOS HABITANTES DE LA LOCALIDAD DE SUBA</t>
  </si>
  <si>
    <t>TV 70 # 67b sur-75 Int 8 apto 804</t>
  </si>
  <si>
    <t>jkentreperson@gmail.com</t>
  </si>
  <si>
    <t>1222219056</t>
  </si>
  <si>
    <t>ALEX ALFONSO QUINTERO PARIAS</t>
  </si>
  <si>
    <t>Carrera 122d#129b-60</t>
  </si>
  <si>
    <t>al2quipar@gmail.com</t>
  </si>
  <si>
    <t>LEIDY MILENA ESTACIO ANGULO</t>
  </si>
  <si>
    <t>CARRERA 105 # 129 C-28</t>
  </si>
  <si>
    <t>milena.estacio94@gmail.com</t>
  </si>
  <si>
    <t xml:space="preserve">DIANA PAOLA VALLECILLA MOSQUERA </t>
  </si>
  <si>
    <t>COMPESAR</t>
  </si>
  <si>
    <t>Calle 137 #104-35</t>
  </si>
  <si>
    <t>street.flavor@outlook.com</t>
  </si>
  <si>
    <t>CHARLES MARTÍNEZ VALENCIA</t>
  </si>
  <si>
    <t xml:space="preserve">PRESTAR LOS SERVICIOS PROFESIONALES AL AREA DE GESTION DEL DESARROLLO LOCAL PARA APOYAR LAS ACTIVIDADES EN SANEAMIENTO BASICO Y GESTION AMBIENTAL SOSTENIBLE.  </t>
  </si>
  <si>
    <t>ingenierocharlesmartinez@gmail.com</t>
  </si>
  <si>
    <t xml:space="preserve">BETSABE OLIVEROS SAAVEDRA </t>
  </si>
  <si>
    <t>Calle 132 a bis número 134-21</t>
  </si>
  <si>
    <t>betsabeoliveros979@gmail.com</t>
  </si>
  <si>
    <t>1048555773</t>
  </si>
  <si>
    <t xml:space="preserve">LAURA DANIELA LAGOS NIÑO </t>
  </si>
  <si>
    <t xml:space="preserve">Calle  179# 6- 64 </t>
  </si>
  <si>
    <t>Lagoslaura33@gmail.com</t>
  </si>
  <si>
    <t>1033122179</t>
  </si>
  <si>
    <t>CLAUDIA NATALY LOZANO ACOSTA SALCEDO</t>
  </si>
  <si>
    <t>KRA 21 # 40B-03 QUIROGA SUR</t>
  </si>
  <si>
    <t>nataly.lozano994@hotmail.com</t>
  </si>
  <si>
    <t>17013156</t>
  </si>
  <si>
    <t>LUIS GUILLERMO CABUYA SALINAS</t>
  </si>
  <si>
    <t>Cll 8 A BIS #94-23 Tintal I Casa 284</t>
  </si>
  <si>
    <t xml:space="preserve">BANCO POPULAR </t>
  </si>
  <si>
    <t>guillermocabuya@hotmail.com</t>
  </si>
  <si>
    <t>DIANA MARGARITA ESPITIA MUÑOZ</t>
  </si>
  <si>
    <t>PRESTAR SERVICIOS DE APOYO A LA GESTION PROMOVIENDO LA PARTICIPACION CIUDADANA EN LAS PRACTICAS DEPORTIVAS; MEDIANTE EL USO DE METODOLOGIAS, PROMOVIENDO UNA MEJOR CALIDAD DE VIDA Y APROVECHAMIENTO DEL TIEMPO LIBRE EN LOS HABITANTES DE LA LOCALIDAD DE SUBA</t>
  </si>
  <si>
    <t>Cr 130 # 129 B - 33</t>
  </si>
  <si>
    <t>dianaespitia.deportes@gmail.com</t>
  </si>
  <si>
    <t>MARIA NATHALIE INFANTE GOMEZ</t>
  </si>
  <si>
    <t>CARRERA 2 No. 22 -17</t>
  </si>
  <si>
    <t>Manaigo101@hotmail.com</t>
  </si>
  <si>
    <t>DIEGO FABIAN TORRES SALINAS</t>
  </si>
  <si>
    <t xml:space="preserve"> 27 días</t>
  </si>
  <si>
    <t>KR 81 F 13 D 34</t>
  </si>
  <si>
    <t>diegitorres98@gmail.com</t>
  </si>
  <si>
    <t>IVAN FELIPE GONZALEZ GARCIA</t>
  </si>
  <si>
    <t>KR 115 148 ESTE</t>
  </si>
  <si>
    <t>f-eli-19@hotmail.com</t>
  </si>
  <si>
    <t>JUAN SEBASTIAN AROS AGUILERA</t>
  </si>
  <si>
    <t xml:space="preserve">CRA 22G 58A-68 casa 2 </t>
  </si>
  <si>
    <t>550488450106643</t>
  </si>
  <si>
    <t>sebastianaros792@gmail.com</t>
  </si>
  <si>
    <t xml:space="preserve">WENDY DAYAN VARGAS ROJAS </t>
  </si>
  <si>
    <t>CARRERA95B#134ª12</t>
  </si>
  <si>
    <t>DAYANITAPP3@GMAIL.COM</t>
  </si>
  <si>
    <t>HÉCTOR PEDRAZA ORTIZ</t>
  </si>
  <si>
    <t>NO APLICA</t>
  </si>
  <si>
    <t>carrera 3 # 183a 42</t>
  </si>
  <si>
    <t>BANCO FALABELLA</t>
  </si>
  <si>
    <t>11830445688</t>
  </si>
  <si>
    <t>hectorpedraza789@gmail.com</t>
  </si>
  <si>
    <t>JOSE LUIS CERQUERA BRAVO</t>
  </si>
  <si>
    <t>PRESTAR LOS SERVICIOS DE ASISTENCIA TÉCNICA TANTO EN ÁREA URBANA COMO EN ÁREA RURAL.</t>
  </si>
  <si>
    <t>CL 82 BIS 82 A 68</t>
  </si>
  <si>
    <t>jocebra84@hotmail.com</t>
  </si>
  <si>
    <t>1013018477</t>
  </si>
  <si>
    <t>JULIANA MARCELA BENITEZ MONTES</t>
  </si>
  <si>
    <t>Cra 68b # 22ª - 62, Bogotá D.C</t>
  </si>
  <si>
    <t>July.bm8@hotmail.com</t>
  </si>
  <si>
    <t>JESUS ALBERTO MORENO MOSQUERA</t>
  </si>
  <si>
    <t>CL 23 D 86 51</t>
  </si>
  <si>
    <t>0550488400605488</t>
  </si>
  <si>
    <t>jesusalberto005@gmail.com</t>
  </si>
  <si>
    <t>WILLIAM FERNANDO BALLEN RODRIGUEZ</t>
  </si>
  <si>
    <t>PRESTAR LOS SERVICIOS PROFESIONALES EN EL ÁREA GESTIÓN DEL DESARROLLO, PARA EL APOYO DE REPARACIONES LOCATIVAS Y SALONES COMUNALES - CASA MEMORIA Y CASAS CULTURALES DE LA LOCALIDAD DE SUBA</t>
  </si>
  <si>
    <t>CARRERA 88B#127D-16</t>
  </si>
  <si>
    <t>WFERNANDOBALLEN@GMAIL.COM</t>
  </si>
  <si>
    <t>SANTIAGO ALEJANDRO SOLORZA NARANJO</t>
  </si>
  <si>
    <t xml:space="preserve"> PRESTAR SERVICIOS TÉCNICOS EN EL ÁREA DE GESTIÓN DESARROLLO LOCAL ESPECIALMENTE PARA APOYAR EN LA ATENCIÓN DE ACTIVIDADES AMBIENTALES PROPIAS DE LA ALCALDÍA LOCAL DE SUBA PARA LOGRAR CON EL CUMPLIMIENTO DE LAS METAS DEL PLAN DE DESARROLLO LOCAL DE LA VIGENCIA</t>
  </si>
  <si>
    <t>1 meses y 23 días</t>
  </si>
  <si>
    <t>CL 128c bis # 52-45</t>
  </si>
  <si>
    <t>sansona08@gmail.com</t>
  </si>
  <si>
    <t>JULIAN ESTEBAN LOPEZ TORRES</t>
  </si>
  <si>
    <t>CL 6 A BIS 90 A 50</t>
  </si>
  <si>
    <t>juestobel@gmail.com</t>
  </si>
  <si>
    <t>JUAN CARLOS MALAGÓN BASTO</t>
  </si>
  <si>
    <t>PRESTAR LOS SERVICIOS PROFESIONALES COMO ABOGADO (A) PARA ACOMPAÑAR LA GESTIÓN CONTRACTUAL DEL FONDO DE DESARROLLO LOCAL DE SUBA, EN LAS DIFERENTES ETAPAS DE LOS PROCESOS DE CONTRATACIÓN</t>
  </si>
  <si>
    <t xml:space="preserve">Transv. 1A No. 54A-16 apto 201 </t>
  </si>
  <si>
    <t>jmalagon@maca-consultores.com</t>
  </si>
  <si>
    <t>OSCAR ALFREDO HERNÁNDEZ MORALES</t>
  </si>
  <si>
    <t xml:space="preserve">	PRESTAR LOS SERVICIOS PROFESIONALES COMO ABOGADO (A) PARA ACOMPAÑAR LA GESTIÓN CONTRACTUAL DEL FONDO DE DESARROLLO LOCAL DE SUBA, EN LAS DIFERENTES ETAPAS DE LOS PROCESOS DE CONTRATACIÓN.</t>
  </si>
  <si>
    <t>1 meses y 24 días</t>
  </si>
  <si>
    <t>Calle 113 No. 55-09 Bogotá D.C</t>
  </si>
  <si>
    <t>ohernandez@maca-consultores.com</t>
  </si>
  <si>
    <t>MARIA ALEJANDRA BUITRAGO LOZANO</t>
  </si>
  <si>
    <t>PRESTAR SERVICIOS PROFESIONALES COMO COMMUNITY MANAGER, LOS CUALES INCLUYEN LA GESTIÓN INTEGRAL DE REDES SOCIALES Y PLATAFORMAS DIGITALES DE LA ALCALDÍA LOCAL, ABARCANDO LA PLANIFICACIÓN, CREACIÓN, PUBLICACIÓN Y MONITOREO DE CONTENIDO; INTERACCIÓN CON LA COMUNIDAD DIGITAL; IMPLEMENTACIÓN DE ESTRATEGIAS DE MARKETING Y COMUNICACIÓN ONLINE; SEGUIMIENTO DE MÉTRICAS Y GENERACIÓN DE REPORTES PARA FORTALECER LA PRESENCIA DE LA MARCA Y ALCANZAR LOS OBJETIVOS DEFINIDOS EN EL ÁMBITO DIGITAL.</t>
  </si>
  <si>
    <t>Calle 151 # 109 A - 83</t>
  </si>
  <si>
    <t xml:space="preserve">MARILUZ CASAS ACUÑA </t>
  </si>
  <si>
    <t>PRESTAR SERVICIOS PROFESIONALES EN TEMAS DE CALIDAD DE LA ALCALDÍA LOCAL DE SUBA, EN EL PROCESO DE SEGUIMIENTO Y EVALUACIÓN DE LA GESTIÓN DE LA ALCALDÍA, DE LOS PLANES, PROGRAMAS, PROYECTOS Y POLÍTICAS, EN EL CUMPLIMIENTO DE LOS OBJETIVOS TRAZADOS EN EL PLAN DE DESARROLLO LOCAL Y DEMÁS OBJETIVOS Y METAS REQUERIDOS POR LA SECRETARÍA DISTRITAL DE GOBIERNO.</t>
  </si>
  <si>
    <t>Carrera 69g # 70-59</t>
  </si>
  <si>
    <t>Marihouses08@gmail.com</t>
  </si>
  <si>
    <t>XIOMARA YULIETH PETECUA GRILLO</t>
  </si>
  <si>
    <t xml:space="preserve">PRESTAR LOS SERVICIOS DE APOYO TÉCNICO EN EL ÁREA DE GESTIÓN DEL DESARROLLO LOCAL REALIZANDO APOYO A LAS ACTIVIDADES RELACIONADAS CON LAS DIFERENTES ETAPAS CONTRACTUALES DE LOS PROYECTOS DE INVERSIÓN DESTINADOS A LA INTERVENCIÓN DE LA MALLA VIAL, ESPACIO PÚBLICO, CICLO INFRAESTRUCTURA, INFRAESTRUCTURA CULTURAL, MEJORAMIENTO DE VIVIENDA RURAL Y PARQUES DE LA LOCALIDAD DE SUBA </t>
  </si>
  <si>
    <t>KR 10 15 D 24 AP 402</t>
  </si>
  <si>
    <t>xiomara_pg@outlook.com</t>
  </si>
  <si>
    <t xml:space="preserve">SERGIO NICOLÁS AGUIRRE GÓMEZ </t>
  </si>
  <si>
    <t>Cra 12# 28a sur 10</t>
  </si>
  <si>
    <t>nikoaguirrearpa@gmail.com</t>
  </si>
  <si>
    <t>JAIME ALEJANDRO CHACÓN FLÓREZ</t>
  </si>
  <si>
    <t>CRA 70 #22-75</t>
  </si>
  <si>
    <t>alejandroxchacon@outlook.com</t>
  </si>
  <si>
    <t>RICARDO PEREZ HERAZO</t>
  </si>
  <si>
    <t>KR 54 64A 75</t>
  </si>
  <si>
    <t>ricardoperesherazo@hotmail.com</t>
  </si>
  <si>
    <t>1031848884</t>
  </si>
  <si>
    <t>KR 89 A 76 01</t>
  </si>
  <si>
    <t>1145924171</t>
  </si>
  <si>
    <t>KR 97 B 157 A 02</t>
  </si>
  <si>
    <t>aaldanab@outlook.com</t>
  </si>
  <si>
    <t>JOSE AUGUSTO SILVA GUERRERO</t>
  </si>
  <si>
    <t xml:space="preserve">Calle 152A # 46 - 60 </t>
  </si>
  <si>
    <t>jsilva43@gmail.com</t>
  </si>
  <si>
    <t>JOSE FERNANDO TORRES VILLAMARIN</t>
  </si>
  <si>
    <t>CL 157 C 91 86</t>
  </si>
  <si>
    <t xml:space="preserve"> AHORROS DAMAS </t>
  </si>
  <si>
    <t>fertorres9444@gmail.com</t>
  </si>
  <si>
    <t>ANGGIE ROXANA ESCOBAR GARCÍA</t>
  </si>
  <si>
    <t>Calle 157 C # 91 – 86 Torre 3 Ap 110</t>
  </si>
  <si>
    <t>Dj_polok@hotmail.com</t>
  </si>
  <si>
    <t>PAULA ALEJANDRA ARIZA MORALES</t>
  </si>
  <si>
    <t>Cra 102C#139-46</t>
  </si>
  <si>
    <t>alejaariza70@gmail.com</t>
  </si>
  <si>
    <t>JUAN FELIPE SEGURA ORTIZ</t>
  </si>
  <si>
    <t>CL 143 A 111 B 43</t>
  </si>
  <si>
    <t>juanfes1999@gmail.com</t>
  </si>
  <si>
    <t>DANIEL FELIPE JAIMES CELIS</t>
  </si>
  <si>
    <t>CALLE 174 No 8-90 casa 41</t>
  </si>
  <si>
    <t>daniel.jaimes@gobiernobogota.gov.co</t>
  </si>
  <si>
    <t>JULIÁN FELIPE URREGO VELOSA</t>
  </si>
  <si>
    <t>KR 151 143 23_x000D_</t>
  </si>
  <si>
    <t>urregovelosaj@gmail.com</t>
  </si>
  <si>
    <t>ENEIFI CECILIA MARTINEZ OSUNA</t>
  </si>
  <si>
    <t>PRESTAR SERVICIOS DE APOYO EN LAS ACTIVIDADES PARA LA INCLUSIÓN SOCIAL DE LAS VÍCTIMAS DEL CONFLICTO ARMADO Y LA PROMOCIÓN DE ACCIONES QUE PROPICIEN LA RECONSTRUCCIÓN DEL TEJIDO SOCIAL, LA CONVIVENCIA Y LA PAZ EN LA LOCALIDAD DE SUBA.</t>
  </si>
  <si>
    <t>MUTUAL SER</t>
  </si>
  <si>
    <t>KR 111 B 136 A 44</t>
  </si>
  <si>
    <t>eneifimartinez@hotmail.com</t>
  </si>
  <si>
    <t>GLADIZ VERA MOGOLLÓN</t>
  </si>
  <si>
    <t>PRESTAR SERVICIOS DE APOYO EN LAS ACTIVIDADES PARA LA INCLUSIÓN SOCIAL DE LAS VICTIMAS DEL CONFLICTO ARMADO Y LA PROMOCIÓN DE ACCIONES QUE PROPICIEN LA RECONSTRUCCIÓN DEL TEJIDO SOCIAL, LA CONVIVENCIA Y LA PAZ EN LA LOCALIDAD DE SUBA.</t>
  </si>
  <si>
    <t>CL 142 D 139 17</t>
  </si>
  <si>
    <t>veramogollongladys@gmail.com</t>
  </si>
  <si>
    <t>1001217109</t>
  </si>
  <si>
    <t>LUZ MARINA AVILA VELASQUEZ</t>
  </si>
  <si>
    <t>CL 140 112 D 18</t>
  </si>
  <si>
    <t>funvn2013@gmail.com</t>
  </si>
  <si>
    <t>SANDRA LORENA FLOREZ FONSECA</t>
  </si>
  <si>
    <t>PRESTAR SERVICIOS DE APOYO EN LAS ACTIVIDADES PARA LA INCLUSIÓN SOCIAL DE LAS VÍCTIMAS DEL CONFLICTO ARMADO Y LA PROMOCIÓN DE ACCIONES QUE PROPICIEN LA RECONSTRUCCIÓN DEL TEJIDO SOCIAL, LA CONVIVENCIA Y LA PAZ EN LA LOCALIDAD DE SUBA</t>
  </si>
  <si>
    <t>Calle 132 # 154- 16</t>
  </si>
  <si>
    <t>Sandralorenaff198@gmail.com</t>
  </si>
  <si>
    <t>1092355053</t>
  </si>
  <si>
    <t>KAREN DEL CARMEN GONZÁLEZ MARIMON</t>
  </si>
  <si>
    <t>Calle 136 A 151 C - 12</t>
  </si>
  <si>
    <t>karen32938322@gmail.com</t>
  </si>
  <si>
    <t xml:space="preserve">1019768238 </t>
  </si>
  <si>
    <t>MONICA DAYANA PATIÑO BELLO</t>
  </si>
  <si>
    <t>cll 154a#88-28</t>
  </si>
  <si>
    <t xml:space="preserve">Prestación de servicios </t>
  </si>
  <si>
    <t>MICHAEL ANDRES BAUTISTA CESPEDES</t>
  </si>
  <si>
    <t>CRA 136 A 17 D 66</t>
  </si>
  <si>
    <t>092111251</t>
  </si>
  <si>
    <t>michaelbautista920612@gmail.com</t>
  </si>
  <si>
    <t>CAROLINA VALENCIA BAUTISTA</t>
  </si>
  <si>
    <t>PRESTAR SERVICIOS PROFESIONALES EN EL ÁREA DE GESTIÓN DEL DESARROLLO LOCAL PARA EL CUMPLIMIENTO DE LAS METAS DEL PLAN DE DESARROLLO LOCAL DE LA VIGENCIA
DESDE LA PLANEACIÓN TÉCNICA Y NECESIDADES PROPIAS EN MATERIA AMBIENTAL EN LA LOCALIDAD DE SUBA.</t>
  </si>
  <si>
    <t>Cra 100 No 72 22_x000D_</t>
  </si>
  <si>
    <t>456300114927_x000D_</t>
  </si>
  <si>
    <t>Ingvalencia.b@gmail.com</t>
  </si>
  <si>
    <t>1016972043</t>
  </si>
  <si>
    <t>JHONY ESTIVEN CALHET ANCHICO CUNDUMI</t>
  </si>
  <si>
    <t>PRESTAR SERVICIOS DE APOYO PARA LAS ACTIVIDADES ADMINISTRATIVAS DE GESTIÓN DOCUMENTAL Y ACOMPAÑAMIENTO QUE SEAN PARTE DE LA PROYECCIÓN INTERNACIONAL DE LA ALCALDÍA LOCAL DE SUBA</t>
  </si>
  <si>
    <t>Carrera 110#137-64</t>
  </si>
  <si>
    <t>jhonycalethanchico@gmail.com</t>
  </si>
  <si>
    <t>GABRIELA ALONSO JARAMILLO</t>
  </si>
  <si>
    <t>C.C. No. 1.019.100.072 de Bogotá</t>
  </si>
  <si>
    <t>INTERNACIONALIZACIÓN</t>
  </si>
  <si>
    <t>ANGÉLICA MERCEDES RIVERA ROJAS</t>
  </si>
  <si>
    <t>KR 51 A 127 52</t>
  </si>
  <si>
    <t>angelicariverarojas@gmail.com</t>
  </si>
  <si>
    <t>ANDRÉS FELIPE TELLO DOMÍNGUEZ</t>
  </si>
  <si>
    <t>PRESTAR SERVICIOS PROFESIONALES PARA LA ARTICULACIÓN, PLANEACIÓN Y EJECUCIÓN DE LA PROYECCIÓN INTERNACIONAL DE LA ALCALDÍA LOCAL DE SUBA.</t>
  </si>
  <si>
    <t>Calle 81 # 73-25</t>
  </si>
  <si>
    <t>andrestellocoach@gmail.com</t>
  </si>
  <si>
    <t>PRESTAR SERVICIOS PROFESIONALES ESPECIALIZADOS PARA LA ARTICULACIÓN, PLANEACIÓN Y EJECUCIÓN DE LOS ASUNTOS INTERNACIONALES ESTABLECIDOS POR LA ALCALDÍA LOCAL</t>
  </si>
  <si>
    <t>DESPACHO - LIDER INTERNACIONALIZACIÓN</t>
  </si>
  <si>
    <t xml:space="preserve">CRA 56B 127 – 27 </t>
  </si>
  <si>
    <t>304397 5235</t>
  </si>
  <si>
    <t>WILLIAM EDUARDO BERMÚDEZ TORRES</t>
  </si>
  <si>
    <t>KR 125 B 131 A 22</t>
  </si>
  <si>
    <t>william.eduardo.torres655@gmail.com</t>
  </si>
  <si>
    <t>DEIBYS ALEXANDER VARGAS LEON</t>
  </si>
  <si>
    <t>AK 100 148 57</t>
  </si>
  <si>
    <t>50080432533-9</t>
  </si>
  <si>
    <t>davl100581@gmail.com</t>
  </si>
  <si>
    <t>LUIS FELIPE CHITIVA ÁNGEL</t>
  </si>
  <si>
    <t>CL 23 108 43</t>
  </si>
  <si>
    <t>Luis.1097@hotmail.com</t>
  </si>
  <si>
    <t>DIEGO FERNANDO ESPÍNDOLA ABRIL</t>
  </si>
  <si>
    <t>PRESTAR SERVICIOS PROFESIONALES PARA APORTAR AL CUMPLIMIENTO DE LAS METAS, OBJETIVOS Y PLAN DE ACCIÓN DE LA MESA DE SALUD MENTAL DE LA LOCALIDAD DE SUBA</t>
  </si>
  <si>
    <t>Calle 31 # 13a- 51 Torre 1 Apto 1906</t>
  </si>
  <si>
    <t>dfespindolaa@unal.edu.co</t>
  </si>
  <si>
    <t>1013022006</t>
  </si>
  <si>
    <t>HECTOR ESNEYDER ENCISO FLOREZ</t>
  </si>
  <si>
    <t xml:space="preserve"> PRESTAR LOS SERVICIOS DE APOYO EN EL ÁREA DE GESTIÓN DEL DESARROLLO LOCAL, REALIZANDO ACTIVIDADES ADMINISTRATIVAS DE APOYO A LOS PROCESOS DE FORMULACIÓN QUE CONTRIBUYAN AL CUMPLIMIENTO DE LAS METAS DEL PLAN DE DESARROLLO LOCAL.</t>
  </si>
  <si>
    <t>crr 123 #131 -64</t>
  </si>
  <si>
    <t>hepicoro@gmail.com</t>
  </si>
  <si>
    <t>CARMEN EDILMA FIGEROA RINCÓN</t>
  </si>
  <si>
    <t>KR 87 D 128 B 61_x000D_</t>
  </si>
  <si>
    <t>0550477900184318</t>
  </si>
  <si>
    <t>figueroaedi1978@gmail.com</t>
  </si>
  <si>
    <t xml:space="preserve">LEIDY VIVIANA BOCANEGRA PEÑA </t>
  </si>
  <si>
    <t xml:space="preserve">	PRESTAR LOS SERVICIOS PARA EL APOYO EN EL FUNCIONAMIENTO Y LA DINAMIZACIÓN DE LAS ACTIVIDADES DE LA CASA MEMORIA DE LA LOCALIDAD DE SUBA</t>
  </si>
  <si>
    <t>KR 132 A 129 A 15</t>
  </si>
  <si>
    <t>3138743521_x000D_</t>
  </si>
  <si>
    <t>EDUAR AUSBERTO CASTILLO DELGADO</t>
  </si>
  <si>
    <t>PRESTAR LOS SERVICIOS PARA EL APOYO EN EL FUNCIONAMIENTO Y LA DINAMIZACIÓN DE LAS ACTIVIDADES DE LA CASA MEMORIA DE LA LOCALIDAD DE SUBA</t>
  </si>
  <si>
    <t>Carrera 56 # 161-45 Bloque E casa46</t>
  </si>
  <si>
    <t>eduaracastillodelgado@gmail.com</t>
  </si>
  <si>
    <t>EDUARD ALEJANDRO GUZMÀN SAMACÀ</t>
  </si>
  <si>
    <t>CL 140 D 99 A 05</t>
  </si>
  <si>
    <t>abogadomuysca@gmail.com</t>
  </si>
  <si>
    <t>GIOVANNY ESTEBAN GONZALEZ BARAHONA</t>
  </si>
  <si>
    <t>KR 18 D 4 B 43 SUR</t>
  </si>
  <si>
    <t>g10vanny3st@gmail.com</t>
  </si>
  <si>
    <t xml:space="preserve">JUAN CARLOS POSADA SANCHEZ </t>
  </si>
  <si>
    <t>jposadasanchez54@gmail.com</t>
  </si>
  <si>
    <t>JHON FABER BELTRÁN</t>
  </si>
  <si>
    <t>1 meses y 22 días</t>
  </si>
  <si>
    <t>Kra 87 A N°128 B 76</t>
  </si>
  <si>
    <t>jhonnfaberbeltran@gmail.com</t>
  </si>
  <si>
    <t>1019095515</t>
  </si>
  <si>
    <t xml:space="preserve">JORGE ANDRES AHUMADA CORTES </t>
  </si>
  <si>
    <t>Calle 147 c # 99 69 Casa Nº 5 La Campiña</t>
  </si>
  <si>
    <t>andresahumadacortes@hotmail.com</t>
  </si>
  <si>
    <t>SANDRA LILIANA AGUILAR TIBAMBRE</t>
  </si>
  <si>
    <t>Diagonal 82c # 73a-80 apto 203</t>
  </si>
  <si>
    <t>alilits@gmail.com</t>
  </si>
  <si>
    <t>1014874327-1019845169</t>
  </si>
  <si>
    <t xml:space="preserve">YILIA LEAL SANCHEZ </t>
  </si>
  <si>
    <t>KR 80 M 71 D 28 SUR</t>
  </si>
  <si>
    <t>0570463370041105_x000D_</t>
  </si>
  <si>
    <t>CL 152 B 56 62 TO 2</t>
  </si>
  <si>
    <t>BLADIMIR CASTELBLANCO SUAREZ</t>
  </si>
  <si>
    <t>PRESTAR SERVICIOS PROFESIONALES EN ACCIONES ENFOCADAS A LA GENERACIÓN Y PROMOCIÓN DEL TERRITORIO, REALIZANDO ACCIONES ENCAMINADAS A LA INTERVENCIÓN CON PROCESOS DE RESTAURACIÓN, REHABILITACIÓN O RECUPERACIÓN ECOLÓGICA</t>
  </si>
  <si>
    <t>CL 152 B 56 75_x000D_</t>
  </si>
  <si>
    <t>PRESTAR SERVICIOS DE APOYO A LA GESTIÓN PARA EL SEGUIMIENTO DEL CUMPLIMIENTO DE LOS PROCEDIMIENTOS ADMINISTRATIVOS, OPERATIVOS Y TÉCNICOS DEL PROYECTO RETO LOCAL Y LOS ASOCIADOS A LA INCLUSIÓN SOCIAL Y SEGURIDAD ECONÓMICA EN LA LOCALIDAD DE SUBA.</t>
  </si>
  <si>
    <t xml:space="preserve">Cll 170 nro 51-12 </t>
  </si>
  <si>
    <t>Fanysierra11@gmail.com</t>
  </si>
  <si>
    <t>PRESTAR SERVICIOS PROFESIONALES EN ACCIONES ENFOCADAS EN EL APOYO Y SEGUIMIENTO ADMINISTRATIVO DE LOS PROYECTOS Y CONTRATOS RELACIONADOS CON LA LÍNEA AMBIENTAL DE AGRICULTURA URBANA Y SEGURIDAD ALIMENTARIA QUE CONTRIBUYAN AL CUMPLIMIENTO DE LAS METAS DEL PLAN DE DESARROLLO LOCAL</t>
  </si>
  <si>
    <t>calle 15397b 30,interior k casa 7</t>
  </si>
  <si>
    <t>ambitotas11@gmail.com</t>
  </si>
  <si>
    <t>19237320</t>
  </si>
  <si>
    <t xml:space="preserve"> PRESTAR LOS SERVICIOS DE APOYO TÉCNICO PARA LA REALIZACIÓN, PRODUCCIÓN, LOGÍSTICA, TRANSMISIÓN POR PLATAFORMAS DIGITALES Y SONIDO DE EVENTOS Y ACTIVIDADES EXTERNAS E INTERNAS, PRESENCIALES O VIRTUALES, QUE DE MANERA PERMANENTE REALIZA LA ALCALDÍA LOCAL, PARA LA COMUNIDAD Y/O FUNCIONARIOS Y CONTRATISTAS</t>
  </si>
  <si>
    <t>Cra. 100a #141-10</t>
  </si>
  <si>
    <t xml:space="preserve">SANDRA MILENA_x000D_ ROA LADINO </t>
  </si>
  <si>
    <t>CL 132 158 C 23</t>
  </si>
  <si>
    <t>3114897036_x000D_</t>
  </si>
  <si>
    <t>samirola2822@gmail.com</t>
  </si>
  <si>
    <t>EDWIN ALEXANDER MENDIVELSO GARCIA</t>
  </si>
  <si>
    <t>PRESTAR LOS SERVICIOS ASISTENCIALES COMO AYUDANTES DE OBRA PARA LA ATENCIÓN DE LA MALLA VIAL LOCAL Y ESPACIO PÚBLICO PEATONAL, DENTRO DEL MARCO DEL PROGRAMA GESTIÓN COMPARTIDA EN LA LOCALIDAD DE SUBA</t>
  </si>
  <si>
    <t>KR 88 A 128 D 20_x000D_</t>
  </si>
  <si>
    <t>mega_edal20@hotmail.com</t>
  </si>
  <si>
    <t>1023402247</t>
  </si>
  <si>
    <t>ANDRES ZAMBRANO ARIZA</t>
  </si>
  <si>
    <t>PRESTAR LOS SERVICIOS ASISTENCIALES COMO AYUDANTES DE OBRA PARA LA ATENCIÓN DE LA MALLA VIAL LOCAL Y ESPACIO PÚBLICO PEATONAL, DENTRO DEL MARCO DEL PROGRAMA GESTIÓN COMPARTIDA EN LA LOCALIDAD DE SUBA.</t>
  </si>
  <si>
    <t>CL 129 F 97 A 03</t>
  </si>
  <si>
    <t>andreszambra21@hotmail.com</t>
  </si>
  <si>
    <t>1028947170</t>
  </si>
  <si>
    <t>YISET ACEVEDO MARTINEZ</t>
  </si>
  <si>
    <t>CL 139 C BIS 142 85</t>
  </si>
  <si>
    <t>garcia1985acevedo@gmail.com</t>
  </si>
  <si>
    <t>HEMGEMBER CASTILLO NAVARRO</t>
  </si>
  <si>
    <t>EN PROCESO</t>
  </si>
  <si>
    <t>CARRERA 132 A # 130 - 15 BARRIO MIRAMAR.</t>
  </si>
  <si>
    <t>jeannavarrocastilllo272@gmail.com</t>
  </si>
  <si>
    <t>FABIAN ANDRES PEREZ GONZALEZ</t>
  </si>
  <si>
    <t>PRESTAR SERVICIOS DE APOYO PARA LAS ACTIVIDADES ADMINISTRATIVAS Y DE GESTIÓN DOCUMENTAL EN LAS DIFERENTES ETAPAS DE LOS PROCESOS DE CONTRATACIÓN, EN EL ÁREA DE GESTIÓN DEL DESARROLLO</t>
  </si>
  <si>
    <t>KR 77 P BIS A 49 43 SUR_x000D_</t>
  </si>
  <si>
    <t>andperezgo@gmail.com</t>
  </si>
  <si>
    <t>DIANA STERPIN BUITRAGO</t>
  </si>
  <si>
    <t xml:space="preserve">	PRESTAR SERVICIOS PROFESIONALES PARA REALIZAR EL LEVANTAMIENTO DE DOCUMENTACIÓN, COMUNICAR Y CAPACITAR A LAS COORDINACIONES DE LA ALCALDÍA LOCAL DE SUBA, PARA ASEGURAR LA IMPLEMENTACIÓN EFECTIVA DEL SOCIAL DATA INTELLIGENCE Y LA ADOPCIÓN DE HERRAMIENTAS DE ANALÍTICA INSTITUCIONAL Y GEOESPACIALIZACIÓN.</t>
  </si>
  <si>
    <t xml:space="preserve">SISTEMAS </t>
  </si>
  <si>
    <t>Carrera 57 #138-66 INT 8 APTO 304</t>
  </si>
  <si>
    <t>diana.sterpin.buitrago@gmail.com</t>
  </si>
  <si>
    <t>WINGEL MILLAN NUÑEZ</t>
  </si>
  <si>
    <t>CALLE 3 9F 81 BLOQUE 11 AРТO 504 -</t>
  </si>
  <si>
    <t>wingelmillan@gmail.com</t>
  </si>
  <si>
    <t>EDITH ROCIO CHIMBACO ARDILA</t>
  </si>
  <si>
    <t xml:space="preserve">	PRESTAR SERVICIOS DE APOYO PARA LAS ACTIVIDADES ADMINISTRATIVAS Y DE GESTIÓN DOCUMENTAL EN LAS DIFERENTES ETAPAS DE LOS PROCESOS DE CONTRATACIÓN, EN EL ÁREA DE GESTIÓN DEL DESARROLLO LOCAL.</t>
  </si>
  <si>
    <t>CL 67 C SUR 1 B 23 ESTE TO 15 AP 403_x000D_</t>
  </si>
  <si>
    <t>rocioardila111@gmail.com</t>
  </si>
  <si>
    <t>1013124357</t>
  </si>
  <si>
    <t>ALCIBIADES CRISTANCHO CARDENAS</t>
  </si>
  <si>
    <t xml:space="preserve"> PRESTAR SERVICIOS DE APOYO EN LAS ACTIVIDADES DE SEGURIDAD, CONVIVENCIA CIUDADANA Y RECUPERACIÓN DEL ESPACIO PÚBLICO</t>
  </si>
  <si>
    <t>Carrera 148b #139-35</t>
  </si>
  <si>
    <t>onesmaller@hotmail.com</t>
  </si>
  <si>
    <t>DAVID GUILLERMO AVILA CARDENAS</t>
  </si>
  <si>
    <t>KR 121 A 128 50 CA segundo piso</t>
  </si>
  <si>
    <t>ANORROS</t>
  </si>
  <si>
    <t>Dgak1992@outlook.com</t>
  </si>
  <si>
    <t>PRESTAR LOS SERVICIOS PROFESIONALES AL ÁREA DE GESTIÓN DEL DESARROLLO LOCAL PARA APOYAR AL ALCALDE LOCAL EN LAPROMOCIÓN, ARTICULACIÓN, ACOMPAÑAMIENTO Y SEGUIMIENTO EN MATERIA SOCIAL PARA IMPULSAR EL DESARROLLO DE LAS ACTIVIDADES RELACIONADAS CON LA POBLACIÓN LGBTI.</t>
  </si>
  <si>
    <t>Cra 95 a 136 - 47 Int 5 Apt  502</t>
  </si>
  <si>
    <t>acferrom@gmail.com</t>
  </si>
  <si>
    <t>FREDDY ANDRÉS BELTRAN VERGARA</t>
  </si>
  <si>
    <t>Cra 136a #151-02</t>
  </si>
  <si>
    <t>beltranfreddy13@gmail.com</t>
  </si>
  <si>
    <t>LUIS ENRIQUE MOSQUERA LEUDO</t>
  </si>
  <si>
    <t>CRA 149 BIS # 137 – 40</t>
  </si>
  <si>
    <t>lemosle1@Hotmail.com</t>
  </si>
  <si>
    <t xml:space="preserve">PRESTAR EL SERVICIO DE APOYO AL ÁREA DE GESTIÓN DE DESARROLLO LOCAL PARA LA ATENCIÓN CIUDADANA. </t>
  </si>
  <si>
    <t>Cra 49 # 134-6 apto 301</t>
  </si>
  <si>
    <t>ANDRES FELIPE REYES SUAREZ</t>
  </si>
  <si>
    <t>PRESTAR LOS SERVICIOS PROFESIONALES COMO ABOGADO (A) PARA APOYAR LA GESTIÓN DEL ÁREA GESTIÓN DEL DESARROLLO LOCAL DE LA ALCALDÍA LOCAL DE SUBA, EN TEMAS DE POLÍTICA SOCIA</t>
  </si>
  <si>
    <t>1 Mes y 46 días</t>
  </si>
  <si>
    <t>Calle 146 - 13-91</t>
  </si>
  <si>
    <t>003800144531</t>
  </si>
  <si>
    <t>mutis17@gmail.com</t>
  </si>
  <si>
    <t>1014741054 - 1014749853</t>
  </si>
  <si>
    <t>MAYERLY VARGAS CASTILLO</t>
  </si>
  <si>
    <t xml:space="preserve">PRESTAR SERVICIOS DE APOYO PARA LAS ACTIVIDADES ADMINISTRATIVAS Y DE GESTIÓN DOCUMENTAL, QUE SEAN PARTE DEL DESARROLLO DE LA ESTRATEGIA GERENCIA DE LA SOLUCIÓN EN EL TERRITORIO ASIGNADO POR PARTE DEL LA ALCALDÍA LOCAL DE SUBA. </t>
  </si>
  <si>
    <t>1 Mes y 9 días</t>
  </si>
  <si>
    <t>CL 147 D # 92 30</t>
  </si>
  <si>
    <t>mayerly21ang@hotmail.com</t>
  </si>
  <si>
    <t>ANGELA MARIA LEIVA TENJO</t>
  </si>
  <si>
    <t>1 Mes y 2 días</t>
  </si>
  <si>
    <t>BANCO BOGOTA</t>
  </si>
  <si>
    <t>sofer23@hotmail.com</t>
  </si>
  <si>
    <t>ANGEL EDUARDO VÁSQUEZ BARRERA</t>
  </si>
  <si>
    <t>Cl.152d #136a-16</t>
  </si>
  <si>
    <t>evb1823@hotmail.com</t>
  </si>
  <si>
    <t>JUAN GUILLERMO DIMEY MANRIQUE</t>
  </si>
  <si>
    <t xml:space="preserve">PRESTAR SERVICIOS PROFESIONALES EN TEMAS DE TECNOLOGÍA Y/O SISTEMAS EN EL LEVANTAMIENTO Y ANÁLISIS DE REQUISITOS, DESARROLLO, DOCUMENTACIÓN, PRUEBAS Y PUESTA EN MARCHA DE LOS SISTEMAS DE INFORMACIÓN Y LA GESTIÓN DE LA INFORMACIÓN DE LA ALCALDÍA LOCAL DE SUBA </t>
  </si>
  <si>
    <t>CL 105 A 14 52</t>
  </si>
  <si>
    <t>BANCO BBVA</t>
  </si>
  <si>
    <t>236000200430195</t>
  </si>
  <si>
    <t>juandimey89@outlook.es</t>
  </si>
  <si>
    <t>LAURA GHISELA ORTEGÓN TORRES</t>
  </si>
  <si>
    <t>KR 58 152 70 AP 802</t>
  </si>
  <si>
    <t>ITAÚ</t>
  </si>
  <si>
    <t>laura_ortegon@hotmail.com</t>
  </si>
  <si>
    <t>ANDRÉS FELIPE CERÓN AGUIRRE</t>
  </si>
  <si>
    <t>Carrera 90h# 91-79 sidauto</t>
  </si>
  <si>
    <t>BANCO DAVIVIENDA</t>
  </si>
  <si>
    <t>felipeceron054@gmail.com</t>
  </si>
  <si>
    <t>LAURA CAROLINA ÁLVAREZ GÓMEZ</t>
  </si>
  <si>
    <t>EL CONTRATO QUE SE PRETENDE CELEBRAR, TENDRÁ POR OBJETO PRESTAR SERVICIOS PROFESIONALES PARA GESTIONAR EL DESARROLLO DE LOS ESPACIOS DE FORMACIÓN ARTISTICA DE LOS PROFESORES DE ARTES - FORMADORES DE LA ALS</t>
  </si>
  <si>
    <t>12 días</t>
  </si>
  <si>
    <t>Carrera 105B N°137B-35</t>
  </si>
  <si>
    <t>prisshoc@hotmail.com</t>
  </si>
  <si>
    <t>LAURA CAMILA VIVAS CORCHUELO</t>
  </si>
  <si>
    <t xml:space="preserve">PRESTAR SERVICIOS PROFESIONALES PARA DESARROLLAR PROCESOS DE FORMACIÓN, CREACIÓN Y CIRCULACIÓN DE CULTURAL, CONTRIBUYENDO AL FORTALECIMIENTO DEL ECOSISTEMA DEL ARTE, LA CULTURA Y EL PATRIMONIO DE LA LOCALIDAD. </t>
  </si>
  <si>
    <t>CL 137 88 76 IN 1 AP 406</t>
  </si>
  <si>
    <t>kmilavivas@gmail.com</t>
  </si>
  <si>
    <t>OSCAR HERNANDO PADILLA GONZALEZ</t>
  </si>
  <si>
    <t xml:space="preserve">PRESTAR SERVICIOS PROFESIONALES PARA DESARROLLAR PROCESOS DE FORMACION, CREACION Y CIRCULACION DE CULTURAL, CONTRIBUYENDO AL FORTALECIMIENTO DEL ECOSISTEMA DEL ARTE, LA CULTURA Y EL PATRIMONIO DE LA LOCALIDAD. </t>
  </si>
  <si>
    <t>KR 50 135 28</t>
  </si>
  <si>
    <t>ozkr2812@gmail.com</t>
  </si>
  <si>
    <t>OSCAR JAVIER CASTAÑEDA PARRA</t>
  </si>
  <si>
    <t xml:space="preserve">PRESTAR SERVICIOS PROFESIONALES PARA DESARROLLAR PROCESOS DE FORMACIÓN, CREACIÓN Y CIRCULACIÓN DE CULTURAL, CONTRIBUYENDO AL FORTALECIMIENTO DEL ECOSISTEMA DEL ARTE, LA CULTURA Y EL PATRIMONIO DE LA LOCALIDAD </t>
  </si>
  <si>
    <t>Calle 143 a # 141 D - 15 lote 6 casa 99</t>
  </si>
  <si>
    <t>oscar.casta@gmail.com</t>
  </si>
  <si>
    <t xml:space="preserve">OSCAR MAURICIO NARANJO ROZO </t>
  </si>
  <si>
    <t xml:space="preserve">PRESTAR SERVICIOS PROFESIONALES PARA DESARROLLAR PROCESOS DE FORMACION, CREACION Y CIRCULACION DE CULTURAL, CONTRIBUYENDO AL FORTALECIMIENTO DEL ECOSISTEMA DEL ARTE, LA CULTURA Y EL PATRIMONIO DE LA LOCALIDAD </t>
  </si>
  <si>
    <t>CL 21 96 G 49</t>
  </si>
  <si>
    <t>BANCO DE BOGOTA</t>
  </si>
  <si>
    <t>urbanaudiovisual.revista@gmail.com</t>
  </si>
  <si>
    <t>PAULA ANDREA LEMUS MARTINEZ</t>
  </si>
  <si>
    <t xml:space="preserve">PRESTAR SERVICIOS PROFESIONALES PARA DESARROLLAR PROCESOS DE FORMACION, CREACIÓN Y CIRCULACIÓN DE CULTURAL, CONTRIBUYENDO AL FORTALECIMIENTO DEL ECOSISTEMA DEL ARTE, LA CULTURA Y EL PATRIMONIO DE LA LOCALIDAD." </t>
  </si>
  <si>
    <t>DG 96 A 2 A 19 ESTE</t>
  </si>
  <si>
    <t>andrea.clf25@gmail.com</t>
  </si>
  <si>
    <t>WENDY ALEXANDRA PINZÓN SÁNCHEZ</t>
  </si>
  <si>
    <t>CL 136 BIS 94 C 18</t>
  </si>
  <si>
    <t>wendypinzon16@gmail.com</t>
  </si>
  <si>
    <t>MAYRA ALEJANDRA FAJARDO TRISTANCHO</t>
  </si>
  <si>
    <t xml:space="preserve">EL CONTRATO QUE SE PRETENDE CELEBRAR, TENDRÁ POR OBJETO PRESTAR SERVICIOS PROFESIONALES PARA DESARROLLAR PROCESOS DE FORMACION, CREACION Y CIRCULACION DE CULTURAL, CONTRIBUYENDO AL FORTALECIMIENTO DEL ECOSISTEMA DEL ARTE, LA CULTURA Y EL PATRIMONIO DE LA LOCALIDAD. </t>
  </si>
  <si>
    <t>CL 152 D 136 A 33</t>
  </si>
  <si>
    <t>maalfatris@gmail.com</t>
  </si>
  <si>
    <t>MARIA ALEJANDRA CASTAÑEDA ÁLVAREZ</t>
  </si>
  <si>
    <t xml:space="preserve">PRESTAR SERVICIOS PROFESIONALES PARA DESARROLLAR PROCESOS DE FORMACION, CREACION Y CIRCULACION DE CULTURAL, CONTRIBUYENDO AL FORTALECIMIENTO DEL ECOSISTEMA
</t>
  </si>
  <si>
    <t>KR 58a 135 04</t>
  </si>
  <si>
    <t>alecasta289@gmail.com</t>
  </si>
  <si>
    <t>JEISSON EDUARDO QUIÑONES GONZALEZ</t>
  </si>
  <si>
    <t>TV 14 R BIS A 68 A 46 SUR</t>
  </si>
  <si>
    <t>eduardojq27@gmail.com</t>
  </si>
  <si>
    <t>DANIEL ANDRES BALLESTEROS MARTINEZ</t>
  </si>
  <si>
    <t>PRESTAR SERVICIOS PROFESIONALES PARA DESARROLLAR PROCESOS DE FORMACIÓN, CREACIÓN Y CIRCULACIÓN DE CULTURAL, CONTRIBUYENDO AL FORTALECIMIENTO DEL ECOSISTEMA DEL ARTE, LA CULTURA Y EL PATRIMONIO DE LA LOCALIDAD</t>
  </si>
  <si>
    <t>cra 101a #152a-49</t>
  </si>
  <si>
    <t>dnyfj29@gmail.com</t>
  </si>
  <si>
    <t xml:space="preserve">CARLOS FERNANDO CASTAÑEDA RAMIREZ </t>
  </si>
  <si>
    <t xml:space="preserve">PRESTAR SERVICIOS PROFESIONALES PARA DESARROLLAR PROCESOS DE FORMACIÓN, CREACIÓN Y CIRCULACION DE CULTURAL, CONTRIBUYENDO AL FORTALECIMIENTO DEL ECOSISTEMA DEL ARTE, LA CULTURA Y EL PATRIMONIO DE LA LOCALIDAD </t>
  </si>
  <si>
    <t>CALLE 23 # 68-65 APTO 403</t>
  </si>
  <si>
    <t>carcas2012@hotmail.com</t>
  </si>
  <si>
    <t>JUAN MANUEL PAZ ZAMORA</t>
  </si>
  <si>
    <t xml:space="preserve">PRESTAR SERVICIOS PROFESIONALES PARA DESARROLLAR PROCESOS DE FORMACION, CREACIÓN Y CIRCULACIÓN DE CULTURAL, CONTRIBUYENDO AL FORTALECIMIENTO DEL ECOSISTEMA DEL ARTE, LA CULTURA Y EL PATRIMONIO DE LA LOCALIDAD. </t>
  </si>
  <si>
    <t>CL 97 A 71 A 65</t>
  </si>
  <si>
    <t>juanmanuelpaz.z@gmail.com</t>
  </si>
  <si>
    <t>LIBARDO ANDRÉS GALINDO RODRÍGUEZ</t>
  </si>
  <si>
    <t>KR 107 137 B 23</t>
  </si>
  <si>
    <t>030165591</t>
  </si>
  <si>
    <t>andres5170@hotmail.com</t>
  </si>
  <si>
    <t>LILIANA MARCELA RODRÍGUEZ CRUZ</t>
  </si>
  <si>
    <t>KR 53 123 44</t>
  </si>
  <si>
    <t>lilymarce77@gmail.com</t>
  </si>
  <si>
    <t>MONICA ALEJANDRA ORTIZ TORRES</t>
  </si>
  <si>
    <t xml:space="preserve">PRESTAR SERVICIOS PROFESIONALES PARA DESARROLLAR PROCESOS DE FORMACION, CREACIÓN Y CIRCULACIÓN DE CULTURAL, CONTRIBUYENDO AL FORTALECIMIENTO DEL ECOSISTEMA DEL ARTE, LA CULTURA Y EL PATRIMONIO DE LA LOCALIDAD </t>
  </si>
  <si>
    <t>CL 152 B 133 56</t>
  </si>
  <si>
    <t>malejandraotorres@gmail.com</t>
  </si>
  <si>
    <t xml:space="preserve">PRESTAR LOS SERVICIOS PROFESIONALES DE APOYO A LA GESTIÓN DE LA ALCALDÍA LOCAL DE SUBA, ORIENTADOS A LA PROMOCIÓN Y DIVULGACIÓN DE LOS DERECHOS HUMANOS, LA PARTICIPACIÓN CIUDADANA Y EL FORTALECIMIENTO DE LA SEGURIDAD Y LA CONVIVENCIA EN LA LOCALIDAD, MEDIANTE EL ACOMPAÑAMIENTO A LA CIUDADANÍA, LA EJECUCIÓN DE ACCIONES DE PREVENCIÓN FRENTE A COMPORTAMIENTOS QUE AFECTEN LA CONVIVENCIA Y A SITUACIONES DE RIESGO O AMENAZA, EN CUMPLIMIENTO DE LO ESTABLECIDO EN EL PLAN DE DESARROLLO LOCAL </t>
  </si>
  <si>
    <t>Carrera 71A #117A-36</t>
  </si>
  <si>
    <t>JESSICA JULIETH LEAÑO LAZARO</t>
  </si>
  <si>
    <t xml:space="preserve">PRESTAR SERVICIOS PROFESIONALES PARA EL CUBRIMIENTO DE LAS ACTIVIDADES, CRONOGRAMAS Y AGENDA DE LA ALCALDÍA LOCAL A NIVEL INTERNO Y EXTERNO, ASÍ COMO LA GENERACIÓN DE CONTENIDOS PERIODÍSTICOS. </t>
  </si>
  <si>
    <t>CL 47 7 35</t>
  </si>
  <si>
    <t>jessicaleano26@gmail.com</t>
  </si>
  <si>
    <t>ANDRÉS CUASTUZA RODRÍGUEZ</t>
  </si>
  <si>
    <t xml:space="preserve">PRESTAR SERVICIOS DE APOYO PARA LAS ACTIVIDADES ADMINISTRATIVAS Y DE GESTIÓN DOCUMENTAL, QUE SEAN PARTE DEL DESARROLLO DE LA ESTRATEGIA GERENCIA DE LA SOLUCIÓN EN EL TERRITORIO ASIGNADO POR PARTE DEL LA ALCALDÍA LOCAL DE SUBA </t>
  </si>
  <si>
    <t>acrdrums83@gmail.com</t>
  </si>
  <si>
    <t>1233898103</t>
  </si>
  <si>
    <t>WOLFANG ORTIZ RAMÍREZ</t>
  </si>
  <si>
    <t xml:space="preserve">PRESTAR SUS SERVICIOS PARA GARANTIZAR LA ARTICULACIÓN OPERATIVA, EL ACOMPAÑAMIENTO Y SEGUIMIENTO A LOS GESTORES DE CONFIANZA DE LAS ACTIVIDADES DE SEGURIDAD, CONVIVENCIA CIUDADANA, RECUPERACIÓN DEL ESPACIO PÚBLICO Y ATENCIÓN DE SITUACIONES DE CONFLICTIVIDAD SOCIAL QUE SE ADELANTEN EN LA LOCALIDAD. </t>
  </si>
  <si>
    <t>BOGOTA</t>
  </si>
  <si>
    <t>JESÚS EDUARDO CASTAÑEDA PÉREZ</t>
  </si>
  <si>
    <t>KR 84 A 145 C 33</t>
  </si>
  <si>
    <t>hyperia.studios@gmail.com</t>
  </si>
  <si>
    <t>CL 20 SUR # 68 G - 14</t>
  </si>
  <si>
    <t>DARÍO LUIS GÓMEZ GARCÍA</t>
  </si>
  <si>
    <t xml:space="preserve">PRESTAR LOS SERVICIOS PROFESIONALES AL ÁREA DE GESTIÓN DEL DESARROLLO LOCAL REALIZANDO LAS ACTIVIDADES FINANCIERAS RELACIONADAS CON LAS DIFERENTES ETAPAS CONTRACTUALES DE LOS PROCESOS DE ADQUISICIÓN DE BIENES Y SERVICIOS QUE HAGA LA ALCALDÍA LOCAL DE SUBA </t>
  </si>
  <si>
    <t>CL 159 54 42</t>
  </si>
  <si>
    <t>dariogomez92@hotmail.com</t>
  </si>
  <si>
    <t>LUNA VALENTINA MARTÍNEZ SANABRIA</t>
  </si>
  <si>
    <t>KR 109 B 153 60</t>
  </si>
  <si>
    <t>luna19062005@gmail.com</t>
  </si>
  <si>
    <t xml:space="preserve">PRESTAR SERVICIOS PROFESIONALES EN EL ÁREA DE GESTIÓN DEL DESARROLLO LOCAL DE LA ALCALDÍA LOCAL DE SUBA EN EL PROCESO DE FORMULACIÓN, EJECUCIÓN, SEGUIMIENTO Y EVALUACIÓN DE LAS POLÍTICAS, PLANES, PROGRAMAS Y PROYECTOS DE LA LINEA ÉTNICA PARA LOGRAR EL CUMPLIMIENTO DE LAS METAS DEL PLAN DE DESARROLLO LOCAL </t>
  </si>
  <si>
    <t>Calle 8C N° 87B-75 Casa 112</t>
  </si>
  <si>
    <t>VICTOR EUGENIO ZAPA HOYOS</t>
  </si>
  <si>
    <t>5 meses</t>
  </si>
  <si>
    <t xml:space="preserve">APOYAR JURÍDICAMENTE LA EJECUCIÓN DE LAS ACCIONES REQUERIDAS PARA LA DEPURACIÓN DE LAS ACTUACIONES ADMINISTRATIVAS QUE CURSAN EN LA ALCALDÍA LOCAL. </t>
  </si>
  <si>
    <t>Cra 121Nº 128B-21 Bl. 116 Apto 204</t>
  </si>
  <si>
    <t>victorzapa2007@hotmail.com</t>
  </si>
  <si>
    <t>PABLO ANDRÉS RODRÍGUEZ CHITIVA</t>
  </si>
  <si>
    <t>POSITVA</t>
  </si>
  <si>
    <t>CRA 87 73-62</t>
  </si>
  <si>
    <t>04674193934</t>
  </si>
  <si>
    <t>pabloan651@gmail.com</t>
  </si>
  <si>
    <t>PAULA ALEJANDRA ARIZA CHICA</t>
  </si>
  <si>
    <t xml:space="preserve">PRESTAR SERVICIOS PROFESIONALES PARA PROMOVER LA EXPERIMENTACIÓN Y ACOMPAÑAMIENTO DEL LABORATORIO DE INNOVACIÓN DIGITAL DE SUBA Y REALIZAR EL ACOMPAÑAMIENTO PEDAGÓGICO PARA DESARROLLAR LOS PROCESOS DE FORMACIÓN Y DISEÑO DE PROTOTIPOS QUE CONTRIBUYAN AL FORTALECIMIENTO DE LAS COMPETENCIAS CIUDADANAS DE LA LOCALIDAD DE SUBA, SUBALAB, EN EL MARCO DEL USO Y APROPIACIÓN TIC </t>
  </si>
  <si>
    <t>KR 31 D 1 C 57</t>
  </si>
  <si>
    <t>arizapaula51@gmail.com</t>
  </si>
  <si>
    <t>CARLOS ANDRÉS PERAFÁN RUGE</t>
  </si>
  <si>
    <t xml:space="preserve">PRESTAR LOS SERVICIOS PROFESIONALES COMO ABOGADO (A) PARA APOYAR LA GESTIÓN CONTRACTUAL DEL ÁREA GESTIÓN DEL DESARROLLO LOCAL, EN LAS ETAPAS PRECONTRACTUAL Y CONTRACTUAL DE LOS PROCESOS DE SELECCIÓN DE BIENES Y SERVICIOS DE LA ALCALDÍA LOCAL DE SUBA </t>
  </si>
  <si>
    <t>MARÍA ANGÉLICA CHINCHILLA MANRIQUE</t>
  </si>
  <si>
    <t>5 Mes(es)</t>
  </si>
  <si>
    <t xml:space="preserve">PRESTAR LOS SERVICIOS PROFESIONALES COMO ABOGADO (A) PARA APOYAR LA GESTIÓN Y TRAMITE CONTRACTUAL DEL ÁREA GESTIÓN DEL DESARROLLO LOCAL DE LA ALCALDÍA LOCAL DE SUBA, EN LOS DIFERENTES PROCESOS DE SELECCIÓN. </t>
  </si>
  <si>
    <t xml:space="preserve">TV 70 D BIS A 68 75 SUR BL 4 </t>
  </si>
  <si>
    <t>PRESTAR SERVICIOS PROFESIONALES COMO ABOGADO (A) PARA APOYAR LA GESTIÓN CONTRACTUAL DEL ÁREA GESTIÓN DEL DESARROLLO LOCAL DE LA ALCALDÍA LOCAL DE SUBA, EN LOS DIFERENTES PROCESOS DE SELECCIÓN EN SUS ETAPAS PRECONTRACTUAL, CONTRACTUAL Y POSTCONTRACTUAL</t>
  </si>
  <si>
    <t>EPS SURA</t>
  </si>
  <si>
    <t>CLL 152 72 5 APTO 803 TORRE 5</t>
  </si>
  <si>
    <t>dmendietag@gmail.com</t>
  </si>
  <si>
    <t xml:space="preserve">PRESTAR LOS SERVICIOS DE APOYO EN EL ÁREA DE GESTIÓN DEL DESARROLLO LOCAL, REALIZANDO ACTIVIDADES ADMINISTRATIVAS EN LAS DIFERENTES ETAPAS DE LOS PROCESOS DE ADQUISICIÓN DE BIENES Y SERVICIOS EN LOS APLICATIVOS A LOS QUE HAYA LUGAR </t>
  </si>
  <si>
    <t>MANUEL EDUARDO MEDRANO MIRANDA</t>
  </si>
  <si>
    <t xml:space="preserve">PRESTAR LOS SERVICIOS DE APOYO A LA GESTIÓN EN EL TRÁMITE DE DESPACHOS COMISORIOS DE LA ALCALDÍA LOCAL DE SUBA </t>
  </si>
  <si>
    <t>Calle 133 # 154-21 Suba</t>
  </si>
  <si>
    <t>MONICA ESPERANZA ESQUINAS CASTILLO</t>
  </si>
  <si>
    <t>118 Día(s)</t>
  </si>
  <si>
    <t>4 de septiembre de 2025</t>
  </si>
  <si>
    <t xml:space="preserve">PRESTAR SERVICIOS PROFESIONALES EN EL CONTROL, SEGUIMIENTO Y APOYO A LA SUPERVISIÓN DE LA EJECUCIÓN DE LOS CONTRATOS ASIGNADOS Y SUSCRITOS POR EL FONDO DE DESARROLLO LOCAL DE SUBA PARA GARANTIZAR EL CORRECTO DESARROLLO Y EJECUCIÓN DE DICHOS CONTRATOS, CONFORME A LAS NORMATIVAS VIGENTES Y LOS TÉRMINOS ESTABLECIDOS. </t>
  </si>
  <si>
    <t>CALLE 146 N° 81-59</t>
  </si>
  <si>
    <t>ANA MARIA TURIZO VERGARA</t>
  </si>
  <si>
    <t>115 Día(s)</t>
  </si>
  <si>
    <t xml:space="preserve">PRESTAR SERVICIOS PROFESIONALES EN EL ÁREA DE GESTIÓN DEL DESARROLLO LOCAL DE LA ALCALDÍA LOCAL DE SUBA, PARA APOYAR EN EL PROCESO DE FORMULACIÓN, EJECUCIÓN, SEGUIMIENTO Y EVALUACIÓN DE LAS ACCIONES ENCAMINADAS A PROMOVER Y GARANTIZAR OPORTUNIDADES DE EDUCACIÓN SUPERIOR PARA LA CIUDADANÍA DE LA LOCALIDAD DE SUBA. </t>
  </si>
  <si>
    <t>Calle 129 B # 97-16</t>
  </si>
  <si>
    <t>turizoana2014@gmail.com</t>
  </si>
  <si>
    <t>128 Día(s)</t>
  </si>
  <si>
    <t xml:space="preserve">PRESTAR LOS SERVICIOS DE APOYO A LA GESTIÓN DE MANERA ADMINISTRATIVA Y ASISTENCIAL EN LAS ACTIVIDADES DE SEGURIDAD Y CONVIVENCIA CIUDADANA EN LA ALCALDÍA LOCAL DE SUBA PARA EL LOGRO DE LAS METAS DE GESTIÓN DE LA VIGENCIA. </t>
  </si>
  <si>
    <t xml:space="preserve">Carrera 97 B # 157 A Torre 8 Apto 501 </t>
  </si>
  <si>
    <t>DIEGO ALEJANDRO OLARTE ROJAS</t>
  </si>
  <si>
    <t>116 Día(s)</t>
  </si>
  <si>
    <t>6 de septiembre de 2025</t>
  </si>
  <si>
    <t xml:space="preserve">PRESTAR LOS SERVICIOS PROFESIONALES EN EL ÁREA DE GESTIÓN DEL DESARROLLO LOCAL COMO APOYO A LAS DIFERENTES ACTIVIDADES EN LAS ETAPAS CONTRACTUALES DE LOS PROYECTOS DE INVERSIÓN DESTINADOS A LA INTERVENCIÓN DE LA MALLA VIAL, ESPACIO PÚBLICO DE LA LOCALIDAD DE SUBA </t>
  </si>
  <si>
    <t>CL 23 I BIS 93 20</t>
  </si>
  <si>
    <t>olartediego9d@gmail.com</t>
  </si>
  <si>
    <t xml:space="preserve">PRESTAR LOS SERVICIOS PROFESIONALES PARA ACOMPAÑAR ADMINISTRATIVA Y CONTABLEMENTE EL PROYECTO DE INTERVENCIÓN, RECUPERACIÓN Y MODERNIZACIÓN EN LAS ACTIVIDADES DE COBRO PERSUASIVO Y QUE DEN CUMPLIMIENTO A LOS PROCESOS CONTABLES A FAVOR DEL FONDO DE DESARROLLO LOCAL DE SUBA. </t>
  </si>
  <si>
    <t>Kr 102 #155 – 50 Suba pinar</t>
  </si>
  <si>
    <t>SANDRA PATRICIA CUADROS CONTRERAS</t>
  </si>
  <si>
    <t>Calle 128 No. 88 - 30</t>
  </si>
  <si>
    <t>sandracuadros2808@gmail.com</t>
  </si>
  <si>
    <t>145 Día(s)</t>
  </si>
  <si>
    <t xml:space="preserve">PRESTAR LOS SERVICIOS DE APOYO AL ÁREA GESTIÓN DE DESARROLLO LOCAL EN EL CENTRO DE DOCUMENTACIÓN E INFORMACIÓN CDI DE LA ALCALDÍA LOCAL DE SUBA </t>
  </si>
  <si>
    <t>KR 92 150 66</t>
  </si>
  <si>
    <t>edwinyara42@gmail.com</t>
  </si>
  <si>
    <t>ANGIE CAROLINA TORRES FUQUEN</t>
  </si>
  <si>
    <t>132 Día(s)</t>
  </si>
  <si>
    <t>CL 67 105 15</t>
  </si>
  <si>
    <t>caro.torres.act@gamil.com</t>
  </si>
  <si>
    <t>DIANA CAROLINA RAMIREZ PARRA</t>
  </si>
  <si>
    <t xml:space="preserve">PRESTAR LOS SERVICIOS PROFESIONALES PARA LA GESTIÓN, ACOMPAÑAMIENTO Y DESARROLLO DE ACTIVIDADES SOCIALES, COMUNITARIAS E INSTITUCIONALES ORIENTADAS A PROMOVER LA PARTICIPACIÓN ACTIVA EN SUBA DE LAS MUJERES, CON EL FIN DE APOYAR LA TERRITORIALIZACIÓN DE LA POLÍTICA PUBLICA DE MUJERES Y EQUIDAD DE GÉNERO-PPMYEG-, ASÍ COMO LAS POLÍTICA PÚBLICAS DIRIGIDAS A LOS SECTORES LGTBI. </t>
  </si>
  <si>
    <t xml:space="preserve">Carrera 136a # 145-31 </t>
  </si>
  <si>
    <t>dramirez.asesoriajuridica@gmail.com</t>
  </si>
  <si>
    <t>1025548022</t>
  </si>
  <si>
    <t>DANIELA ARAMINTA PEREZ PARRA</t>
  </si>
  <si>
    <t>Carrera 99 # 158 - 49</t>
  </si>
  <si>
    <t>psidanielaperezparra@gmail.com</t>
  </si>
  <si>
    <t>DANNA CAMILA GARCÍA CÓRDOBA</t>
  </si>
  <si>
    <t>KR 102 B 148 81 BL 8 IN 3 AP 302</t>
  </si>
  <si>
    <t>camilagarciacordoba@outlook.com</t>
  </si>
  <si>
    <t>1073251317</t>
  </si>
  <si>
    <t>MANUELA PRECIADO CORTES</t>
  </si>
  <si>
    <t>KR 145 145 46</t>
  </si>
  <si>
    <t>manuelacortesabogada@gmail.com</t>
  </si>
  <si>
    <t>JENNIFER CAROLINA SÁENZ RAMÍREZ</t>
  </si>
  <si>
    <t xml:space="preserve">PRESTAR LOS SERVICIOS PROFESIONALES PARA LA GESTIÓN, ACOMPAÑAMIENTO Y DESARROLLO DE ACTIVIDADES SOCIALES, COMUNITARIAS E INSTITUCIONALES ORIENTADAS A PROMOVER LA PARTICIPACIÓN ACTIVA EN SUBA DE LAS MUJERES, CON EL FIN DE APOYAR LA TERRITORIALIZACIÓN DE LA POLÍTICA PÚBLICA DE MUJERES Y EQUIDAD DE GÉNERO-PPMYEG-, ASÍ COMO LAS POLÍTICAS PÚBLICAS DIRIGIDAS A LOS SECTORES LGTBI. </t>
  </si>
  <si>
    <t>Cll 131 #123-91</t>
  </si>
  <si>
    <t>04300007529</t>
  </si>
  <si>
    <t>jennifersaenz29@hotmail.com</t>
  </si>
  <si>
    <t>PAULA ALEJANDRA VIVAS SANCHEZ</t>
  </si>
  <si>
    <t>139 Día(s)</t>
  </si>
  <si>
    <t>KR 59 A 136 50 AP 421 TO 9</t>
  </si>
  <si>
    <t>007400676735</t>
  </si>
  <si>
    <t>vivasp@javeriana.edu.co</t>
  </si>
  <si>
    <t>MARTHA CECILIA PALACIOS BALANTA</t>
  </si>
  <si>
    <t>149 Día(s)</t>
  </si>
  <si>
    <t>CL 149 A 117 11</t>
  </si>
  <si>
    <t>marthabalanta214@gmail.com</t>
  </si>
  <si>
    <t>LAURA MELISSA HERNÁNDEZ GARZÓN</t>
  </si>
  <si>
    <t>KR 70 C 102 A 30</t>
  </si>
  <si>
    <t>laura_hernandez26@outlook.com</t>
  </si>
  <si>
    <t xml:space="preserve">DINORATH YEPEZ VEGA </t>
  </si>
  <si>
    <t>PENSIONADA</t>
  </si>
  <si>
    <t>Calle 100 Nº 53-48</t>
  </si>
  <si>
    <t>di_ye_ve@hotmail.com</t>
  </si>
  <si>
    <t xml:space="preserve">PRESTAR SERVICIOS PROFESIONALES COMO ABOGADO (A) PARA APOYAR LA GESTIÓN CONTRACTUAL DEL ÁREA GESTIÓN DEL DESARROLLO LOCAL DE LA ALCALDÍA LOCAL DE SUBA, EN LOS DIFERENTES PROCESOS DE SELECCIÓN EN SUS ETAPAS PRECONTRACTUAL, CONTRACTUAL Y POSTCONTRACTUAL </t>
  </si>
  <si>
    <t xml:space="preserve">CONTRATACIÓN </t>
  </si>
  <si>
    <t>Calle 40B No. 87I-04 Sur</t>
  </si>
  <si>
    <t>89 Día(s)</t>
  </si>
  <si>
    <t>CL 129 D 103 45</t>
  </si>
  <si>
    <t>CARRERA 97 # 132-28</t>
  </si>
  <si>
    <t>MARIA CAROLINA VILLAMARIN JIMENEZ</t>
  </si>
  <si>
    <t>125 Día(s)</t>
  </si>
  <si>
    <t xml:space="preserve">PRESTAR SERVICIOS PROFESIONALES AL ÁREA DE GESTIÓN DEL DESARROLLO LOCAL DE LA ALCALDÍA LOCAL DE SUBA, PARA APOYAR LA ESTRUCTURACIÓN, FORMULACIÓN, EVALUACIÓN Y SEGUIMIENTO A LOS PROYECTOS DE INVERSIÓN ENFOCADOS A PROMOVER LA SALUD SEXUAL Y REPRODUCTIVA. </t>
  </si>
  <si>
    <t>CL 119 72 A 26 AP 901</t>
  </si>
  <si>
    <t>BANCO SCOTIABANK COLPATRIA</t>
  </si>
  <si>
    <t>ARIEL DIAZ GONZALEZ</t>
  </si>
  <si>
    <t xml:space="preserve">APOYAR LA GESTIÓN DOCUMENTAL DE LA ALCALDÍA LOCAL EN LA IMPLEMENTACIÓN DE LOS PROCESOS DE CLASIFICACIÓN, ORDENACIÓN, SELECCIÓN NATURAL, FOLIACIÓN, IDENTIFICACIÓN, LEVANTAMIENTO DE INVENTARIOS, ALMACENAMIENTO Y APLICACIÓN DE PROTOCOLOS DE ELIMINACIÓN Y TRANSFERENCIAS DOCUMENTALES </t>
  </si>
  <si>
    <t>KR 103 128 D 10</t>
  </si>
  <si>
    <t>aridiazgruposuba@hotmail.com</t>
  </si>
  <si>
    <t>MAYBE MARIANA ALEAN ORTEGA</t>
  </si>
  <si>
    <t>Calle 61 #4-38</t>
  </si>
  <si>
    <t>aleanmaybe@gmail.com</t>
  </si>
  <si>
    <t>1069987337</t>
  </si>
  <si>
    <t>18 de agosto de 2025</t>
  </si>
  <si>
    <t>CRA 14 28B 25SUR</t>
  </si>
  <si>
    <t>Jaaldanab@outlook.com</t>
  </si>
  <si>
    <t>MARIA DE LOS ANGELES OROZCO OCHOA</t>
  </si>
  <si>
    <t xml:space="preserve">PRESTAR LOS SERVICIOS PROFESIONALES PARA LA GESTIÓN, ACOMPAÑAMIENTO Y DESARROLLO DE ACTIVIDADES SOCIALES, COMUNITARIAS E INSTITUCIONALES ORIENTADAS A PROMOVER LA PARTICIPACIÓN ACTIVA EN SUBA DE LAS MUJERES, CON EL FIN DE APOYAR LA TERRITORIALIZACIÓN DE LA POLÍTICA PUBLICA DE MUJERES Y EQUIDAD DE GÉNERO-PPMYEG-, ASÍ COMO LAS POLÍTICA PÚBLICAS DIRIGIDAS A LOS SECTORES LGTBI </t>
  </si>
  <si>
    <t>mardelosang.oo@gmail.com</t>
  </si>
  <si>
    <t>ANGIE DAYANA SUSA SANTANA</t>
  </si>
  <si>
    <t>CL 146 A 95 B 46 TO 2 AP 607</t>
  </si>
  <si>
    <t>angiesusa2015@gmail.com</t>
  </si>
  <si>
    <t>CARMEN ADRIANA ANGARITA PICON</t>
  </si>
  <si>
    <t>KR 104 F 128C 50</t>
  </si>
  <si>
    <t>adri.angaritapicon81@gmail.com</t>
  </si>
  <si>
    <t>1001316584</t>
  </si>
  <si>
    <t>PAOLA ANDREA HERNÁNDEZ GUTIÉRREZ</t>
  </si>
  <si>
    <t>Cra 30 bis 5 29</t>
  </si>
  <si>
    <t>paolaa.hernandezg@gmail.com</t>
  </si>
  <si>
    <t xml:space="preserve">DIANA MARCELA ROMERO RUBIO </t>
  </si>
  <si>
    <t>Carrera 79 # 19 - 87 apto 1201 torre 2</t>
  </si>
  <si>
    <t>dmarrom15@gmail.com</t>
  </si>
  <si>
    <t>EVELIN JAZMIN BARON PAY</t>
  </si>
  <si>
    <t>Calle 130 c # 121c - 10 bloque 38 apto 301</t>
  </si>
  <si>
    <t>jazbaron123@gmail.com</t>
  </si>
  <si>
    <t>Calle 60 No 9a-46 Apto 205 Tekto</t>
  </si>
  <si>
    <t>PAOLA FERNANDA ORTEGÓN PUENTES</t>
  </si>
  <si>
    <t xml:space="preserve">PRESTAR LOS SERVICIOS PROFESIONALES COMO ABOGADO (A) PARA APOYAR LA GESTIÓN CONTRACTUAL DEL ÁREA GESTIÓN DEL DESARROLLO LOCAL, EN LAS ETAPAS PRECONTRACTUAL Y CONTRACTUAL DE LOS PROCESOS DE SELECCIÓN DE LA ALCALDÍA LOCAL DE SUBA. </t>
  </si>
  <si>
    <t>Calle 23 # 85 a 59</t>
  </si>
  <si>
    <t xml:space="preserve">"PRESTAR SERVICIOS PROFESIONALES COMO ABOGADO (A) PARA APOYAR LA GESTIÓN CONTRACTUAL DEL ÁREA GESTIÓN DEL DESARROLLO LOCAL DE LA ALCALDÍA LOCAL DE SUBA, EN LOS DIFERENTES PROCESOS DE SELECCIÓN." </t>
  </si>
  <si>
    <t>Carrera 22 No. 116 – 37. Apartamento 405</t>
  </si>
  <si>
    <t>150 Día(s)</t>
  </si>
  <si>
    <t>Cra 77 No. 18-51 Int 3 Apto 1304</t>
  </si>
  <si>
    <t>135 Día(s)</t>
  </si>
  <si>
    <t>CALLE 140B Nº 96 - 49</t>
  </si>
  <si>
    <t>JULIETH PAOLA GARCIA FIGUEREDO</t>
  </si>
  <si>
    <t>Calle 183 No. 11 - 57</t>
  </si>
  <si>
    <t>juliethgf17@gmail.com</t>
  </si>
  <si>
    <t>GINNA CATALINA OSORIO MOJICA</t>
  </si>
  <si>
    <t>PRESTAR SERVICIOS PROFESIONALES DE APOYO AL EQUIPO DE PRENSA Y COMUNICACIONES DE LA ALCALDÍA LOCAL EN LA REALIZACIÓN DE PRODUCTOS Y PIEZAS DIGITALES, IMPRESAS Y PUBLICITARIAS DE GRAN FORMATO Y DE ANIMACIÓN GRÁFICA, ASÍ COMO APOYAR LA PRODUCCIÓN Y MONTAJE D</t>
  </si>
  <si>
    <t>Calle 187# 57-45 Apto 5-202</t>
  </si>
  <si>
    <t>parentesisdc@gmail.com</t>
  </si>
  <si>
    <t>1017062436</t>
  </si>
  <si>
    <t>BLANCA PILAR SUAREZ CHACÓN</t>
  </si>
  <si>
    <t xml:space="preserve">PRESTAR LOS SERVICIOS DE APOYO EN LAS ACTIVIDADES ADMINISTRATIVAS EN EL ÁREA GESTIÓN DE DESARROLLO LOCAL, PARA EL LOGRO DE LAS METAS DE GESTIÓN DE LA VIGENCIA. </t>
  </si>
  <si>
    <t>CARRERA 103 N°132-40</t>
  </si>
  <si>
    <t>LIZETH PAOLA ESPINOSA OCHOA</t>
  </si>
  <si>
    <t>123 Día(s)</t>
  </si>
  <si>
    <t xml:space="preserve">PRESTAR LOS SERVICIOS PROFESIONALES AL ÁREA DE GESTIÓN DE DESARROLLO LOCAL DE LA ALCALDÍA LOCAL DE SUBA, CON EL FIN DE APOYAR LA FORMULACIÓN Y EJECUCIÓN DE LAS ACTIVIDADES DE FORTALECIMIENTO DEL CLIMA, LA CULTURA ORGANIZACIONAL Y EL DESARROLLO DE LAS ACCIONES EN MATERIA DE BIENESTAR, CAPACITACIÓN Y SEGURIDAD EN EL TRABAJO. </t>
  </si>
  <si>
    <t xml:space="preserve">PRESTAR SERVICIOS PROFESIONALES AL ÁREA DE GESTIÓN DEL DESARROLLO LOCAL PARA ADELANTAR LAS ACTIVIDADES QUE DEN CUMPLIMIENTO A PROCEDIMIENTOS ADMINISTRATIVOS Y CONTABLES APLICABLES </t>
  </si>
  <si>
    <t>Calle 162 B No. 56-46</t>
  </si>
  <si>
    <t>davidvela2105@gmail.com</t>
  </si>
  <si>
    <t xml:space="preserve">PRESTAR SERVICIOS PROFESIONALES AL ÁREA DE GESTIÓN DEL DESARROLLO LOCAL PARA ADELANTAR LAS ACTIVIDADES QUE DEN CUMPLIMIENTO A PROCEDIMIENTOS ADMINISTRATIVOS Y CONTABLES APLICABLES. </t>
  </si>
  <si>
    <t>CALLE 154 No 94 80</t>
  </si>
  <si>
    <t>luza_ro@hotmail.com</t>
  </si>
  <si>
    <t>GERMÁN ISIDRO QUINTANA RODRIGUEZ</t>
  </si>
  <si>
    <t xml:space="preserve">PRESTAR LOS SERVICIOS PROFESIONALES PARA APOYAR TÉCNICAMENTE LAS DISTINTAS ETAPAS DE LOS PROCESOS DE COMPETENCIA DE LAS INSPECCIONES DE POLICÍA DE LA LOCALIDAD, SEGÚN REPARTO </t>
  </si>
  <si>
    <t>KR 53 134 A 47 AP 408</t>
  </si>
  <si>
    <t xml:space="preserve">PRESTAR LOS SERVICIOS PROFESIONALES PARA APOYAR JURÍDICAMENTE LA EJECUCIÓN DE LAS ACCIONES REQUERIDAS PARA EL TRÁMITE E IMPULSO PROCESAL DE LAS ACTUACIONES CONTRAVENCIONALES Y/O QUERELLAS QUE CURSEN EN LAS INSPECCIONES DE POLICÍA DE LA LOCALIDAD </t>
  </si>
  <si>
    <t>CARRERA 89 NO. 145-73 SUBA CENTRO - BOGOTA</t>
  </si>
  <si>
    <t>mariomoreno58@gmail.com_x000D_</t>
  </si>
  <si>
    <t>SANDRA MILENA MUÑOZ DUARTE</t>
  </si>
  <si>
    <t>110 Día(s)</t>
  </si>
  <si>
    <t>17 de septiembre de 2025</t>
  </si>
  <si>
    <t>HÉCTOR IVÁN VARGAS DAZA</t>
  </si>
  <si>
    <t xml:space="preserve">PRESTAR SERVICIOS DE APOYO A LA GESTIÓN PROMOVIENDO LA PARTICIPACIÓN CIUDADANA EN LAS PRÁCTICAS DEPORTIVAS; MEDIANTE EL USO DE METODOLOGÍAS, PROMOVIENDO UNA MEJOR CALIDAD DE VIDA Y APROVECHAMIENTO DEL TIEMPO LIBRE EN LOS HABITANTES DE LA LOCALIDAD DE SUBA </t>
  </si>
  <si>
    <t>KR 144A 13256</t>
  </si>
  <si>
    <t xml:space="preserve">PRESTAR SERVICIOS PROFESIONALES PARA ESTRUCTURAR, ARTICULAR E IMPLEMENTAR ACCIONES QUE PROMUEVAN LA ASISTENCIA, ATENCIÓN Y REPARACIÓN DE LA POBLACIÓN VÍCTIMA DEL CONFLICTO ARMADO RESIDENTE EN LA LOCALIDAD DE SUBA, DANDO CUMPLIMIENTO A LAS METAS DEL PLAN DE DESARROLLO LOCAL. </t>
  </si>
  <si>
    <t>CRA. 136A NO. 151B 52 TORRE 17 APTO 304 CONJUNTO HATO</t>
  </si>
  <si>
    <t xml:space="preserve">PRESTAR SERVICIOS PROFESIONALES PARA APOYAR AL ALCALDE LOCAL Y AL REFERENTE DE PARTICIPACIÓN EN LA PROMOCIÓN, ACOMPAÑAMIENTO Y ATENCIÓN DE LAS INSTANCIAS DE COORDINACIÓN INTERINSTITUCIONALES Y LAS INSTANCIAS DE PARTICIPACIÓN LOCALES, ASÍ COMO LOS PROCESOS COMUNITARIOS EN LA LOCALIDAD.	</t>
  </si>
  <si>
    <t>Calle 133a #104-53</t>
  </si>
  <si>
    <t xml:space="preserve">PRESTAR LOS SERVICIOS PROFESIONALES AL ÁREA DE GESTIÓN DEL DESARROLLO LOCAL PARA APOYAR AL ALCALDE LOCAL EN EL FORTALECIMIENTO E INCLUSIÓN DE LAS COMUNIDADES NEGRAS, AFROCOLOMBIANAS, RAIZALES Y PALENQUERAS EN EL MARCO DE LA POLÍTICA PÚBLICA DISTRITAL AFRODESCENDIENTES Y LOS ESPACIOS DE PARTICIPACIÓN </t>
  </si>
  <si>
    <t>KR 101c #140c - 21 01 el Poa Suba</t>
  </si>
  <si>
    <t>17700021360</t>
  </si>
  <si>
    <t>LICSANTIAGOPEREZ@HOTMAIL.COM</t>
  </si>
  <si>
    <t>YUDI MARCELA GONZÁLEZ GONZÁLEZ</t>
  </si>
  <si>
    <t>130 Día(s)</t>
  </si>
  <si>
    <t xml:space="preserve">PRESTAR LOS SERVICIOS DE APOYO EN EL ÁREA DE GESTIÓN DEL DESARROLLO LOCAL, REALIZANDO ACTIVIDADES ADMINISTRATIVAS DE APOYO A LOS PROCESOS DE FORMULACIÓN QUE CONTRIBUYAN AL CUMPLIMIENTO DE LAS METAS DEL PLAN DE DESARROLLO LOCAL. </t>
  </si>
  <si>
    <t>AK 77 20 53</t>
  </si>
  <si>
    <t>134 Día(s)</t>
  </si>
  <si>
    <t xml:space="preserve">PRESTAR SERVICIOS PROFESIONALES EN EL ÁREA DE GESTIÓN DEL DESARROLLO LOCAL DE LA ALCALDÍA LOCAL DE SUBA, EN EL PROCESO DE FORMULACIÓN, EJECUCIÓN, SEGUIMIENTO Y EVALUACIÓN DE LAS POLÍTICAS, PLANES, PROGRAMAS Y PROYECTOS DE DESARROLLO LOCAL.	</t>
  </si>
  <si>
    <t>CRA 99B 140A 14</t>
  </si>
  <si>
    <t xml:space="preserve">PRESTAR SERVICIOS PROFESIONALES EN EL ÁREA DE GESTIÓN DEL DESARROLLO LOCAL DE LA ALCALDÍA LOCAL DE SUBA EN EL PROCESO DE FORMULACIÓN Y SEGUIMIENTO DE DOCUMENTOS PRECONTRACTUALES, GARANTIZANDO EL MANEJO, VALIDACIÓN Y ACTUALIZACIÓN DE LA INFORMACIÓN EN APLICATIVO SIPSE. </t>
  </si>
  <si>
    <t>CALLE 66 No 70 A - 30 TORRE 2 APARTAMENTO 807</t>
  </si>
  <si>
    <t>138 Día(s)</t>
  </si>
  <si>
    <t xml:space="preserve">PRESTAR SERVICIOS PROFESIONALES ESPECIALIZADOS EN EL ÁREA DE GESTIÓN DEL DESARROLLO LOCAL DE LA ALCALDÍA LOCAL DE SUBA EN TEMAS DE PLANEACIÓN, PARA LOGRAR EL CUMPLIMIENTO DE LAS METAS DEL PLAN DE DESARROLLO LOCAL DE LA VIGENCIA </t>
  </si>
  <si>
    <t>CL 7A 74-04</t>
  </si>
  <si>
    <t>HOSMAN HERNÁN ARIAS GUTIÉRREZ</t>
  </si>
  <si>
    <t xml:space="preserve">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LOCAL. </t>
  </si>
  <si>
    <t>Cra 19A # 51 - 53 sur</t>
  </si>
  <si>
    <t>hosmanarias@gmail.com</t>
  </si>
  <si>
    <t>1027535161</t>
  </si>
  <si>
    <t>DAYANNA MARIA LÓPEZ ROBAYO</t>
  </si>
  <si>
    <t>119 Día(s)</t>
  </si>
  <si>
    <t>3 de septiembre de 2025</t>
  </si>
  <si>
    <t xml:space="preserve">PRESTAR SERVICIOS PROFESIONALES DE APOYO EN EL ÁREA DE GESTIÓN DEL DESARROLLO LOCAL DE LA ALCALDÍA LOCAL DE SUBA, PARA APOYAR EN EL PROCESO DE FORMULACIÓN, EJECUCIÓN, SEGUIMIENTO Y EVALUACIÓN DE LAS ACCIONES ENCAMINADAS AL FORTALECIMIENTO DEL TEJIDO SOCIAL DE LA LOCALIDAD DE SUBA. </t>
  </si>
  <si>
    <t>KR KR30#13-130</t>
  </si>
  <si>
    <t>dayannalopez73@gmail.com%20-%20yoselin2607@hotmail.com</t>
  </si>
  <si>
    <t xml:space="preserve">PRESTAR SERVICIOS PROFESIONALES AL ÁREA DE GESTIÓN DEL DESARROLLO LOCAL DE LA ALCALDÍA LOCAL DE SUBA, PARA APOYAR EN EL PROCESO DE FORMULACIÓN, EJECUCIÓN, SEGUIMIENTO Y EVALUACIÓN DE LAS ACCIONES ENCAMINADAS AL FORTALECIMIENTO DEL TEJIDO SOCIAL DE LA LOCALIDAD DE SUBA. </t>
  </si>
  <si>
    <t>CARRERA 111 N° 135 B 57</t>
  </si>
  <si>
    <t>126 Día(s)</t>
  </si>
  <si>
    <t xml:space="preserve">PRESTAR SERVICIOS PROFESIONALES DE APOYO AL ÁREA DE GESTIÓN DEL DESARROLLO LOCAL EN EL ÁREA DE POLÍTICA SOCIAL, DE LAS ACCIONES INTEGRALES EN PROGRAMAS SOCIALES DE LA ALCALDÍA LOCAL DE SUBA </t>
  </si>
  <si>
    <t>CARRERA 115 NO 153 – 80 INT. 8 APTO 504</t>
  </si>
  <si>
    <t xml:space="preserve">PRESTAR SERVICIOS TÉCNICOS COMO APOYO AL ÁREA GESTIÓN DEL DESARROLLO LOCAL, EN PROCESOS Y PROCEDIMIENTOS DE PRESUPUESTO DE LA ALCALDÍA LOCAL DE SUBA </t>
  </si>
  <si>
    <t>CALLE 127 BIS NO. 88 - 07</t>
  </si>
  <si>
    <t xml:space="preserve">PRESTAR SERVICIOS PROFESIONALES COMO APOYO AL ÁREA GESTIÓN DEL DESARROLLO LOCAL, EN PROCESOS Y PROCEDIMIENTOS DE PRESUPUESTO DE LA ALCALDÍA LOCAL DE SUBA. </t>
  </si>
  <si>
    <t>CALLE 131A 53-31</t>
  </si>
  <si>
    <t>Yulissasoler6@gmail.com</t>
  </si>
  <si>
    <t xml:space="preserve">PRESTAR SERVICIOS PROFESIONALES PARA APOYAR LOS PROCESOS DE MANEJO DEL PRESUPUESTO DEL FONDO DE DESARROLLO LOCAL DE SUBA. </t>
  </si>
  <si>
    <t>TV 53 D 129 94 AP 2-207</t>
  </si>
  <si>
    <t>23 de septiembre de 2025</t>
  </si>
  <si>
    <t>ASMET SALUD</t>
  </si>
  <si>
    <t>BRAYAN ORLANDO STIK GARCÍA ESPITIA</t>
  </si>
  <si>
    <t xml:space="preserve">PRESTAR LOS SERVICIOS DE APOYO A LA GESTIÓN PARA APOYAR Y DAR SOPORTE TÉCNICO AL ADMINISTRADOR Y USUARIO FINAL DE LA RED DE SISTEMAS Y TECNOLOGÍA E INFORMACIÓN DE LA ALCALDÍA LOCAL. </t>
  </si>
  <si>
    <t>Calle 150 N° 50 - 38</t>
  </si>
  <si>
    <t>Calle 129 d # 121 c 51</t>
  </si>
  <si>
    <t>6342044200</t>
  </si>
  <si>
    <t>Camila.c21@outlook.com</t>
  </si>
  <si>
    <t>SEBASTIAN RODRIGUEZ SOLORZANO</t>
  </si>
  <si>
    <t xml:space="preserve">PRESTAR SERVICIOS DE APOYO A LA GESTIÓN PARA EL SEGUIMIENTO DEL CUMPLIMIENTO DE LOS PROCEDIMIENTOS ADMINISTRATIVOS, OPERATIVOS Y TÉCNICOS ASOCIADOS A LA INCLUSIÓN SOCIAL Y SEGURIDAD ECONÓMICA EN LA LOCALIDAD DE SUBA </t>
  </si>
  <si>
    <t>CL 147 76 29</t>
  </si>
  <si>
    <t>ELIANA MARCELA GUTIÉRREZ</t>
  </si>
  <si>
    <t>CL 97 70 89 TO 7 AP 204</t>
  </si>
  <si>
    <t>BANCO FALLABELLA</t>
  </si>
  <si>
    <t>eligut2019@gmail.com</t>
  </si>
  <si>
    <t>CAROLINA GARZÓN ARÉVALO</t>
  </si>
  <si>
    <t>129 Día(s)</t>
  </si>
  <si>
    <t>CALLE 152 #116-62 INTERIOR 8 CASA 2</t>
  </si>
  <si>
    <t>carolinagarzonarevalo@gmail.com</t>
  </si>
  <si>
    <t>JULY ALEXANDRA AREVALO BOHORQUEZ</t>
  </si>
  <si>
    <t>143 Día(s)</t>
  </si>
  <si>
    <t xml:space="preserve">PRESTAR LOS SERVICIOS PROFESIONALES PARA LA GESTIÓN, ACOMPAÑAMIENTO Y DESARROLLO DE ACTIVIDADES SOCIALES, COMUNITARIAS E INSTITUCIONALES ORIENTADAS A PROMOVER LA PARTICIPACIÓN ACTIVA EN SUBA DE LAS MUJERES, CON EL FIN DE APOYAR LA TERRITORIALIZACIÓN DE LA POLÍTICA PUBLICA DE MUJERES Y EQUIDAD DE GÉNERO-PPMYEG-, ASÍ COMO LAS POLÍTICA PÚBLICAS DIRIGIDAS A LOS SECTORES LGTBI.	</t>
  </si>
  <si>
    <t>KR  109     136  19</t>
  </si>
  <si>
    <t>julyalexandra.25@gmail.com</t>
  </si>
  <si>
    <t>MASSIEL JUDITH VILLA GUTIÉRREZ</t>
  </si>
  <si>
    <t>Cra 62#100-63</t>
  </si>
  <si>
    <t xml:space="preserve">massielvillag@gmail.com </t>
  </si>
  <si>
    <t>GUSTAVO CARO VARGAS</t>
  </si>
  <si>
    <t xml:space="preserve">PRESTAR SERVICIOS PROFESIONALES AL ÁREA DE GESTIÓN DEL DESARROLLO LOCAL DE LA ALCALDÍA LOCAL DE SUBA, PARA APOYAR LA ESTRUCTURACIÓN, FORMULACIÓN, EVALUACIÓN Y SEGUIMIENTO A LOS PROYECTOS DE INVERSIÓN ENFOCADOS EN LA MEJORAR LAS CONDICIONES DE SEGURIDAD Y CONVIVENCIA EN LA LOCALIDAD A TRAVÉS DE MECANISMOS QUE PERMITAN EL ACCESO A LA JUSTICIA, DANDO CUMPLIMIENTO EFECTIVO AL PLAN LOCAL DE DESARROLLO. </t>
  </si>
  <si>
    <t>CR 57 No. 188-80 Casa 108</t>
  </si>
  <si>
    <t>agccaro@gmail.com</t>
  </si>
  <si>
    <t>ISABELLA CHAAR HERNÁNDEZ</t>
  </si>
  <si>
    <t>KR 6BIS # 127C – 50</t>
  </si>
  <si>
    <t>isabellachaarh@gmail.com</t>
  </si>
  <si>
    <t>MARIA PAULA ROJAS CANO</t>
  </si>
  <si>
    <t>CRA 72 R # 42 B 36 SUR - APTO 202</t>
  </si>
  <si>
    <t>HUMBERTO ISRAEL CASTILLO RIOS</t>
  </si>
  <si>
    <t xml:space="preserve">PRESTAR SERVICIOS PROFESIONALES AL ÁREA DE GESTIÓN DEL DESARROLLO ADMINISTRATIVA Y FINANCIERA EN LAS ACTIVIDADES RELACIONADAS CON EL REGISTRO, ANÁLISIS Y GESTIÓN DE OBLIGACIONES POR PAGAR Y LOS DEMÁS ASUNTOS JURÍDICOS QUE EN MATERIA DE PRESUPUESTO LOCAL LE SEAN DESIGNADOS. </t>
  </si>
  <si>
    <t xml:space="preserve">Carrera 52 No. 131-42 piso 2 </t>
  </si>
  <si>
    <t>huiscari3@gmail.com</t>
  </si>
  <si>
    <t>NEIDER FARID CASTILLO BORJA</t>
  </si>
  <si>
    <t>PRESTAR SERVICIOS TÉCNICOS AL ÁREA DE GESTIÓN DEL DESARROLLO LOCAL DE LA ALCALDÍA LOCAL DE SUBA, COMO APOYO EN EL ALMACÉN DEL FONDO DE DESARROLLO LOCAL.</t>
  </si>
  <si>
    <t>ALMACEN</t>
  </si>
  <si>
    <t>CRA 87 B # 128 D 20</t>
  </si>
  <si>
    <t>FARICAST@HOTMAIL.COM</t>
  </si>
  <si>
    <t xml:space="preserve">PRESTAR LOS SERVICIOS DE APOYO EN EL ÁREA DE GESTIÓN DEL DESARROLLO LOCAL, REALIZANDO ACTIVIDADES ADMINISTRATIVAS EN LAS DIFERENTES ETAPAS DE LOS PROCESOS DE ADQUISICIÓN DE BIENES Y SERVICIOS EN LOS APLICATIVOS A LOS QUE HAYA LUGAR. </t>
  </si>
  <si>
    <t>Carrera 87B # 128D - 20.</t>
  </si>
  <si>
    <t>133 Día(s)</t>
  </si>
  <si>
    <t>Carrera 8A 99 54</t>
  </si>
  <si>
    <t>ferclaros2100@gmail.com</t>
  </si>
  <si>
    <t>LEANDRO TOLEDO ARCILA</t>
  </si>
  <si>
    <t xml:space="preserve">EL CONTRATO QUE SE PRETENDE CELEBRAR, TENDRÁ POR OBJETO PRESTAR SERVICIOS PROFESIONALES COMO ABOGADO (A) PARA APOYAR LA GESTIÓN CONTRACTUAL DEL ÁREA GESTIÓN DEL DESARROLLO LOCAL DE LA ALCALDÍA LOCAL DE SUBA, EN LOS DIFERENTES PROCESOS DE SELECCIÓN EN SUS ETAPAS PRECONTRACTUAL, CONTRACTUAL Y POSTCONTRACTUAL. </t>
  </si>
  <si>
    <t>DG 82D 72C 40 BL J AP 222</t>
  </si>
  <si>
    <t xml:space="preserve">PRESTAR LOS SERVICIOS PROFESIONALES COMO ABOGADO (A) PARA APOYAR LA GESTIÓN CONTRACTUAL DEL ÁREA GESTIÓN DEL DESARROLLO LOCAL, EN LAS ETAPAS PRECONTRACTUAL Y CONTRACTUAL DE LOS PROCESOS DE SELECCIÓN DE LA ALCALDÍA LOCAL DE SUBA </t>
  </si>
  <si>
    <t>795-2025-C1</t>
  </si>
  <si>
    <t>PAOLA ANDREA RODAS CASAS</t>
  </si>
  <si>
    <t>129 Dia(s)</t>
  </si>
  <si>
    <t xml:space="preserve">                        -</t>
  </si>
  <si>
    <t>CARRERA 56 A # 137 B 60 - Torre 1 / Apto 304</t>
  </si>
  <si>
    <t xml:space="preserve">  AHORROS   </t>
  </si>
  <si>
    <t>rodas28@hotmail.com</t>
  </si>
  <si>
    <t>Calle 159 # 51-84</t>
  </si>
  <si>
    <t>ANDRÉS FELIPE TENJO AGUILAR</t>
  </si>
  <si>
    <t>8 de septiembre de 2025</t>
  </si>
  <si>
    <t>CL 127 87 51 TO 3</t>
  </si>
  <si>
    <t>JEAN CARLOS HOYOS BENÍTEZ</t>
  </si>
  <si>
    <t>7 de septiembre de 2025</t>
  </si>
  <si>
    <t>CL 128 A 89 99 AP 2405 TO 2</t>
  </si>
  <si>
    <t>Carrera 21 No. 163-37</t>
  </si>
  <si>
    <t xml:space="preserve">SCOTIABANK COLPATRIA </t>
  </si>
  <si>
    <t>TV 70 F 78 81</t>
  </si>
  <si>
    <t>JUAN DIEGO MEDIA SALINAS</t>
  </si>
  <si>
    <t>122 Día(s)</t>
  </si>
  <si>
    <t>CRA 13A 32 67</t>
  </si>
  <si>
    <t>803-2025</t>
  </si>
  <si>
    <t xml:space="preserve">MARLEN MAZANORY PARRA </t>
  </si>
  <si>
    <t xml:space="preserve">PRESTACIÓN DE SERVICIOS PROFESIONALES EN LA ADMINISTRACIÓN DE LAS PLATAFORMAS DE COMPRAS PÚBLICAS DEL ESTADO COLOMBIANO, ASÍ COMO EL APOYO EN LA PLANEACIÓN ESTRATÉGICA Y OPERATIVA ADMINISTRATIVA QUE SE REQUIERA RELACIONADO CON LA GESTIÓN DE CONTRATOS QUE ADELANTE LA ENTIDAD. </t>
  </si>
  <si>
    <t xml:space="preserve">NUBANK </t>
  </si>
  <si>
    <t xml:space="preserve">  AHORROS  </t>
  </si>
  <si>
    <t> </t>
  </si>
  <si>
    <t>LEIDY CUSTODIA RODRIGUEZ PINEDA</t>
  </si>
  <si>
    <t>PRESTAR SERVICIOS PROFESIONALES AL ÁREA DE GESTIÓN DEL DESARROLLO LOCAL PARA LA FORMULACIÓN, SEGUIMIENTO Y EJECUCIÓN DE LOS PROYECTOS DE INVERSIÓN Y/O FUNCIONAMIENTO Y DEMÁS ACCIONES AFINES PARA EL CUMPLIMIENTO DEL PLAN DE GESTIÓN DE LA ALCALDÍA LOCAL DE SUBA.</t>
  </si>
  <si>
    <t>Calle 86 # 103C 49 int 6 apto 401</t>
  </si>
  <si>
    <t>5370348657</t>
  </si>
  <si>
    <t>107 Día(s)</t>
  </si>
  <si>
    <t>Calle 4 F 39B 20</t>
  </si>
  <si>
    <t>JOHN JAIRO TORO RESTREPO</t>
  </si>
  <si>
    <t xml:space="preserve">PRESTAR SERVICIOS TÉCNICOS AL ÁREA DE GESTIÓN DEL DESARROLLO LOCAL DE LA ALCALDÍA LOCAL DE SUBA, COMO APOYO EN EL ALMACÉN DEL FONDO DE DESARROLLO LOCAL </t>
  </si>
  <si>
    <t>CRA 94 # 78 A 38 MEDELLÍN ANT</t>
  </si>
  <si>
    <t>CRISTIAN ALEJANDRO CASTELLANOS VELANDIA</t>
  </si>
  <si>
    <t>1 de septiembre de 2025</t>
  </si>
  <si>
    <t>CALLE 24  SUR # 68H – 86</t>
  </si>
  <si>
    <t>111 Día(s)</t>
  </si>
  <si>
    <t xml:space="preserve">PRESTAR LOS SERVICIOS DE APOYO EN EL ÁREA DE GESTIÓN DE DESARROLLO LOCAL EN EL ACOMPAÑAMIENTO DE ACCIONES DE RESIDUOS SOLIDOS. </t>
  </si>
  <si>
    <t>CAMILA ANDREA SÁNCHEZ LUCAS</t>
  </si>
  <si>
    <t xml:space="preserve">PRESTAR SERVICIOS PROFESIONALES EN LA IMPLEMENTACIÓN DE PROYECTOS Y ACCIONES RELACIONADAS CON LA AGRICULTURA URBANA, EN COORDINACIÓN CON EL REFERENTE DE PROCEDAS Y EL ÁREA DE GESTIÓN AMBIENTAL, CON EL OBJETIVO DE FORTALECER LA SOSTENIBILIDAD ALIMENTARIA, LA PARTICIPACIÓN COMUNITARIA Y LA CONSERVACIÓN DEL MEDIO AMBIENTE EN LA LOCALIDAD DE SUBA.N </t>
  </si>
  <si>
    <t xml:space="preserve">PRESTAR SERVICIOS PROFESIONALES COMO ENLACE TERRITORIAL PARA LA ARTICULACIÓN, PLANEACIÓN Y EJECUCIÓN DE LA GERENCIA DE SOLUCIÓN CON LAS ACTIVIDADES ESTABLECIDAS POR LA ALCALDÍA LOCAL DE SUBA EN EL TERRITORIO ASIGNADO. </t>
  </si>
  <si>
    <t>Carrera 141ª bis c # 143b -19 Bilbao suba</t>
  </si>
  <si>
    <t>Jvsolucioneselectricas@gmail.com</t>
  </si>
  <si>
    <t>812-2025</t>
  </si>
  <si>
    <t>MANUEL ALBERTO USCÁTEGUI SILVA</t>
  </si>
  <si>
    <t>117 Dia(s)</t>
  </si>
  <si>
    <t>CRA 6 # 13 SUR 17</t>
  </si>
  <si>
    <t>manueluscategui13@gmail.com</t>
  </si>
  <si>
    <t>LEYDI PAOLA AVILA</t>
  </si>
  <si>
    <t>NICOLÁS ROMÁN GUTIÉRREZ</t>
  </si>
  <si>
    <t>ROSA INES GUIO LÓPEZ</t>
  </si>
  <si>
    <t>CL 143 127 F 06 TO 18 AP 102</t>
  </si>
  <si>
    <t>EDWIN DARÍO SÁNCHEZ GONZÁLEZ</t>
  </si>
  <si>
    <t xml:space="preserve">PRESTAR SERVICIOS PROFESIONALES EN EL ÁREA DE GESTIÓN DEL DESARROLLO LOCAL DE LA ALCALDÍA LOCAL DE SUBA, PARA EL APOYO A LA EJECUCIÓN INTEGRAL DE LOS DIFERENTES PROYECTOS DE INVERSIÓN DESTINADOS A LA INTERVENCIÓN DE LA MALLA VIAL, ESPACIO PÚBLICO Y PARQUES DE LA LOCALIDAD DE SUBA, EN CUMPLIMIENTO DE LAS METAS DEL PLAN DE DESARROLLO LOCAL Y DEMÁS TEMAS AFINES DEL PROYECTO DE INVERSIÓN 2545 </t>
  </si>
  <si>
    <t>Cra 92 No 151 B - 86</t>
  </si>
  <si>
    <t>99 Día(s)</t>
  </si>
  <si>
    <t>Carrera 53 No 128A – 60</t>
  </si>
  <si>
    <t>Carrera 91 Nº137-70 Bq 5 Apto 403</t>
  </si>
  <si>
    <t>MARLY JULIETH PARRA MONDRAGÓN</t>
  </si>
  <si>
    <t>Carrera 53 N.°141 69 Apto 717</t>
  </si>
  <si>
    <t>DIANA MARCELA HOYOS RUIZ</t>
  </si>
  <si>
    <t>Carrera 109ª N°151-09 T3 Apto 1007 Bogotá</t>
  </si>
  <si>
    <t xml:space="preserve">PRESTAR LOS SERVICIOS PROFESIONALES PARA APOYAR JURÍDICAMENTE LA EJECUCIÓN DE LAS ACCIONES REQUERIDAS PARA EL TRÁMITE E IMPULSO PROCESAL DE LAS ACTUACIONES CONTRAVENCIONALES Y/O QUERELLAS QUE CURSEN EN LAS INSPECCIONES DE POLICÍA DE LA LOCALIDAD. </t>
  </si>
  <si>
    <t>Calle 5 No. 4-35 Chía</t>
  </si>
  <si>
    <t>JORGE ANDRES TORRES GUATAVITA</t>
  </si>
  <si>
    <t>114 Día(s)</t>
  </si>
  <si>
    <t>jurisprudência-910107@hotmail.es</t>
  </si>
  <si>
    <t>CL 8 SUR # 69C 05</t>
  </si>
  <si>
    <t>Carrera 55 #152 b- 71</t>
  </si>
  <si>
    <t>Calle 79 A# 62 – 03 Piso 03</t>
  </si>
  <si>
    <t>Calle 70 No 106 A -18 casa2</t>
  </si>
  <si>
    <t>97 Día(s)</t>
  </si>
  <si>
    <t xml:space="preserve">PRESTAR LOS SERVICIOS PROFESIONALES COMO ABOGADO (A) PARA APOYAR LA GESTIÓN CONTRACTUAL DEL ÁREA GESTIÓN DEL DESARROLLO LOCAL DE LA ALCALDÍA LOCAL DE SUBA, EN LOS DIFERENTES PROCESOS DE SELECCIÓN EN SUS ETAPAS PRECONTRACTUAL, CONTRACTUAL Y POSTCONTRACTUAL. </t>
  </si>
  <si>
    <t>CL 77 A 85 46</t>
  </si>
  <si>
    <t>CL 134 A 55 A 45 TO 3 AP 202</t>
  </si>
  <si>
    <t>SERGIO MEJÍA DUSSÁN</t>
  </si>
  <si>
    <t xml:space="preserve">PRESTAR SERVICIOS PROFESIONALES EN EL ÁREA DE GESTIÓN DEL DESARROLLO LOCAL DE LA ALCALDÍA LOCAL DE SUBA EN EL PROCESO DE FORMULACIÓN, EJECUCIÓN, SEGUIMIENTO Y EVALUACIÓN DE LAS POLÍTICAS, PLANES, PROGRAMAS Y PROYECTOS PARA LOGRAR EL CUMPLIMIENTO DE LAS METAS DEL PLAN DE DESARROLLO LOCAL </t>
  </si>
  <si>
    <t>127 Día(s)</t>
  </si>
  <si>
    <t>joshuadayanaardilagallo@gmail.com</t>
  </si>
  <si>
    <t>104 Día(s)</t>
  </si>
  <si>
    <t xml:space="preserve">PRESTAR LOS SERVICIOS DE APOYO EN EL ÁREA DE GESTIÓN DEL DESARROLLO LOCAL, REALIZANDO ACTIVIDADES ADMINISTRATIVAS DE APOYO A LOS PROCESOS DE FORMULACIÓN QUE CONTRIBUYAN AL CUMPLIMIENTO DE LAS METAS DEL PLAN DE DESARROLLO LOCAL.	</t>
  </si>
  <si>
    <t>TV 94 D 88 36</t>
  </si>
  <si>
    <t xml:space="preserve">LEIDY VANESSA ARENAS HERNANDEZ	</t>
  </si>
  <si>
    <t>Calle 52s 82 51</t>
  </si>
  <si>
    <t>550468200098480</t>
  </si>
  <si>
    <t>Psicologavanessaah@gmail.com</t>
  </si>
  <si>
    <t>CRA 94 # 127-42</t>
  </si>
  <si>
    <t>550488449262044</t>
  </si>
  <si>
    <t>1073606517</t>
  </si>
  <si>
    <t>ANA MARIA VALENCIANO CERÓN</t>
  </si>
  <si>
    <t>Carrera 88 #6a-90 to 3 apto 404</t>
  </si>
  <si>
    <t>ANGEL SANTIAGO ALDANA CHOCONTÁ</t>
  </si>
  <si>
    <t>Calle 127a Bis # 5b 21</t>
  </si>
  <si>
    <t>91228449674</t>
  </si>
  <si>
    <t xml:space="preserve">ELIANA MAGNOLIA MORALES CASTILLO	</t>
  </si>
  <si>
    <t>CRA 94A #130A 51</t>
  </si>
  <si>
    <t>1031854797</t>
  </si>
  <si>
    <t>Calle 30 C # 1 A 72 SUR</t>
  </si>
  <si>
    <t xml:space="preserve">BANCOLOMBIA S.A. </t>
  </si>
  <si>
    <t>YURY ALEJANDRA GALLEGO BETANCOURTH</t>
  </si>
  <si>
    <t>DARWIN ALEJANDRO CUERO</t>
  </si>
  <si>
    <t>108 Día(s)</t>
  </si>
  <si>
    <t>CALLE 128 D BIS N°104-17</t>
  </si>
  <si>
    <t>Darwin.cuero@yahoo.com</t>
  </si>
  <si>
    <t>ELIANA YOJANNA OSPINO CLAVIJO</t>
  </si>
  <si>
    <t>87 Día(s)</t>
  </si>
  <si>
    <t xml:space="preserve">PRESTAR SERVICIOS DE APOYO EN LAS ACTIVIDADES DE SEGURIDAD, CONVIVENCIA CIUDADANA Y RECUPERACIÓN DEL ESPACIO PÚBLICO </t>
  </si>
  <si>
    <t>Carrera 136 a 145-20</t>
  </si>
  <si>
    <t>91291661624</t>
  </si>
  <si>
    <t>elianaclavijo49@gmail.com</t>
  </si>
  <si>
    <t xml:space="preserve">ADRIAN FERNANDO PARADA MILLAN	</t>
  </si>
  <si>
    <t>Calle 128 d bis # 87 b - 15</t>
  </si>
  <si>
    <t>138000983</t>
  </si>
  <si>
    <t>1013280981-1013283042</t>
  </si>
  <si>
    <t>111 A NO. 151C - 25 CASA 180</t>
  </si>
  <si>
    <t xml:space="preserve">ELIZABETH VEGA BARAJAS </t>
  </si>
  <si>
    <t>Carrera 93 # 127 f 25</t>
  </si>
  <si>
    <t xml:space="preserve">Calle 144 # 146 a 30 </t>
  </si>
  <si>
    <t>1233903316</t>
  </si>
  <si>
    <t>JIMMY LUCAS GONZALEZ FLOREZ</t>
  </si>
  <si>
    <t>Carrera 119 # 77 b - 49</t>
  </si>
  <si>
    <t xml:space="preserve">1014990283
</t>
  </si>
  <si>
    <t>YOJAN YAIR SEPULVEDA VILLAMIL</t>
  </si>
  <si>
    <t>Calle 128 b bis a #87D-53</t>
  </si>
  <si>
    <t>24082571579</t>
  </si>
  <si>
    <t>FELIPE MENDIVELSO GOMEZ</t>
  </si>
  <si>
    <t>Calle 128 d bis # 88 a 18</t>
  </si>
  <si>
    <t>mendivelsofelipe@gmail.com</t>
  </si>
  <si>
    <t>1031821026-1031847233</t>
  </si>
  <si>
    <t>LUIS ALEJANDRO PEDRAZA MORALES</t>
  </si>
  <si>
    <t>Cra 94a#130a-35</t>
  </si>
  <si>
    <t>274211747</t>
  </si>
  <si>
    <t>Luisalejandro_pedraza@hotmail.com</t>
  </si>
  <si>
    <t xml:space="preserve">Diagonal 146 # 128-70 </t>
  </si>
  <si>
    <t>488447314425</t>
  </si>
  <si>
    <t xml:space="preserve">1013258476
</t>
  </si>
  <si>
    <t>ANGEL SANTIAGO MONCAYO MARTÍNEZ</t>
  </si>
  <si>
    <t xml:space="preserve">EDIGUER ENRIQUE RIAÑO BLANCO </t>
  </si>
  <si>
    <t xml:space="preserve">FAMISANAR COLSUBSIDIO </t>
  </si>
  <si>
    <t>Cr 81 h 71 a 27 sur</t>
  </si>
  <si>
    <t>91274167403</t>
  </si>
  <si>
    <t>Ediguer757@gmail.com</t>
  </si>
  <si>
    <t xml:space="preserve">JONATHAN STEVEN SILVA SANCHEZ	</t>
  </si>
  <si>
    <t>136817.</t>
  </si>
  <si>
    <t xml:space="preserve">LEIDY JOHANA GUILLEN VILLALOBOS </t>
  </si>
  <si>
    <t>calle 148#98-40</t>
  </si>
  <si>
    <t>550488404840909</t>
  </si>
  <si>
    <t>Calle 167 no 56-25 int 4apt 103</t>
  </si>
  <si>
    <t>32813687975</t>
  </si>
  <si>
    <t>JUANITA GARCIA MARIN</t>
  </si>
  <si>
    <t xml:space="preserve">PRESTAR SERVICIOS DE APOYO EN LAS ACTIVIDADES DE SEGURIDAD, CONVIVENCIA CIUDADANA Y RECUPERACIÓN DEL ESPACIO PÚBLICO	</t>
  </si>
  <si>
    <t>CALLE 151C 107-10 INT 4-401</t>
  </si>
  <si>
    <t>62735556075</t>
  </si>
  <si>
    <t>juanisgarcia26@gmail.com</t>
  </si>
  <si>
    <t>calle 131 C #90-15</t>
  </si>
  <si>
    <t>550488447354157</t>
  </si>
  <si>
    <t xml:space="preserve">SERGIO EDUARDO MORA PACHON </t>
  </si>
  <si>
    <t>SANDRA ZULAY MARROQUÍN RAMÍREZ</t>
  </si>
  <si>
    <t>Calle 156 #92-64, Monterredondo
Bloque 8 Apto 301</t>
  </si>
  <si>
    <t xml:space="preserve">ALBA NELLYMAR CAMACHO BORREGO </t>
  </si>
  <si>
    <t>MÓNICA ELIANA MEJÍA JIMENEZ</t>
  </si>
  <si>
    <t xml:space="preserve">Cra 101A#130C-47 </t>
  </si>
  <si>
    <t>488420490473</t>
  </si>
  <si>
    <t>Produccionesalbacamacho@gmail.com</t>
  </si>
  <si>
    <t>PORV ENIR</t>
  </si>
  <si>
    <t>CL 38 A ESTE 49 14</t>
  </si>
  <si>
    <t>DIOCILDE BORDA ESPITIA</t>
  </si>
  <si>
    <t xml:space="preserve">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t>
  </si>
  <si>
    <t>Cll 142#102B-44</t>
  </si>
  <si>
    <t>CL 24B # 80B-19</t>
  </si>
  <si>
    <t>adrianavargasrndon@hotmail.com</t>
  </si>
  <si>
    <t>JULY VANESA MEZA</t>
  </si>
  <si>
    <t>CL 145C 8314 null null CA 24</t>
  </si>
  <si>
    <t>Jvanesams1991@gmail.co</t>
  </si>
  <si>
    <t>JENNY REBECA MOGOLLÒN CASTILLO</t>
  </si>
  <si>
    <t xml:space="preserve">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t>
  </si>
  <si>
    <t>KR 89 Nª 127-05 BLOQUE 9 APTO 502</t>
  </si>
  <si>
    <t>calle 131 c bis # 94 d 27</t>
  </si>
  <si>
    <t>ERICA JOHANNA PERDOMO OLAYA</t>
  </si>
  <si>
    <t xml:space="preserve">PRESTAR LOS SERVICIOS PROFESIONALES PARA LA OPERACIÓN, PRESTACIÓN, SEGUIMIENTO Y CUMPLIMIENTO DE LOS PROCEDIMIENTOS ADMINISTRATIVOS, OPERATIVOS Y PROGRAMÁTICOS DEL SERVICIO APOYO ECONÓMICO TIPO C, QUE CONTRIBUYAN A LA GARANTÍA DE LOS DERECHOS DE LA POBLACIÓN MAYOR EN EL MARCO DE LA POLÍTICA PÚBLICA SOCIAL PARA EL ENVEJECIMIENTO Y LA VEJEZ EN EL DISTRITO CAPITAL A CARGO DE LA ALCALDÍA LOCAL.	</t>
  </si>
  <si>
    <t xml:space="preserve">KR 78 B # 1-10 </t>
  </si>
  <si>
    <t>CALLE 167D #8-58</t>
  </si>
  <si>
    <t>sicologalopezruiz@gmail.com</t>
  </si>
  <si>
    <t>ANETH LUCERO SÁNCHEZ</t>
  </si>
  <si>
    <t>Transv. 88 No. 145-32 Torre 1 Apto 105</t>
  </si>
  <si>
    <t>Calle 130 N-130-22</t>
  </si>
  <si>
    <t>ALFONSO ORLANDO SUÁREZ DÍAZ</t>
  </si>
  <si>
    <t xml:space="preserve">PRESTAR LOS SERVICIOS TÉCNICOS PARA LA OPERACIÓN, SEGUIMIENTO Y CUMPLIMIENTO DE LOS PROCESOS Y PROCEDIMIENTOS DEL SERVICIO APOYOS ECONÓMICOS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t>
  </si>
  <si>
    <t>31342114 69</t>
  </si>
  <si>
    <t xml:space="preserve">PRESTAR LOS SERVICIOS DE APOYO A LA GESTIÓN EN EL TRÁMITE DE DESPACHOS COMISORIOS DE LA ALCALDÍA LOCAL DE SUBA. </t>
  </si>
  <si>
    <t>CR 99 # 4-5 CASA 293</t>
  </si>
  <si>
    <t>CINDY JULIETH CAÑÓN RUIZ.</t>
  </si>
  <si>
    <t xml:space="preserve">PRESTAR LOS SERVICIOS PROFESIONALES PARA APOYAR EL TRÁMITE DE DESPACHOS COMISORIOS DE LA ALCALDÍA LOCAL DE SUBA. </t>
  </si>
  <si>
    <t>Cra 87b #19a-66 torre 6 apto 201</t>
  </si>
  <si>
    <t>ANDRÉS FELIPE MANCHOLA BARACALDO</t>
  </si>
  <si>
    <t>KR 94 73 32</t>
  </si>
  <si>
    <t>CL 132 45A 19</t>
  </si>
  <si>
    <t>arq.sandra3012@gmail.com</t>
  </si>
  <si>
    <t>JOSÉ STIVE CORREDOR CELEITA</t>
  </si>
  <si>
    <t>Calle 24 # 74-48</t>
  </si>
  <si>
    <t>Cra 3 N 5-40</t>
  </si>
  <si>
    <t xml:space="preserve">REINALDO PUENTES VASQUEZ </t>
  </si>
  <si>
    <t>KR 92 162 40 CASA 74</t>
  </si>
  <si>
    <t>550488430104882</t>
  </si>
  <si>
    <t>1067605491-1066883670</t>
  </si>
  <si>
    <t>Carrera 51B #16-30 Sur</t>
  </si>
  <si>
    <t>MARÍA FERNANDA LANOS TORRES</t>
  </si>
  <si>
    <t>KR 50 A 174 B 06 AP 501 BL 3</t>
  </si>
  <si>
    <t>GINA PAOLA JIMENEZ CONTRERAS</t>
  </si>
  <si>
    <t xml:space="preserve">PRESTAR LOS SERVICIOS PROFESIONALES PARA APOYAR TÉCNICAMENTE LAS DISTINTAS ETAPAS DE LOS PROCESOS DE COMPETENCIA DE LAS INSPECCIONES DE POLICÍA DE LA LOCALIDAD, SEGÚN REPARTO. </t>
  </si>
  <si>
    <t>JORGE ENRIQUE ABREO REYES</t>
  </si>
  <si>
    <t xml:space="preserve">PRESTAR LOS SERVICIOS PROFESIONALES PARA APOYAR TÉCNICAMENTE LAS DISTINTAS ETAPAS DE LOS PROCESOS DE COMPETENCIA DE LAS INSPECCIONES DE POLICÍA DE LA LOCALIDAD, SEGÚN REPARTO.	</t>
  </si>
  <si>
    <t>Tv 4 este #61-05</t>
  </si>
  <si>
    <t>66170166186</t>
  </si>
  <si>
    <t>jorgeabreo06@hotmail.com</t>
  </si>
  <si>
    <t xml:space="preserve">PRESTAR LOS SERVICIOS PROFESIONALES PARA APOYAR TÉCNICAMENTE LAS DISTINTAS ETAPAS DE LOS PROCESOS DE COMPETENCIA DE LAS INSPECCIONES DE POLICÍA DE LA LOCALIDAD´´.	</t>
  </si>
  <si>
    <t xml:space="preserve">JULIO CESAR VALENCIA RODRIGUEZ	</t>
  </si>
  <si>
    <t>TRANSVERSAL 60 No. 106 B-25</t>
  </si>
  <si>
    <t>ELVIA XIMENA RINCÓN LANCHEROS</t>
  </si>
  <si>
    <t xml:space="preserve">PRESTAR SUS SERVICIOS PROFESIONALES PARA APOYAR LAS DINÁMICAS DE CREACIÓN, ACCESO Y CONSUMO DE BIENES Y SERVICIOS CULTURALES Y CREATIVOS EN LA LOCALIDAD Y PROMOVER LOS PROCESOS DE PARTICIPACIÓN, INFORMACIÓN Y ORGANIZACIÓN TERRITORIAL ENFOCADAS EN LAS PRÁCTICAS ARTÍSTICAS, CULTURALES Y PATRIMONIALES EN LA LOCALIDAD DE SUBA PARA DAR CUMPLIMIENTO A LAS METAS DEL PROYECTO DE INVERSIÓN 2498 - SUBA ACTIVA. RECREACIÓN Y DEPORTE CON SUS VECIS	</t>
  </si>
  <si>
    <t>Calle132c No 105c-05</t>
  </si>
  <si>
    <t>Ximerincon18@gmail.com</t>
  </si>
  <si>
    <t xml:space="preserve">PRESTAR SERVICIOS PROFESIONALES AL ÁREA DE GESTIÓN DEL DESARROLLO LOCAL PARA LA FORMULACIÓN, SEGUIMIENTO Y EJECUCIÓN DE LOS PROYECTOS DE INVERSIÓN Y/O FUNCIONAMIENTO Y DEMÁS ACCIONES AFINES PARA EL CUMPLIMIENTO DEL PLAN DE GESTIÓN DE LA ALCALDÍA LOCAL DE SUBA. </t>
  </si>
  <si>
    <t xml:space="preserve">CRISTIAN JHOAN MARTINEZ DAZA	</t>
  </si>
  <si>
    <t>carrera 109 c# 152 f 44</t>
  </si>
  <si>
    <t xml:space="preserve">PRESTAR SERVICIOS PROFESIONALES COMO APOYO A LA COORDINACIÓN DE LAS PRÁCTICAS DEPORTIVAS EN LA LOCALIDAD DE SUBA, MEDIANTE EL DISEÑO, IMPLEMENTACIÓN Y ACOMPAÑAMIENTO DE METODOLOGÍAS PARTICIPATIVAS QUE PROMUEVAN LA VINCULACIÓN ACTIVA DE LA CIUDADANÍA, CON EL FIN DE FOMENTAR UNA MEJOR CALIDAD DE VIDA Y EL APROVECHAMIENTO ADECUADO DEL TIEMPO LIBRE DE LOS HABITANTES DEL TERRITORIO. </t>
  </si>
  <si>
    <t>CALLE 136 A # 101 B 41</t>
  </si>
  <si>
    <t>CRA 114 D # 152 D - 27</t>
  </si>
  <si>
    <t>IVONSAENZ01@GMAIL.COM</t>
  </si>
  <si>
    <t xml:space="preserve">O PRESTAR SERVICIOS DE APOYO A LA GESTIÓN PROMOVIENDO LA PARTICIPACIÓN CIUDADANA EN LAS PRÁCTICAS DEPORTIVAS; MEDIANTE EL USO DE METODOLOGÍAS, PROMOVIENDO UNA MEJOR CALIDAD DE VIDA Y APROVECHAMIENTO DEL TIEMPO LIBRE EN LOS HABITANTES DE LA LOCALIDAD DE SUBA </t>
  </si>
  <si>
    <t>KR 145 143A21</t>
  </si>
  <si>
    <t>78 Día(s)</t>
  </si>
  <si>
    <t>LAURA DANIELA TURBEQUIA MORENO</t>
  </si>
  <si>
    <t>calle 152# 58-51 torre 2 apto 1001</t>
  </si>
  <si>
    <t xml:space="preserve">LILIA ALEXANDRA ARJONA MARÍN </t>
  </si>
  <si>
    <t xml:space="preserve">MONICA ELIANA MEJIA JIMENEZ </t>
  </si>
  <si>
    <t>Cra 101#151-33</t>
  </si>
  <si>
    <t>1001189693</t>
  </si>
  <si>
    <t xml:space="preserve">HUGO ERNESTO ORTEGA </t>
  </si>
  <si>
    <t>20 de septiembre de 2025</t>
  </si>
  <si>
    <t xml:space="preserve">PRESTAR SERVICIOS PROFESIONALES ESPECIALIZADOS PARA FORTALECER LA GESTIÓN CONTRACTUAL Y LA PLANEACIÓN ESTRATÉGICA DEL FONDO DE DESARROLLO LOCAL, MEDIANTE LA IMPLEMENTACIÓN DE HERRAMIENTAS DE INNOVACIÓN, LEGALTECH Y LEGALDESIGN, CON EL FIN DE OPTIMIZAR EL SEGUIMIENTO DE LOS PLANES, PROGRAMAS Y PROYECTOS, Y ROBUSTECER LA SEGURIDAD JURÍDICA Y LA EFICIENCIA EN EL CUMPLIMIENTO DE LAS METAS DEL PLAN DE DESARROLLO LOCAL. </t>
  </si>
  <si>
    <t>CR 14 B 161 54 TO 10 AP 503</t>
  </si>
  <si>
    <t>CL 152 B 73 26 TO 1 AP 906</t>
  </si>
  <si>
    <t>cesar_mao86@hotmail.com</t>
  </si>
  <si>
    <t>121 Día(s)</t>
  </si>
  <si>
    <t>cvargascarpinetro@mail.com</t>
  </si>
  <si>
    <t>CAMILO ANDRÉS FLÓREZ LEÓN</t>
  </si>
  <si>
    <t>Calle 151c # 115 - 20</t>
  </si>
  <si>
    <t>CL 129 55 70 BL 2 APTO 501</t>
  </si>
  <si>
    <t xml:space="preserve">APOYAR LA GESTIÓN DOCUMENTAL DE LA ALCALDÍA LOCAL EN LA IMPLEMENTACIÓN DE LOS PROCESOS DE CLASIFICACIÓN, ORDENACIÓN, SELECCIÓN NATURAL, FOLIACIÓN, IDENTIFICACIÓN, LEVANTAMIENTO DE INVENTARIOS, ALMACENAMIENTO Y APLICACIÓN DE PROTOCOLOS DE ELIMINACIÓN Y TRANSFERENCIAS DOCUMENTALES	</t>
  </si>
  <si>
    <t>Cra 113C 143A-20</t>
  </si>
  <si>
    <t>ALEJANDRA HERNANDEZ CAMACHO</t>
  </si>
  <si>
    <t>KR 58 119 A 49</t>
  </si>
  <si>
    <t>Alejandra.hernandezc@javeriana.edu.co</t>
  </si>
  <si>
    <t xml:space="preserve">LUZ EXMEYDER BELTRAN DIMATE	</t>
  </si>
  <si>
    <t xml:space="preserve">LUISA FERNANDA ROSADA AZUERO	</t>
  </si>
  <si>
    <t xml:space="preserve">PRESTAR SERVICIOS TECNICOS DE APOYO A LA GESTIÓN MEDIANTE LABORES ADMINISTRATIVAS EN EL ÁREA DE GESTIÓN DEL DESARROLLO LOCAL EN TEMAS REFERENTES A PLANEACIÓN	</t>
  </si>
  <si>
    <t xml:space="preserve">PRESTAR LOS SERVICIOS DE APOYO AL ÁREA GESTIÓN DE DESARROLLO LOCAL EN EL CENTRO DE DOCUMENTACIÓN E INFORMACIÓN CDI DE LA ALCALDÍA LOCAL DE SUBA.	</t>
  </si>
  <si>
    <t>Calle 128 D bis # 87 b 15</t>
  </si>
  <si>
    <t xml:space="preserve">BBVA </t>
  </si>
  <si>
    <t>180006497</t>
  </si>
  <si>
    <t>cra 55 No 127D-45</t>
  </si>
  <si>
    <t>550488435636490</t>
  </si>
  <si>
    <t>TANIA DEL ROCÍO BOHÓRQUEZ RODRÍGUEZ</t>
  </si>
  <si>
    <t>Calle 150 c bis # 103 f 16</t>
  </si>
  <si>
    <t>550008600737491</t>
  </si>
  <si>
    <t xml:space="preserve">PRESTAR LOS SERVICIOS DE APOYO TÉCNICO PARA LA REALIZACIÓN, PRODUCCIÓN, LOGÍSTICA, TRANSMISIÓN POR PLATAFORMAS DIGITALES Y SONIDO DE EVENTOS Y ACTIVIDADES EXTERNAS E INTERNAS, PRESENCIALES O VIRTUALES, QUE DE MANERA PERMANENTE REALIZA LA ALCALDÍA LOCAL, PARA LA COMUNIDAD Y/O FUNCIONARIOS Y CONTRATISTAS. </t>
  </si>
  <si>
    <t>KR 87128A 35</t>
  </si>
  <si>
    <t xml:space="preserve">PRESTAR SERVICIOS DE APOYO A LA GESTIÓN MEDIANTE LABORES ADMINISTRATIVAS, FINANCIERAS Y CONTABLES EN EL ÁREA GESTIÓN DEL DESARROLLO LOCAL. </t>
  </si>
  <si>
    <t xml:space="preserve">EDWIN HUMBERTO OYOLA CEFERINO </t>
  </si>
  <si>
    <t xml:space="preserve">PRESTAR SERVICIOS PROFESIONALES DE ACOMPAÑAMIENTO AL PROMOTOR DE LA MEJORA LOCAL EN LOS PROCESOS DE IMPLEMENTACIÓN DE HERRAMIENTAS DE GESTIÓN, SIGUIENDO LOS LINEAMIENTOS METODOLÓGICOS ESTABLECIDOS POR LA OFICINA ASESORA DE PLANEACIÓN DE LA SECRETARÍA DISTRITAL DE GOBIERNO.	</t>
  </si>
  <si>
    <t>102 Días(s)</t>
  </si>
  <si>
    <t>114 Dia(s)</t>
  </si>
  <si>
    <t xml:space="preserve">PRESTAR SERVICIOS PROFESIONALES, PARA ATENDER, TRAMITAR Y REALIZAR EL SEGUIMIENTO A TUTELAS, ACCIONES POPULARES, INCIDENTES DE DESACATO, PROPOSICIONES, REQUERIMIENTO DE ENTES DE CONTROL Y DEMÁS ASUNTOS DE ÍNDOLE JURÍDICO, FINANCIERO, Y ADMINISTRATIVO QUE SEAN DESIGNADOS POR EL ALCALDE LOCAL. </t>
  </si>
  <si>
    <t xml:space="preserve">PRESTAR SERVICIOS PROFESIONALES ESPECIALIZADOS AL ÁREA DE GESTIÓN DEL DESARROLLO LOCAL DE LA ALCALDÍA LOCAL DE SUBA, PARA LA COORDINACIÓN, ESTRUCTURACIÓN, FORMULACIÓN, EVALUACIÓN Y SEGUIMIENTO A LOS PROYECTOS DE INVERSIÓN ENFOCADOS A LA REALIZACIÓN DE LAS ACCIONES INTEGRALES HACIA LA COMUNIDAD </t>
  </si>
  <si>
    <t xml:space="preserve">CALLE 153 97B 30 CASA I-4 </t>
  </si>
  <si>
    <t>MALORI PATRICIA QUIROGA AFRICANO.</t>
  </si>
  <si>
    <t xml:space="preserve">PRESTAR SERVICIOS PROFESIONALES AL ÁREA DE GESTIÓN DEL DESARROLLO LOCAL DE LA ALCALDÍA LOCAL DE SUBA, PARA LA COORDINACIÓN, ESTRUCTURACIÓN, FORMULACIÓN, EVALUACIÓN Y SEGUIMIENTO A LOS PROYECTOS DE INVERSIÓN ENFOCADOS A LA REALIZACIÓN DE LAS ACCIONES. EDUCATIVAS. </t>
  </si>
  <si>
    <t>CRA 103C # 139 – 84 EL POA</t>
  </si>
  <si>
    <t>ALBERTO ENRIQUE NUÑEZ MOLINARES</t>
  </si>
  <si>
    <t xml:space="preserve">PRESTAR SERVICIOS PROFESIONALES DE APOYO EN AL ÁREA DE GESTIÓN DEL DESARROLLO LOCAL DE LA ALCALDÍA LOCAL DE SUBA, ENFOCADAS EN SALUD, PARA LA COORDINACIÓN, ESTRUCTURACIÓN, FORMULACIÓN, EVALUACIÓN Y SEGUIMIENTO A LOS PROYECTOS DE INVERSIÓN ENFOCADOS A LA REALIZACIÓN DE LAS ACCIONES INTEGRALES HACIA LA COMUNIDAD	</t>
  </si>
  <si>
    <t>COLPENSIONES (PENSIONADO ACTIVO)</t>
  </si>
  <si>
    <t>Calle 143  No. 58 C  - 41</t>
  </si>
  <si>
    <t>8870270207</t>
  </si>
  <si>
    <t xml:space="preserve">PRESTAR LOS SERVICIOS PROFESIONALES PARA PLANIFICAR Y SUPERVISAR LAS ACTIVIDADES QUE SE REALICEN EN LA CASA MEMORIA DE LA LOCALIDAD SUBA </t>
  </si>
  <si>
    <t xml:space="preserve">PRESTAR SUS SERVICIOS PROFESIONALES PARA APOYAR LAS ACCIONES TÉCNICAS, ARTICULACIÓN, ACOMPAÑAMIENTO Y SEGUIMIENTO PARA LA ATENCIÓN Y PROTECCIÓN DE LOS ANIMALES DOMÉSTICOS, DE GRANJA Y SILVESTRE DE LA LOCALIDAD DE SUBA. </t>
  </si>
  <si>
    <t>Carrera 116B No 72F -70</t>
  </si>
  <si>
    <t>Yenifer_stif2@hotmail.com</t>
  </si>
  <si>
    <t>PRESTAR SERVICIOS PROFESIONALES COMO COMUNICADORA SOCIAL, ORIENTADOS AL DISEÑO, DESARROLLO Y EJECUCIÓN DE ESTRATEGIAS DE COMUNICACIÓN INTERNA Y EXTERNA DE LA ALCALDÍA LOCAL, INCLUYENDO LA CREACIÓN Y GESTIÓN DE CONTENIDOS, EL RELACIONAMIENTO CON MEDIOS DE COMUNICACIÓN Y LA COORDINACIÓN DE CAMPAÑAS INFORMATIVAS, CON EL PROPÓSITO DE GARANTIZAR UNA COMUNICACIÓN EFECTIVA, TRANSPARENTE Y COHERENTE CON LOS OBJETIVOS INSTITUCIONALES.</t>
  </si>
  <si>
    <t>CRA 100 A # 141-10</t>
  </si>
  <si>
    <t xml:space="preserve">PRESTAR SERVICIOS PROFESIONALES PARA LA CREACIÓN, REALIZACIÓN, PRODUCCIÓN Y EDICIÓN DE VÍDEOS, ASÍ COMO EL REGISTRO, EDICIÓN Y LA PRESENTACIÓN DE FOTOGRAFÍAS DE LOS ACONTECIMIENTOS HECHOS Y EVENTOS EXTERNOS E INTERNOS DE LA ALCALDÍA LOCAL, PARA SER UTILIZADOS COMO INSUMOS DE COMUNICACIÓN EN LOS MEDIOS, ESPECIALMENTE ESCRITOS, DIGITALES Y AUDIOVISUALES </t>
  </si>
  <si>
    <t xml:space="preserve">PRESTAR SERVICIOS PROFESIONALES PARA DISEÑAR, IMPLEMENTAR Y REALIZAR SEGUIMIENTO A UN MODELO DE SEGURIDAD DE LA INFORMACIÓN Y PROTECCIÓN DE DATOS PERSONALES EN LA ALCALDÍA LOCAL DE SUBA. </t>
  </si>
  <si>
    <t>sandra.coy@hotmail.com</t>
  </si>
  <si>
    <t xml:space="preserve">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t>
  </si>
  <si>
    <t>CALLE 22 I NO. 114 A – 90</t>
  </si>
  <si>
    <t>CLL 151 109a 83</t>
  </si>
  <si>
    <t>NATALIA DEL PILAR GAMBA ELIAS</t>
  </si>
  <si>
    <t xml:space="preserve">PRESTAR LOS SERVICIOS PROFESIONALES PARA LA OPERACIÓN, SEGUIMIENTO Y CUMPLIMIENTO DE LOS PROCESOS Y PROCEDIMIENTOS DEL SERVICIO APOYO ECONÓMICO TIPO C, REQUERIDOS PARA EL OPORTUNO Y ADECUADO REGISTRO, CRUCE Y REPORTE DE LOS DATOS EN EL SISTEMA MISIONAL SIRBE, QUE CONTRIBUYAN A LA GARANTÍA DE LOS DERECHOS DE LA POBLACIÓN MAYOR EN EL MARCO DE LA POLÍTICA PÚBLICA SOCIAL PARA EL ENVEJECIMIENTO Y LA VEJEZ EN EL DISTRITO CAPITAL A CARGO DE LA ALCALDÍA LOCAL	</t>
  </si>
  <si>
    <t xml:space="preserve">TV 96A #75D - 10 CA 1 </t>
  </si>
  <si>
    <t>550006100962668</t>
  </si>
  <si>
    <t xml:space="preserve">"PRESTAR SERVICIOS PROFESIONALES DE APOYO JURÍDICA Y TÉCNICAMENTE PARA EL DESARROLLO DE LAS ACTIVIDADES ENCAMINADAS AL CUMPLIMIENTO DE LAS METAS ESTABLECIDAS EN LOS PLANES DE TRABAJO SUSCRITOS PARA TODOS LOS ASUNTOS JURÍDICOS DE IVC DE LA ALCALDÍA LOCAL </t>
  </si>
  <si>
    <t>CARRERA 8F NO 159B - 3</t>
  </si>
  <si>
    <t xml:space="preserve">PRESTAR LOS SERVICIOS PROFESIONALES EN LA ALCALDÍA LOCAL DE SUBA, REALIZANDO ACCIONES PEDAGÓGICAS PREVENTIVAS Y DE SENSIBILIZACIÓN PARA EL ACATAMIENTO VOLUNTARIO DE LAS NORMAS EN LA LOCALIDAD </t>
  </si>
  <si>
    <t>LUIS RAFAEL FRIAS MOSCOTE</t>
  </si>
  <si>
    <t>Carrera 13 No 32 – 93 torre 3 oficina 410 Edif. Baviera</t>
  </si>
  <si>
    <t>luisfrias07@Gmail.com</t>
  </si>
  <si>
    <t xml:space="preserve">PRESTAR LOS SERVICIOS PROFESIONALES EN LA ALCALDÍA LOCAL DE SUBA, REALIZANDO ACCIONES PEDAGÓGICAS PREVENTIVAS Y DE SENSIBILIZACIÓN PARA EL ACATAMIENTO VOLUNTARIO DE LAS NORMAS EN LA LOCALIDAD	</t>
  </si>
  <si>
    <t>cra 55 a 169 a 10</t>
  </si>
  <si>
    <t>1141128575-1141128576</t>
  </si>
  <si>
    <t>MIGUEL ÁNGEL CLAVIJO OBANDO</t>
  </si>
  <si>
    <t xml:space="preserve">PRESTAR LOS SERVICIOS PROFESIONALES AL ÁREA DE GESTIÓN DEL DESARROLLO LOCAL PARA APOYAR AL ALCALDE LOCAL EN LA PROMOCIÓN, ARTICULACIÓN, ACOMPAÑAMIENTO Y SEGUIMIENTO EN MATERIA SOCIAL PARA IMPULSAR EL DESARROLLO DE LAS ACTIVIDADES RELACIONADAS CON LA POBLACIÓN JOVEN. </t>
  </si>
  <si>
    <t>MACLAVIJO34@GMAIL.COM</t>
  </si>
  <si>
    <t xml:space="preserve">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	</t>
  </si>
  <si>
    <t>98 Dia(s)</t>
  </si>
  <si>
    <t xml:space="preserve">PRESTAR LOS SERVICIOS PROFESIONALES EN EL ÁREA GESTIÓN DEL DESARROLLO, PARA EL APOYO A LA EJECUCIÓN INTEGRAL DE LOS DIFERENTES PROYECTOS DE INVERSIÓN DESTINADOS A LA INTERVENCIÓN DE LA MALLA VIAL, ESPACIO PÚBLICO, CICLO INFRAESTRUCTURA, INFRAESTRUCTURA CULTURAL, MEJORAMIENTO DE VIVIENDA RURAL Y PARQUES DE LA LOCALIDAD DE SUBA. </t>
  </si>
  <si>
    <t xml:space="preserve">                           -</t>
  </si>
  <si>
    <t xml:space="preserve"> N/A</t>
  </si>
  <si>
    <t xml:space="preserve">  - </t>
  </si>
  <si>
    <t xml:space="preserve">CLAUDIA YINNETH GUALTEROS BARRERO	</t>
  </si>
  <si>
    <t>PRESTAR SERVICIOS PROFESIONALES PARA LA EJECUCIÓN DE LAS ACCIONES REQUERIDAS EN LA DEPURACIÓN DE LAS ACTUACIONES ADMINISTRATIVAS QUE CURSAN EN LA ALCALDÍA LOCAL.</t>
  </si>
  <si>
    <t>Carrera 25 48A 14 Sur Tunal</t>
  </si>
  <si>
    <t>claudia.gualterosb@gmail.com</t>
  </si>
  <si>
    <t xml:space="preserve">PRESTAR SERVICIOS PROFESIONALES PARA LA EJECUCIÓN DE LAS ACCIONES REQUERIDAS EN LA DEPURACIÓN DE LAS ACTUACIONES ADMINISTRATIVAS QUE CURSAN EN LA ALCALDÍA LOCAL. </t>
  </si>
  <si>
    <t>LAURA CATALINA ESPAÑA ESTRELLA.</t>
  </si>
  <si>
    <t xml:space="preserve">PRESTAR LOS SERVICIOS PROFESIONALES PARA APOYAR JURÍDICAMENTE LA EJECUCIÓN DE LAS ACCIONES REQUERIDAS PARA LA DEPURACIÓN DE LAS ACTUACIONES ADMINISTRATIVAS QUE CURSAN EN LA ALCALDÍA LOCAL.." </t>
  </si>
  <si>
    <t>DIANA PAOLA PERDOMO FERNANDEZ</t>
  </si>
  <si>
    <t>dianaperdomof@outlook.com</t>
  </si>
  <si>
    <t>Vereda Fagua - Chia</t>
  </si>
  <si>
    <t xml:space="preserve">BANCO DE BOGOTÁ </t>
  </si>
  <si>
    <t>Calle 130c #123-90</t>
  </si>
  <si>
    <t>Carloscarvajalabogados@gmail.com</t>
  </si>
  <si>
    <t>PAULA FERNANDA SALGADO SUBIETA</t>
  </si>
  <si>
    <t>101 Día(s)</t>
  </si>
  <si>
    <t>Cra 48 # 174b-07</t>
  </si>
  <si>
    <t xml:space="preserve">Avenida Caracas N.22 75 </t>
  </si>
  <si>
    <t>24131943913</t>
  </si>
  <si>
    <t>JULIO CESAR SERNA RIVERAPERFIL</t>
  </si>
  <si>
    <t>Km 1 vía a Quiba, Triangulo sector 2, mz26 casa 27,</t>
  </si>
  <si>
    <t>99 Dia(s)</t>
  </si>
  <si>
    <t>LAURA JULIANA PISCO LÓPEZ</t>
  </si>
  <si>
    <t xml:space="preserve">PRESTAR SERVICIOS PROFESIONALES EN EL ÁREA DE GESTIÓN DEL DESARROLLO LOCAL DE LA ALCALDÍA LOCAL DE SUBA, EN EL PROCESO DE FORMULACIÓN, EJECUCIÓN, SEGUIMIENTO Y EVALUACIÓN DE LAS POLÍTICAS, PLANES, PROGRAMAS Y PROYECTOS DE DESARROLLO LOCAL. </t>
  </si>
  <si>
    <t>Calle 128 C BIS # 92-52</t>
  </si>
  <si>
    <t>GLORIA ASTRID RODRIGUEZ BAQUERO</t>
  </si>
  <si>
    <t>KR 18 A 187 37</t>
  </si>
  <si>
    <t xml:space="preserve">magditamoreno@hotmail.com
</t>
  </si>
  <si>
    <t>1016601896-1016605898</t>
  </si>
  <si>
    <t>JOHANA MILENA GUTIERREZ AVILA</t>
  </si>
  <si>
    <t>CALLE 132 D # 95 - 57</t>
  </si>
  <si>
    <t>802380659</t>
  </si>
  <si>
    <t>Crr 92 No. 162 40</t>
  </si>
  <si>
    <t>91282654046</t>
  </si>
  <si>
    <t>Cl 142 A 128 B 55</t>
  </si>
  <si>
    <t>1031838055</t>
  </si>
  <si>
    <t xml:space="preserve">PRESTAR SERVICIOS PROFESIONALES PARA APOYAR LAS ACTIVIDADES DE PEDAGOGÍA E INNOVACIÓN SOCIAL DEL LABORATORIO DE INNOVACIÓN DE SUBA. </t>
  </si>
  <si>
    <t>ÉDGAR ORLANDO VARGAS GUERRERO</t>
  </si>
  <si>
    <t>CALLE 146 A NO 81-68</t>
  </si>
  <si>
    <t>Nanovar618@hotmail.com</t>
  </si>
  <si>
    <t>JENNY SALEK CORREAL</t>
  </si>
  <si>
    <t>10 de septiembre de 2025</t>
  </si>
  <si>
    <t>AK 55 152 B 68</t>
  </si>
  <si>
    <t>salekjenny@gmail.com</t>
  </si>
  <si>
    <t>NATALIA CASTRILLON</t>
  </si>
  <si>
    <t>12 de septiembre de 2025</t>
  </si>
  <si>
    <t xml:space="preserve">O PRESTAR SERVICIOS DE APOYO EN LAS ACTIVIDADES DE SEGURIDAD, CONVIVENCIA CIUDADANA Y RECUPERACIÓN DEL ESPACIO PÚBLICO. </t>
  </si>
  <si>
    <t>DG 150#142-89</t>
  </si>
  <si>
    <t>castrillonatalia2111@gmail.com</t>
  </si>
  <si>
    <t>990-2025</t>
  </si>
  <si>
    <t>31 de diciembre de 2025</t>
  </si>
  <si>
    <t>991-2025</t>
  </si>
  <si>
    <t>695-2025</t>
  </si>
  <si>
    <t>Cra 81a No. 13f-67</t>
  </si>
  <si>
    <t>840-2025</t>
  </si>
  <si>
    <t xml:space="preserve">POLITICA SOCIAL </t>
  </si>
  <si>
    <t>971-2025</t>
  </si>
  <si>
    <t>105 Dia(s)</t>
  </si>
  <si>
    <t>972-2025</t>
  </si>
  <si>
    <t>843-2025</t>
  </si>
  <si>
    <t>103 Dia(s)</t>
  </si>
  <si>
    <t xml:space="preserve">PRESTAR SERVICIOS PROFESIONALES AL ÁREA DE GESTIÓN DEL DESARROLLO LOCAL DE LA ALCALDÍA LOCAL DE SUBA, PARA APOYAR LA ESTRUCTURACIÓN, FORMULACIÓN, EVALUACIÓN Y SEGUIMIENTO A LOS PROYECTOS DE INVERSIÓN ENFOCADOS EN LA PREVENCIÓN Y TRÁMITES DE CONFLICTOS Y PROMOCIÓN DE ESTRATEGIAS DE SEGURIDAD Y CONVIVENCIA EN LA LOCALIDAD DE SUBA. </t>
  </si>
  <si>
    <t>976-2025</t>
  </si>
  <si>
    <t xml:space="preserve">FANNY LEGUIZAMON GOMEZ </t>
  </si>
  <si>
    <t>100 Dia(s)</t>
  </si>
  <si>
    <t>872-2025</t>
  </si>
  <si>
    <t xml:space="preserve">LIZA MINNELLI CELIS </t>
  </si>
  <si>
    <t>1047-2025</t>
  </si>
  <si>
    <t>FABIAN ESTEBAN HERNÁNDEZ MORA</t>
  </si>
  <si>
    <t>95 Dia(s)</t>
  </si>
  <si>
    <t xml:space="preserve">PRESTAR SERVICIOS PROFESIONALES PARA REALIZAR EL LEVANTAMIENTO DE DOCUMENTACIÓN, COMUNICAR Y CAPACITAR A LAS COORDINACIONES DE LA ALCALDÍA LOCAL DE SUBA, PARA ASEGURAR LA IMPLEMENTACIÓN EFECTIVA DEL SOCIAL DATA INTELLIGENCE Y LA ADOPCIÓN DE HERRAMIENTAS DE ANALÍTICA INSTITUCIONAL Y GEOESPACIALIZACIÓN. </t>
  </si>
  <si>
    <t>CLL 25G # 74B—50,</t>
  </si>
  <si>
    <t>TIPO DE INFORMACIÓN</t>
  </si>
  <si>
    <t>DESCRIPCIÓN</t>
  </si>
  <si>
    <t>DATOS A DILIGENCIAR</t>
  </si>
  <si>
    <t>INSTRUCCIONES</t>
  </si>
  <si>
    <t>Información general</t>
  </si>
  <si>
    <t>Número de contrato:</t>
  </si>
  <si>
    <t>Seleccione en la lista desplegable el número de su contrato</t>
  </si>
  <si>
    <t>Valor mensual:</t>
  </si>
  <si>
    <t>Valor mensual estipulado en el contrato (Esta casilla no se puede modificar)</t>
  </si>
  <si>
    <t>Fecha elaboración del documento:</t>
  </si>
  <si>
    <t xml:space="preserve">Seleccione Fecha de radicación de la cuenta de cobro </t>
  </si>
  <si>
    <t>Información periodo a cobrar</t>
  </si>
  <si>
    <t>Fecha inicial:</t>
  </si>
  <si>
    <t>Seleccione Fecha inicial del periodo a cobrar</t>
  </si>
  <si>
    <t>Fecha ingreso</t>
  </si>
  <si>
    <t>Fecha final:</t>
  </si>
  <si>
    <t>Seleccione Fecha final del periodo a cobrar</t>
  </si>
  <si>
    <t>Fechas cese</t>
  </si>
  <si>
    <t>Valor por cobrar:</t>
  </si>
  <si>
    <t>Valor calculado por defecto (Esta celda no se puede modificar)</t>
  </si>
  <si>
    <t>Pago número:</t>
  </si>
  <si>
    <t>Seleccione en la lista desplegable el número de pago correspondiente</t>
  </si>
  <si>
    <t>Total pagos:</t>
  </si>
  <si>
    <t>Selecciones en la lista desplegable el total de pagos del contrato</t>
  </si>
  <si>
    <t>Información tributaria</t>
  </si>
  <si>
    <t>¿Declara renta por ingresos 2023?</t>
  </si>
  <si>
    <t>Selecciones SI o NO declara renta por ingresos del año gravable 2023</t>
  </si>
  <si>
    <t>¿Pertenecen a rentas de trabajo?</t>
  </si>
  <si>
    <t>Pertenecen a rentas de trabajo (Esta celda no se puede modificar)</t>
  </si>
  <si>
    <t>¿Ha vinculado a 2 o mas personas?</t>
  </si>
  <si>
    <t>He contratado o vinculado dos (2) o mas trabajadores asociados a esta actividad</t>
  </si>
  <si>
    <t>Información planilla de aportes parafiscales</t>
  </si>
  <si>
    <t>N° PLANILLA 1:</t>
  </si>
  <si>
    <t>Digite el número del PIN de la planilla</t>
  </si>
  <si>
    <t>Dias transucurridos</t>
  </si>
  <si>
    <t>Fecha de pago 1:</t>
  </si>
  <si>
    <t>Seleccione en la lista desplegable la fecha de pago</t>
  </si>
  <si>
    <t>Periodo 1:</t>
  </si>
  <si>
    <t>Seleccione en la lista desplegable el periodo pagado</t>
  </si>
  <si>
    <t>Ajuste</t>
  </si>
  <si>
    <t>N° PLANILLA 2:</t>
  </si>
  <si>
    <r>
      <t xml:space="preserve">Digite el número del PIN de la planilla 2 </t>
    </r>
    <r>
      <rPr>
        <b/>
        <sz val="11"/>
        <color theme="1"/>
        <rFont val="Garamond"/>
        <family val="1"/>
      </rPr>
      <t>(sólo si aplica)</t>
    </r>
  </si>
  <si>
    <t>Fecha de pago 2:</t>
  </si>
  <si>
    <r>
      <t xml:space="preserve">Seleccione en la lista desplegable la fecha de pago 2 </t>
    </r>
    <r>
      <rPr>
        <b/>
        <sz val="11"/>
        <color theme="1"/>
        <rFont val="Garamond"/>
        <family val="1"/>
      </rPr>
      <t>(sólo si aplica)</t>
    </r>
  </si>
  <si>
    <t>Total</t>
  </si>
  <si>
    <t>Periodo 2:</t>
  </si>
  <si>
    <r>
      <t xml:space="preserve">Seleccione en la lista desplegable el periodo cotizado 2 </t>
    </r>
    <r>
      <rPr>
        <b/>
        <sz val="11"/>
        <color theme="1"/>
        <rFont val="Garamond"/>
        <family val="1"/>
      </rPr>
      <t>(sólo si aplica)</t>
    </r>
  </si>
  <si>
    <t>Salud</t>
  </si>
  <si>
    <r>
      <rPr>
        <b/>
        <sz val="16"/>
        <color theme="1"/>
        <rFont val="Garamond"/>
        <family val="1"/>
      </rPr>
      <t xml:space="preserve">Verifique
</t>
    </r>
    <r>
      <rPr>
        <sz val="11"/>
        <color theme="1"/>
        <rFont val="Garamond"/>
        <family val="1"/>
      </rPr>
      <t xml:space="preserve">Los datos tal como se registra en las certificaciones de afiliación </t>
    </r>
  </si>
  <si>
    <t>Pensión</t>
  </si>
  <si>
    <t>Riesgo:</t>
  </si>
  <si>
    <t>Información Bancaria</t>
  </si>
  <si>
    <t>Entidad Bancaria</t>
  </si>
  <si>
    <r>
      <rPr>
        <b/>
        <sz val="16"/>
        <color theme="1"/>
        <rFont val="Garamond"/>
        <family val="1"/>
      </rPr>
      <t>Verifique</t>
    </r>
    <r>
      <rPr>
        <b/>
        <sz val="14"/>
        <color theme="1"/>
        <rFont val="Garamond"/>
        <family val="1"/>
      </rPr>
      <t xml:space="preserve">
</t>
    </r>
    <r>
      <rPr>
        <sz val="11"/>
        <color theme="1"/>
        <rFont val="Garamond"/>
        <family val="1"/>
      </rPr>
      <t>Los datos tal como se registra en la certificación bancaria de su Entidad</t>
    </r>
  </si>
  <si>
    <t>Tipo de cuenta</t>
  </si>
  <si>
    <t>No. de Cuenta</t>
  </si>
  <si>
    <t>Verificar en la Cuenta de Cobro</t>
  </si>
  <si>
    <t>Información prórrogas, adiciones y suspensiones</t>
  </si>
  <si>
    <t>Duración del Contrato</t>
  </si>
  <si>
    <t>Valores calculados por defecto (Estas celda no se pueden modificar)</t>
  </si>
  <si>
    <t xml:space="preserve">Tiempo prorrogado </t>
  </si>
  <si>
    <t>Valor total adición(es)</t>
  </si>
  <si>
    <t>Fecha inicio de la suspensión:</t>
  </si>
  <si>
    <t>Fecha fin de la suspensión:</t>
  </si>
  <si>
    <t>Fecha final con suspensión(es):</t>
  </si>
  <si>
    <t>Fecha final del contrato</t>
  </si>
  <si>
    <t xml:space="preserve">suspension 1 </t>
  </si>
  <si>
    <t xml:space="preserve"> suspension entre la fecha de cobro </t>
  </si>
  <si>
    <t>Los cuadros en color rojo son de OBLIGATORIOS diligenciamiento</t>
  </si>
  <si>
    <t xml:space="preserve">Suspension 2 </t>
  </si>
  <si>
    <t>suspension finaliza dentro de la fecha de cobro</t>
  </si>
  <si>
    <t>Los cuadros en amarillos son opcionales dependiento la situación de cada contrato</t>
  </si>
  <si>
    <t>suspension 3</t>
  </si>
  <si>
    <t xml:space="preserve">Suspensión inicia en la fecha de cobro y finaliza despues </t>
  </si>
  <si>
    <t>Los cuadros en gris se deben verificar de acuerdo con las certificaciones de cada documento</t>
  </si>
  <si>
    <t>suspension 4</t>
  </si>
  <si>
    <t xml:space="preserve">Si el tiempo de cobro esta dentro de la suspensión  </t>
  </si>
  <si>
    <t xml:space="preserve">cedula </t>
  </si>
  <si>
    <t>Documento de Cobro de Servicios prestados  por personas naturales no comerciantes inscritas en el regimen simplificado
(Art 3 decreto 522 de 2003) y Certificación de cumplimiento de requisitos  de acuerdo con lo establecido en el parágrafo primero del Artículo 4 del Decreto 2271 de 2009, en el artículo 50 de la Ley 789 de 2002, en la Ley 828 de 2003 y ley 1819 de 2016.</t>
  </si>
  <si>
    <t>Ciudad y fecha:</t>
  </si>
  <si>
    <t xml:space="preserve"> Bogotá D.C.</t>
  </si>
  <si>
    <t>Documento No.</t>
  </si>
  <si>
    <t>Yo</t>
  </si>
  <si>
    <t>identificado como aparece al pie de mi firma, me</t>
  </si>
  <si>
    <t>permito manifestar bajo la gravedad del juramento que de conformidad con los art. 383, 388 y  330  del Estatuto Tributario  mis ingresos se encuentran clasificados de acuerdo con la determinación cedular informada.</t>
  </si>
  <si>
    <r>
      <rPr>
        <b/>
        <sz val="12"/>
        <rFont val="Garamond"/>
        <family val="1"/>
      </rPr>
      <t xml:space="preserve">EL FONDO DE DESARROLLO LOCAL DE SUBA
</t>
    </r>
    <r>
      <rPr>
        <sz val="12"/>
        <rFont val="Garamond"/>
        <family val="1"/>
      </rPr>
      <t xml:space="preserve">NIT 899.999.061-9
Dirección Calle 146C Bis # 90 - 57 Teléfono  (601) 382 06 60
</t>
    </r>
    <r>
      <rPr>
        <b/>
        <sz val="12"/>
        <rFont val="Garamond"/>
        <family val="1"/>
      </rPr>
      <t>DEBE A:</t>
    </r>
  </si>
  <si>
    <t>, identificado con cédula de ciudadanía</t>
  </si>
  <si>
    <t>Por concepto:</t>
  </si>
  <si>
    <t>Periodo:</t>
  </si>
  <si>
    <t>a</t>
  </si>
  <si>
    <t xml:space="preserve">Fecha de suspensión (Inicio/Fin):   </t>
  </si>
  <si>
    <t>La suma de:</t>
  </si>
  <si>
    <t>No. Contrato:</t>
  </si>
  <si>
    <t>Tipo contrato:</t>
  </si>
  <si>
    <t>Planillas pago seguridad social:</t>
  </si>
  <si>
    <t>-</t>
  </si>
  <si>
    <t>Periodo de pago:</t>
  </si>
  <si>
    <t>Fecha de pago:</t>
  </si>
  <si>
    <t>Favor consignar en:</t>
  </si>
  <si>
    <t>Cuenta:</t>
  </si>
  <si>
    <t>Ingreso base de cotización:</t>
  </si>
  <si>
    <t>Pago:</t>
  </si>
  <si>
    <t>de</t>
  </si>
  <si>
    <t>Conozco  la  responsabilidad  que  implica  jurar  en  falso  de  conformidad  con  el  Código  Penal  y  Certifico  bajo  la  gravedad  del juramento  que  los  documentos  soportes  del  pago  de  aportes  obligatorios  al  sistema  de  seguridad  social  en  salud  y  ARL, corresponde   a   los   ingresos   provenientes   del   contrato   de   prestación   de   servicios     celebrado   con   EL   FONDO   DE DESARROLLO  LOCAL  DE  SUBA  materia  del  pago  sujeto  a  retención.    De  igual  manera  certifico  que  todo  lo  declarado anteriormente es verdadero y se puede comprobar en cualquier momento para lo cual otorgo las autorizaciones correspondientes.</t>
  </si>
  <si>
    <t xml:space="preserve">DIRECCIÓN:                                                                                </t>
  </si>
  <si>
    <t>TELÉFONO:</t>
  </si>
  <si>
    <t>VALOR APORTES PARAFISCALES</t>
  </si>
  <si>
    <t xml:space="preserve">     </t>
  </si>
  <si>
    <t>No. Contrato</t>
  </si>
  <si>
    <t>Valor a cobrar periodo actual</t>
  </si>
  <si>
    <t>IBC</t>
  </si>
  <si>
    <t>Aporte pensión</t>
  </si>
  <si>
    <t>Aporta salud</t>
  </si>
  <si>
    <t>Aporte ARL</t>
  </si>
  <si>
    <t>Clase de riesgo</t>
  </si>
  <si>
    <r>
      <rPr>
        <b/>
        <sz val="11"/>
        <color rgb="FFFFFFFF"/>
        <rFont val="Garamond"/>
        <family val="1"/>
      </rPr>
      <t>Total aportes parafiscales</t>
    </r>
  </si>
  <si>
    <t>Valor Inicial</t>
  </si>
  <si>
    <t>ALCALDÍA LOCAL DE SUBA
CERTIFICACIÓN DE CUMPLIMIENTO (Persona Natural)</t>
  </si>
  <si>
    <t>Teniendo en cuenta el informe presentado por el contratista</t>
  </si>
  <si>
    <t>sobre las actividades desarrolladas para dar cumplimiento a los términos contratados y los resultados obtenidos, una vez realizada la revisión del informe, se autoriza el pago correspondiente al periodo comprendido entre:</t>
  </si>
  <si>
    <t>y</t>
  </si>
  <si>
    <t>Contrato:</t>
  </si>
  <si>
    <t>Tipo de Contrato:</t>
  </si>
  <si>
    <t xml:space="preserve">Contratista: </t>
  </si>
  <si>
    <t xml:space="preserve">Cédula o NIT: </t>
  </si>
  <si>
    <t>Objeto:</t>
  </si>
  <si>
    <t>Plazo de contrato:</t>
  </si>
  <si>
    <t>Rubro presupuestal:</t>
  </si>
  <si>
    <t>Fecha Iniciación:</t>
  </si>
  <si>
    <t>Fecha de Terminación:</t>
  </si>
  <si>
    <t>Prórroga:</t>
  </si>
  <si>
    <t>Valor inicial pactado:</t>
  </si>
  <si>
    <t>Pago N°</t>
  </si>
  <si>
    <t>Valor Adicional:</t>
  </si>
  <si>
    <t>Valor a Pagar:</t>
  </si>
  <si>
    <t xml:space="preserve">Suspensión (Inicio/Fin): </t>
  </si>
  <si>
    <t xml:space="preserve">Número de PIN: </t>
  </si>
  <si>
    <t>Periodo cotizado:</t>
  </si>
  <si>
    <t>El apoyo a la supervisión verificó el cumplimiento del pago de los aportes parafiscales relativos a SENA, ICBF, Cajas de  Compensación Familiar, cuando corresponda y ARL y al Sistema de Seguridad Social Integral por parte del contratista, de  conformidad con el Parágrafo 1 del Art.23 la Ley 1150 de 2007 y Artículo 244 de la Ley 1955 de 2019, en la plataforma através del siguiente link https://www.adres.gov.co/eps/regimen-contributivo/Paginas/afiliados-compensados.aspx, al igual que con el  operador de pago correspondiente como mi planilla, soi, aportes en línea, etc. En consecuencia el supervisor certifica su cumplimiento.</t>
  </si>
  <si>
    <t>En constancia se firma el:</t>
  </si>
  <si>
    <t>Apoyo a la supervisión,</t>
  </si>
  <si>
    <t>Supervisor,</t>
  </si>
  <si>
    <t>CÉSAR SALAMANCA ROJAS</t>
  </si>
  <si>
    <t>ALCALDE LOCAL DE SUBA</t>
  </si>
  <si>
    <t>C.C. No. 80.075.201 de Bogotá D.C</t>
  </si>
  <si>
    <t>DATOS BÁSICOS DEL CONTRATO</t>
  </si>
  <si>
    <t>TIPO DE CONTRATO</t>
  </si>
  <si>
    <t>No. CONTRATO Y FECHA</t>
  </si>
  <si>
    <t>TIPO (C.C-NIT) Y NO. DE IDENTIFICACIÓN</t>
  </si>
  <si>
    <t>C.C. No.</t>
  </si>
  <si>
    <t>PLAZO DE EJECUCIÓN</t>
  </si>
  <si>
    <t>VALOR TOTAL DEL CONTRATO</t>
  </si>
  <si>
    <t>VALOR DEL PERIODO DE COBRO</t>
  </si>
  <si>
    <t>No. DEL PROYECTO (IMPUTACIÓN PRESUPUESTAL)</t>
  </si>
  <si>
    <t xml:space="preserve">	FECHA ACTA DE INICIO</t>
  </si>
  <si>
    <t xml:space="preserve">PRÓRROGA </t>
  </si>
  <si>
    <t>ADICIÓN</t>
  </si>
  <si>
    <t xml:space="preserve">SUSPENSIÓN </t>
  </si>
  <si>
    <t>FECHA PREVISTA DE TERMINACIÓN 
(INCLUYENDO PRÓRROGAS Y SUSPENSIONES)</t>
  </si>
  <si>
    <t>OBLIGACIONES ESPECIFICAS</t>
  </si>
  <si>
    <t>ACTIVIDAD</t>
  </si>
  <si>
    <t>PRODUCTOS</t>
  </si>
  <si>
    <t>MEDIO DE VERIFICACIÓN Y SU UBICACIÓN FÍSICA Y/O VIRTUAL</t>
  </si>
  <si>
    <t>INFORMACIÓN ADICIONAL</t>
  </si>
  <si>
    <t>APORTES DE SEGURIDAD SOCIAL:</t>
  </si>
  <si>
    <t>NOMBRE DE LA EMPRESA EN DONDE SE APORTA PAGO DE SALUD</t>
  </si>
  <si>
    <t>NOMBRE DE LA EMPRESA EN DONDE SE APORTA PAGO DE ARL</t>
  </si>
  <si>
    <t>NOMBRE DE LA EMPRESA EN DONDE SE APORTA PENSIÓN</t>
  </si>
  <si>
    <t xml:space="preserve">FIRMAS </t>
  </si>
  <si>
    <r>
      <rPr>
        <b/>
        <sz val="10"/>
        <color theme="1"/>
        <rFont val="Garamond"/>
        <family val="1"/>
      </rPr>
      <t>DECLARACIÓN DEL CONTRATISTA:</t>
    </r>
    <r>
      <rPr>
        <sz val="10"/>
        <color theme="1"/>
        <rFont val="Garamond"/>
        <family val="1"/>
      </rPr>
      <t xml:space="preserve"> Manifiesto que he cumplido con las obligaciones derivadas del contrato y que las actividades mencionadas en el presente informe corresponden a las labores efectivamente desarrolladas en el periodo indicado, declarando que seré responsable por las afirmaciones contenidas en el presente documento, que sirve como soporte para certificar el cumplimiento del objeto del contrato.</t>
    </r>
  </si>
  <si>
    <t>CONTRATISTA</t>
  </si>
  <si>
    <t>C.C.N°</t>
  </si>
  <si>
    <r>
      <rPr>
        <b/>
        <sz val="10"/>
        <color theme="1"/>
        <rFont val="Garamond"/>
        <family val="1"/>
      </rPr>
      <t>DECLARACIÓN DEL SUPERVISOR Y/O INTERVENTOR:</t>
    </r>
    <r>
      <rPr>
        <sz val="10"/>
        <color theme="1"/>
        <rFont val="Garamond"/>
        <family val="1"/>
      </rPr>
      <t xml:space="preserve"> Una vez verificado los soportes allegados por el contratista manifiesto que el/la contratista ha cumplido a la fecha con las obligaciones establecidas en el contrato.</t>
    </r>
  </si>
  <si>
    <t>SUPERVISOR/INTERVENTOR</t>
  </si>
  <si>
    <t>Alcalde Local de Suba</t>
  </si>
  <si>
    <t xml:space="preserve">Firma: </t>
  </si>
  <si>
    <t>APOYO A LA SUPERVISIÓN (CUANDO APLIQUE)</t>
  </si>
  <si>
    <t xml:space="preserve">CERTIFICACIÓN CALIDAD TRIBUTARIA DEL 
CONTRATISTA </t>
  </si>
  <si>
    <t>Declaración Juramentada</t>
  </si>
  <si>
    <t>Número de Contrato</t>
  </si>
  <si>
    <t>Yo,</t>
  </si>
  <si>
    <t>identificado con cédula de ciudanía No.</t>
  </si>
  <si>
    <t>DIGITE EL LUGAR DE EXPEDICIÓN DE SU DOCUMENTO</t>
  </si>
  <si>
    <t>expedida en la ciudad de</t>
  </si>
  <si>
    <t>INFORMACIÓN PERSONAL</t>
  </si>
  <si>
    <t>SI</t>
  </si>
  <si>
    <t>NO</t>
  </si>
  <si>
    <t>Soy Pensionado</t>
  </si>
  <si>
    <t>Devolución de saldos (No estoy obligado a cotizar pensión)</t>
  </si>
  <si>
    <r>
      <t>Soy Declarante de Renta año 20</t>
    </r>
    <r>
      <rPr>
        <u/>
        <sz val="11"/>
        <color theme="1"/>
        <rFont val="Garamond"/>
        <family val="1"/>
      </rPr>
      <t>24</t>
    </r>
  </si>
  <si>
    <t xml:space="preserve">Para efectos de la aplicación de la tabla de retención en la fuente de qué trata el artículo 383 Parágrafo 4 del artículo 1.2.4.1.17 del Decreto 1625 de 2016.
Haré uso de costos y deducciones asociadas a los pagos o abonos en cuenta por concepto de HONORARIOS; o por compensaciones por SERVICIOS PERSONALES. </t>
  </si>
  <si>
    <t>Solicito que al momento de la depuración de la base de la retención en la fuente sea tenida en cuenta la exención prevista en el numeral 10 del artículo 206 del Estatuto Tributario. Toda vez que cumplo con las previsiones del numeral 6 del artículo 1.2.4.1.6 del Decreto 1625 de 2016 modificado por el artículo 9 del Decreto 2231 de 2023.</t>
  </si>
  <si>
    <t>CERTIFICO QUE: (Seleccione con X para cada concepto que le aplique y anexe el soporte según corresponda):</t>
  </si>
  <si>
    <t>DEPURACIÓN CÁLCULO DE RENTA</t>
  </si>
  <si>
    <r>
      <t xml:space="preserve">¿Soy responsable del Impuesto a las ventas – IVA? 
</t>
    </r>
    <r>
      <rPr>
        <sz val="10"/>
        <color theme="1" tint="0.499984740745262"/>
        <rFont val="Garamond"/>
        <family val="1"/>
      </rPr>
      <t>(Anexar RUT y certificación de autorización de numeración de facturación electrónica)</t>
    </r>
  </si>
  <si>
    <r>
      <t xml:space="preserve">¿Hago aportes a cuenta AFC – Ahorro de Fomento a la Construcción-? 
</t>
    </r>
    <r>
      <rPr>
        <sz val="11"/>
        <color theme="1" tint="0.499984740745262"/>
        <rFont val="Garamond"/>
        <family val="1"/>
      </rPr>
      <t>(Anexar soporte de pago de aporte mensual)</t>
    </r>
  </si>
  <si>
    <r>
      <t xml:space="preserve">¿A la fecha hago aportes VOLUNTARIOS a pensión? 
</t>
    </r>
    <r>
      <rPr>
        <sz val="11"/>
        <color theme="1" tint="0.499984740745262"/>
        <rFont val="Garamond"/>
        <family val="1"/>
      </rPr>
      <t>(Anexar soporte de pago de aporte mensual)</t>
    </r>
  </si>
  <si>
    <r>
      <t xml:space="preserve">¿Aporto certificación de pago de intereses en préstamos de vivienda del año inmediatamente anterior?
</t>
    </r>
    <r>
      <rPr>
        <sz val="11"/>
        <color theme="1" tint="0.499984740745262"/>
        <rFont val="Garamond"/>
        <family val="1"/>
      </rPr>
      <t>(Anexar certificación en la primera cuenta)</t>
    </r>
  </si>
  <si>
    <r>
      <t xml:space="preserve">¿Aporto certificación de pagos a medicina prepagada y/o planes adicionales de salud del año inmediatamente anterior o del período objeto de pago?
</t>
    </r>
    <r>
      <rPr>
        <sz val="11"/>
        <color theme="1" tint="0.499984740745262"/>
        <rFont val="Garamond"/>
        <family val="1"/>
      </rPr>
      <t>(Anexar certificación en la primera cuenta)</t>
    </r>
  </si>
  <si>
    <r>
      <t xml:space="preserve">¿Certifico que tengo dependientes de acuerdo con los requisitos exigidos en el parágrafo 2 del artículo 387 del Estatuto Tributario y en concordancia con ley 2277 de 2022 y Art 388 del Estatuto Tributario; Decreto 1625 de 2016 artículo 1.2.4.1.6 y artículo 1.2.4.1.18 modificado por el artículo 9 del Decreto 2250 de 2017). base retención (10%) de los ingresos brutos y hasta máximos de 32 UVT?
</t>
    </r>
    <r>
      <rPr>
        <sz val="11"/>
        <color theme="1" tint="0.499984740745262"/>
        <rFont val="Garamond"/>
        <family val="1"/>
      </rPr>
      <t>(Anexar formato gco-gci-f137 y sus soportes)</t>
    </r>
  </si>
  <si>
    <t>SELECCIONE FECHA DE PRESENTACIÓN</t>
  </si>
  <si>
    <t>Se expide y firma a los</t>
  </si>
  <si>
    <t xml:space="preserve">dias del mes de </t>
  </si>
  <si>
    <t xml:space="preserve"> 2025.</t>
  </si>
  <si>
    <t>Firma:</t>
  </si>
  <si>
    <t>Nombre:</t>
  </si>
  <si>
    <t>C.C. N°: "de "&amp;ap6</t>
  </si>
  <si>
    <t>Dirección de Correspondencia:</t>
  </si>
  <si>
    <t>Teléfono de contacto:</t>
  </si>
  <si>
    <t>Correo electrónico institucional:</t>
  </si>
  <si>
    <t>Correo electrónico personal:</t>
  </si>
  <si>
    <t>SOLICITUD DE DEDUCCIÓN DE LA BASE DE LA RETENCIÓN EN LA FUENTE POR CONCEPTO DE DEPENDIENTES</t>
  </si>
  <si>
    <t>Código: GCO-GCI-F137
Versión: 04
Vigencia: 21 de febrero de 2025
Caso 124431</t>
  </si>
  <si>
    <t>Con la presente me permito solicitar la aplicación de la deducción mensual del 10% del total de mis ingresos brutos provenientes del CONTRATO de Prestación de Servicios N °</t>
  </si>
  <si>
    <r>
      <t xml:space="preserve">que suscribí con la </t>
    </r>
    <r>
      <rPr>
        <b/>
        <sz val="12"/>
        <rFont val="Garamond"/>
        <family val="1"/>
      </rPr>
      <t>ALCALDÍA LOCAL</t>
    </r>
  </si>
  <si>
    <r>
      <t xml:space="preserve">DE SUBA, </t>
    </r>
    <r>
      <rPr>
        <sz val="12"/>
        <color theme="1"/>
        <rFont val="Garamond"/>
        <family val="1"/>
      </rPr>
      <t xml:space="preserve">teniendo en cuenta que bajo la gravedad de juramento, </t>
    </r>
    <r>
      <rPr>
        <b/>
        <sz val="12"/>
        <color theme="1"/>
        <rFont val="Garamond"/>
        <family val="1"/>
      </rPr>
      <t>CERTIFICO</t>
    </r>
    <r>
      <rPr>
        <sz val="12"/>
        <color theme="1"/>
        <rFont val="Garamond"/>
        <family val="1"/>
      </rPr>
      <t xml:space="preserve"> que la(s) persona(s) que relacionó a continuación dependen de mí económicamente, situación que me otorga el derecho a tomar la deducción mencionada hasta un máximo de 32 UVT mensuales, en concordancia con ley 2277 de 2022 y  Art 388 del Estatuto Tributario; artículos 1.2.4.1.6 Decreto 1625 de 2016 y artículo 1.2.4.1.18 del Decreto 1625 de 2016 modificado por el artículo 9 del Decreto 2250 de 2017).</t>
    </r>
  </si>
  <si>
    <t>El cuerpo del formato se elabora de acuerdo con las necesidades de cada proceso</t>
  </si>
  <si>
    <t>FECHA DE SOLICITUD</t>
  </si>
  <si>
    <t>DÍA</t>
  </si>
  <si>
    <t>AÑO</t>
  </si>
  <si>
    <t>INFORMACIÓN DILIGENCIADA POR EL CONTRATISTA</t>
  </si>
  <si>
    <t>NOMBRES Y APELLIDOS DEL CONTRATISTA</t>
  </si>
  <si>
    <t>CÉDULA N°</t>
  </si>
  <si>
    <t>UBICACIÓN (PROYECTO-SITIO TRABAJO</t>
  </si>
  <si>
    <t>(601) 382 06 60</t>
  </si>
  <si>
    <t>RECUERDE: La deducción de la base de retención en la fuente por concepto de dependientes, no podrá ser solicitada por más de un contribuyente en relación con un mismo dependiente y su vigencia será hasta el 31 de diciembre de cada año.</t>
  </si>
  <si>
    <t>Relacione los datos del dependiente que desea declarar</t>
  </si>
  <si>
    <t>NOMBRES Y APELLIDOS</t>
  </si>
  <si>
    <t>PARENTESCO</t>
  </si>
  <si>
    <t>EDAD</t>
  </si>
  <si>
    <t>INGRESOS DEL DEPENDIENTE</t>
  </si>
  <si>
    <t>Marque con una X en el recuadro la (s) solicitud (es) que desea realizar.</t>
  </si>
  <si>
    <t>Los hijos que tengan hasta 18 años y dependan económicamente de usted.</t>
  </si>
  <si>
    <t>Requisito:</t>
  </si>
  <si>
    <t>Copia auténtica del Registro Civil de Nacimiento, en caso de no estar inscrito.</t>
  </si>
  <si>
    <t>Los hijos con edad entre 18 y 25 años a los cuales les está financiando su educación superior en instituciones certificadas por el ICFES o la autoridad oficial correspondiente; o programas técnico de educación no formal debidamente acreditados por la autoridad competente.</t>
  </si>
  <si>
    <t>Requisitos:</t>
  </si>
  <si>
    <t>Certificado de constancia de estudios del año en curso emitida por la institución de educación superior ó programas de educación no formal el cual debe contener la siguiente información:</t>
  </si>
  <si>
    <t>*</t>
  </si>
  <si>
    <t>Nombre del estudiante</t>
  </si>
  <si>
    <t>Nombre o razón Social y NIT de la entidad beneficiaria</t>
  </si>
  <si>
    <t>Los hijos con edad mayor a 23 años que se encuentren en situación de dependencia originada en factores físicos ó psicológicos</t>
  </si>
  <si>
    <t>Certificado emitido por Ministerio de Salud y Protecciór Social o la entidad determinada por las normas vigentes</t>
  </si>
  <si>
    <t>El cónyuge o compañero (a) permanente del contribuyente que se encuentre en situación de dependencia ya sea por ausencia de ingresos o ingresos menores el año anterior a 260 UVT o por dependencia originada en factores físicos o psicológicos que sea certificado por el Instituto Nacional de Medicina Legal.</t>
  </si>
  <si>
    <t>Copia auténtica del Registro Civil de Matrimonio, en caso de no estar inscrito.</t>
  </si>
  <si>
    <t>Para compañero (a) permanente: Escritura pública de unión marital de hecho o declaración de convivencia ante notario, en caso de no estar inscrito</t>
  </si>
  <si>
    <t>Certificación de Contador Público en la que conste la ausencia de ingresos o ingresos menores en el año a 10 salarios mínimos mensuales vigentes</t>
  </si>
  <si>
    <t>Certificado emitido por el Instituto Nacional de Medicina Legal en  caso de dependencia por factores físicos o psicológicos</t>
  </si>
  <si>
    <t>Los padres y los hermanos del contribuyente que se encuentren en dependencia ya sea por ausencia de ingresos ó ingresos en el año anterior a 260 UVT por dependencia originada en factores físicos ó psicológicos que sea certificado por el Instituto Nacional de Medicina Legal.</t>
  </si>
  <si>
    <t>Para el caso de los Padres: Copia auténtica del registro civil de nacimiento del trabajador</t>
  </si>
  <si>
    <t>Para el caso de los Hermanos: Copia auténtica del registro civil de nacimiento del trabajador y de sus hermanos donde acrediten el parentesco</t>
  </si>
  <si>
    <t xml:space="preserve">Certificación de Contador Público y copia de la Tarjeta Profesional en la que conste la ausencia de ingresos ó ingresos menores en el año anterior a 260 UVT </t>
  </si>
  <si>
    <t>Certificado emitido por el Instituto Nacional de Medicina Legal en  caso de dependencia por factores físicos ó psicológicos</t>
  </si>
  <si>
    <t>DECLARACIÓN JURAMENTADA</t>
  </si>
  <si>
    <t>DECLARO BAJO LA GRAVEDAD DE JURAMENTO QUE LA ANTERIOR INFORMACIÓN ES VERÍDICA Y PODRÁ SER COMPROBADA POR LA ENTIDAD CUANDO LO CONSIDERE CONVENIENTE. DECLARO QUE ES CIERTO Y VERDADERO QUE MIS BENEFICIARIOS RELACIONADOS EN ESTE FORMATO DEPENDEN ECÓMICAMENTE DE MÍ</t>
  </si>
  <si>
    <t>FIRMA DEL CONTRATISTA</t>
  </si>
  <si>
    <t>GUÍA DE DILIGENCIAMIENTO DEL FORMATO DE DEDUCIBLE POR CONCEPTO DE DEPENDIENTES</t>
  </si>
  <si>
    <t>Para diligenciar el formato tenga en cuenta los siguientes pasos:</t>
  </si>
  <si>
    <r>
      <rPr>
        <b/>
        <sz val="8"/>
        <color indexed="8"/>
        <rFont val="Garamond"/>
        <family val="1"/>
      </rPr>
      <t>FECHA DE SOLICITUD:</t>
    </r>
    <r>
      <rPr>
        <sz val="8"/>
        <color indexed="8"/>
        <rFont val="Garamond"/>
        <family val="1"/>
      </rPr>
      <t xml:space="preserve"> Registre la fecha de presentación del formato en la versión día, mes, año en la casilla correspondiente</t>
    </r>
  </si>
  <si>
    <r>
      <rPr>
        <b/>
        <sz val="8"/>
        <color indexed="8"/>
        <rFont val="Garamond"/>
        <family val="1"/>
      </rPr>
      <t>NOMBRE DEL CONTRATISTA:</t>
    </r>
    <r>
      <rPr>
        <sz val="8"/>
        <color indexed="8"/>
        <rFont val="Garamond"/>
        <family val="1"/>
      </rPr>
      <t xml:space="preserve"> Registre los nombres y apellidos de la persona que presenta la solicitud</t>
    </r>
  </si>
  <si>
    <r>
      <rPr>
        <b/>
        <sz val="8"/>
        <color indexed="8"/>
        <rFont val="Garamond"/>
        <family val="1"/>
      </rPr>
      <t xml:space="preserve">CÉDULA: </t>
    </r>
    <r>
      <rPr>
        <sz val="8"/>
        <color indexed="8"/>
        <rFont val="Garamond"/>
        <family val="1"/>
      </rPr>
      <t>Registre el número de cédula de quien presenta la solicitud</t>
    </r>
  </si>
  <si>
    <r>
      <rPr>
        <b/>
        <sz val="8"/>
        <color indexed="8"/>
        <rFont val="Garamond"/>
        <family val="1"/>
      </rPr>
      <t>UBICACIÓN LABORAL -SITIO DE TRABAJO:</t>
    </r>
    <r>
      <rPr>
        <sz val="8"/>
        <color indexed="8"/>
        <rFont val="Garamond"/>
        <family val="1"/>
      </rPr>
      <t xml:space="preserve"> Registre el área, dependencia y/o proyecto donde labora</t>
    </r>
  </si>
  <si>
    <r>
      <rPr>
        <b/>
        <sz val="8"/>
        <color indexed="8"/>
        <rFont val="Garamond"/>
        <family val="1"/>
      </rPr>
      <t>TELÉFONO:</t>
    </r>
    <r>
      <rPr>
        <sz val="8"/>
        <color indexed="8"/>
        <rFont val="Garamond"/>
        <family val="1"/>
      </rPr>
      <t>_ Registre el número de teléfono y extensión  del área ó dependencia donde labora</t>
    </r>
  </si>
  <si>
    <r>
      <rPr>
        <b/>
        <sz val="8"/>
        <color indexed="8"/>
        <rFont val="Garamond"/>
        <family val="1"/>
      </rPr>
      <t xml:space="preserve">NOMBRE: </t>
    </r>
    <r>
      <rPr>
        <sz val="8"/>
        <color indexed="8"/>
        <rFont val="Garamond"/>
        <family val="1"/>
      </rPr>
      <t>Registre el nombre y apellidos completos del familiar que declara como dependiente suyo.</t>
    </r>
  </si>
  <si>
    <r>
      <rPr>
        <b/>
        <sz val="8"/>
        <color indexed="8"/>
        <rFont val="Garamond"/>
        <family val="1"/>
      </rPr>
      <t>PARENTESCO:</t>
    </r>
    <r>
      <rPr>
        <sz val="8"/>
        <color indexed="8"/>
        <rFont val="Garamond"/>
        <family val="1"/>
      </rPr>
      <t xml:space="preserve"> Registre el parentesco del familiar que declara como dependiente suyo</t>
    </r>
  </si>
  <si>
    <r>
      <rPr>
        <b/>
        <sz val="8"/>
        <color indexed="8"/>
        <rFont val="Garamond"/>
        <family val="1"/>
      </rPr>
      <t xml:space="preserve">EDAD: </t>
    </r>
    <r>
      <rPr>
        <sz val="8"/>
        <color indexed="8"/>
        <rFont val="Garamond"/>
        <family val="1"/>
      </rPr>
      <t>Registre la edad del familiar que declara como dependiente suyo</t>
    </r>
  </si>
  <si>
    <r>
      <rPr>
        <b/>
        <sz val="8"/>
        <color indexed="8"/>
        <rFont val="Garamond"/>
        <family val="1"/>
      </rPr>
      <t>INGRESOS DEL DEPENDIENTE:</t>
    </r>
    <r>
      <rPr>
        <sz val="8"/>
        <color indexed="8"/>
        <rFont val="Garamond"/>
        <family val="1"/>
      </rPr>
      <t xml:space="preserve"> Registre los ingresos anuales del familiar que declara como dependiente suyo.</t>
    </r>
  </si>
  <si>
    <r>
      <rPr>
        <b/>
        <sz val="8"/>
        <color theme="1"/>
        <rFont val="Garamond"/>
        <family val="1"/>
      </rPr>
      <t xml:space="preserve">REQUISITO: </t>
    </r>
    <r>
      <rPr>
        <sz val="8"/>
        <color theme="1"/>
        <rFont val="Garamond"/>
        <family val="1"/>
      </rPr>
      <t xml:space="preserve">De acuerdo con los documentos requisito en cada caso de se debe anexar por una única vez y solo en caso de actualización o cambio en la información deberá allegarlo nuevamente </t>
    </r>
  </si>
  <si>
    <r>
      <rPr>
        <b/>
        <sz val="8"/>
        <color indexed="8"/>
        <rFont val="Garamond"/>
        <family val="1"/>
      </rPr>
      <t>FIRMA DEL CONTRATISTA</t>
    </r>
    <r>
      <rPr>
        <sz val="8"/>
        <color indexed="8"/>
        <rFont val="Garamond"/>
        <family val="1"/>
      </rPr>
      <t>: Registre la firma del contratista que está tramitando la solicitud</t>
    </r>
  </si>
  <si>
    <t>Bogotá, D.C.,</t>
  </si>
  <si>
    <t>Doctor:</t>
  </si>
  <si>
    <t>CESAR SALAMANCA ROJAS</t>
  </si>
  <si>
    <t>Ciudad</t>
  </si>
  <si>
    <t>Cordial saludo,</t>
  </si>
  <si>
    <t>Por medio de la presente, informo que a la fecha no dispongo de usuario razón por la cual durante el presente periodo no se me realizaron asignaciones al aplicativo ORFEO.</t>
  </si>
  <si>
    <t>Atentamente,</t>
  </si>
  <si>
    <t>C.C.No.</t>
  </si>
  <si>
    <t>Para el periodo comprendido entre el 1 de octubre al 31 de octubre 2025 no fue posible realizar esta actividad</t>
  </si>
  <si>
    <t xml:space="preserve">1- Se realizo verificación de pedido de elementos de aseo y cafetería y se firma recibido.
2 -Se legalizo con las firmas de funcionarios y contratistas de los traslados y reintegros.  </t>
  </si>
  <si>
    <t>Verificación elementos de inversión y traslados de elementos y depuración de inventarios.</t>
  </si>
  <si>
    <t>1-Acta de reunión de ingreso escaneadas y firmadas 
por los asistentes.
2-Carpeta Gestión Documental Ingresos por legalizar 
Almacén.
3-Carpeta Evidencia SECOP II Obligación 2</t>
  </si>
  <si>
    <t xml:space="preserve">1- Se realiza entrega de elementos de ferretería que se encuentra en bodega nuevos. 
</t>
  </si>
  <si>
    <t>Depuración bodegas Nuevos.</t>
  </si>
  <si>
    <t>1- Formato traslados anexados en PDF.
2- Carpeta Gestión Documental actas de Entrega
Almacén.
3- Carpeta Evidencia SECOP II Obligación 3</t>
  </si>
  <si>
    <t>1-Se entregan elementos de papelería y útiles de oficina para funcionamiento áreas FDL SUBA. 
2- Se realizó inventario en bodega elementos de consumo para verificar existencias del KÁRDEX en el mes de octubre</t>
  </si>
  <si>
    <t>Entrega elementos e Insumos del KARDEX.</t>
  </si>
  <si>
    <t>1- Formato entrega de elementos escaneados en PDF.
2- Carpeta Gestión Documental Entrega Papelería 
Almacén.
3- Carpeta Evidencia SECOP II Obligación 4.</t>
  </si>
  <si>
    <t>1-Se realizo organización de elementos de bodega nuevo.</t>
  </si>
  <si>
    <t>Desarrollo de actividades y procesos para funcionamiento de la entidad.</t>
  </si>
  <si>
    <t>1- Fotos y actas de evidencias subidas al SECOP II en el ítem 7 y carpetas renombrada soportes.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</si>
</sst>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6" formatCode="&quot;$&quot;\ #,##0;[Red]\-&quot;$&quot;\ #,##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
    <numFmt numFmtId="165" formatCode="[$-240A]d&quot; de &quot;mmmm&quot; de &quot;yyyy;@"/>
    <numFmt numFmtId="166" formatCode="&quot;$&quot;#,##0"/>
    <numFmt numFmtId="167" formatCode="0.0"/>
    <numFmt numFmtId="168" formatCode="[$-F800]dddd\,\ mmmm\ dd\,\ yyyy"/>
    <numFmt numFmtId="169" formatCode="_-* #,##0_-;\-* #,##0_-;_-* &quot;-&quot;_-;_-@"/>
    <numFmt numFmtId="170" formatCode="_-* #,##0_-;\-* #,##0_-;_-* &quot;-&quot;??_-;_-@_-"/>
    <numFmt numFmtId="171" formatCode="\$\ #,##0"/>
    <numFmt numFmtId="172" formatCode="0.000%"/>
    <numFmt numFmtId="173" formatCode="d\ mmmm"/>
    <numFmt numFmtId="174" formatCode="_(* #,##0.00_);_(* \(#,##0.00\);_(* &quot;-&quot;??_);_(@_)"/>
    <numFmt numFmtId="175" formatCode="[$-C0A]d\ &quot;de&quot;\ mmmm\ &quot;de&quot;\ yyyy;@"/>
    <numFmt numFmtId="176" formatCode="[$-240A]d&quot; de &quot;mmmm&quot; de &quot;yyyy"/>
    <numFmt numFmtId="177" formatCode="d/m/yyyy"/>
    <numFmt numFmtId="178" formatCode="_-&quot;$&quot;\ * #,##0_-;\-&quot;$&quot;\ * #,##0_-;_-&quot;$&quot;\ * &quot;-&quot;_-;_-@"/>
    <numFmt numFmtId="179" formatCode="dd/mm/yyyy;@"/>
  </numFmts>
  <fonts count="83">
    <font>
      <sz val="11"/>
      <color theme="1"/>
      <name val="Aptos Narrow"/>
      <family val="2"/>
      <scheme val="minor"/>
    </font>
    <font>
      <sz val="11"/>
      <color theme="1"/>
      <name val="Aptos Narrow"/>
      <family val="2"/>
      <scheme val="minor"/>
    </font>
    <font>
      <sz val="11"/>
      <color rgb="FF006100"/>
      <name val="Aptos Narrow"/>
      <family val="2"/>
      <scheme val="minor"/>
    </font>
    <font>
      <sz val="11"/>
      <color rgb="FF9C5700"/>
      <name val="Aptos Narrow"/>
      <family val="2"/>
      <scheme val="minor"/>
    </font>
    <font>
      <b/>
      <sz val="11"/>
      <color theme="1"/>
      <name val="Aptos Narrow"/>
      <family val="2"/>
      <scheme val="minor"/>
    </font>
    <font>
      <b/>
      <sz val="11"/>
      <color theme="1"/>
      <name val="Garamond"/>
      <family val="1"/>
    </font>
    <font>
      <u/>
      <sz val="12"/>
      <color theme="1"/>
      <name val="Garamond"/>
      <family val="1"/>
    </font>
    <font>
      <sz val="11"/>
      <color theme="1"/>
      <name val="Garamond"/>
      <family val="1"/>
    </font>
    <font>
      <b/>
      <sz val="11"/>
      <color theme="0"/>
      <name val="Garamond"/>
      <family val="1"/>
    </font>
    <font>
      <b/>
      <sz val="10"/>
      <color theme="1"/>
      <name val="Garamond"/>
      <family val="1"/>
    </font>
    <font>
      <b/>
      <sz val="11"/>
      <name val="Garamond"/>
      <family val="1"/>
    </font>
    <font>
      <u/>
      <sz val="11"/>
      <color theme="1"/>
      <name val="Garamond"/>
      <family val="1"/>
    </font>
    <font>
      <sz val="11"/>
      <color rgb="FF006100"/>
      <name val="Garamond"/>
      <family val="1"/>
    </font>
    <font>
      <b/>
      <i/>
      <u/>
      <sz val="11"/>
      <color theme="1"/>
      <name val="Garamond"/>
      <family val="1"/>
    </font>
    <font>
      <sz val="11"/>
      <color rgb="FF9C5700"/>
      <name val="Garamond"/>
      <family val="1"/>
    </font>
    <font>
      <b/>
      <sz val="12"/>
      <color theme="1"/>
      <name val="Garamond"/>
      <family val="1"/>
    </font>
    <font>
      <b/>
      <sz val="16"/>
      <color theme="1"/>
      <name val="Garamond"/>
      <family val="1"/>
    </font>
    <font>
      <u/>
      <sz val="10"/>
      <color rgb="FF0000FF"/>
      <name val="Arial"/>
      <family val="2"/>
      <charset val="1"/>
    </font>
    <font>
      <sz val="11"/>
      <color rgb="FF000000"/>
      <name val="Garamond"/>
      <family val="1"/>
    </font>
    <font>
      <sz val="10"/>
      <color rgb="FF000000"/>
      <name val="Times New Roman"/>
      <family val="1"/>
    </font>
    <font>
      <sz val="12"/>
      <name val="Garamond"/>
      <family val="1"/>
    </font>
    <font>
      <sz val="12"/>
      <color rgb="FF000000"/>
      <name val="Garamond"/>
      <family val="1"/>
    </font>
    <font>
      <sz val="11"/>
      <name val="Garamond"/>
      <family val="1"/>
    </font>
    <font>
      <b/>
      <sz val="12"/>
      <name val="Garamond"/>
      <family val="1"/>
    </font>
    <font>
      <sz val="10"/>
      <color theme="1"/>
      <name val="Garamond"/>
      <family val="1"/>
    </font>
    <font>
      <b/>
      <sz val="9"/>
      <color indexed="81"/>
      <name val="Tahoma"/>
      <family val="2"/>
    </font>
    <font>
      <sz val="8"/>
      <name val="Aptos Narrow"/>
      <family val="2"/>
      <scheme val="minor"/>
    </font>
    <font>
      <sz val="11"/>
      <color theme="0"/>
      <name val="Garamond"/>
      <family val="1"/>
    </font>
    <font>
      <sz val="8"/>
      <color theme="1"/>
      <name val="Garamond"/>
      <family val="1"/>
    </font>
    <font>
      <sz val="10"/>
      <color theme="0"/>
      <name val="Garamond"/>
      <family val="1"/>
    </font>
    <font>
      <sz val="12"/>
      <color theme="1"/>
      <name val="Garamond"/>
      <family val="1"/>
    </font>
    <font>
      <b/>
      <i/>
      <sz val="11"/>
      <color theme="1"/>
      <name val="Garamond"/>
      <family val="1"/>
    </font>
    <font>
      <b/>
      <sz val="8"/>
      <color indexed="8"/>
      <name val="Garamond"/>
      <family val="1"/>
    </font>
    <font>
      <sz val="8"/>
      <color indexed="8"/>
      <name val="Garamond"/>
      <family val="1"/>
    </font>
    <font>
      <b/>
      <sz val="8"/>
      <color theme="1"/>
      <name val="Garamond"/>
      <family val="1"/>
    </font>
    <font>
      <sz val="11"/>
      <color theme="1"/>
      <name val="Calibri"/>
      <family val="2"/>
    </font>
    <font>
      <sz val="11"/>
      <name val="Calibri"/>
      <family val="2"/>
    </font>
    <font>
      <b/>
      <sz val="16"/>
      <color rgb="FF000000"/>
      <name val="Calibri"/>
      <family val="2"/>
    </font>
    <font>
      <b/>
      <sz val="11"/>
      <color rgb="FFFFFFFF"/>
      <name val="Calibri"/>
      <family val="2"/>
    </font>
    <font>
      <sz val="11"/>
      <color rgb="FF000000"/>
      <name val="Calibri"/>
      <family val="2"/>
    </font>
    <font>
      <b/>
      <sz val="13"/>
      <color theme="1"/>
      <name val="Garamond"/>
      <family val="1"/>
    </font>
    <font>
      <b/>
      <sz val="11"/>
      <color rgb="FFFF0000"/>
      <name val="Calibri"/>
      <family val="2"/>
    </font>
    <font>
      <sz val="13"/>
      <name val="Garamond"/>
      <family val="1"/>
    </font>
    <font>
      <sz val="12"/>
      <color theme="0"/>
      <name val="Garamond"/>
      <family val="1"/>
    </font>
    <font>
      <sz val="11"/>
      <color theme="1"/>
      <name val="Aptos"/>
      <family val="2"/>
    </font>
    <font>
      <b/>
      <sz val="11"/>
      <color rgb="FFFFFFFF"/>
      <name val="Garamond"/>
      <family val="1"/>
    </font>
    <font>
      <sz val="10"/>
      <color rgb="FF000000"/>
      <name val="Garamond"/>
      <family val="1"/>
    </font>
    <font>
      <sz val="11"/>
      <color theme="1" tint="0.499984740745262"/>
      <name val="Garamond"/>
      <family val="1"/>
    </font>
    <font>
      <sz val="10"/>
      <color theme="1" tint="0.499984740745262"/>
      <name val="Garamond"/>
      <family val="1"/>
    </font>
    <font>
      <b/>
      <sz val="11"/>
      <color rgb="FFFF0000"/>
      <name val="Garamond"/>
      <family val="1"/>
    </font>
    <font>
      <sz val="11"/>
      <color rgb="FFFF0000"/>
      <name val="Garamond"/>
      <family val="1"/>
    </font>
    <font>
      <b/>
      <sz val="11"/>
      <color rgb="FF006100"/>
      <name val="Garamond"/>
      <family val="1"/>
    </font>
    <font>
      <sz val="10"/>
      <color rgb="FFFF0000"/>
      <name val="Garamond"/>
      <family val="1"/>
    </font>
    <font>
      <sz val="10"/>
      <name val="Calibri"/>
      <family val="2"/>
    </font>
    <font>
      <u/>
      <sz val="11"/>
      <color theme="10"/>
      <name val="Aptos Narrow"/>
      <family val="2"/>
      <scheme val="minor"/>
    </font>
    <font>
      <sz val="11"/>
      <color rgb="FFFF0000"/>
      <name val="Aptos"/>
      <family val="2"/>
    </font>
    <font>
      <b/>
      <sz val="11"/>
      <name val="Aptos Narrow"/>
      <family val="2"/>
      <scheme val="minor"/>
    </font>
    <font>
      <sz val="14"/>
      <color theme="1"/>
      <name val="Garamond"/>
      <family val="1"/>
    </font>
    <font>
      <sz val="11"/>
      <name val="Aptos Narrow"/>
      <family val="2"/>
      <scheme val="minor"/>
    </font>
    <font>
      <b/>
      <sz val="10"/>
      <color theme="0"/>
      <name val="Garamond"/>
      <family val="1"/>
    </font>
    <font>
      <sz val="10"/>
      <name val="Garamond"/>
      <family val="1"/>
    </font>
    <font>
      <u/>
      <sz val="10"/>
      <color theme="10"/>
      <name val="Garamond"/>
      <family val="1"/>
    </font>
    <font>
      <sz val="9"/>
      <color theme="0" tint="-0.34998626667073579"/>
      <name val="Garamond"/>
      <family val="1"/>
    </font>
    <font>
      <sz val="13"/>
      <color theme="1"/>
      <name val="Garamond"/>
      <family val="1"/>
    </font>
    <font>
      <sz val="13"/>
      <color theme="0"/>
      <name val="Garamond"/>
      <family val="1"/>
    </font>
    <font>
      <sz val="11"/>
      <name val="Aptos"/>
      <family val="2"/>
    </font>
    <font>
      <b/>
      <sz val="14"/>
      <color rgb="FF002060"/>
      <name val="Garamond"/>
      <family val="1"/>
    </font>
    <font>
      <sz val="10"/>
      <name val="Arial"/>
      <family val="2"/>
    </font>
    <font>
      <b/>
      <sz val="20"/>
      <color rgb="FF00B0F0"/>
      <name val="Garamond"/>
      <family val="1"/>
    </font>
    <font>
      <b/>
      <sz val="20"/>
      <color theme="1"/>
      <name val="Garamond"/>
      <family val="1"/>
    </font>
    <font>
      <sz val="11"/>
      <color indexed="8"/>
      <name val="Calibri"/>
      <family val="2"/>
    </font>
    <font>
      <b/>
      <sz val="12"/>
      <color theme="2" tint="-0.249977111117893"/>
      <name val="Garamond"/>
      <family val="1"/>
    </font>
    <font>
      <b/>
      <sz val="12"/>
      <color theme="0"/>
      <name val="Garamond"/>
      <family val="1"/>
    </font>
    <font>
      <b/>
      <sz val="12"/>
      <color rgb="FF00B0F0"/>
      <name val="Garamond"/>
      <family val="1"/>
    </font>
    <font>
      <b/>
      <sz val="14"/>
      <name val="Aptos Narrow"/>
      <family val="2"/>
      <scheme val="minor"/>
    </font>
    <font>
      <sz val="11"/>
      <color rgb="FFFF0000"/>
      <name val="Calibri"/>
      <family val="2"/>
    </font>
    <font>
      <b/>
      <sz val="10"/>
      <color rgb="FFFF0000"/>
      <name val="Garamond"/>
      <family val="1"/>
    </font>
    <font>
      <b/>
      <sz val="14"/>
      <color theme="1"/>
      <name val="Garamond"/>
      <family val="1"/>
    </font>
    <font>
      <u/>
      <sz val="11"/>
      <name val="Garamond"/>
      <family val="1"/>
    </font>
    <font>
      <sz val="7"/>
      <color theme="1"/>
      <name val="Times New Roman"/>
      <family val="1"/>
    </font>
    <font>
      <sz val="11"/>
      <color theme="1"/>
      <name val="Aptos Display"/>
      <family val="2"/>
      <scheme val="major"/>
    </font>
    <font>
      <sz val="10"/>
      <color rgb="FF00B050"/>
      <name val="Garamond"/>
      <family val="1"/>
    </font>
    <font>
      <sz val="10"/>
      <name val="Garamond"/>
      <family val="1"/>
    </font>
  </fonts>
  <fills count="23">
    <fill>
      <patternFill patternType="none"/>
    </fill>
    <fill>
      <patternFill patternType="gray125"/>
    </fill>
    <fill>
      <patternFill patternType="solid">
        <fgColor rgb="FFC6EFCE"/>
      </patternFill>
    </fill>
    <fill>
      <patternFill patternType="solid">
        <fgColor rgb="FFFFEB9C"/>
      </patternFill>
    </fill>
    <fill>
      <patternFill patternType="solid">
        <fgColor theme="0" tint="-0.14999847407452621"/>
        <bgColor indexed="64"/>
      </patternFill>
    </fill>
    <fill>
      <patternFill patternType="solid">
        <fgColor rgb="FFE4032E"/>
        <bgColor indexed="64"/>
      </patternFill>
    </fill>
    <fill>
      <patternFill patternType="solid">
        <fgColor theme="0"/>
        <bgColor indexed="64"/>
      </patternFill>
    </fill>
    <fill>
      <patternFill patternType="solid">
        <fgColor rgb="FFDA0F2C"/>
        <bgColor indexed="64"/>
      </patternFill>
    </fill>
    <fill>
      <patternFill patternType="solid">
        <fgColor rgb="FFEFB032"/>
        <bgColor indexed="64"/>
      </patternFill>
    </fill>
    <fill>
      <patternFill patternType="solid">
        <fgColor rgb="FFFFFF00"/>
        <bgColor indexed="64"/>
      </patternFill>
    </fill>
    <fill>
      <patternFill patternType="solid">
        <fgColor theme="4" tint="0.59999389629810485"/>
        <bgColor indexed="64"/>
      </patternFill>
    </fill>
    <fill>
      <patternFill patternType="solid">
        <fgColor rgb="FFDA0F2B"/>
      </patternFill>
    </fill>
    <fill>
      <patternFill patternType="solid">
        <fgColor theme="7" tint="0.79998168889431442"/>
        <bgColor indexed="64"/>
      </patternFill>
    </fill>
    <fill>
      <patternFill patternType="solid">
        <fgColor theme="0" tint="-4.9989318521683403E-2"/>
        <bgColor indexed="64"/>
      </patternFill>
    </fill>
    <fill>
      <patternFill patternType="solid">
        <fgColor rgb="FFFFC000"/>
        <bgColor indexed="64"/>
      </patternFill>
    </fill>
    <fill>
      <patternFill patternType="solid">
        <fgColor theme="1"/>
        <bgColor indexed="64"/>
      </patternFill>
    </fill>
    <fill>
      <patternFill patternType="solid">
        <fgColor theme="9" tint="0.79998168889431442"/>
        <bgColor indexed="64"/>
      </patternFill>
    </fill>
    <fill>
      <patternFill patternType="solid">
        <fgColor rgb="FFC6EFCE"/>
        <bgColor rgb="FFC6EFCE"/>
      </patternFill>
    </fill>
    <fill>
      <patternFill patternType="solid">
        <fgColor rgb="FFFF0000"/>
        <bgColor indexed="64"/>
      </patternFill>
    </fill>
    <fill>
      <patternFill patternType="solid">
        <fgColor theme="5" tint="0.39997558519241921"/>
        <bgColor indexed="64"/>
      </patternFill>
    </fill>
    <fill>
      <patternFill patternType="solid">
        <fgColor theme="9" tint="0.59999389629810485"/>
        <bgColor indexed="64"/>
      </patternFill>
    </fill>
    <fill>
      <patternFill patternType="solid">
        <fgColor theme="3" tint="0.499984740745262"/>
        <bgColor indexed="64"/>
      </patternFill>
    </fill>
    <fill>
      <patternFill patternType="solid">
        <fgColor rgb="FF0070C0"/>
        <bgColor indexed="64"/>
      </patternFill>
    </fill>
  </fills>
  <borders count="6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right/>
      <top style="thin">
        <color indexed="64"/>
      </top>
      <bottom style="thin">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auto="1"/>
      </left>
      <right/>
      <top/>
      <bottom/>
      <diagonal/>
    </border>
    <border>
      <left/>
      <right/>
      <top/>
      <bottom style="double">
        <color indexed="64"/>
      </bottom>
      <diagonal/>
    </border>
    <border>
      <left/>
      <right style="double">
        <color indexed="64"/>
      </right>
      <top/>
      <bottom/>
      <diagonal/>
    </border>
    <border>
      <left style="double">
        <color auto="1"/>
      </left>
      <right/>
      <top style="double">
        <color auto="1"/>
      </top>
      <bottom style="double">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indexed="64"/>
      </left>
      <right/>
      <top/>
      <bottom style="double">
        <color indexed="64"/>
      </bottom>
      <diagonal/>
    </border>
    <border>
      <left/>
      <right style="double">
        <color indexed="64"/>
      </right>
      <top/>
      <bottom style="double">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right/>
      <top style="thin">
        <color rgb="FF000000"/>
      </top>
      <bottom style="thin">
        <color rgb="FF000000"/>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rgb="FF000000"/>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double">
        <color indexed="64"/>
      </left>
      <right/>
      <top/>
      <bottom style="thin">
        <color indexed="64"/>
      </bottom>
      <diagonal/>
    </border>
    <border>
      <left/>
      <right style="double">
        <color indexed="64"/>
      </right>
      <top/>
      <bottom style="thin">
        <color indexed="64"/>
      </bottom>
      <diagonal/>
    </border>
  </borders>
  <cellStyleXfs count="19">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7" fillId="0" borderId="0" applyBorder="0" applyProtection="0"/>
    <xf numFmtId="0" fontId="19" fillId="0" borderId="0"/>
    <xf numFmtId="43" fontId="19" fillId="0" borderId="0" applyFont="0" applyFill="0" applyBorder="0" applyAlignment="0" applyProtection="0"/>
    <xf numFmtId="9" fontId="19" fillId="0" borderId="0" applyFont="0" applyFill="0" applyBorder="0" applyAlignment="0" applyProtection="0"/>
    <xf numFmtId="174" fontId="1" fillId="0" borderId="0" applyFont="0" applyFill="0" applyBorder="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67" fillId="0" borderId="0"/>
    <xf numFmtId="0" fontId="70" fillId="0" borderId="0"/>
    <xf numFmtId="0" fontId="1" fillId="0" borderId="0"/>
    <xf numFmtId="0" fontId="1" fillId="0" borderId="0"/>
    <xf numFmtId="0" fontId="1" fillId="0" borderId="0"/>
    <xf numFmtId="0" fontId="1" fillId="0" borderId="0"/>
  </cellStyleXfs>
  <cellXfs count="910">
    <xf numFmtId="0" fontId="0" fillId="0" borderId="0" xfId="0"/>
    <xf numFmtId="0" fontId="5" fillId="4" borderId="1"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5" fillId="4" borderId="3" xfId="0" applyFont="1" applyFill="1" applyBorder="1" applyAlignment="1" applyProtection="1">
      <alignment horizontal="center" vertical="center" wrapText="1"/>
      <protection hidden="1"/>
    </xf>
    <xf numFmtId="0" fontId="7" fillId="0" borderId="1" xfId="0" applyFont="1" applyBorder="1" applyProtection="1">
      <protection hidden="1"/>
    </xf>
    <xf numFmtId="0" fontId="8" fillId="5" borderId="5" xfId="4" applyFont="1" applyFill="1" applyBorder="1" applyAlignment="1" applyProtection="1">
      <alignment horizontal="center"/>
      <protection locked="0"/>
    </xf>
    <xf numFmtId="164" fontId="5" fillId="0" borderId="5" xfId="0" applyNumberFormat="1" applyFont="1" applyBorder="1" applyAlignment="1" applyProtection="1">
      <alignment horizontal="center"/>
      <protection hidden="1"/>
    </xf>
    <xf numFmtId="0" fontId="9" fillId="0" borderId="1" xfId="0" applyFont="1" applyBorder="1" applyAlignment="1" applyProtection="1">
      <alignment vertical="center" wrapText="1"/>
      <protection hidden="1"/>
    </xf>
    <xf numFmtId="0" fontId="7" fillId="0" borderId="1" xfId="0" applyFont="1" applyBorder="1" applyAlignment="1" applyProtection="1">
      <alignment vertical="center"/>
      <protection hidden="1"/>
    </xf>
    <xf numFmtId="165" fontId="8" fillId="5" borderId="5" xfId="4" applyNumberFormat="1" applyFont="1" applyFill="1" applyBorder="1" applyAlignment="1" applyProtection="1">
      <alignment horizontal="center"/>
      <protection locked="0"/>
    </xf>
    <xf numFmtId="0" fontId="7" fillId="0" borderId="1" xfId="0" applyFont="1" applyBorder="1" applyAlignment="1" applyProtection="1">
      <alignment wrapText="1"/>
      <protection hidden="1"/>
    </xf>
    <xf numFmtId="1" fontId="8" fillId="5" borderId="5" xfId="4" applyNumberFormat="1" applyFont="1" applyFill="1" applyBorder="1" applyAlignment="1" applyProtection="1">
      <alignment horizontal="center"/>
      <protection locked="0"/>
    </xf>
    <xf numFmtId="164" fontId="5" fillId="5" borderId="5" xfId="0" applyNumberFormat="1" applyFont="1" applyFill="1" applyBorder="1" applyAlignment="1" applyProtection="1">
      <alignment horizontal="center"/>
      <protection hidden="1"/>
    </xf>
    <xf numFmtId="0" fontId="11" fillId="0" borderId="7" xfId="0" applyFont="1" applyBorder="1" applyAlignment="1" applyProtection="1">
      <alignment horizontal="center" vertical="center" wrapText="1"/>
      <protection hidden="1"/>
    </xf>
    <xf numFmtId="0" fontId="0" fillId="6" borderId="0" xfId="0" applyFill="1"/>
    <xf numFmtId="0" fontId="7" fillId="0" borderId="0" xfId="0" applyFont="1" applyAlignment="1" applyProtection="1">
      <alignment vertical="center"/>
      <protection hidden="1"/>
    </xf>
    <xf numFmtId="0" fontId="18" fillId="6" borderId="0" xfId="7" applyFont="1" applyFill="1" applyAlignment="1">
      <alignment horizontal="left" vertical="center"/>
    </xf>
    <xf numFmtId="0" fontId="24" fillId="6" borderId="0" xfId="0" applyFont="1" applyFill="1" applyProtection="1">
      <protection locked="0"/>
    </xf>
    <xf numFmtId="0" fontId="24" fillId="0" borderId="0" xfId="0" applyFont="1" applyProtection="1">
      <protection locked="0"/>
    </xf>
    <xf numFmtId="0" fontId="24" fillId="0" borderId="0" xfId="0" applyFont="1" applyProtection="1">
      <protection hidden="1"/>
    </xf>
    <xf numFmtId="165" fontId="0" fillId="0" borderId="0" xfId="0" applyNumberFormat="1"/>
    <xf numFmtId="0" fontId="19" fillId="0" borderId="0" xfId="7" applyAlignment="1">
      <alignment horizontal="left" vertical="top"/>
    </xf>
    <xf numFmtId="9" fontId="0" fillId="0" borderId="0" xfId="9" applyFont="1" applyAlignment="1">
      <alignment horizontal="left" vertical="top"/>
    </xf>
    <xf numFmtId="10" fontId="0" fillId="0" borderId="0" xfId="9" applyNumberFormat="1" applyFont="1" applyAlignment="1">
      <alignment horizontal="left" vertical="top"/>
    </xf>
    <xf numFmtId="170" fontId="19" fillId="0" borderId="0" xfId="1" applyNumberFormat="1" applyFont="1" applyAlignment="1">
      <alignment horizontal="left" vertical="top"/>
    </xf>
    <xf numFmtId="0" fontId="7" fillId="6" borderId="0" xfId="0" applyFont="1" applyFill="1"/>
    <xf numFmtId="0" fontId="7" fillId="6" borderId="0" xfId="0" applyFont="1" applyFill="1" applyAlignment="1">
      <alignment vertical="center"/>
    </xf>
    <xf numFmtId="0" fontId="7" fillId="6" borderId="0" xfId="0" applyFont="1" applyFill="1" applyAlignment="1">
      <alignment horizontal="left" vertical="center"/>
    </xf>
    <xf numFmtId="0" fontId="24" fillId="6" borderId="0" xfId="0" applyFont="1" applyFill="1" applyAlignment="1" applyProtection="1">
      <alignment vertical="center"/>
      <protection locked="0"/>
    </xf>
    <xf numFmtId="44" fontId="19" fillId="0" borderId="0" xfId="2" applyFont="1" applyAlignment="1">
      <alignment horizontal="left" vertical="top"/>
    </xf>
    <xf numFmtId="43" fontId="19" fillId="0" borderId="0" xfId="1" applyFont="1" applyAlignment="1">
      <alignment horizontal="left" vertical="top"/>
    </xf>
    <xf numFmtId="0" fontId="0" fillId="0" borderId="0" xfId="0" applyAlignment="1">
      <alignment horizontal="center"/>
    </xf>
    <xf numFmtId="0" fontId="0" fillId="0" borderId="0" xfId="0" applyAlignment="1">
      <alignment wrapText="1"/>
    </xf>
    <xf numFmtId="0" fontId="28" fillId="6" borderId="0" xfId="0" applyFont="1" applyFill="1" applyAlignment="1">
      <alignment horizontal="right" vertical="center" wrapText="1"/>
    </xf>
    <xf numFmtId="0" fontId="7" fillId="6" borderId="0" xfId="0" applyFont="1" applyFill="1" applyAlignment="1">
      <alignment horizontal="right"/>
    </xf>
    <xf numFmtId="0" fontId="7" fillId="6" borderId="0" xfId="0" applyFont="1" applyFill="1" applyAlignment="1" applyProtection="1">
      <alignment vertical="center"/>
      <protection locked="0"/>
    </xf>
    <xf numFmtId="0" fontId="27" fillId="6" borderId="0" xfId="0" applyFont="1" applyFill="1" applyAlignment="1">
      <alignment vertical="center"/>
    </xf>
    <xf numFmtId="0" fontId="5" fillId="6" borderId="0" xfId="0" applyFont="1" applyFill="1" applyAlignment="1">
      <alignment vertical="center"/>
    </xf>
    <xf numFmtId="0" fontId="7" fillId="6" borderId="0" xfId="0" applyFont="1" applyFill="1" applyAlignment="1" applyProtection="1">
      <alignment wrapText="1"/>
      <protection locked="0"/>
    </xf>
    <xf numFmtId="0" fontId="22" fillId="6" borderId="0" xfId="0" applyFont="1" applyFill="1" applyProtection="1">
      <protection locked="0"/>
    </xf>
    <xf numFmtId="165" fontId="22" fillId="6" borderId="0" xfId="0" applyNumberFormat="1" applyFont="1" applyFill="1" applyProtection="1">
      <protection locked="0"/>
    </xf>
    <xf numFmtId="165" fontId="22" fillId="6" borderId="0" xfId="0" applyNumberFormat="1" applyFont="1" applyFill="1"/>
    <xf numFmtId="0" fontId="22" fillId="6" borderId="0" xfId="0" applyFont="1" applyFill="1"/>
    <xf numFmtId="0" fontId="7" fillId="6" borderId="0" xfId="0" applyFont="1" applyFill="1" applyAlignment="1" applyProtection="1">
      <alignment vertical="center" wrapText="1"/>
      <protection locked="0"/>
    </xf>
    <xf numFmtId="0" fontId="0" fillId="6" borderId="0" xfId="0" applyFill="1" applyAlignment="1">
      <alignment wrapText="1"/>
    </xf>
    <xf numFmtId="0" fontId="7" fillId="6" borderId="0" xfId="0" applyFont="1" applyFill="1" applyAlignment="1" applyProtection="1">
      <alignment horizontal="justify" vertical="center"/>
      <protection locked="0"/>
    </xf>
    <xf numFmtId="0" fontId="31" fillId="6" borderId="0" xfId="0" applyFont="1" applyFill="1" applyAlignment="1" applyProtection="1">
      <alignment vertical="top" wrapText="1"/>
      <protection locked="0"/>
    </xf>
    <xf numFmtId="165" fontId="7" fillId="6" borderId="0" xfId="0" applyNumberFormat="1" applyFont="1" applyFill="1" applyAlignment="1" applyProtection="1">
      <alignment vertical="center"/>
      <protection locked="0"/>
    </xf>
    <xf numFmtId="0" fontId="7" fillId="0" borderId="0" xfId="0" applyFont="1" applyAlignment="1" applyProtection="1">
      <alignment horizontal="center" vertical="center"/>
      <protection hidden="1"/>
    </xf>
    <xf numFmtId="0" fontId="7" fillId="0" borderId="0" xfId="0" applyFont="1" applyAlignment="1" applyProtection="1">
      <alignment horizontal="left" vertical="center"/>
      <protection hidden="1"/>
    </xf>
    <xf numFmtId="42" fontId="7" fillId="0" borderId="0" xfId="3" applyFont="1" applyFill="1" applyAlignment="1" applyProtection="1">
      <alignment vertical="center"/>
      <protection hidden="1"/>
    </xf>
    <xf numFmtId="168" fontId="7" fillId="0" borderId="0" xfId="0" applyNumberFormat="1" applyFont="1" applyAlignment="1" applyProtection="1">
      <alignment vertical="center"/>
      <protection hidden="1"/>
    </xf>
    <xf numFmtId="165" fontId="8" fillId="14" borderId="5" xfId="4" applyNumberFormat="1" applyFont="1" applyFill="1" applyBorder="1" applyAlignment="1" applyProtection="1">
      <alignment horizontal="center"/>
      <protection locked="0"/>
    </xf>
    <xf numFmtId="0" fontId="7" fillId="0" borderId="6" xfId="0" applyFont="1" applyBorder="1" applyProtection="1">
      <protection hidden="1"/>
    </xf>
    <xf numFmtId="0" fontId="7" fillId="0" borderId="3" xfId="0" applyFont="1" applyBorder="1" applyProtection="1">
      <protection hidden="1"/>
    </xf>
    <xf numFmtId="0" fontId="9" fillId="6" borderId="18" xfId="0" applyFont="1" applyFill="1" applyBorder="1" applyProtection="1">
      <protection hidden="1"/>
    </xf>
    <xf numFmtId="0" fontId="24" fillId="0" borderId="0" xfId="0" applyFont="1"/>
    <xf numFmtId="0" fontId="0" fillId="6" borderId="0" xfId="0" applyFill="1" applyAlignment="1">
      <alignment horizontal="left"/>
    </xf>
    <xf numFmtId="0" fontId="43" fillId="6" borderId="0" xfId="0" applyFont="1" applyFill="1" applyAlignment="1">
      <alignment horizontal="center" vertical="center" wrapText="1"/>
    </xf>
    <xf numFmtId="0" fontId="30" fillId="6" borderId="0" xfId="0" applyFont="1" applyFill="1"/>
    <xf numFmtId="0" fontId="30" fillId="6" borderId="0" xfId="0" applyFont="1" applyFill="1" applyAlignment="1">
      <alignment horizontal="left"/>
    </xf>
    <xf numFmtId="0" fontId="30" fillId="6" borderId="0" xfId="0" applyFont="1" applyFill="1" applyAlignment="1">
      <alignment vertical="center"/>
    </xf>
    <xf numFmtId="0" fontId="30" fillId="6" borderId="0" xfId="0" applyFont="1" applyFill="1" applyAlignment="1">
      <alignment vertical="top"/>
    </xf>
    <xf numFmtId="0" fontId="24" fillId="6" borderId="18" xfId="0" applyFont="1" applyFill="1" applyBorder="1" applyProtection="1">
      <protection hidden="1"/>
    </xf>
    <xf numFmtId="0" fontId="24" fillId="6" borderId="19" xfId="0" applyFont="1" applyFill="1" applyBorder="1" applyProtection="1">
      <protection hidden="1"/>
    </xf>
    <xf numFmtId="0" fontId="24" fillId="6" borderId="0" xfId="0" applyFont="1" applyFill="1" applyAlignment="1" applyProtection="1">
      <alignment vertical="center"/>
      <protection hidden="1"/>
    </xf>
    <xf numFmtId="0" fontId="24" fillId="6" borderId="22" xfId="0" applyFont="1" applyFill="1" applyBorder="1" applyAlignment="1" applyProtection="1">
      <alignment vertical="center"/>
      <protection hidden="1"/>
    </xf>
    <xf numFmtId="0" fontId="24" fillId="6" borderId="0" xfId="0" applyFont="1" applyFill="1"/>
    <xf numFmtId="0" fontId="24" fillId="6" borderId="0" xfId="0" applyFont="1" applyFill="1" applyAlignment="1">
      <alignment vertical="center"/>
    </xf>
    <xf numFmtId="0" fontId="9" fillId="6" borderId="0" xfId="0" applyFont="1" applyFill="1" applyAlignment="1" applyProtection="1">
      <alignment vertical="center"/>
      <protection hidden="1"/>
    </xf>
    <xf numFmtId="0" fontId="29" fillId="6" borderId="17" xfId="0" applyFont="1" applyFill="1" applyBorder="1" applyAlignment="1" applyProtection="1">
      <alignment vertical="center"/>
      <protection hidden="1"/>
    </xf>
    <xf numFmtId="0" fontId="9" fillId="6" borderId="20" xfId="0" applyFont="1" applyFill="1" applyBorder="1" applyAlignment="1" applyProtection="1">
      <alignment horizontal="left" vertical="top"/>
      <protection hidden="1"/>
    </xf>
    <xf numFmtId="0" fontId="9" fillId="6" borderId="0" xfId="0" applyFont="1" applyFill="1" applyAlignment="1" applyProtection="1">
      <alignment horizontal="left" vertical="top"/>
      <protection hidden="1"/>
    </xf>
    <xf numFmtId="0" fontId="9" fillId="6" borderId="22" xfId="0" applyFont="1" applyFill="1" applyBorder="1" applyAlignment="1" applyProtection="1">
      <alignment horizontal="left" vertical="top"/>
      <protection hidden="1"/>
    </xf>
    <xf numFmtId="0" fontId="30" fillId="6" borderId="0" xfId="0" applyFont="1" applyFill="1" applyAlignment="1" applyProtection="1">
      <alignment horizontal="left" vertical="center"/>
      <protection hidden="1"/>
    </xf>
    <xf numFmtId="0" fontId="30" fillId="6" borderId="0" xfId="0" applyFont="1" applyFill="1" applyAlignment="1" applyProtection="1">
      <alignment vertical="center"/>
      <protection hidden="1"/>
    </xf>
    <xf numFmtId="0" fontId="30" fillId="6" borderId="0" xfId="0" applyFont="1" applyFill="1" applyProtection="1">
      <protection hidden="1"/>
    </xf>
    <xf numFmtId="0" fontId="7" fillId="6" borderId="0" xfId="0" applyFont="1" applyFill="1" applyProtection="1">
      <protection hidden="1"/>
    </xf>
    <xf numFmtId="0" fontId="15" fillId="6" borderId="7" xfId="0" applyFont="1" applyFill="1" applyBorder="1" applyProtection="1">
      <protection hidden="1"/>
    </xf>
    <xf numFmtId="0" fontId="0" fillId="6" borderId="0" xfId="0" applyFill="1" applyAlignment="1" applyProtection="1">
      <alignment horizontal="left"/>
      <protection hidden="1"/>
    </xf>
    <xf numFmtId="0" fontId="18" fillId="6" borderId="0" xfId="7" applyFont="1" applyFill="1" applyAlignment="1" applyProtection="1">
      <alignment horizontal="left" vertical="center"/>
      <protection hidden="1"/>
    </xf>
    <xf numFmtId="0" fontId="21" fillId="6" borderId="0" xfId="7" applyFont="1" applyFill="1" applyAlignment="1" applyProtection="1">
      <alignment horizontal="left" vertical="center"/>
      <protection hidden="1"/>
    </xf>
    <xf numFmtId="0" fontId="27" fillId="6" borderId="0" xfId="7" applyFont="1" applyFill="1" applyAlignment="1" applyProtection="1">
      <alignment horizontal="left" vertical="center"/>
      <protection hidden="1"/>
    </xf>
    <xf numFmtId="0" fontId="21" fillId="6" borderId="0" xfId="7" applyFont="1" applyFill="1" applyAlignment="1" applyProtection="1">
      <alignment vertical="center"/>
      <protection hidden="1"/>
    </xf>
    <xf numFmtId="0" fontId="21" fillId="6" borderId="0" xfId="7" applyFont="1" applyFill="1" applyAlignment="1" applyProtection="1">
      <alignment horizontal="left"/>
      <protection hidden="1"/>
    </xf>
    <xf numFmtId="0" fontId="20" fillId="6" borderId="16" xfId="7" applyFont="1" applyFill="1" applyBorder="1" applyAlignment="1" applyProtection="1">
      <alignment horizontal="center" wrapText="1"/>
      <protection hidden="1"/>
    </xf>
    <xf numFmtId="0" fontId="9" fillId="6" borderId="20" xfId="0" applyFont="1" applyFill="1" applyBorder="1" applyProtection="1">
      <protection hidden="1"/>
    </xf>
    <xf numFmtId="0" fontId="7" fillId="0" borderId="0" xfId="0" applyFont="1" applyAlignment="1" applyProtection="1">
      <alignment horizontal="center" vertical="center" wrapText="1"/>
      <protection hidden="1"/>
    </xf>
    <xf numFmtId="0" fontId="22" fillId="0" borderId="14" xfId="7" applyFont="1" applyBorder="1" applyAlignment="1" applyProtection="1">
      <alignment horizontal="left" vertical="top" wrapText="1"/>
      <protection hidden="1"/>
    </xf>
    <xf numFmtId="0" fontId="10" fillId="0" borderId="14" xfId="7" applyFont="1" applyBorder="1" applyAlignment="1" applyProtection="1">
      <alignment horizontal="center" vertical="top" wrapText="1"/>
      <protection hidden="1"/>
    </xf>
    <xf numFmtId="171" fontId="18" fillId="0" borderId="14" xfId="7" applyNumberFormat="1" applyFont="1" applyBorder="1" applyAlignment="1" applyProtection="1">
      <alignment horizontal="center" vertical="top" shrinkToFit="1"/>
      <protection hidden="1"/>
    </xf>
    <xf numFmtId="1" fontId="7" fillId="0" borderId="14" xfId="8" applyNumberFormat="1" applyFont="1" applyBorder="1" applyAlignment="1" applyProtection="1">
      <alignment horizontal="center" wrapText="1"/>
      <protection hidden="1"/>
    </xf>
    <xf numFmtId="0" fontId="10" fillId="11" borderId="14" xfId="7" applyFont="1" applyFill="1" applyBorder="1" applyAlignment="1" applyProtection="1">
      <alignment horizontal="left" vertical="top" wrapText="1" indent="3"/>
      <protection hidden="1"/>
    </xf>
    <xf numFmtId="171" fontId="45" fillId="11" borderId="14" xfId="7" applyNumberFormat="1" applyFont="1" applyFill="1" applyBorder="1" applyAlignment="1" applyProtection="1">
      <alignment horizontal="center" vertical="top" shrinkToFit="1"/>
      <protection hidden="1"/>
    </xf>
    <xf numFmtId="0" fontId="46" fillId="0" borderId="0" xfId="7" applyFont="1" applyAlignment="1" applyProtection="1">
      <alignment horizontal="left" vertical="top"/>
      <protection hidden="1"/>
    </xf>
    <xf numFmtId="1" fontId="18" fillId="0" borderId="14" xfId="7" applyNumberFormat="1" applyFont="1" applyBorder="1" applyAlignment="1" applyProtection="1">
      <alignment horizontal="center" vertical="top" shrinkToFit="1"/>
      <protection hidden="1"/>
    </xf>
    <xf numFmtId="172" fontId="18" fillId="0" borderId="14" xfId="7" applyNumberFormat="1" applyFont="1" applyBorder="1" applyAlignment="1" applyProtection="1">
      <alignment horizontal="center" vertical="top" shrinkToFit="1"/>
      <protection hidden="1"/>
    </xf>
    <xf numFmtId="173" fontId="29" fillId="6" borderId="18" xfId="0" applyNumberFormat="1" applyFont="1" applyFill="1" applyBorder="1" applyAlignment="1" applyProtection="1">
      <alignment vertical="center"/>
      <protection hidden="1"/>
    </xf>
    <xf numFmtId="0" fontId="29" fillId="6" borderId="26" xfId="0" applyFont="1" applyFill="1" applyBorder="1" applyAlignment="1" applyProtection="1">
      <alignment vertical="center"/>
      <protection hidden="1"/>
    </xf>
    <xf numFmtId="173" fontId="29" fillId="6" borderId="21" xfId="0" applyNumberFormat="1" applyFont="1" applyFill="1" applyBorder="1" applyAlignment="1" applyProtection="1">
      <alignment vertical="center"/>
      <protection hidden="1"/>
    </xf>
    <xf numFmtId="0" fontId="4" fillId="16" borderId="0" xfId="0" applyFont="1" applyFill="1" applyAlignment="1">
      <alignment horizontal="center" vertical="center"/>
    </xf>
    <xf numFmtId="0" fontId="7" fillId="6" borderId="0" xfId="0" applyFont="1" applyFill="1" applyAlignment="1" applyProtection="1">
      <alignment vertical="center"/>
      <protection hidden="1"/>
    </xf>
    <xf numFmtId="170" fontId="7" fillId="6" borderId="0" xfId="1" applyNumberFormat="1" applyFont="1" applyFill="1"/>
    <xf numFmtId="164" fontId="7" fillId="0" borderId="5" xfId="0" applyNumberFormat="1" applyFont="1" applyBorder="1" applyAlignment="1" applyProtection="1">
      <alignment horizontal="center"/>
      <protection hidden="1"/>
    </xf>
    <xf numFmtId="170" fontId="5" fillId="9" borderId="0" xfId="1" applyNumberFormat="1" applyFont="1" applyFill="1"/>
    <xf numFmtId="165" fontId="7" fillId="6" borderId="0" xfId="0" applyNumberFormat="1" applyFont="1" applyFill="1" applyProtection="1">
      <protection hidden="1"/>
    </xf>
    <xf numFmtId="0" fontId="41" fillId="0" borderId="0" xfId="0" applyFont="1" applyAlignment="1">
      <alignment horizontal="center"/>
    </xf>
    <xf numFmtId="0" fontId="38" fillId="15" borderId="1" xfId="0" applyFont="1" applyFill="1" applyBorder="1" applyAlignment="1">
      <alignment horizontal="center" vertical="center"/>
    </xf>
    <xf numFmtId="0" fontId="0" fillId="0" borderId="1" xfId="0" applyBorder="1"/>
    <xf numFmtId="3" fontId="7" fillId="6" borderId="0" xfId="0" applyNumberFormat="1" applyFont="1" applyFill="1" applyAlignment="1" applyProtection="1">
      <alignment vertical="center"/>
      <protection hidden="1"/>
    </xf>
    <xf numFmtId="176" fontId="5" fillId="0" borderId="14" xfId="0" applyNumberFormat="1" applyFont="1" applyBorder="1"/>
    <xf numFmtId="177" fontId="7" fillId="0" borderId="14" xfId="0" applyNumberFormat="1" applyFont="1" applyBorder="1"/>
    <xf numFmtId="177" fontId="5" fillId="0" borderId="14" xfId="0" applyNumberFormat="1" applyFont="1" applyBorder="1"/>
    <xf numFmtId="0" fontId="7" fillId="0" borderId="0" xfId="0" applyFont="1"/>
    <xf numFmtId="0" fontId="49" fillId="0" borderId="0" xfId="0" applyFont="1"/>
    <xf numFmtId="0" fontId="50" fillId="0" borderId="0" xfId="0" applyFont="1"/>
    <xf numFmtId="169" fontId="7" fillId="0" borderId="0" xfId="0" applyNumberFormat="1" applyFont="1"/>
    <xf numFmtId="1" fontId="7" fillId="0" borderId="14" xfId="0" applyNumberFormat="1" applyFont="1" applyBorder="1"/>
    <xf numFmtId="164" fontId="5" fillId="0" borderId="0" xfId="0" applyNumberFormat="1" applyFont="1"/>
    <xf numFmtId="1" fontId="7" fillId="0" borderId="0" xfId="0" applyNumberFormat="1" applyFont="1"/>
    <xf numFmtId="0" fontId="5" fillId="0" borderId="14" xfId="0" applyFont="1" applyBorder="1"/>
    <xf numFmtId="0" fontId="5" fillId="0" borderId="0" xfId="0" applyFont="1"/>
    <xf numFmtId="0" fontId="51" fillId="17" borderId="14" xfId="0" applyFont="1" applyFill="1" applyBorder="1"/>
    <xf numFmtId="1" fontId="12" fillId="17" borderId="14" xfId="0" applyNumberFormat="1" applyFont="1" applyFill="1" applyBorder="1"/>
    <xf numFmtId="178" fontId="7" fillId="0" borderId="0" xfId="0" applyNumberFormat="1" applyFont="1"/>
    <xf numFmtId="0" fontId="7" fillId="0" borderId="14" xfId="0" applyFont="1" applyBorder="1"/>
    <xf numFmtId="178" fontId="7" fillId="0" borderId="14" xfId="0" applyNumberFormat="1" applyFont="1" applyBorder="1"/>
    <xf numFmtId="164" fontId="18" fillId="6" borderId="0" xfId="7" applyNumberFormat="1" applyFont="1" applyFill="1" applyAlignment="1">
      <alignment horizontal="left" vertical="center"/>
    </xf>
    <xf numFmtId="0" fontId="52" fillId="6" borderId="18" xfId="0" applyFont="1" applyFill="1" applyBorder="1" applyProtection="1">
      <protection hidden="1"/>
    </xf>
    <xf numFmtId="0" fontId="52" fillId="6" borderId="21" xfId="0" applyFont="1" applyFill="1" applyBorder="1" applyAlignment="1" applyProtection="1">
      <alignment vertical="center"/>
      <protection hidden="1"/>
    </xf>
    <xf numFmtId="0" fontId="52" fillId="6" borderId="0" xfId="0" applyFont="1" applyFill="1" applyAlignment="1" applyProtection="1">
      <alignment vertical="center"/>
      <protection hidden="1"/>
    </xf>
    <xf numFmtId="0" fontId="38" fillId="15" borderId="5" xfId="0" applyFont="1" applyFill="1" applyBorder="1" applyAlignment="1">
      <alignment horizontal="center" vertical="center"/>
    </xf>
    <xf numFmtId="0" fontId="35" fillId="0" borderId="1" xfId="0" applyFont="1" applyBorder="1"/>
    <xf numFmtId="0" fontId="35" fillId="0" borderId="1" xfId="0" applyFont="1" applyBorder="1" applyAlignment="1">
      <alignment horizontal="center"/>
    </xf>
    <xf numFmtId="179" fontId="7" fillId="0" borderId="14" xfId="0" applyNumberFormat="1" applyFont="1" applyBorder="1"/>
    <xf numFmtId="165" fontId="20" fillId="6" borderId="0" xfId="7" applyNumberFormat="1" applyFont="1" applyFill="1" applyAlignment="1" applyProtection="1">
      <alignment wrapText="1"/>
      <protection hidden="1"/>
    </xf>
    <xf numFmtId="1" fontId="30" fillId="6" borderId="0" xfId="0" applyNumberFormat="1" applyFont="1" applyFill="1" applyAlignment="1" applyProtection="1">
      <alignment horizontal="left" vertical="center"/>
      <protection hidden="1"/>
    </xf>
    <xf numFmtId="0" fontId="56" fillId="6" borderId="0" xfId="0" applyFont="1" applyFill="1" applyAlignment="1">
      <alignment vertical="top" wrapText="1"/>
    </xf>
    <xf numFmtId="0" fontId="54" fillId="0" borderId="0" xfId="12" applyAlignment="1">
      <alignment horizontal="left" vertical="center"/>
    </xf>
    <xf numFmtId="0" fontId="29" fillId="6" borderId="0" xfId="0" applyFont="1" applyFill="1"/>
    <xf numFmtId="165" fontId="57" fillId="6" borderId="18" xfId="0" applyNumberFormat="1" applyFont="1" applyFill="1" applyBorder="1" applyAlignment="1" applyProtection="1">
      <alignment vertical="center"/>
      <protection hidden="1"/>
    </xf>
    <xf numFmtId="165" fontId="57" fillId="6" borderId="19" xfId="0" applyNumberFormat="1" applyFont="1" applyFill="1" applyBorder="1" applyAlignment="1" applyProtection="1">
      <alignment vertical="center"/>
      <protection hidden="1"/>
    </xf>
    <xf numFmtId="165" fontId="57" fillId="6" borderId="21" xfId="0" applyNumberFormat="1" applyFont="1" applyFill="1" applyBorder="1" applyAlignment="1" applyProtection="1">
      <alignment vertical="center"/>
      <protection hidden="1"/>
    </xf>
    <xf numFmtId="165" fontId="57" fillId="6" borderId="27" xfId="0" applyNumberFormat="1" applyFont="1" applyFill="1" applyBorder="1" applyAlignment="1" applyProtection="1">
      <alignment vertical="center"/>
      <protection hidden="1"/>
    </xf>
    <xf numFmtId="0" fontId="57" fillId="6" borderId="18" xfId="0" applyFont="1" applyFill="1" applyBorder="1" applyAlignment="1" applyProtection="1">
      <alignment vertical="center"/>
      <protection hidden="1"/>
    </xf>
    <xf numFmtId="0" fontId="57" fillId="6" borderId="19" xfId="0" applyFont="1" applyFill="1" applyBorder="1" applyAlignment="1" applyProtection="1">
      <alignment vertical="center"/>
      <protection hidden="1"/>
    </xf>
    <xf numFmtId="0" fontId="57" fillId="6" borderId="21" xfId="0" applyFont="1" applyFill="1" applyBorder="1" applyAlignment="1" applyProtection="1">
      <alignment vertical="center"/>
      <protection hidden="1"/>
    </xf>
    <xf numFmtId="0" fontId="57" fillId="6" borderId="27" xfId="0" applyFont="1" applyFill="1" applyBorder="1" applyAlignment="1" applyProtection="1">
      <alignment vertical="center"/>
      <protection hidden="1"/>
    </xf>
    <xf numFmtId="3" fontId="57" fillId="6" borderId="18" xfId="0" applyNumberFormat="1" applyFont="1" applyFill="1" applyBorder="1" applyAlignment="1" applyProtection="1">
      <alignment vertical="center"/>
      <protection hidden="1"/>
    </xf>
    <xf numFmtId="3" fontId="57" fillId="6" borderId="19" xfId="0" applyNumberFormat="1" applyFont="1" applyFill="1" applyBorder="1" applyAlignment="1" applyProtection="1">
      <alignment vertical="center"/>
      <protection hidden="1"/>
    </xf>
    <xf numFmtId="3" fontId="57" fillId="6" borderId="21" xfId="0" applyNumberFormat="1" applyFont="1" applyFill="1" applyBorder="1" applyAlignment="1" applyProtection="1">
      <alignment vertical="center"/>
      <protection hidden="1"/>
    </xf>
    <xf numFmtId="3" fontId="57" fillId="6" borderId="27" xfId="0" applyNumberFormat="1" applyFont="1" applyFill="1" applyBorder="1" applyAlignment="1" applyProtection="1">
      <alignment vertical="center"/>
      <protection hidden="1"/>
    </xf>
    <xf numFmtId="164" fontId="57" fillId="6" borderId="18" xfId="2" applyNumberFormat="1" applyFont="1" applyFill="1" applyBorder="1" applyAlignment="1" applyProtection="1">
      <alignment vertical="center"/>
      <protection hidden="1"/>
    </xf>
    <xf numFmtId="164" fontId="57" fillId="6" borderId="19" xfId="2" applyNumberFormat="1" applyFont="1" applyFill="1" applyBorder="1" applyAlignment="1" applyProtection="1">
      <alignment vertical="center"/>
      <protection hidden="1"/>
    </xf>
    <xf numFmtId="164" fontId="57" fillId="6" borderId="21" xfId="2" applyNumberFormat="1" applyFont="1" applyFill="1" applyBorder="1" applyAlignment="1" applyProtection="1">
      <alignment vertical="center"/>
      <protection hidden="1"/>
    </xf>
    <xf numFmtId="164" fontId="57" fillId="6" borderId="27" xfId="2" applyNumberFormat="1" applyFont="1" applyFill="1" applyBorder="1" applyAlignment="1" applyProtection="1">
      <alignment vertical="center"/>
      <protection hidden="1"/>
    </xf>
    <xf numFmtId="1" fontId="30" fillId="6" borderId="0" xfId="0" applyNumberFormat="1" applyFont="1" applyFill="1" applyAlignment="1" applyProtection="1">
      <alignment horizontal="left"/>
      <protection hidden="1"/>
    </xf>
    <xf numFmtId="0" fontId="7" fillId="0" borderId="0" xfId="0" applyFont="1" applyAlignment="1">
      <alignment horizontal="center" vertical="center"/>
    </xf>
    <xf numFmtId="0" fontId="24" fillId="0" borderId="0" xfId="0" applyFont="1" applyAlignment="1" applyProtection="1">
      <alignment horizontal="center" vertical="center"/>
      <protection hidden="1"/>
    </xf>
    <xf numFmtId="0" fontId="24" fillId="0" borderId="0" xfId="0" applyFont="1" applyAlignment="1" applyProtection="1">
      <alignment horizontal="left" vertical="center"/>
      <protection hidden="1"/>
    </xf>
    <xf numFmtId="0" fontId="24" fillId="0" borderId="0" xfId="0" applyFont="1" applyAlignment="1">
      <alignment horizontal="center" vertical="center"/>
    </xf>
    <xf numFmtId="14" fontId="24" fillId="0" borderId="0" xfId="0" applyNumberFormat="1" applyFont="1" applyAlignment="1" applyProtection="1">
      <alignment horizontal="center" vertical="center"/>
      <protection hidden="1"/>
    </xf>
    <xf numFmtId="14" fontId="24" fillId="0" borderId="0" xfId="0" applyNumberFormat="1" applyFont="1" applyAlignment="1" applyProtection="1">
      <alignment vertical="center"/>
      <protection hidden="1"/>
    </xf>
    <xf numFmtId="0" fontId="24" fillId="0" borderId="1" xfId="0" applyFont="1" applyBorder="1" applyAlignment="1" applyProtection="1">
      <alignment horizontal="center" vertical="center"/>
      <protection hidden="1"/>
    </xf>
    <xf numFmtId="0" fontId="24" fillId="0" borderId="6" xfId="0" applyFont="1" applyBorder="1" applyAlignment="1">
      <alignment horizontal="center" vertical="center"/>
    </xf>
    <xf numFmtId="0" fontId="59" fillId="0" borderId="0" xfId="0" applyFont="1" applyAlignment="1">
      <alignment horizontal="center" vertical="center" wrapText="1"/>
    </xf>
    <xf numFmtId="0" fontId="59" fillId="15" borderId="0" xfId="0" applyFont="1" applyFill="1" applyAlignment="1">
      <alignment horizontal="center" vertical="center" wrapText="1"/>
    </xf>
    <xf numFmtId="0" fontId="59" fillId="15" borderId="0" xfId="0" applyFont="1" applyFill="1" applyAlignment="1">
      <alignment horizontal="left" vertical="center" wrapText="1"/>
    </xf>
    <xf numFmtId="0" fontId="59" fillId="15" borderId="1" xfId="0" applyFont="1" applyFill="1" applyBorder="1" applyAlignment="1">
      <alignment horizontal="center" vertical="center" wrapText="1"/>
    </xf>
    <xf numFmtId="49" fontId="59" fillId="15" borderId="0" xfId="0" applyNumberFormat="1" applyFont="1" applyFill="1" applyAlignment="1">
      <alignment horizontal="center" vertical="center" wrapText="1"/>
    </xf>
    <xf numFmtId="0" fontId="59" fillId="15" borderId="0" xfId="0" applyFont="1" applyFill="1" applyAlignment="1" applyProtection="1">
      <alignment horizontal="center" vertical="center" wrapText="1"/>
      <protection hidden="1"/>
    </xf>
    <xf numFmtId="49" fontId="46" fillId="0" borderId="1" xfId="0" applyNumberFormat="1" applyFont="1" applyBorder="1" applyAlignment="1" applyProtection="1">
      <alignment horizontal="center" vertical="center"/>
      <protection hidden="1"/>
    </xf>
    <xf numFmtId="0" fontId="24" fillId="0" borderId="1" xfId="0" applyFont="1" applyBorder="1" applyAlignment="1" applyProtection="1">
      <alignment horizontal="left" vertical="center"/>
      <protection hidden="1"/>
    </xf>
    <xf numFmtId="0" fontId="60" fillId="0" borderId="1" xfId="6" applyFont="1" applyBorder="1" applyAlignment="1" applyProtection="1">
      <alignment horizontal="left" vertical="center"/>
      <protection hidden="1"/>
    </xf>
    <xf numFmtId="169" fontId="46" fillId="0" borderId="1" xfId="0" applyNumberFormat="1" applyFont="1" applyBorder="1" applyAlignment="1" applyProtection="1">
      <alignment horizontal="right" vertical="center"/>
      <protection hidden="1"/>
    </xf>
    <xf numFmtId="164" fontId="46" fillId="0" borderId="1" xfId="0" applyNumberFormat="1" applyFont="1" applyBorder="1" applyAlignment="1" applyProtection="1">
      <alignment horizontal="center" vertical="center"/>
      <protection hidden="1"/>
    </xf>
    <xf numFmtId="169" fontId="46" fillId="0" borderId="1" xfId="3" applyNumberFormat="1" applyFont="1" applyFill="1" applyBorder="1" applyAlignment="1" applyProtection="1">
      <alignment horizontal="right" vertical="center"/>
      <protection hidden="1"/>
    </xf>
    <xf numFmtId="165" fontId="24" fillId="0" borderId="1" xfId="4" applyNumberFormat="1" applyFont="1" applyFill="1" applyBorder="1" applyAlignment="1" applyProtection="1">
      <alignment vertical="center"/>
      <protection locked="0"/>
    </xf>
    <xf numFmtId="0" fontId="24" fillId="0" borderId="1" xfId="4" applyNumberFormat="1" applyFont="1" applyFill="1" applyBorder="1" applyAlignment="1" applyProtection="1">
      <alignment vertical="center"/>
      <protection locked="0"/>
    </xf>
    <xf numFmtId="0" fontId="24" fillId="0" borderId="1" xfId="0" applyFont="1" applyBorder="1" applyAlignment="1">
      <alignment horizontal="left"/>
    </xf>
    <xf numFmtId="0" fontId="24" fillId="0" borderId="1" xfId="0" applyFont="1" applyBorder="1"/>
    <xf numFmtId="0" fontId="46" fillId="0" borderId="1" xfId="0" applyFont="1" applyBorder="1" applyAlignment="1" applyProtection="1">
      <alignment horizontal="center" vertical="center"/>
      <protection hidden="1"/>
    </xf>
    <xf numFmtId="1" fontId="46" fillId="0" borderId="1" xfId="0" applyNumberFormat="1" applyFont="1" applyBorder="1" applyAlignment="1" applyProtection="1">
      <alignment horizontal="center" vertical="center"/>
      <protection hidden="1"/>
    </xf>
    <xf numFmtId="165" fontId="24" fillId="0" borderId="1" xfId="0" applyNumberFormat="1" applyFont="1" applyBorder="1" applyAlignment="1" applyProtection="1">
      <alignment horizontal="center" vertical="center"/>
      <protection hidden="1"/>
    </xf>
    <xf numFmtId="3" fontId="24" fillId="0" borderId="1" xfId="0" applyNumberFormat="1" applyFont="1" applyBorder="1" applyAlignment="1" applyProtection="1">
      <alignment horizontal="center" vertical="center"/>
      <protection hidden="1"/>
    </xf>
    <xf numFmtId="0" fontId="46" fillId="0" borderId="1" xfId="0" applyFont="1" applyBorder="1" applyAlignment="1" applyProtection="1">
      <alignment horizontal="right" vertical="center"/>
      <protection hidden="1"/>
    </xf>
    <xf numFmtId="0" fontId="46" fillId="0" borderId="1" xfId="6" applyFont="1" applyBorder="1" applyAlignment="1" applyProtection="1">
      <alignment horizontal="left" vertical="center"/>
      <protection hidden="1"/>
    </xf>
    <xf numFmtId="1" fontId="46" fillId="0" borderId="1" xfId="6" applyNumberFormat="1" applyFont="1" applyBorder="1" applyAlignment="1" applyProtection="1">
      <alignment horizontal="right"/>
      <protection hidden="1"/>
    </xf>
    <xf numFmtId="41" fontId="60" fillId="0" borderId="1" xfId="6" applyNumberFormat="1" applyFont="1" applyBorder="1" applyAlignment="1" applyProtection="1">
      <alignment horizontal="left" vertical="center"/>
      <protection hidden="1"/>
    </xf>
    <xf numFmtId="41" fontId="60" fillId="0" borderId="1" xfId="0" applyNumberFormat="1" applyFont="1" applyBorder="1" applyAlignment="1" applyProtection="1">
      <alignment horizontal="center" vertical="center"/>
      <protection hidden="1"/>
    </xf>
    <xf numFmtId="0" fontId="60" fillId="0" borderId="1" xfId="0" applyFont="1" applyBorder="1" applyAlignment="1" applyProtection="1">
      <alignment horizontal="center" vertical="center"/>
      <protection hidden="1"/>
    </xf>
    <xf numFmtId="164" fontId="46" fillId="0" borderId="1" xfId="3" applyNumberFormat="1" applyFont="1" applyFill="1" applyBorder="1" applyAlignment="1" applyProtection="1">
      <alignment horizontal="center" vertical="center"/>
      <protection hidden="1"/>
    </xf>
    <xf numFmtId="169" fontId="46" fillId="0" borderId="1" xfId="0" applyNumberFormat="1" applyFont="1" applyBorder="1" applyAlignment="1">
      <alignment horizontal="right" vertical="center"/>
    </xf>
    <xf numFmtId="0" fontId="24" fillId="0" borderId="1" xfId="0" applyFont="1" applyBorder="1" applyAlignment="1">
      <alignment horizontal="center"/>
    </xf>
    <xf numFmtId="0" fontId="24" fillId="0" borderId="5" xfId="0" applyFont="1" applyBorder="1" applyAlignment="1">
      <alignment horizontal="center"/>
    </xf>
    <xf numFmtId="0" fontId="24" fillId="0" borderId="1" xfId="0" applyFont="1" applyBorder="1" applyAlignment="1">
      <alignment horizontal="center" vertical="center"/>
    </xf>
    <xf numFmtId="0" fontId="46" fillId="0" borderId="1" xfId="6" applyFont="1" applyBorder="1" applyAlignment="1" applyProtection="1">
      <alignment vertical="center"/>
      <protection hidden="1"/>
    </xf>
    <xf numFmtId="49" fontId="24" fillId="0" borderId="1" xfId="0" applyNumberFormat="1" applyFont="1" applyBorder="1" applyAlignment="1">
      <alignment horizontal="right"/>
    </xf>
    <xf numFmtId="164" fontId="46" fillId="0" borderId="1" xfId="0" applyNumberFormat="1" applyFont="1" applyBorder="1" applyAlignment="1">
      <alignment horizontal="center" vertical="center"/>
    </xf>
    <xf numFmtId="165" fontId="24" fillId="0" borderId="1" xfId="4" applyNumberFormat="1" applyFont="1" applyFill="1" applyBorder="1" applyAlignment="1">
      <alignment vertical="center"/>
    </xf>
    <xf numFmtId="1" fontId="24" fillId="0" borderId="1" xfId="0" applyNumberFormat="1" applyFont="1" applyBorder="1" applyAlignment="1">
      <alignment horizontal="center"/>
    </xf>
    <xf numFmtId="49" fontId="46" fillId="0" borderId="1" xfId="6" applyNumberFormat="1" applyFont="1" applyBorder="1" applyAlignment="1" applyProtection="1">
      <alignment horizontal="right"/>
      <protection hidden="1"/>
    </xf>
    <xf numFmtId="0" fontId="46" fillId="0" borderId="1" xfId="0" applyFont="1" applyBorder="1" applyAlignment="1" applyProtection="1">
      <alignment horizontal="left" vertical="center"/>
      <protection hidden="1"/>
    </xf>
    <xf numFmtId="0" fontId="24" fillId="0" borderId="5" xfId="0" applyFont="1" applyBorder="1" applyAlignment="1">
      <alignment horizontal="center" vertical="center"/>
    </xf>
    <xf numFmtId="3" fontId="46" fillId="0" borderId="1" xfId="0" applyNumberFormat="1" applyFont="1" applyBorder="1" applyAlignment="1">
      <alignment horizontal="right" vertical="center"/>
    </xf>
    <xf numFmtId="0" fontId="46" fillId="0" borderId="6" xfId="0" applyFont="1" applyBorder="1" applyAlignment="1" applyProtection="1">
      <alignment horizontal="left" vertical="center"/>
      <protection hidden="1"/>
    </xf>
    <xf numFmtId="0" fontId="24" fillId="0" borderId="6" xfId="0" applyFont="1" applyBorder="1" applyAlignment="1">
      <alignment horizontal="left"/>
    </xf>
    <xf numFmtId="0" fontId="24" fillId="0" borderId="0" xfId="0" applyFont="1" applyAlignment="1">
      <alignment horizontal="left" vertical="center"/>
    </xf>
    <xf numFmtId="0" fontId="24" fillId="0" borderId="0" xfId="0" applyFont="1" applyAlignment="1">
      <alignment horizontal="center"/>
    </xf>
    <xf numFmtId="6" fontId="46" fillId="0" borderId="1" xfId="0" applyNumberFormat="1" applyFont="1" applyBorder="1" applyAlignment="1">
      <alignment horizontal="right" vertical="center"/>
    </xf>
    <xf numFmtId="0" fontId="24" fillId="0" borderId="6" xfId="0" applyFont="1" applyBorder="1" applyAlignment="1">
      <alignment horizontal="center"/>
    </xf>
    <xf numFmtId="0" fontId="24" fillId="0" borderId="6" xfId="0" applyFont="1" applyBorder="1"/>
    <xf numFmtId="165" fontId="24" fillId="0" borderId="6" xfId="4" applyNumberFormat="1" applyFont="1" applyFill="1" applyBorder="1" applyAlignment="1">
      <alignment vertical="center"/>
    </xf>
    <xf numFmtId="1" fontId="24" fillId="0" borderId="6" xfId="0" applyNumberFormat="1" applyFont="1" applyBorder="1" applyAlignment="1">
      <alignment horizontal="center"/>
    </xf>
    <xf numFmtId="169" fontId="46" fillId="0" borderId="6" xfId="0" applyNumberFormat="1" applyFont="1" applyBorder="1" applyAlignment="1">
      <alignment horizontal="right" vertical="center"/>
    </xf>
    <xf numFmtId="0" fontId="46" fillId="0" borderId="1" xfId="0" applyFont="1" applyBorder="1" applyAlignment="1" applyProtection="1">
      <alignment horizontal="center"/>
      <protection hidden="1"/>
    </xf>
    <xf numFmtId="1" fontId="46" fillId="0" borderId="1" xfId="0" applyNumberFormat="1" applyFont="1" applyBorder="1" applyAlignment="1" applyProtection="1">
      <alignment horizontal="center"/>
      <protection hidden="1"/>
    </xf>
    <xf numFmtId="49" fontId="46" fillId="0" borderId="6" xfId="0" applyNumberFormat="1" applyFont="1" applyBorder="1" applyAlignment="1" applyProtection="1">
      <alignment horizontal="center" vertical="center"/>
      <protection hidden="1"/>
    </xf>
    <xf numFmtId="164" fontId="46" fillId="0" borderId="6" xfId="0" applyNumberFormat="1" applyFont="1" applyBorder="1" applyAlignment="1">
      <alignment horizontal="center" vertical="center"/>
    </xf>
    <xf numFmtId="0" fontId="24" fillId="0" borderId="8" xfId="0" applyFont="1" applyBorder="1" applyAlignment="1">
      <alignment horizontal="center"/>
    </xf>
    <xf numFmtId="169" fontId="46" fillId="0" borderId="1" xfId="0" applyNumberFormat="1" applyFont="1" applyBorder="1" applyAlignment="1">
      <alignment horizontal="right" vertical="center" wrapText="1"/>
    </xf>
    <xf numFmtId="0" fontId="24" fillId="0" borderId="6" xfId="0" applyFont="1" applyBorder="1" applyAlignment="1" applyProtection="1">
      <alignment horizontal="left" vertical="center"/>
      <protection hidden="1"/>
    </xf>
    <xf numFmtId="0" fontId="60" fillId="0" borderId="6" xfId="6" applyFont="1" applyBorder="1" applyAlignment="1" applyProtection="1">
      <alignment horizontal="left" vertical="center"/>
      <protection hidden="1"/>
    </xf>
    <xf numFmtId="165" fontId="24" fillId="0" borderId="6" xfId="4" applyNumberFormat="1" applyFont="1" applyFill="1" applyBorder="1" applyAlignment="1" applyProtection="1">
      <alignment vertical="center"/>
      <protection locked="0"/>
    </xf>
    <xf numFmtId="0" fontId="24" fillId="0" borderId="6" xfId="4" applyNumberFormat="1" applyFont="1" applyFill="1" applyBorder="1" applyAlignment="1" applyProtection="1">
      <alignment vertical="center"/>
      <protection locked="0"/>
    </xf>
    <xf numFmtId="0" fontId="24" fillId="0" borderId="6" xfId="0" applyFont="1" applyBorder="1" applyAlignment="1" applyProtection="1">
      <alignment horizontal="center" vertical="center"/>
      <protection hidden="1"/>
    </xf>
    <xf numFmtId="0" fontId="46" fillId="0" borderId="6" xfId="0" applyFont="1" applyBorder="1" applyAlignment="1" applyProtection="1">
      <alignment horizontal="center" vertical="center"/>
      <protection hidden="1"/>
    </xf>
    <xf numFmtId="1" fontId="46" fillId="0" borderId="6" xfId="0" applyNumberFormat="1" applyFont="1" applyBorder="1" applyAlignment="1" applyProtection="1">
      <alignment horizontal="center" vertical="center"/>
      <protection hidden="1"/>
    </xf>
    <xf numFmtId="0" fontId="46" fillId="0" borderId="6" xfId="6" applyFont="1" applyBorder="1" applyAlignment="1" applyProtection="1">
      <alignment vertical="center"/>
      <protection hidden="1"/>
    </xf>
    <xf numFmtId="0" fontId="46" fillId="0" borderId="6" xfId="0" applyFont="1" applyBorder="1" applyAlignment="1" applyProtection="1">
      <alignment horizontal="right" vertical="center"/>
      <protection hidden="1"/>
    </xf>
    <xf numFmtId="169" fontId="46" fillId="0" borderId="6" xfId="0" applyNumberFormat="1" applyFont="1" applyBorder="1" applyAlignment="1" applyProtection="1">
      <alignment horizontal="right" vertical="center"/>
      <protection hidden="1"/>
    </xf>
    <xf numFmtId="164" fontId="46" fillId="0" borderId="6" xfId="0" applyNumberFormat="1" applyFont="1" applyBorder="1" applyAlignment="1" applyProtection="1">
      <alignment horizontal="center" vertical="center"/>
      <protection hidden="1"/>
    </xf>
    <xf numFmtId="169" fontId="46" fillId="0" borderId="6" xfId="3" applyNumberFormat="1" applyFont="1" applyFill="1" applyBorder="1" applyAlignment="1" applyProtection="1">
      <alignment horizontal="right" vertical="center"/>
      <protection hidden="1"/>
    </xf>
    <xf numFmtId="164" fontId="46" fillId="0" borderId="6" xfId="3" applyNumberFormat="1" applyFont="1" applyFill="1" applyBorder="1" applyAlignment="1" applyProtection="1">
      <alignment horizontal="center" vertical="center"/>
      <protection hidden="1"/>
    </xf>
    <xf numFmtId="0" fontId="46" fillId="0" borderId="6" xfId="0" applyFont="1" applyBorder="1" applyAlignment="1" applyProtection="1">
      <alignment horizontal="center"/>
      <protection hidden="1"/>
    </xf>
    <xf numFmtId="1" fontId="46" fillId="0" borderId="6" xfId="0" applyNumberFormat="1" applyFont="1" applyBorder="1" applyAlignment="1" applyProtection="1">
      <alignment horizontal="center"/>
      <protection hidden="1"/>
    </xf>
    <xf numFmtId="0" fontId="46" fillId="0" borderId="6" xfId="6" applyFont="1" applyBorder="1" applyAlignment="1" applyProtection="1">
      <alignment horizontal="left" vertical="center"/>
      <protection hidden="1"/>
    </xf>
    <xf numFmtId="165" fontId="24" fillId="0" borderId="6" xfId="0" applyNumberFormat="1" applyFont="1" applyBorder="1" applyAlignment="1" applyProtection="1">
      <alignment horizontal="center" vertical="center"/>
      <protection hidden="1"/>
    </xf>
    <xf numFmtId="0" fontId="46" fillId="0" borderId="48" xfId="0" applyFont="1" applyBorder="1" applyAlignment="1" applyProtection="1">
      <alignment horizontal="right" vertical="center"/>
      <protection hidden="1"/>
    </xf>
    <xf numFmtId="1" fontId="46" fillId="0" borderId="6" xfId="6" applyNumberFormat="1" applyFont="1" applyBorder="1" applyAlignment="1" applyProtection="1">
      <alignment horizontal="right"/>
      <protection hidden="1"/>
    </xf>
    <xf numFmtId="0" fontId="46" fillId="0" borderId="1" xfId="0" applyFont="1" applyBorder="1"/>
    <xf numFmtId="0" fontId="24" fillId="0" borderId="5" xfId="0" applyFont="1" applyBorder="1" applyAlignment="1" applyProtection="1">
      <alignment horizontal="center" vertical="center"/>
      <protection hidden="1"/>
    </xf>
    <xf numFmtId="0" fontId="61" fillId="0" borderId="0" xfId="12" applyNumberFormat="1" applyFont="1" applyFill="1" applyBorder="1" applyAlignment="1">
      <alignment horizontal="left" vertical="center"/>
    </xf>
    <xf numFmtId="0" fontId="60" fillId="0" borderId="0" xfId="6" applyFont="1" applyBorder="1" applyAlignment="1" applyProtection="1">
      <alignment horizontal="left" vertical="center"/>
      <protection hidden="1"/>
    </xf>
    <xf numFmtId="0" fontId="24" fillId="0" borderId="4" xfId="0" applyFont="1" applyBorder="1" applyAlignment="1">
      <alignment horizontal="center" vertical="center"/>
    </xf>
    <xf numFmtId="41" fontId="60" fillId="0" borderId="6" xfId="0" applyNumberFormat="1" applyFont="1" applyBorder="1" applyAlignment="1" applyProtection="1">
      <alignment horizontal="center" vertical="center"/>
      <protection hidden="1"/>
    </xf>
    <xf numFmtId="0" fontId="7" fillId="0" borderId="0" xfId="0" applyFont="1" applyAlignment="1">
      <alignment vertical="center"/>
    </xf>
    <xf numFmtId="0" fontId="62" fillId="13" borderId="0" xfId="0" applyFont="1" applyFill="1" applyProtection="1">
      <protection hidden="1"/>
    </xf>
    <xf numFmtId="0" fontId="46" fillId="0" borderId="5" xfId="6" applyFont="1" applyBorder="1" applyAlignment="1" applyProtection="1">
      <alignment horizontal="center" vertical="center"/>
      <protection hidden="1"/>
    </xf>
    <xf numFmtId="0" fontId="46" fillId="0" borderId="1" xfId="6" quotePrefix="1" applyFont="1" applyBorder="1" applyAlignment="1" applyProtection="1">
      <alignment horizontal="right" vertical="center"/>
      <protection hidden="1"/>
    </xf>
    <xf numFmtId="0" fontId="61" fillId="0" borderId="0" xfId="12" applyFont="1" applyFill="1" applyAlignment="1" applyProtection="1">
      <alignment horizontal="left" vertical="center"/>
      <protection hidden="1"/>
    </xf>
    <xf numFmtId="0" fontId="60" fillId="0" borderId="1" xfId="0" applyFont="1" applyBorder="1" applyAlignment="1" applyProtection="1">
      <alignment horizontal="left" vertical="center"/>
      <protection hidden="1"/>
    </xf>
    <xf numFmtId="0" fontId="24" fillId="0" borderId="1" xfId="6" applyFont="1" applyBorder="1" applyAlignment="1" applyProtection="1">
      <alignment horizontal="left" vertical="center"/>
      <protection hidden="1"/>
    </xf>
    <xf numFmtId="164" fontId="46" fillId="0" borderId="1" xfId="3" applyNumberFormat="1" applyFont="1" applyFill="1" applyBorder="1" applyAlignment="1" applyProtection="1">
      <alignment horizontal="left" vertical="center"/>
      <protection hidden="1"/>
    </xf>
    <xf numFmtId="0" fontId="46" fillId="0" borderId="48" xfId="6" applyFont="1" applyBorder="1" applyAlignment="1" applyProtection="1">
      <alignment vertical="center"/>
      <protection hidden="1"/>
    </xf>
    <xf numFmtId="0" fontId="61" fillId="0" borderId="0" xfId="12" applyFont="1" applyFill="1" applyAlignment="1">
      <alignment horizontal="left" vertical="center"/>
    </xf>
    <xf numFmtId="169" fontId="46" fillId="0" borderId="6" xfId="0" applyNumberFormat="1" applyFont="1" applyBorder="1" applyAlignment="1" applyProtection="1">
      <alignment horizontal="center" vertical="center"/>
      <protection hidden="1"/>
    </xf>
    <xf numFmtId="0" fontId="61" fillId="0" borderId="0" xfId="12" applyFont="1" applyFill="1"/>
    <xf numFmtId="0" fontId="63" fillId="6" borderId="0" xfId="0" applyFont="1" applyFill="1" applyAlignment="1">
      <alignment vertical="center"/>
    </xf>
    <xf numFmtId="0" fontId="63" fillId="6" borderId="0" xfId="0" applyFont="1" applyFill="1"/>
    <xf numFmtId="0" fontId="64" fillId="6" borderId="0" xfId="7" applyFont="1" applyFill="1" applyAlignment="1" applyProtection="1">
      <alignment horizontal="left" vertical="center"/>
      <protection hidden="1"/>
    </xf>
    <xf numFmtId="0" fontId="40" fillId="6" borderId="0" xfId="0" applyFont="1" applyFill="1" applyAlignment="1">
      <alignment vertical="center"/>
    </xf>
    <xf numFmtId="0" fontId="40" fillId="6" borderId="0" xfId="0" applyFont="1" applyFill="1" applyAlignment="1" applyProtection="1">
      <alignment horizontal="left" vertical="center"/>
      <protection hidden="1"/>
    </xf>
    <xf numFmtId="3" fontId="63" fillId="6" borderId="0" xfId="0" applyNumberFormat="1" applyFont="1" applyFill="1" applyAlignment="1" applyProtection="1">
      <alignment vertical="center"/>
      <protection hidden="1"/>
    </xf>
    <xf numFmtId="3" fontId="63" fillId="6" borderId="0" xfId="0" applyNumberFormat="1" applyFont="1" applyFill="1" applyAlignment="1" applyProtection="1">
      <alignment horizontal="center" vertical="center"/>
      <protection hidden="1"/>
    </xf>
    <xf numFmtId="49" fontId="46" fillId="0" borderId="6" xfId="6" applyNumberFormat="1" applyFont="1" applyBorder="1" applyAlignment="1" applyProtection="1">
      <alignment horizontal="right"/>
      <protection hidden="1"/>
    </xf>
    <xf numFmtId="3" fontId="24" fillId="0" borderId="6" xfId="0" applyNumberFormat="1" applyFont="1" applyBorder="1" applyAlignment="1" applyProtection="1">
      <alignment horizontal="center" vertical="center"/>
      <protection hidden="1"/>
    </xf>
    <xf numFmtId="0" fontId="46" fillId="0" borderId="6" xfId="0" applyFont="1" applyBorder="1"/>
    <xf numFmtId="0" fontId="58" fillId="0" borderId="0" xfId="0" applyFont="1"/>
    <xf numFmtId="0" fontId="24" fillId="16" borderId="1" xfId="0" applyFont="1" applyFill="1" applyBorder="1" applyAlignment="1">
      <alignment horizontal="center"/>
    </xf>
    <xf numFmtId="0" fontId="24" fillId="0" borderId="1" xfId="0" quotePrefix="1" applyFont="1" applyBorder="1"/>
    <xf numFmtId="0" fontId="46" fillId="0" borderId="8" xfId="6" applyFont="1" applyBorder="1" applyAlignment="1" applyProtection="1">
      <alignment horizontal="center" vertical="center"/>
      <protection hidden="1"/>
    </xf>
    <xf numFmtId="49" fontId="46" fillId="18" borderId="1" xfId="0" applyNumberFormat="1" applyFont="1" applyFill="1" applyBorder="1" applyAlignment="1" applyProtection="1">
      <alignment horizontal="center" vertical="center"/>
      <protection hidden="1"/>
    </xf>
    <xf numFmtId="169" fontId="46" fillId="18" borderId="1" xfId="0" applyNumberFormat="1" applyFont="1" applyFill="1" applyBorder="1" applyAlignment="1" applyProtection="1">
      <alignment horizontal="right" vertical="center"/>
      <protection hidden="1"/>
    </xf>
    <xf numFmtId="0" fontId="24" fillId="18" borderId="1" xfId="0" applyFont="1" applyFill="1" applyBorder="1" applyAlignment="1" applyProtection="1">
      <alignment horizontal="center" vertical="center"/>
      <protection hidden="1"/>
    </xf>
    <xf numFmtId="0" fontId="24" fillId="18" borderId="1" xfId="0" applyFont="1" applyFill="1" applyBorder="1" applyAlignment="1">
      <alignment horizontal="left"/>
    </xf>
    <xf numFmtId="0" fontId="24" fillId="18" borderId="1" xfId="0" applyFont="1" applyFill="1" applyBorder="1"/>
    <xf numFmtId="0" fontId="46" fillId="18" borderId="1" xfId="0" applyFont="1" applyFill="1" applyBorder="1" applyAlignment="1" applyProtection="1">
      <alignment horizontal="center" vertical="center"/>
      <protection hidden="1"/>
    </xf>
    <xf numFmtId="165" fontId="24" fillId="18" borderId="1" xfId="0" applyNumberFormat="1" applyFont="1" applyFill="1" applyBorder="1" applyAlignment="1" applyProtection="1">
      <alignment horizontal="center" vertical="center"/>
      <protection hidden="1"/>
    </xf>
    <xf numFmtId="3" fontId="24" fillId="18" borderId="1" xfId="0" applyNumberFormat="1" applyFont="1" applyFill="1" applyBorder="1" applyAlignment="1" applyProtection="1">
      <alignment horizontal="center" vertical="center"/>
      <protection hidden="1"/>
    </xf>
    <xf numFmtId="0" fontId="24" fillId="18" borderId="0" xfId="0" applyFont="1" applyFill="1" applyAlignment="1" applyProtection="1">
      <alignment horizontal="center" vertical="center"/>
      <protection hidden="1"/>
    </xf>
    <xf numFmtId="0" fontId="46" fillId="18" borderId="5" xfId="6" applyFont="1" applyFill="1" applyBorder="1" applyAlignment="1" applyProtection="1">
      <alignment horizontal="center" vertical="center"/>
      <protection hidden="1"/>
    </xf>
    <xf numFmtId="0" fontId="46" fillId="18" borderId="1" xfId="6" applyFont="1" applyFill="1" applyBorder="1" applyAlignment="1" applyProtection="1">
      <alignment horizontal="left" vertical="center"/>
      <protection hidden="1"/>
    </xf>
    <xf numFmtId="41" fontId="60" fillId="18" borderId="1" xfId="6" applyNumberFormat="1" applyFont="1" applyFill="1" applyBorder="1" applyAlignment="1" applyProtection="1">
      <alignment horizontal="left" vertical="center"/>
      <protection hidden="1"/>
    </xf>
    <xf numFmtId="41" fontId="60" fillId="18" borderId="1" xfId="0" applyNumberFormat="1" applyFont="1" applyFill="1" applyBorder="1" applyAlignment="1" applyProtection="1">
      <alignment horizontal="center" vertical="center"/>
      <protection hidden="1"/>
    </xf>
    <xf numFmtId="0" fontId="24" fillId="18" borderId="0" xfId="0" applyFont="1" applyFill="1" applyAlignment="1" applyProtection="1">
      <alignment horizontal="left" vertical="center"/>
      <protection hidden="1"/>
    </xf>
    <xf numFmtId="0" fontId="24" fillId="18" borderId="0" xfId="0" applyFont="1" applyFill="1" applyAlignment="1">
      <alignment horizontal="center" vertical="center"/>
    </xf>
    <xf numFmtId="0" fontId="24" fillId="18" borderId="1" xfId="0" applyFont="1" applyFill="1" applyBorder="1" applyAlignment="1">
      <alignment horizontal="center"/>
    </xf>
    <xf numFmtId="0" fontId="24" fillId="18" borderId="6" xfId="0" applyFont="1" applyFill="1" applyBorder="1"/>
    <xf numFmtId="169" fontId="46" fillId="18" borderId="6" xfId="0" applyNumberFormat="1" applyFont="1" applyFill="1" applyBorder="1" applyAlignment="1">
      <alignment horizontal="right" vertical="center"/>
    </xf>
    <xf numFmtId="164" fontId="46" fillId="18" borderId="6" xfId="0" applyNumberFormat="1" applyFont="1" applyFill="1" applyBorder="1" applyAlignment="1">
      <alignment horizontal="center" vertical="center"/>
    </xf>
    <xf numFmtId="165" fontId="24" fillId="18" borderId="6" xfId="4" applyNumberFormat="1" applyFont="1" applyFill="1" applyBorder="1" applyAlignment="1">
      <alignment vertical="center"/>
    </xf>
    <xf numFmtId="0" fontId="24" fillId="18" borderId="6" xfId="0" applyFont="1" applyFill="1" applyBorder="1" applyAlignment="1">
      <alignment horizontal="center"/>
    </xf>
    <xf numFmtId="0" fontId="24" fillId="18" borderId="6" xfId="0" applyFont="1" applyFill="1" applyBorder="1" applyAlignment="1">
      <alignment horizontal="left"/>
    </xf>
    <xf numFmtId="1" fontId="24" fillId="18" borderId="6" xfId="0" applyNumberFormat="1" applyFont="1" applyFill="1" applyBorder="1" applyAlignment="1">
      <alignment horizontal="center"/>
    </xf>
    <xf numFmtId="169" fontId="46" fillId="18" borderId="1" xfId="0" applyNumberFormat="1" applyFont="1" applyFill="1" applyBorder="1" applyAlignment="1">
      <alignment horizontal="right" vertical="center"/>
    </xf>
    <xf numFmtId="0" fontId="24" fillId="18" borderId="5" xfId="0" applyFont="1" applyFill="1" applyBorder="1" applyAlignment="1">
      <alignment horizontal="center"/>
    </xf>
    <xf numFmtId="0" fontId="24" fillId="18" borderId="1" xfId="0" applyFont="1" applyFill="1" applyBorder="1" applyAlignment="1">
      <alignment horizontal="center" vertical="center"/>
    </xf>
    <xf numFmtId="49" fontId="24" fillId="18" borderId="1" xfId="0" applyNumberFormat="1" applyFont="1" applyFill="1" applyBorder="1" applyAlignment="1">
      <alignment horizontal="right"/>
    </xf>
    <xf numFmtId="0" fontId="46" fillId="0" borderId="6" xfId="6" applyFont="1" applyBorder="1" applyAlignment="1" applyProtection="1">
      <alignment horizontal="center" vertical="center"/>
      <protection hidden="1"/>
    </xf>
    <xf numFmtId="0" fontId="46" fillId="0" borderId="5" xfId="6" applyFont="1" applyBorder="1" applyAlignment="1" applyProtection="1">
      <alignment vertical="center"/>
      <protection hidden="1"/>
    </xf>
    <xf numFmtId="0" fontId="60" fillId="0" borderId="6" xfId="6" applyFont="1" applyBorder="1" applyAlignment="1" applyProtection="1">
      <alignment horizontal="left" vertical="center" wrapText="1"/>
      <protection hidden="1"/>
    </xf>
    <xf numFmtId="164" fontId="46" fillId="18" borderId="1" xfId="0" applyNumberFormat="1" applyFont="1" applyFill="1" applyBorder="1" applyAlignment="1">
      <alignment horizontal="center" vertical="center"/>
    </xf>
    <xf numFmtId="165" fontId="24" fillId="18" borderId="1" xfId="4" applyNumberFormat="1" applyFont="1" applyFill="1" applyBorder="1" applyAlignment="1">
      <alignment vertical="center"/>
    </xf>
    <xf numFmtId="0" fontId="60" fillId="0" borderId="6" xfId="0" applyFont="1" applyBorder="1" applyAlignment="1" applyProtection="1">
      <alignment horizontal="center" vertical="center"/>
      <protection hidden="1"/>
    </xf>
    <xf numFmtId="1" fontId="24" fillId="18" borderId="1" xfId="0" applyNumberFormat="1" applyFont="1" applyFill="1" applyBorder="1" applyAlignment="1">
      <alignment horizontal="center"/>
    </xf>
    <xf numFmtId="0" fontId="66" fillId="0" borderId="0" xfId="0" applyFont="1" applyAlignment="1" applyProtection="1">
      <alignment horizontal="center" vertical="center"/>
      <protection hidden="1"/>
    </xf>
    <xf numFmtId="0" fontId="24" fillId="0" borderId="6" xfId="6" applyFont="1" applyBorder="1" applyAlignment="1" applyProtection="1">
      <alignment horizontal="left" vertical="center"/>
      <protection hidden="1"/>
    </xf>
    <xf numFmtId="0" fontId="66" fillId="0" borderId="0" xfId="0" applyFont="1" applyAlignment="1" applyProtection="1">
      <alignment horizontal="left" vertical="center"/>
      <protection hidden="1"/>
    </xf>
    <xf numFmtId="0" fontId="7" fillId="6" borderId="0" xfId="0" applyFont="1" applyFill="1" applyAlignment="1" applyProtection="1">
      <alignment horizontal="justify" vertical="center" wrapText="1"/>
      <protection hidden="1"/>
    </xf>
    <xf numFmtId="0" fontId="7" fillId="6" borderId="0" xfId="0" applyFont="1" applyFill="1" applyAlignment="1" applyProtection="1">
      <alignment horizontal="center" vertical="center" wrapText="1"/>
      <protection locked="0"/>
    </xf>
    <xf numFmtId="0" fontId="60" fillId="0" borderId="0" xfId="13" applyFont="1" applyAlignment="1">
      <alignment vertical="center"/>
    </xf>
    <xf numFmtId="0" fontId="20" fillId="0" borderId="0" xfId="13" applyFont="1" applyAlignment="1">
      <alignment horizontal="left" vertical="center"/>
    </xf>
    <xf numFmtId="0" fontId="20" fillId="0" borderId="0" xfId="14" applyFont="1" applyAlignment="1">
      <alignment horizontal="left" vertical="center"/>
    </xf>
    <xf numFmtId="0" fontId="20" fillId="0" borderId="34" xfId="13" applyFont="1" applyBorder="1" applyAlignment="1">
      <alignment horizontal="left" vertical="center"/>
    </xf>
    <xf numFmtId="0" fontId="72" fillId="0" borderId="33" xfId="14" applyFont="1" applyBorder="1" applyAlignment="1">
      <alignment horizontal="left" vertical="center"/>
    </xf>
    <xf numFmtId="0" fontId="73" fillId="0" borderId="0" xfId="14" applyFont="1" applyAlignment="1">
      <alignment horizontal="left" vertical="center"/>
    </xf>
    <xf numFmtId="0" fontId="7" fillId="0" borderId="33" xfId="13" applyFont="1" applyBorder="1" applyAlignment="1">
      <alignment vertical="center"/>
    </xf>
    <xf numFmtId="0" fontId="7" fillId="0" borderId="0" xfId="13" applyFont="1" applyAlignment="1">
      <alignment vertical="center"/>
    </xf>
    <xf numFmtId="0" fontId="7" fillId="0" borderId="34" xfId="13" applyFont="1" applyBorder="1" applyAlignment="1">
      <alignment vertical="center"/>
    </xf>
    <xf numFmtId="0" fontId="7" fillId="4" borderId="0" xfId="13" applyFont="1" applyFill="1" applyAlignment="1">
      <alignment vertical="center"/>
    </xf>
    <xf numFmtId="0" fontId="7" fillId="4" borderId="34" xfId="13" applyFont="1" applyFill="1" applyBorder="1" applyAlignment="1">
      <alignment vertical="center"/>
    </xf>
    <xf numFmtId="0" fontId="5" fillId="0" borderId="0" xfId="13" applyFont="1" applyAlignment="1">
      <alignment vertical="center"/>
    </xf>
    <xf numFmtId="0" fontId="5" fillId="4" borderId="35" xfId="13" applyFont="1" applyFill="1" applyBorder="1" applyAlignment="1">
      <alignment horizontal="center" vertical="center"/>
    </xf>
    <xf numFmtId="0" fontId="5" fillId="4" borderId="53" xfId="13" applyFont="1" applyFill="1" applyBorder="1" applyAlignment="1">
      <alignment horizontal="center" vertical="center"/>
    </xf>
    <xf numFmtId="0" fontId="23" fillId="0" borderId="0" xfId="13" applyFont="1" applyAlignment="1">
      <alignment vertical="center"/>
    </xf>
    <xf numFmtId="0" fontId="10" fillId="0" borderId="0" xfId="13" applyFont="1" applyAlignment="1">
      <alignment vertical="center"/>
    </xf>
    <xf numFmtId="0" fontId="5" fillId="6" borderId="34" xfId="13" applyFont="1" applyFill="1" applyBorder="1" applyAlignment="1">
      <alignment vertical="center"/>
    </xf>
    <xf numFmtId="0" fontId="7" fillId="0" borderId="0" xfId="13" applyFont="1" applyAlignment="1">
      <alignment horizontal="center" vertical="center"/>
    </xf>
    <xf numFmtId="0" fontId="5" fillId="0" borderId="33" xfId="13" applyFont="1" applyBorder="1" applyAlignment="1">
      <alignment vertical="center"/>
    </xf>
    <xf numFmtId="0" fontId="5" fillId="4" borderId="0" xfId="13" applyFont="1" applyFill="1" applyAlignment="1">
      <alignment vertical="center" wrapText="1"/>
    </xf>
    <xf numFmtId="0" fontId="5" fillId="6" borderId="34" xfId="13" applyFont="1" applyFill="1" applyBorder="1" applyAlignment="1">
      <alignment vertical="center" wrapText="1"/>
    </xf>
    <xf numFmtId="0" fontId="30" fillId="0" borderId="33" xfId="13" applyFont="1" applyBorder="1" applyAlignment="1">
      <alignment horizontal="center" vertical="center"/>
    </xf>
    <xf numFmtId="0" fontId="7" fillId="6" borderId="34" xfId="13" applyFont="1" applyFill="1" applyBorder="1" applyAlignment="1">
      <alignment vertical="center" wrapText="1"/>
    </xf>
    <xf numFmtId="0" fontId="7" fillId="0" borderId="39" xfId="13" applyFont="1" applyBorder="1" applyAlignment="1">
      <alignment vertical="center"/>
    </xf>
    <xf numFmtId="0" fontId="7" fillId="0" borderId="40" xfId="13" applyFont="1" applyBorder="1" applyAlignment="1">
      <alignment vertical="center"/>
    </xf>
    <xf numFmtId="0" fontId="7" fillId="0" borderId="41" xfId="13" applyFont="1" applyBorder="1" applyAlignment="1">
      <alignment vertical="center"/>
    </xf>
    <xf numFmtId="0" fontId="7" fillId="0" borderId="30" xfId="13" applyFont="1" applyBorder="1" applyAlignment="1">
      <alignment vertical="center"/>
    </xf>
    <xf numFmtId="0" fontId="7" fillId="0" borderId="31" xfId="13" applyFont="1" applyBorder="1" applyAlignment="1">
      <alignment vertical="center"/>
    </xf>
    <xf numFmtId="0" fontId="7" fillId="0" borderId="32" xfId="13" applyFont="1" applyBorder="1" applyAlignment="1">
      <alignment vertical="center"/>
    </xf>
    <xf numFmtId="0" fontId="28" fillId="0" borderId="33" xfId="13" applyFont="1" applyBorder="1" applyAlignment="1">
      <alignment vertical="center"/>
    </xf>
    <xf numFmtId="0" fontId="28" fillId="0" borderId="0" xfId="13" applyFont="1" applyAlignment="1">
      <alignment vertical="center"/>
    </xf>
    <xf numFmtId="0" fontId="33" fillId="0" borderId="33" xfId="13" applyFont="1" applyBorder="1" applyAlignment="1">
      <alignment vertical="center"/>
    </xf>
    <xf numFmtId="0" fontId="28" fillId="0" borderId="39" xfId="13" applyFont="1" applyBorder="1" applyAlignment="1">
      <alignment vertical="center"/>
    </xf>
    <xf numFmtId="0" fontId="28" fillId="0" borderId="40" xfId="13" applyFont="1" applyBorder="1" applyAlignment="1">
      <alignment vertical="center"/>
    </xf>
    <xf numFmtId="17" fontId="13" fillId="0" borderId="41" xfId="13" applyNumberFormat="1" applyFont="1" applyBorder="1" applyAlignment="1">
      <alignment vertical="center"/>
    </xf>
    <xf numFmtId="0" fontId="36" fillId="0" borderId="15" xfId="0" applyFont="1" applyBorder="1" applyAlignment="1">
      <alignment horizontal="center"/>
    </xf>
    <xf numFmtId="0" fontId="23" fillId="0" borderId="7" xfId="13" applyFont="1" applyBorder="1" applyAlignment="1" applyProtection="1">
      <alignment horizontal="center" wrapText="1"/>
      <protection hidden="1"/>
    </xf>
    <xf numFmtId="0" fontId="15" fillId="0" borderId="35" xfId="13" applyFont="1" applyBorder="1" applyAlignment="1" applyProtection="1">
      <alignment horizontal="center" vertical="center"/>
      <protection hidden="1"/>
    </xf>
    <xf numFmtId="3" fontId="7" fillId="0" borderId="35" xfId="13" applyNumberFormat="1" applyFont="1" applyBorder="1" applyAlignment="1" applyProtection="1">
      <alignment horizontal="center" vertical="center"/>
      <protection hidden="1"/>
    </xf>
    <xf numFmtId="0" fontId="7" fillId="0" borderId="35" xfId="13" applyFont="1" applyBorder="1" applyAlignment="1" applyProtection="1">
      <alignment horizontal="center" vertical="center"/>
      <protection hidden="1"/>
    </xf>
    <xf numFmtId="0" fontId="74" fillId="6" borderId="0" xfId="0" applyFont="1" applyFill="1" applyAlignment="1">
      <alignment vertical="top" wrapText="1"/>
    </xf>
    <xf numFmtId="0" fontId="60" fillId="0" borderId="1" xfId="6" applyFont="1" applyBorder="1" applyAlignment="1" applyProtection="1">
      <alignment horizontal="left" vertical="center" wrapText="1"/>
      <protection hidden="1"/>
    </xf>
    <xf numFmtId="169" fontId="60" fillId="0" borderId="1" xfId="3" applyNumberFormat="1" applyFont="1" applyFill="1" applyBorder="1" applyAlignment="1" applyProtection="1">
      <alignment horizontal="right" vertical="center"/>
      <protection hidden="1"/>
    </xf>
    <xf numFmtId="0" fontId="60" fillId="0" borderId="1" xfId="4" applyNumberFormat="1" applyFont="1" applyFill="1" applyBorder="1" applyAlignment="1" applyProtection="1">
      <alignment vertical="center"/>
      <protection locked="0"/>
    </xf>
    <xf numFmtId="49" fontId="46" fillId="16" borderId="6" xfId="0" applyNumberFormat="1" applyFont="1" applyFill="1" applyBorder="1" applyAlignment="1" applyProtection="1">
      <alignment horizontal="center" vertical="center"/>
      <protection hidden="1"/>
    </xf>
    <xf numFmtId="0" fontId="24" fillId="0" borderId="6" xfId="0" applyFont="1" applyBorder="1" applyAlignment="1">
      <alignment vertical="center"/>
    </xf>
    <xf numFmtId="0" fontId="24" fillId="0" borderId="4" xfId="0" applyFont="1" applyBorder="1" applyAlignment="1">
      <alignment horizontal="center"/>
    </xf>
    <xf numFmtId="0" fontId="35" fillId="0" borderId="0" xfId="0" applyFont="1"/>
    <xf numFmtId="0" fontId="35" fillId="12" borderId="0" xfId="0" applyFont="1" applyFill="1" applyAlignment="1">
      <alignment horizontal="center"/>
    </xf>
    <xf numFmtId="0" fontId="35" fillId="0" borderId="0" xfId="0" applyFont="1" applyAlignment="1">
      <alignment horizontal="center"/>
    </xf>
    <xf numFmtId="0" fontId="36" fillId="0" borderId="0" xfId="0" applyFont="1"/>
    <xf numFmtId="0" fontId="35" fillId="16" borderId="28" xfId="0" applyFont="1" applyFill="1" applyBorder="1" applyAlignment="1">
      <alignment horizontal="center"/>
    </xf>
    <xf numFmtId="165" fontId="60" fillId="0" borderId="1" xfId="4" applyNumberFormat="1" applyFont="1" applyFill="1" applyBorder="1" applyAlignment="1" applyProtection="1">
      <alignment horizontal="center" vertical="center"/>
      <protection locked="0"/>
    </xf>
    <xf numFmtId="168" fontId="7" fillId="0" borderId="0" xfId="0" applyNumberFormat="1" applyFont="1" applyAlignment="1" applyProtection="1">
      <alignment horizontal="center" vertical="center"/>
      <protection hidden="1"/>
    </xf>
    <xf numFmtId="0" fontId="46" fillId="0" borderId="1" xfId="0" applyFont="1" applyBorder="1" applyAlignment="1">
      <alignment horizontal="left" vertical="center"/>
    </xf>
    <xf numFmtId="49" fontId="46" fillId="16" borderId="1" xfId="0" applyNumberFormat="1" applyFont="1" applyFill="1" applyBorder="1" applyAlignment="1" applyProtection="1">
      <alignment horizontal="center" vertical="center"/>
      <protection hidden="1"/>
    </xf>
    <xf numFmtId="0" fontId="24" fillId="0" borderId="48" xfId="0" applyFont="1" applyBorder="1" applyAlignment="1" applyProtection="1">
      <alignment horizontal="left" vertical="center"/>
      <protection hidden="1"/>
    </xf>
    <xf numFmtId="0" fontId="24" fillId="18" borderId="1" xfId="0" applyFont="1" applyFill="1" applyBorder="1" applyAlignment="1" applyProtection="1">
      <alignment horizontal="left" vertical="center"/>
      <protection hidden="1"/>
    </xf>
    <xf numFmtId="0" fontId="60" fillId="0" borderId="49" xfId="6" applyFont="1" applyBorder="1" applyAlignment="1" applyProtection="1">
      <alignment horizontal="left" vertical="center"/>
      <protection hidden="1"/>
    </xf>
    <xf numFmtId="0" fontId="60" fillId="18" borderId="1" xfId="6" applyFont="1" applyFill="1" applyBorder="1" applyAlignment="1" applyProtection="1">
      <alignment horizontal="left" vertical="center"/>
      <protection hidden="1"/>
    </xf>
    <xf numFmtId="164" fontId="46" fillId="18" borderId="1" xfId="0" applyNumberFormat="1" applyFont="1" applyFill="1" applyBorder="1" applyAlignment="1" applyProtection="1">
      <alignment horizontal="center" vertical="center"/>
      <protection hidden="1"/>
    </xf>
    <xf numFmtId="169" fontId="46" fillId="0" borderId="48" xfId="3" applyNumberFormat="1" applyFont="1" applyFill="1" applyBorder="1" applyAlignment="1" applyProtection="1">
      <alignment horizontal="right" vertical="center"/>
      <protection hidden="1"/>
    </xf>
    <xf numFmtId="6" fontId="46" fillId="0" borderId="1" xfId="0" applyNumberFormat="1" applyFont="1" applyBorder="1"/>
    <xf numFmtId="169" fontId="46" fillId="18" borderId="1" xfId="3" applyNumberFormat="1" applyFont="1" applyFill="1" applyBorder="1" applyAlignment="1" applyProtection="1">
      <alignment horizontal="right" vertical="center"/>
      <protection hidden="1"/>
    </xf>
    <xf numFmtId="165" fontId="24" fillId="18" borderId="1" xfId="4" applyNumberFormat="1" applyFont="1" applyFill="1" applyBorder="1" applyAlignment="1" applyProtection="1">
      <alignment vertical="center"/>
      <protection locked="0"/>
    </xf>
    <xf numFmtId="0" fontId="24" fillId="18" borderId="1" xfId="4" applyNumberFormat="1" applyFont="1" applyFill="1" applyBorder="1" applyAlignment="1" applyProtection="1">
      <alignment vertical="center"/>
      <protection locked="0"/>
    </xf>
    <xf numFmtId="1" fontId="46" fillId="18" borderId="1" xfId="0" applyNumberFormat="1" applyFont="1" applyFill="1" applyBorder="1" applyAlignment="1" applyProtection="1">
      <alignment horizontal="center" vertical="center"/>
      <protection hidden="1"/>
    </xf>
    <xf numFmtId="1" fontId="46" fillId="0" borderId="48" xfId="0" applyNumberFormat="1" applyFont="1" applyBorder="1" applyAlignment="1" applyProtection="1">
      <alignment horizontal="center" vertical="center"/>
      <protection hidden="1"/>
    </xf>
    <xf numFmtId="0" fontId="46" fillId="18" borderId="1" xfId="0" applyFont="1" applyFill="1" applyBorder="1" applyAlignment="1">
      <alignment horizontal="left" vertical="center"/>
    </xf>
    <xf numFmtId="1" fontId="46" fillId="0" borderId="1" xfId="0" applyNumberFormat="1" applyFont="1" applyBorder="1" applyAlignment="1" applyProtection="1">
      <alignment horizontal="left" vertical="center"/>
      <protection hidden="1"/>
    </xf>
    <xf numFmtId="169" fontId="46" fillId="0" borderId="1" xfId="0" applyNumberFormat="1" applyFont="1" applyBorder="1" applyAlignment="1" applyProtection="1">
      <alignment horizontal="center" vertical="center"/>
      <protection hidden="1"/>
    </xf>
    <xf numFmtId="3" fontId="46" fillId="0" borderId="1" xfId="0" applyNumberFormat="1" applyFont="1" applyBorder="1" applyAlignment="1" applyProtection="1">
      <alignment horizontal="center" vertical="center"/>
      <protection hidden="1"/>
    </xf>
    <xf numFmtId="0" fontId="24" fillId="0" borderId="8" xfId="0" applyFont="1" applyBorder="1" applyAlignment="1">
      <alignment horizontal="center" vertical="center"/>
    </xf>
    <xf numFmtId="0" fontId="46" fillId="0" borderId="1" xfId="6" applyFont="1" applyBorder="1" applyAlignment="1" applyProtection="1">
      <alignment horizontal="center" vertical="center"/>
      <protection hidden="1"/>
    </xf>
    <xf numFmtId="0" fontId="24" fillId="0" borderId="5" xfId="0" applyFont="1" applyBorder="1"/>
    <xf numFmtId="1" fontId="46" fillId="18" borderId="1" xfId="6" applyNumberFormat="1" applyFont="1" applyFill="1" applyBorder="1" applyAlignment="1" applyProtection="1">
      <alignment horizontal="right"/>
      <protection hidden="1"/>
    </xf>
    <xf numFmtId="1" fontId="46" fillId="0" borderId="1" xfId="6" quotePrefix="1" applyNumberFormat="1" applyFont="1" applyBorder="1" applyAlignment="1" applyProtection="1">
      <alignment horizontal="right"/>
      <protection hidden="1"/>
    </xf>
    <xf numFmtId="0" fontId="16" fillId="6" borderId="35" xfId="13" applyFont="1" applyFill="1" applyBorder="1" applyAlignment="1" applyProtection="1">
      <alignment horizontal="center" vertical="center"/>
      <protection locked="0"/>
    </xf>
    <xf numFmtId="3" fontId="46" fillId="0" borderId="6" xfId="0" applyNumberFormat="1" applyFont="1" applyBorder="1" applyAlignment="1" applyProtection="1">
      <alignment horizontal="center" vertical="center"/>
      <protection hidden="1"/>
    </xf>
    <xf numFmtId="169" fontId="46" fillId="0" borderId="0" xfId="0" applyNumberFormat="1" applyFont="1" applyAlignment="1" applyProtection="1">
      <alignment horizontal="center" vertical="center"/>
      <protection hidden="1"/>
    </xf>
    <xf numFmtId="0" fontId="46" fillId="0" borderId="6" xfId="6" applyFont="1" applyBorder="1" applyAlignment="1" applyProtection="1">
      <alignment horizontal="right" vertical="center"/>
      <protection hidden="1"/>
    </xf>
    <xf numFmtId="0" fontId="12" fillId="7" borderId="0" xfId="4" applyFont="1" applyFill="1" applyBorder="1" applyProtection="1">
      <protection hidden="1"/>
    </xf>
    <xf numFmtId="0" fontId="14" fillId="8" borderId="0" xfId="5" applyFont="1" applyFill="1" applyBorder="1" applyProtection="1">
      <protection hidden="1"/>
    </xf>
    <xf numFmtId="167" fontId="7" fillId="6" borderId="0" xfId="0" applyNumberFormat="1" applyFont="1" applyFill="1" applyAlignment="1" applyProtection="1">
      <alignment horizontal="center"/>
      <protection hidden="1"/>
    </xf>
    <xf numFmtId="0" fontId="13" fillId="6" borderId="0" xfId="0" applyFont="1" applyFill="1" applyAlignment="1" applyProtection="1">
      <alignment horizontal="left"/>
      <protection hidden="1"/>
    </xf>
    <xf numFmtId="0" fontId="7" fillId="6" borderId="0" xfId="0" applyFont="1" applyFill="1" applyAlignment="1" applyProtection="1">
      <alignment horizontal="left"/>
      <protection hidden="1"/>
    </xf>
    <xf numFmtId="0" fontId="13" fillId="6" borderId="0" xfId="0" applyFont="1" applyFill="1" applyProtection="1">
      <protection hidden="1"/>
    </xf>
    <xf numFmtId="166" fontId="8" fillId="14" borderId="1" xfId="4" applyNumberFormat="1" applyFont="1" applyFill="1" applyBorder="1" applyAlignment="1" applyProtection="1">
      <alignment horizontal="center"/>
      <protection hidden="1"/>
    </xf>
    <xf numFmtId="165" fontId="8" fillId="14" borderId="5" xfId="4" applyNumberFormat="1" applyFont="1" applyFill="1" applyBorder="1" applyAlignment="1" applyProtection="1">
      <alignment horizontal="center"/>
      <protection hidden="1"/>
    </xf>
    <xf numFmtId="165" fontId="8" fillId="14" borderId="1" xfId="5" applyNumberFormat="1" applyFont="1" applyFill="1" applyBorder="1" applyAlignment="1" applyProtection="1">
      <alignment horizontal="center"/>
      <protection hidden="1"/>
    </xf>
    <xf numFmtId="0" fontId="10" fillId="4" borderId="11" xfId="4" applyFont="1" applyFill="1" applyBorder="1" applyAlignment="1" applyProtection="1">
      <alignment horizontal="center"/>
      <protection hidden="1"/>
    </xf>
    <xf numFmtId="0" fontId="10" fillId="4" borderId="0" xfId="4" applyFont="1" applyFill="1" applyBorder="1" applyAlignment="1" applyProtection="1">
      <alignment horizontal="center"/>
      <protection locked="0"/>
    </xf>
    <xf numFmtId="49" fontId="46" fillId="12" borderId="1" xfId="0" applyNumberFormat="1" applyFont="1" applyFill="1" applyBorder="1" applyAlignment="1" applyProtection="1">
      <alignment horizontal="center" vertical="center"/>
      <protection hidden="1"/>
    </xf>
    <xf numFmtId="169" fontId="60" fillId="0" borderId="1" xfId="0" applyNumberFormat="1" applyFont="1" applyBorder="1" applyAlignment="1" applyProtection="1">
      <alignment horizontal="right" vertical="center"/>
      <protection hidden="1"/>
    </xf>
    <xf numFmtId="164" fontId="60" fillId="0" borderId="1" xfId="0" applyNumberFormat="1" applyFont="1" applyBorder="1" applyAlignment="1" applyProtection="1">
      <alignment horizontal="center" vertical="center"/>
      <protection hidden="1"/>
    </xf>
    <xf numFmtId="0" fontId="60" fillId="0" borderId="1" xfId="0" applyFont="1" applyBorder="1" applyAlignment="1">
      <alignment horizontal="left" vertical="center"/>
    </xf>
    <xf numFmtId="1" fontId="60" fillId="0" borderId="1" xfId="0" applyNumberFormat="1" applyFont="1" applyBorder="1" applyAlignment="1" applyProtection="1">
      <alignment horizontal="center" vertical="center"/>
      <protection hidden="1"/>
    </xf>
    <xf numFmtId="0" fontId="60" fillId="0" borderId="6" xfId="0" applyFont="1" applyBorder="1" applyAlignment="1" applyProtection="1">
      <alignment horizontal="left" vertical="center"/>
      <protection hidden="1"/>
    </xf>
    <xf numFmtId="0" fontId="60" fillId="0" borderId="6" xfId="0" applyFont="1" applyBorder="1" applyAlignment="1">
      <alignment horizontal="left" vertical="center"/>
    </xf>
    <xf numFmtId="0" fontId="60" fillId="0" borderId="1" xfId="0" applyFont="1" applyBorder="1" applyAlignment="1">
      <alignment vertical="center"/>
    </xf>
    <xf numFmtId="0" fontId="60" fillId="0" borderId="1" xfId="0" applyFont="1" applyBorder="1" applyAlignment="1">
      <alignment horizontal="center" vertical="center"/>
    </xf>
    <xf numFmtId="169" fontId="60" fillId="0" borderId="1" xfId="0" applyNumberFormat="1" applyFont="1" applyBorder="1" applyAlignment="1">
      <alignment horizontal="right" vertical="center"/>
    </xf>
    <xf numFmtId="1" fontId="60" fillId="0" borderId="1" xfId="0" applyNumberFormat="1" applyFont="1" applyBorder="1" applyAlignment="1">
      <alignment horizontal="center" vertical="center"/>
    </xf>
    <xf numFmtId="164" fontId="60" fillId="0" borderId="1" xfId="0" applyNumberFormat="1" applyFont="1" applyBorder="1" applyAlignment="1">
      <alignment horizontal="center" vertical="center"/>
    </xf>
    <xf numFmtId="0" fontId="60" fillId="0" borderId="6" xfId="0" applyFont="1" applyBorder="1" applyAlignment="1">
      <alignment vertical="center"/>
    </xf>
    <xf numFmtId="0" fontId="7" fillId="0" borderId="1" xfId="0" applyFont="1" applyBorder="1" applyAlignment="1" applyProtection="1">
      <alignment horizontal="left" vertical="center"/>
      <protection hidden="1"/>
    </xf>
    <xf numFmtId="3" fontId="60" fillId="0" borderId="1" xfId="0" applyNumberFormat="1" applyFont="1" applyBorder="1" applyAlignment="1">
      <alignment horizontal="left" vertical="center"/>
    </xf>
    <xf numFmtId="0" fontId="7" fillId="9" borderId="0" xfId="0" applyFont="1" applyFill="1" applyAlignment="1">
      <alignment vertical="center"/>
    </xf>
    <xf numFmtId="3" fontId="60" fillId="0" borderId="1" xfId="0" applyNumberFormat="1" applyFont="1" applyBorder="1" applyAlignment="1" applyProtection="1">
      <alignment horizontal="center" vertical="center"/>
      <protection hidden="1"/>
    </xf>
    <xf numFmtId="1" fontId="60" fillId="0" borderId="1" xfId="6" applyNumberFormat="1" applyFont="1" applyBorder="1" applyAlignment="1" applyProtection="1">
      <alignment horizontal="right" vertical="center"/>
      <protection hidden="1"/>
    </xf>
    <xf numFmtId="169" fontId="60" fillId="0" borderId="1" xfId="0" applyNumberFormat="1" applyFont="1" applyBorder="1" applyAlignment="1" applyProtection="1">
      <alignment horizontal="center" vertical="center"/>
      <protection hidden="1"/>
    </xf>
    <xf numFmtId="49" fontId="60" fillId="0" borderId="1" xfId="0" applyNumberFormat="1" applyFont="1" applyBorder="1" applyAlignment="1">
      <alignment horizontal="right" vertical="center"/>
    </xf>
    <xf numFmtId="49" fontId="60" fillId="0" borderId="1" xfId="6" applyNumberFormat="1" applyFont="1" applyBorder="1" applyAlignment="1" applyProtection="1">
      <alignment horizontal="right" vertical="center"/>
      <protection hidden="1"/>
    </xf>
    <xf numFmtId="0" fontId="60" fillId="0" borderId="1" xfId="6" applyFont="1" applyBorder="1" applyAlignment="1" applyProtection="1">
      <alignment horizontal="center" vertical="center"/>
      <protection hidden="1"/>
    </xf>
    <xf numFmtId="1" fontId="53" fillId="0" borderId="1" xfId="0" applyNumberFormat="1" applyFont="1" applyBorder="1" applyAlignment="1">
      <alignment horizontal="right" vertical="center"/>
    </xf>
    <xf numFmtId="0" fontId="60" fillId="0" borderId="1" xfId="6" applyFont="1" applyBorder="1" applyAlignment="1" applyProtection="1">
      <alignment horizontal="right" vertical="center"/>
      <protection hidden="1"/>
    </xf>
    <xf numFmtId="0" fontId="58" fillId="0" borderId="1" xfId="0" applyFont="1" applyBorder="1" applyAlignment="1">
      <alignment horizontal="right" vertical="center"/>
    </xf>
    <xf numFmtId="0" fontId="60" fillId="0" borderId="1" xfId="6" applyFont="1" applyBorder="1" applyAlignment="1">
      <alignment horizontal="left" vertical="center"/>
    </xf>
    <xf numFmtId="14" fontId="60" fillId="0" borderId="1" xfId="0" applyNumberFormat="1" applyFont="1" applyBorder="1" applyAlignment="1" applyProtection="1">
      <alignment horizontal="center" vertical="center"/>
      <protection hidden="1"/>
    </xf>
    <xf numFmtId="0" fontId="60" fillId="0" borderId="1" xfId="6" quotePrefix="1" applyFont="1" applyBorder="1" applyAlignment="1" applyProtection="1">
      <alignment horizontal="right" vertical="center"/>
      <protection hidden="1"/>
    </xf>
    <xf numFmtId="0" fontId="60" fillId="0" borderId="1" xfId="0" applyFont="1" applyBorder="1" applyAlignment="1">
      <alignment horizontal="right" vertical="center"/>
    </xf>
    <xf numFmtId="170" fontId="60" fillId="0" borderId="1" xfId="1" applyNumberFormat="1" applyFont="1" applyFill="1" applyBorder="1" applyAlignment="1">
      <alignment vertical="center"/>
    </xf>
    <xf numFmtId="0" fontId="53" fillId="0" borderId="1" xfId="0" applyFont="1" applyBorder="1" applyAlignment="1">
      <alignment horizontal="center" vertical="center"/>
    </xf>
    <xf numFmtId="49" fontId="53" fillId="0" borderId="1" xfId="0" applyNumberFormat="1" applyFont="1" applyBorder="1" applyAlignment="1">
      <alignment horizontal="right" vertical="center"/>
    </xf>
    <xf numFmtId="169" fontId="60" fillId="0" borderId="1" xfId="0" applyNumberFormat="1" applyFont="1" applyBorder="1" applyAlignment="1" applyProtection="1">
      <alignment horizontal="right" vertical="center" wrapText="1"/>
      <protection hidden="1"/>
    </xf>
    <xf numFmtId="169" fontId="60" fillId="0" borderId="1" xfId="3" applyNumberFormat="1" applyFont="1" applyFill="1" applyBorder="1" applyAlignment="1" applyProtection="1">
      <alignment horizontal="center" vertical="center"/>
      <protection hidden="1"/>
    </xf>
    <xf numFmtId="169" fontId="60" fillId="0" borderId="1" xfId="0" applyNumberFormat="1" applyFont="1" applyBorder="1" applyAlignment="1" applyProtection="1">
      <alignment horizontal="left" vertical="center"/>
      <protection hidden="1"/>
    </xf>
    <xf numFmtId="169" fontId="60" fillId="0" borderId="1" xfId="0" applyNumberFormat="1" applyFont="1" applyBorder="1" applyAlignment="1">
      <alignment horizontal="center" vertical="center"/>
    </xf>
    <xf numFmtId="1" fontId="46" fillId="0" borderId="1" xfId="0" applyNumberFormat="1" applyFont="1" applyBorder="1" applyAlignment="1">
      <alignment horizontal="center" vertical="center"/>
    </xf>
    <xf numFmtId="165" fontId="60" fillId="0" borderId="1" xfId="0" applyNumberFormat="1" applyFont="1" applyBorder="1" applyAlignment="1" applyProtection="1">
      <alignment horizontal="center" vertical="center"/>
      <protection hidden="1"/>
    </xf>
    <xf numFmtId="0" fontId="59" fillId="0" borderId="13" xfId="0" applyFont="1" applyBorder="1" applyAlignment="1">
      <alignment horizontal="center" vertical="center" wrapText="1"/>
    </xf>
    <xf numFmtId="0" fontId="59" fillId="15" borderId="3" xfId="0" applyFont="1" applyFill="1" applyBorder="1" applyAlignment="1">
      <alignment horizontal="center" vertical="center" wrapText="1"/>
    </xf>
    <xf numFmtId="49" fontId="59" fillId="15" borderId="3" xfId="0" applyNumberFormat="1" applyFont="1" applyFill="1" applyBorder="1" applyAlignment="1">
      <alignment horizontal="center" vertical="center" wrapText="1"/>
    </xf>
    <xf numFmtId="0" fontId="59" fillId="15" borderId="3" xfId="0" applyFont="1" applyFill="1" applyBorder="1" applyAlignment="1" applyProtection="1">
      <alignment horizontal="center" vertical="center" wrapText="1"/>
      <protection hidden="1"/>
    </xf>
    <xf numFmtId="0" fontId="76" fillId="12" borderId="3" xfId="0" applyFont="1" applyFill="1" applyBorder="1" applyAlignment="1" applyProtection="1">
      <alignment horizontal="center" vertical="center" wrapText="1"/>
      <protection hidden="1"/>
    </xf>
    <xf numFmtId="0" fontId="9" fillId="19" borderId="3" xfId="0" applyFont="1" applyFill="1" applyBorder="1" applyAlignment="1" applyProtection="1">
      <alignment horizontal="center" vertical="center" wrapText="1"/>
      <protection hidden="1"/>
    </xf>
    <xf numFmtId="0" fontId="9" fillId="19" borderId="11" xfId="0" applyFont="1" applyFill="1" applyBorder="1" applyAlignment="1" applyProtection="1">
      <alignment horizontal="center" vertical="center" wrapText="1"/>
      <protection hidden="1"/>
    </xf>
    <xf numFmtId="49" fontId="60" fillId="0" borderId="56" xfId="0" applyNumberFormat="1" applyFont="1" applyBorder="1" applyAlignment="1" applyProtection="1">
      <alignment horizontal="center" vertical="center"/>
      <protection hidden="1"/>
    </xf>
    <xf numFmtId="0" fontId="60" fillId="0" borderId="5" xfId="0" applyFont="1" applyBorder="1" applyAlignment="1">
      <alignment vertical="center"/>
    </xf>
    <xf numFmtId="0" fontId="60" fillId="0" borderId="56" xfId="0" applyFont="1" applyBorder="1" applyAlignment="1">
      <alignment horizontal="center" vertical="center"/>
    </xf>
    <xf numFmtId="0" fontId="60" fillId="0" borderId="5" xfId="0" applyFont="1" applyBorder="1" applyAlignment="1">
      <alignment vertical="center" wrapText="1"/>
    </xf>
    <xf numFmtId="49" fontId="0" fillId="0" borderId="0" xfId="0" applyNumberFormat="1"/>
    <xf numFmtId="0" fontId="60" fillId="0" borderId="5" xfId="0" applyFont="1" applyBorder="1" applyAlignment="1">
      <alignment horizontal="left" vertical="center"/>
    </xf>
    <xf numFmtId="169" fontId="60" fillId="0" borderId="6" xfId="0" applyNumberFormat="1" applyFont="1" applyBorder="1" applyAlignment="1" applyProtection="1">
      <alignment horizontal="right" vertical="center"/>
      <protection hidden="1"/>
    </xf>
    <xf numFmtId="169" fontId="60" fillId="0" borderId="6" xfId="3" applyNumberFormat="1" applyFont="1" applyFill="1" applyBorder="1" applyAlignment="1" applyProtection="1">
      <alignment horizontal="right" vertical="center"/>
      <protection hidden="1"/>
    </xf>
    <xf numFmtId="165" fontId="60" fillId="0" borderId="6" xfId="4" applyNumberFormat="1" applyFont="1" applyFill="1" applyBorder="1" applyAlignment="1" applyProtection="1">
      <alignment horizontal="center" vertical="center"/>
      <protection locked="0"/>
    </xf>
    <xf numFmtId="1" fontId="60" fillId="0" borderId="6" xfId="0" applyNumberFormat="1" applyFont="1" applyBorder="1" applyAlignment="1" applyProtection="1">
      <alignment horizontal="center" vertical="center"/>
      <protection hidden="1"/>
    </xf>
    <xf numFmtId="3" fontId="60" fillId="0" borderId="6" xfId="0" applyNumberFormat="1" applyFont="1" applyBorder="1" applyAlignment="1" applyProtection="1">
      <alignment horizontal="center" vertical="center"/>
      <protection hidden="1"/>
    </xf>
    <xf numFmtId="0" fontId="60" fillId="0" borderId="6" xfId="0" applyFont="1" applyBorder="1" applyAlignment="1">
      <alignment horizontal="center" vertical="center"/>
    </xf>
    <xf numFmtId="0" fontId="60" fillId="0" borderId="8" xfId="0" applyFont="1" applyBorder="1" applyAlignment="1">
      <alignment vertical="center"/>
    </xf>
    <xf numFmtId="1" fontId="60" fillId="0" borderId="6" xfId="6" applyNumberFormat="1" applyFont="1" applyBorder="1" applyAlignment="1" applyProtection="1">
      <alignment horizontal="right" vertical="center"/>
      <protection hidden="1"/>
    </xf>
    <xf numFmtId="0" fontId="60" fillId="0" borderId="6" xfId="6" applyFont="1" applyBorder="1" applyAlignment="1" applyProtection="1">
      <alignment horizontal="right" vertical="center"/>
      <protection hidden="1"/>
    </xf>
    <xf numFmtId="169" fontId="60" fillId="20" borderId="1" xfId="0" applyNumberFormat="1" applyFont="1" applyFill="1" applyBorder="1" applyAlignment="1" applyProtection="1">
      <alignment horizontal="right" vertical="center"/>
      <protection hidden="1"/>
    </xf>
    <xf numFmtId="3" fontId="60" fillId="20" borderId="1" xfId="0" applyNumberFormat="1" applyFont="1" applyFill="1" applyBorder="1" applyAlignment="1" applyProtection="1">
      <alignment horizontal="center" vertical="center"/>
      <protection hidden="1"/>
    </xf>
    <xf numFmtId="3" fontId="46" fillId="20" borderId="1" xfId="0" applyNumberFormat="1" applyFont="1" applyFill="1" applyBorder="1" applyAlignment="1">
      <alignment horizontal="right" vertical="center"/>
    </xf>
    <xf numFmtId="169" fontId="52" fillId="0" borderId="1" xfId="3" applyNumberFormat="1" applyFont="1" applyFill="1" applyBorder="1" applyAlignment="1" applyProtection="1">
      <alignment horizontal="right" vertical="center"/>
      <protection hidden="1"/>
    </xf>
    <xf numFmtId="170" fontId="60" fillId="0" borderId="6" xfId="1" applyNumberFormat="1" applyFont="1" applyFill="1" applyBorder="1" applyAlignment="1">
      <alignment vertical="center"/>
    </xf>
    <xf numFmtId="1" fontId="7" fillId="0" borderId="0" xfId="0" applyNumberFormat="1" applyFont="1" applyAlignment="1" applyProtection="1">
      <alignment horizontal="center" vertical="center"/>
      <protection hidden="1"/>
    </xf>
    <xf numFmtId="1" fontId="66" fillId="0" borderId="0" xfId="0" applyNumberFormat="1" applyFont="1" applyAlignment="1" applyProtection="1">
      <alignment horizontal="center" vertical="center"/>
      <protection hidden="1"/>
    </xf>
    <xf numFmtId="1" fontId="59" fillId="0" borderId="3" xfId="0" applyNumberFormat="1" applyFont="1" applyBorder="1" applyAlignment="1">
      <alignment horizontal="center" vertical="center" wrapText="1"/>
    </xf>
    <xf numFmtId="49" fontId="60" fillId="0" borderId="56" xfId="0" quotePrefix="1" applyNumberFormat="1" applyFont="1" applyBorder="1" applyAlignment="1" applyProtection="1">
      <alignment horizontal="center" vertical="center"/>
      <protection hidden="1"/>
    </xf>
    <xf numFmtId="49" fontId="60" fillId="9" borderId="56" xfId="0" applyNumberFormat="1" applyFont="1" applyFill="1" applyBorder="1" applyAlignment="1" applyProtection="1">
      <alignment horizontal="center" vertical="center"/>
      <protection hidden="1"/>
    </xf>
    <xf numFmtId="0" fontId="0" fillId="0" borderId="5" xfId="0" quotePrefix="1" applyBorder="1"/>
    <xf numFmtId="49" fontId="60" fillId="0" borderId="9" xfId="0" applyNumberFormat="1" applyFont="1" applyBorder="1" applyAlignment="1" applyProtection="1">
      <alignment horizontal="center" vertical="center"/>
      <protection hidden="1"/>
    </xf>
    <xf numFmtId="0" fontId="60" fillId="0" borderId="6" xfId="4" applyNumberFormat="1" applyFont="1" applyFill="1" applyBorder="1" applyAlignment="1" applyProtection="1">
      <alignment horizontal="left" vertical="center"/>
      <protection locked="0"/>
    </xf>
    <xf numFmtId="0" fontId="60" fillId="0" borderId="6" xfId="4" applyNumberFormat="1" applyFont="1" applyFill="1" applyBorder="1" applyAlignment="1" applyProtection="1">
      <alignment horizontal="center" vertical="center"/>
      <protection locked="0"/>
    </xf>
    <xf numFmtId="1" fontId="60" fillId="0" borderId="6" xfId="4" applyNumberFormat="1" applyFont="1" applyFill="1" applyBorder="1" applyAlignment="1" applyProtection="1">
      <alignment horizontal="center" vertical="center"/>
      <protection locked="0"/>
    </xf>
    <xf numFmtId="1" fontId="60" fillId="0" borderId="6" xfId="4" applyNumberFormat="1" applyFont="1" applyFill="1" applyBorder="1" applyAlignment="1" applyProtection="1">
      <alignment horizontal="left" vertical="center"/>
      <protection locked="0"/>
    </xf>
    <xf numFmtId="0" fontId="60" fillId="0" borderId="6" xfId="4" applyNumberFormat="1" applyFont="1" applyFill="1" applyBorder="1" applyAlignment="1" applyProtection="1">
      <alignment horizontal="right" vertical="center"/>
      <protection locked="0"/>
    </xf>
    <xf numFmtId="0" fontId="60" fillId="0" borderId="1" xfId="4" applyNumberFormat="1" applyFont="1" applyFill="1" applyBorder="1" applyAlignment="1" applyProtection="1">
      <alignment horizontal="left" vertical="center"/>
      <protection locked="0"/>
    </xf>
    <xf numFmtId="0" fontId="60" fillId="0" borderId="1" xfId="4" applyNumberFormat="1" applyFont="1" applyFill="1" applyBorder="1" applyAlignment="1" applyProtection="1">
      <alignment horizontal="center" vertical="center"/>
      <protection locked="0"/>
    </xf>
    <xf numFmtId="0" fontId="60" fillId="0" borderId="1" xfId="4" applyNumberFormat="1" applyFont="1" applyFill="1" applyBorder="1" applyAlignment="1" applyProtection="1">
      <alignment horizontal="right" vertical="center"/>
      <protection locked="0"/>
    </xf>
    <xf numFmtId="1" fontId="60" fillId="0" borderId="1" xfId="4" applyNumberFormat="1" applyFont="1" applyFill="1" applyBorder="1" applyAlignment="1" applyProtection="1">
      <alignment horizontal="left" vertical="center"/>
      <protection locked="0"/>
    </xf>
    <xf numFmtId="1" fontId="60" fillId="0" borderId="1" xfId="4" applyNumberFormat="1" applyFont="1" applyFill="1" applyBorder="1" applyAlignment="1" applyProtection="1">
      <alignment horizontal="center" vertical="center"/>
      <protection locked="0"/>
    </xf>
    <xf numFmtId="1" fontId="60" fillId="0" borderId="5" xfId="4" applyNumberFormat="1" applyFont="1" applyFill="1" applyBorder="1" applyAlignment="1" applyProtection="1">
      <alignment horizontal="left" vertical="center"/>
      <protection locked="0"/>
    </xf>
    <xf numFmtId="0" fontId="60" fillId="0" borderId="6" xfId="0" applyFont="1" applyBorder="1" applyAlignment="1">
      <alignment vertical="center" wrapText="1"/>
    </xf>
    <xf numFmtId="0" fontId="35" fillId="0" borderId="6" xfId="0" applyFont="1" applyBorder="1"/>
    <xf numFmtId="164" fontId="60" fillId="0" borderId="6" xfId="0" applyNumberFormat="1" applyFont="1" applyBorder="1" applyAlignment="1" applyProtection="1">
      <alignment horizontal="center" vertical="center"/>
      <protection hidden="1"/>
    </xf>
    <xf numFmtId="1" fontId="60" fillId="0" borderId="0" xfId="4" applyNumberFormat="1" applyFont="1" applyFill="1" applyBorder="1" applyAlignment="1" applyProtection="1">
      <alignment horizontal="left" vertical="center"/>
      <protection locked="0"/>
    </xf>
    <xf numFmtId="0" fontId="35" fillId="0" borderId="1" xfId="0" applyFont="1" applyBorder="1" applyAlignment="1">
      <alignment wrapText="1"/>
    </xf>
    <xf numFmtId="1" fontId="8" fillId="14" borderId="5" xfId="4" applyNumberFormat="1" applyFont="1" applyFill="1" applyBorder="1" applyAlignment="1" applyProtection="1">
      <alignment horizontal="center"/>
      <protection locked="0"/>
    </xf>
    <xf numFmtId="0" fontId="60" fillId="0" borderId="1" xfId="0" applyFont="1" applyBorder="1"/>
    <xf numFmtId="0" fontId="60" fillId="0" borderId="1" xfId="0" applyFont="1" applyBorder="1" applyAlignment="1">
      <alignment wrapText="1"/>
    </xf>
    <xf numFmtId="164" fontId="60" fillId="0" borderId="1" xfId="3" applyNumberFormat="1" applyFont="1" applyFill="1" applyBorder="1" applyAlignment="1" applyProtection="1">
      <alignment horizontal="center" vertical="center"/>
      <protection hidden="1"/>
    </xf>
    <xf numFmtId="0" fontId="60" fillId="0" borderId="6" xfId="0" applyFont="1" applyBorder="1" applyAlignment="1" applyProtection="1">
      <alignment horizontal="left" vertical="center" wrapText="1"/>
      <protection hidden="1"/>
    </xf>
    <xf numFmtId="49" fontId="60" fillId="9" borderId="9" xfId="0" applyNumberFormat="1" applyFont="1" applyFill="1" applyBorder="1" applyAlignment="1" applyProtection="1">
      <alignment horizontal="center" vertical="center"/>
      <protection hidden="1"/>
    </xf>
    <xf numFmtId="0" fontId="60" fillId="0" borderId="1" xfId="0" applyFont="1" applyBorder="1" applyAlignment="1" applyProtection="1">
      <alignment horizontal="center" vertical="center" wrapText="1"/>
      <protection hidden="1"/>
    </xf>
    <xf numFmtId="0" fontId="52" fillId="0" borderId="1" xfId="6" applyFont="1" applyBorder="1" applyAlignment="1" applyProtection="1">
      <alignment horizontal="left" vertical="center"/>
      <protection hidden="1"/>
    </xf>
    <xf numFmtId="0" fontId="81" fillId="0" borderId="1" xfId="6" applyFont="1" applyBorder="1" applyAlignment="1" applyProtection="1">
      <alignment horizontal="left" vertical="center"/>
      <protection hidden="1"/>
    </xf>
    <xf numFmtId="0" fontId="60" fillId="0" borderId="1" xfId="0" applyFont="1" applyBorder="1" applyAlignment="1" applyProtection="1">
      <alignment vertical="center"/>
      <protection hidden="1"/>
    </xf>
    <xf numFmtId="164" fontId="60" fillId="0" borderId="1" xfId="3" applyNumberFormat="1" applyFont="1" applyFill="1" applyBorder="1" applyAlignment="1" applyProtection="1">
      <alignment horizontal="left" vertical="center"/>
      <protection hidden="1"/>
    </xf>
    <xf numFmtId="164" fontId="60" fillId="0" borderId="1" xfId="0" applyNumberFormat="1" applyFont="1" applyBorder="1" applyAlignment="1">
      <alignment horizontal="left" vertical="center"/>
    </xf>
    <xf numFmtId="0" fontId="60" fillId="0" borderId="1" xfId="3" applyNumberFormat="1" applyFont="1" applyFill="1" applyBorder="1" applyAlignment="1" applyProtection="1">
      <alignment horizontal="left" vertical="center"/>
      <protection hidden="1"/>
    </xf>
    <xf numFmtId="164" fontId="60" fillId="0" borderId="6" xfId="3" applyNumberFormat="1" applyFont="1" applyFill="1" applyBorder="1" applyAlignment="1" applyProtection="1">
      <alignment horizontal="left" vertical="center"/>
      <protection hidden="1"/>
    </xf>
    <xf numFmtId="0" fontId="60" fillId="0" borderId="1" xfId="0" applyFont="1" applyBorder="1" applyAlignment="1">
      <alignment horizontal="left" wrapText="1"/>
    </xf>
    <xf numFmtId="0" fontId="60" fillId="0" borderId="1" xfId="0" applyFont="1" applyBorder="1" applyAlignment="1">
      <alignment horizontal="left"/>
    </xf>
    <xf numFmtId="169" fontId="60" fillId="0" borderId="6" xfId="0" applyNumberFormat="1" applyFont="1" applyBorder="1" applyAlignment="1" applyProtection="1">
      <alignment vertical="center"/>
      <protection hidden="1"/>
    </xf>
    <xf numFmtId="0" fontId="35" fillId="21" borderId="1" xfId="0" applyFont="1" applyFill="1" applyBorder="1" applyAlignment="1">
      <alignment horizontal="center"/>
    </xf>
    <xf numFmtId="1" fontId="60" fillId="21" borderId="1" xfId="0" applyNumberFormat="1" applyFont="1" applyFill="1" applyBorder="1" applyAlignment="1" applyProtection="1">
      <alignment horizontal="center" vertical="center"/>
      <protection hidden="1"/>
    </xf>
    <xf numFmtId="49" fontId="60" fillId="21" borderId="56" xfId="0" applyNumberFormat="1" applyFont="1" applyFill="1" applyBorder="1" applyAlignment="1" applyProtection="1">
      <alignment horizontal="center" vertical="center"/>
      <protection hidden="1"/>
    </xf>
    <xf numFmtId="165" fontId="60" fillId="21" borderId="1" xfId="4" applyNumberFormat="1" applyFont="1" applyFill="1" applyBorder="1" applyAlignment="1" applyProtection="1">
      <alignment horizontal="center" vertical="center"/>
      <protection locked="0"/>
    </xf>
    <xf numFmtId="0" fontId="60" fillId="9" borderId="56" xfId="0" applyFont="1" applyFill="1" applyBorder="1" applyAlignment="1">
      <alignment horizontal="center" wrapText="1"/>
    </xf>
    <xf numFmtId="49" fontId="60" fillId="0" borderId="1" xfId="0" applyNumberFormat="1" applyFont="1" applyBorder="1" applyAlignment="1" applyProtection="1">
      <alignment horizontal="center" vertical="center"/>
      <protection hidden="1"/>
    </xf>
    <xf numFmtId="0" fontId="60" fillId="9" borderId="56" xfId="0" applyFont="1" applyFill="1" applyBorder="1" applyAlignment="1">
      <alignment horizontal="center"/>
    </xf>
    <xf numFmtId="0" fontId="60" fillId="0" borderId="6" xfId="0" applyFont="1" applyBorder="1" applyAlignment="1">
      <alignment horizontal="left" wrapText="1"/>
    </xf>
    <xf numFmtId="0" fontId="60" fillId="0" borderId="57" xfId="0" applyFont="1" applyBorder="1" applyAlignment="1" applyProtection="1">
      <alignment horizontal="left" vertical="center"/>
      <protection hidden="1"/>
    </xf>
    <xf numFmtId="0" fontId="60" fillId="0" borderId="1" xfId="4" applyNumberFormat="1" applyFont="1" applyFill="1" applyBorder="1" applyAlignment="1" applyProtection="1">
      <alignment horizontal="left" vertical="center" wrapText="1"/>
      <protection locked="0"/>
    </xf>
    <xf numFmtId="49" fontId="60" fillId="0" borderId="6" xfId="6" applyNumberFormat="1" applyFont="1" applyBorder="1" applyAlignment="1" applyProtection="1">
      <alignment horizontal="right" vertical="center"/>
      <protection hidden="1"/>
    </xf>
    <xf numFmtId="0" fontId="60" fillId="0" borderId="6" xfId="0" applyFont="1" applyBorder="1" applyAlignment="1">
      <alignment wrapText="1"/>
    </xf>
    <xf numFmtId="1" fontId="60" fillId="0" borderId="8" xfId="4" applyNumberFormat="1" applyFont="1" applyFill="1" applyBorder="1" applyAlignment="1" applyProtection="1">
      <alignment horizontal="left" vertical="center"/>
      <protection locked="0"/>
    </xf>
    <xf numFmtId="0" fontId="60" fillId="0" borderId="0" xfId="0" applyFont="1" applyAlignment="1">
      <alignment vertical="center"/>
    </xf>
    <xf numFmtId="0" fontId="60" fillId="21" borderId="1" xfId="0" applyFont="1" applyFill="1" applyBorder="1" applyAlignment="1">
      <alignment horizontal="left" vertical="center"/>
    </xf>
    <xf numFmtId="0" fontId="60" fillId="21" borderId="1" xfId="0" applyFont="1" applyFill="1" applyBorder="1" applyAlignment="1" applyProtection="1">
      <alignment horizontal="left" vertical="center"/>
      <protection hidden="1"/>
    </xf>
    <xf numFmtId="49" fontId="60" fillId="22" borderId="56" xfId="0" applyNumberFormat="1" applyFont="1" applyFill="1" applyBorder="1" applyAlignment="1" applyProtection="1">
      <alignment horizontal="center" vertical="center"/>
      <protection hidden="1"/>
    </xf>
    <xf numFmtId="0" fontId="60" fillId="22" borderId="1" xfId="0" applyFont="1" applyFill="1" applyBorder="1" applyAlignment="1">
      <alignment horizontal="left" vertical="center"/>
    </xf>
    <xf numFmtId="0" fontId="60" fillId="22" borderId="1" xfId="0" applyFont="1" applyFill="1" applyBorder="1" applyAlignment="1" applyProtection="1">
      <alignment horizontal="left" vertical="center"/>
      <protection hidden="1"/>
    </xf>
    <xf numFmtId="0" fontId="20" fillId="6" borderId="0" xfId="7" applyFont="1" applyFill="1" applyAlignment="1" applyProtection="1">
      <alignment horizontal="left" wrapText="1"/>
      <protection hidden="1"/>
    </xf>
    <xf numFmtId="0" fontId="21" fillId="6" borderId="0" xfId="7" applyFont="1" applyFill="1" applyAlignment="1" applyProtection="1">
      <alignment horizontal="center" wrapText="1"/>
      <protection hidden="1"/>
    </xf>
    <xf numFmtId="0" fontId="21" fillId="6" borderId="0" xfId="7" applyFont="1" applyFill="1" applyAlignment="1" applyProtection="1">
      <alignment horizontal="center"/>
      <protection hidden="1"/>
    </xf>
    <xf numFmtId="0" fontId="21" fillId="6" borderId="0" xfId="7" applyFont="1" applyFill="1" applyAlignment="1" applyProtection="1">
      <alignment horizontal="left" wrapText="1"/>
      <protection hidden="1"/>
    </xf>
    <xf numFmtId="0" fontId="20" fillId="6" borderId="0" xfId="7" applyFont="1" applyFill="1" applyAlignment="1" applyProtection="1">
      <alignment wrapText="1"/>
      <protection hidden="1"/>
    </xf>
    <xf numFmtId="0" fontId="20" fillId="6" borderId="0" xfId="7" applyFont="1" applyFill="1" applyAlignment="1" applyProtection="1">
      <alignment horizontal="center" wrapText="1"/>
      <protection hidden="1"/>
    </xf>
    <xf numFmtId="0" fontId="20" fillId="6" borderId="0" xfId="7" applyFont="1" applyFill="1" applyAlignment="1" applyProtection="1">
      <alignment horizontal="justify" wrapText="1"/>
      <protection hidden="1"/>
    </xf>
    <xf numFmtId="0" fontId="21" fillId="6" borderId="0" xfId="7" applyFont="1" applyFill="1" applyAlignment="1" applyProtection="1">
      <alignment horizontal="justify" wrapText="1"/>
      <protection hidden="1"/>
    </xf>
    <xf numFmtId="0" fontId="21" fillId="6" borderId="0" xfId="7" applyFont="1" applyFill="1" applyAlignment="1" applyProtection="1">
      <alignment horizontal="center" vertical="center" wrapText="1"/>
      <protection hidden="1"/>
    </xf>
    <xf numFmtId="0" fontId="10" fillId="0" borderId="28" xfId="7" applyFont="1" applyBorder="1" applyAlignment="1" applyProtection="1">
      <alignment horizontal="center" vertical="center" wrapText="1"/>
      <protection hidden="1"/>
    </xf>
    <xf numFmtId="0" fontId="10" fillId="0" borderId="50" xfId="7" applyFont="1" applyBorder="1" applyAlignment="1" applyProtection="1">
      <alignment horizontal="center" vertical="center" wrapText="1"/>
      <protection hidden="1"/>
    </xf>
    <xf numFmtId="0" fontId="10" fillId="0" borderId="29" xfId="7" applyFont="1" applyBorder="1" applyAlignment="1" applyProtection="1">
      <alignment horizontal="center" vertical="center" wrapText="1"/>
      <protection hidden="1"/>
    </xf>
    <xf numFmtId="0" fontId="15" fillId="6" borderId="0" xfId="0" applyFont="1" applyFill="1" applyAlignment="1">
      <alignment horizontal="center" vertical="center" wrapText="1"/>
    </xf>
    <xf numFmtId="0" fontId="30" fillId="6" borderId="0" xfId="0" applyFont="1" applyFill="1" applyAlignment="1" applyProtection="1">
      <alignment horizontal="left"/>
      <protection hidden="1"/>
    </xf>
    <xf numFmtId="0" fontId="30" fillId="6" borderId="0" xfId="0" applyFont="1" applyFill="1" applyAlignment="1" applyProtection="1">
      <alignment horizontal="center"/>
      <protection hidden="1"/>
    </xf>
    <xf numFmtId="0" fontId="30" fillId="6" borderId="0" xfId="0" applyFont="1" applyFill="1" applyAlignment="1">
      <alignment horizontal="center"/>
    </xf>
    <xf numFmtId="0" fontId="9" fillId="0" borderId="0" xfId="0" applyFont="1" applyAlignment="1" applyProtection="1">
      <alignment horizontal="left"/>
      <protection hidden="1"/>
    </xf>
    <xf numFmtId="0" fontId="5" fillId="6" borderId="0" xfId="0" applyFont="1" applyFill="1" applyAlignment="1">
      <alignment horizontal="center" vertical="center"/>
    </xf>
    <xf numFmtId="0" fontId="7" fillId="6" borderId="0" xfId="0" applyFont="1" applyFill="1" applyAlignment="1" applyProtection="1">
      <alignment horizontal="left" vertical="center"/>
      <protection hidden="1"/>
    </xf>
    <xf numFmtId="0" fontId="7" fillId="6" borderId="0" xfId="0" applyFont="1" applyFill="1" applyAlignment="1">
      <alignment horizontal="left"/>
    </xf>
    <xf numFmtId="0" fontId="7" fillId="6" borderId="0" xfId="0" applyFont="1" applyFill="1" applyAlignment="1" applyProtection="1">
      <alignment horizontal="left" vertical="center"/>
      <protection locked="0"/>
    </xf>
    <xf numFmtId="0" fontId="5" fillId="4" borderId="0" xfId="13" applyFont="1" applyFill="1" applyAlignment="1">
      <alignment horizontal="center" vertical="center"/>
    </xf>
    <xf numFmtId="0" fontId="7" fillId="0" borderId="0" xfId="13" applyFont="1" applyAlignment="1">
      <alignment horizontal="left" vertical="center"/>
    </xf>
    <xf numFmtId="0" fontId="7" fillId="0" borderId="34" xfId="13" applyFont="1" applyBorder="1" applyAlignment="1">
      <alignment horizontal="left" vertical="center"/>
    </xf>
    <xf numFmtId="3" fontId="40" fillId="6" borderId="0" xfId="0" applyNumberFormat="1" applyFont="1" applyFill="1" applyAlignment="1" applyProtection="1">
      <alignment horizontal="left" vertical="center"/>
      <protection hidden="1"/>
    </xf>
    <xf numFmtId="0" fontId="82" fillId="0" borderId="1" xfId="0" applyFont="1" applyBorder="1" applyAlignment="1" applyProtection="1">
      <alignment horizontal="left" vertical="center"/>
      <protection hidden="1"/>
    </xf>
    <xf numFmtId="0" fontId="82" fillId="0" borderId="1" xfId="6" applyFont="1" applyBorder="1" applyAlignment="1" applyProtection="1">
      <alignment horizontal="left" vertical="center"/>
      <protection hidden="1"/>
    </xf>
    <xf numFmtId="169" fontId="82" fillId="0" borderId="1" xfId="0" applyNumberFormat="1" applyFont="1" applyBorder="1" applyAlignment="1" applyProtection="1">
      <alignment horizontal="right" vertical="center"/>
      <protection hidden="1"/>
    </xf>
    <xf numFmtId="164" fontId="82" fillId="0" borderId="1" xfId="0" applyNumberFormat="1" applyFont="1" applyBorder="1" applyAlignment="1" applyProtection="1">
      <alignment horizontal="center" vertical="center"/>
      <protection hidden="1"/>
    </xf>
    <xf numFmtId="169" fontId="82" fillId="0" borderId="1" xfId="3" applyNumberFormat="1" applyFont="1" applyFill="1" applyBorder="1" applyAlignment="1" applyProtection="1">
      <alignment horizontal="right" vertical="center"/>
      <protection hidden="1"/>
    </xf>
    <xf numFmtId="165" fontId="82" fillId="0" borderId="1" xfId="4" applyNumberFormat="1" applyFont="1" applyFill="1" applyBorder="1" applyAlignment="1" applyProtection="1">
      <alignment horizontal="center" vertical="center"/>
      <protection locked="0"/>
    </xf>
    <xf numFmtId="0" fontId="82" fillId="0" borderId="1" xfId="0" applyFont="1" applyBorder="1" applyAlignment="1" applyProtection="1">
      <alignment horizontal="center" vertical="center"/>
      <protection hidden="1"/>
    </xf>
    <xf numFmtId="164" fontId="82" fillId="0" borderId="1" xfId="3" applyNumberFormat="1" applyFont="1" applyFill="1" applyBorder="1" applyAlignment="1" applyProtection="1">
      <alignment horizontal="left" vertical="center"/>
      <protection hidden="1"/>
    </xf>
    <xf numFmtId="1" fontId="82" fillId="0" borderId="1" xfId="0" applyNumberFormat="1" applyFont="1" applyBorder="1" applyAlignment="1" applyProtection="1">
      <alignment horizontal="center" vertical="center"/>
      <protection hidden="1"/>
    </xf>
    <xf numFmtId="3" fontId="82" fillId="0" borderId="1" xfId="0" applyNumberFormat="1" applyFont="1" applyBorder="1" applyAlignment="1" applyProtection="1">
      <alignment horizontal="center" vertical="center"/>
      <protection hidden="1"/>
    </xf>
    <xf numFmtId="1" fontId="82" fillId="0" borderId="1" xfId="6" applyNumberFormat="1" applyFont="1" applyBorder="1" applyAlignment="1" applyProtection="1">
      <alignment horizontal="right" vertical="center"/>
      <protection hidden="1"/>
    </xf>
    <xf numFmtId="41" fontId="82" fillId="0" borderId="1" xfId="0" applyNumberFormat="1" applyFont="1" applyBorder="1" applyAlignment="1" applyProtection="1">
      <alignment horizontal="center" vertical="center"/>
      <protection hidden="1"/>
    </xf>
    <xf numFmtId="0" fontId="82" fillId="0" borderId="1" xfId="0" applyFont="1" applyBorder="1" applyAlignment="1">
      <alignment horizontal="center" vertical="center"/>
    </xf>
    <xf numFmtId="170" fontId="82" fillId="0" borderId="1" xfId="1" applyNumberFormat="1" applyFont="1" applyFill="1" applyBorder="1" applyAlignment="1">
      <alignment vertical="center"/>
    </xf>
    <xf numFmtId="0" fontId="82" fillId="0" borderId="5" xfId="0" applyFont="1" applyBorder="1" applyAlignment="1">
      <alignment vertical="center"/>
    </xf>
    <xf numFmtId="0" fontId="60" fillId="0" borderId="1" xfId="4" applyNumberFormat="1" applyFont="1" applyFill="1" applyBorder="1" applyAlignment="1" applyProtection="1">
      <alignment vertical="center" wrapText="1"/>
      <protection locked="0"/>
    </xf>
    <xf numFmtId="0" fontId="82" fillId="0" borderId="1" xfId="4" applyNumberFormat="1" applyFont="1" applyFill="1" applyBorder="1" applyAlignment="1" applyProtection="1">
      <alignment vertical="center" wrapText="1"/>
      <protection locked="0"/>
    </xf>
    <xf numFmtId="0" fontId="60" fillId="0" borderId="6" xfId="4" applyNumberFormat="1" applyFont="1" applyFill="1" applyBorder="1" applyAlignment="1" applyProtection="1">
      <alignment horizontal="left" vertical="center" wrapText="1"/>
      <protection locked="0"/>
    </xf>
    <xf numFmtId="0" fontId="82" fillId="0" borderId="1" xfId="6" applyFont="1" applyBorder="1" applyAlignment="1" applyProtection="1">
      <alignment horizontal="left" vertical="center" wrapText="1"/>
      <protection hidden="1"/>
    </xf>
    <xf numFmtId="3" fontId="60" fillId="0" borderId="1" xfId="0" applyNumberFormat="1" applyFont="1" applyBorder="1"/>
    <xf numFmtId="0" fontId="60" fillId="0" borderId="1" xfId="0" applyFont="1" applyBorder="1" applyAlignment="1">
      <alignment horizontal="center"/>
    </xf>
    <xf numFmtId="0" fontId="60" fillId="0" borderId="5" xfId="0" applyFont="1" applyBorder="1"/>
    <xf numFmtId="0" fontId="60" fillId="0" borderId="1" xfId="4" applyNumberFormat="1" applyFont="1" applyFill="1" applyBorder="1" applyAlignment="1" applyProtection="1">
      <alignment horizontal="center" vertical="center"/>
      <protection hidden="1"/>
    </xf>
    <xf numFmtId="0" fontId="60" fillId="0" borderId="1" xfId="4" applyNumberFormat="1" applyFont="1" applyFill="1" applyBorder="1" applyAlignment="1" applyProtection="1">
      <alignment horizontal="left" vertical="center"/>
      <protection hidden="1"/>
    </xf>
    <xf numFmtId="0" fontId="60" fillId="0" borderId="5" xfId="4" applyNumberFormat="1" applyFont="1" applyFill="1" applyBorder="1" applyAlignment="1" applyProtection="1">
      <alignment horizontal="left" vertical="center"/>
      <protection locked="0"/>
    </xf>
    <xf numFmtId="3" fontId="60" fillId="0" borderId="6" xfId="0" applyNumberFormat="1" applyFont="1" applyBorder="1" applyAlignment="1">
      <alignment wrapText="1"/>
    </xf>
    <xf numFmtId="3" fontId="60" fillId="0" borderId="1" xfId="0" applyNumberFormat="1" applyFont="1" applyBorder="1" applyAlignment="1">
      <alignment wrapText="1"/>
    </xf>
    <xf numFmtId="0" fontId="60" fillId="0" borderId="1" xfId="0" applyFont="1" applyBorder="1" applyAlignment="1">
      <alignment horizontal="center" wrapText="1"/>
    </xf>
    <xf numFmtId="0" fontId="60" fillId="0" borderId="6" xfId="0" applyFont="1" applyBorder="1" applyAlignment="1">
      <alignment horizontal="center" wrapText="1"/>
    </xf>
    <xf numFmtId="169" fontId="60" fillId="22" borderId="1" xfId="0" applyNumberFormat="1" applyFont="1" applyFill="1" applyBorder="1" applyAlignment="1" applyProtection="1">
      <alignment horizontal="right" vertical="center"/>
      <protection hidden="1"/>
    </xf>
    <xf numFmtId="0" fontId="37" fillId="0" borderId="15" xfId="0" applyFont="1" applyBorder="1" applyAlignment="1">
      <alignment horizontal="center" vertical="center"/>
    </xf>
    <xf numFmtId="0" fontId="37" fillId="0" borderId="0" xfId="0" applyFont="1" applyAlignment="1">
      <alignment horizontal="center" vertical="center"/>
    </xf>
    <xf numFmtId="0" fontId="16" fillId="0" borderId="1" xfId="0" applyFont="1" applyBorder="1" applyAlignment="1" applyProtection="1">
      <alignment horizontal="center" vertical="center"/>
      <protection hidden="1"/>
    </xf>
    <xf numFmtId="0" fontId="15" fillId="0" borderId="8" xfId="0" applyFont="1" applyBorder="1" applyAlignment="1" applyProtection="1">
      <alignment horizontal="center" vertical="center"/>
      <protection locked="0"/>
    </xf>
    <xf numFmtId="0" fontId="15" fillId="0" borderId="7" xfId="0" applyFont="1" applyBorder="1" applyAlignment="1" applyProtection="1">
      <alignment horizontal="center" vertical="center"/>
      <protection locked="0"/>
    </xf>
    <xf numFmtId="0" fontId="15" fillId="0" borderId="9" xfId="0" applyFont="1" applyBorder="1" applyAlignment="1" applyProtection="1">
      <alignment horizontal="center" vertical="center"/>
      <protection locked="0"/>
    </xf>
    <xf numFmtId="0" fontId="15" fillId="0" borderId="2" xfId="0" applyFont="1" applyBorder="1" applyAlignment="1" applyProtection="1">
      <alignment horizontal="center" vertical="center"/>
      <protection locked="0"/>
    </xf>
    <xf numFmtId="0" fontId="15" fillId="0" borderId="0" xfId="0" applyFont="1" applyAlignment="1" applyProtection="1">
      <alignment horizontal="center" vertical="center"/>
      <protection locked="0"/>
    </xf>
    <xf numFmtId="0" fontId="15" fillId="0" borderId="10" xfId="0" applyFont="1"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15" fillId="0" borderId="12" xfId="0" applyFont="1" applyBorder="1" applyAlignment="1" applyProtection="1">
      <alignment horizontal="center" vertical="center"/>
      <protection locked="0"/>
    </xf>
    <xf numFmtId="0" fontId="15" fillId="0" borderId="13" xfId="0" applyFont="1" applyBorder="1" applyAlignment="1" applyProtection="1">
      <alignment horizontal="center" vertical="center"/>
      <protection locked="0"/>
    </xf>
    <xf numFmtId="0" fontId="6" fillId="4" borderId="4" xfId="0" applyFont="1" applyFill="1" applyBorder="1" applyAlignment="1" applyProtection="1">
      <alignment horizontal="center" vertical="center" wrapText="1"/>
      <protection hidden="1"/>
    </xf>
    <xf numFmtId="0" fontId="6" fillId="4" borderId="3" xfId="0" applyFont="1" applyFill="1" applyBorder="1" applyAlignment="1" applyProtection="1">
      <alignment horizontal="center" vertical="center" wrapText="1"/>
      <protection hidden="1"/>
    </xf>
    <xf numFmtId="0" fontId="6" fillId="4" borderId="6" xfId="0" applyFont="1" applyFill="1" applyBorder="1" applyAlignment="1" applyProtection="1">
      <alignment horizontal="center" vertical="center" wrapText="1"/>
      <protection hidden="1"/>
    </xf>
    <xf numFmtId="0" fontId="11" fillId="4" borderId="6" xfId="0" applyFont="1" applyFill="1" applyBorder="1" applyAlignment="1">
      <alignment horizontal="center" vertical="center" wrapText="1"/>
    </xf>
    <xf numFmtId="0" fontId="22" fillId="4" borderId="4" xfId="0" applyFont="1" applyFill="1" applyBorder="1"/>
    <xf numFmtId="0" fontId="22" fillId="4" borderId="3" xfId="0" applyFont="1" applyFill="1" applyBorder="1"/>
    <xf numFmtId="0" fontId="7" fillId="0" borderId="6" xfId="0" applyFont="1" applyBorder="1" applyAlignment="1" applyProtection="1">
      <alignment horizontal="left" vertical="center" wrapText="1"/>
      <protection hidden="1"/>
    </xf>
    <xf numFmtId="0" fontId="7" fillId="0" borderId="4" xfId="0" applyFont="1" applyBorder="1" applyAlignment="1" applyProtection="1">
      <alignment horizontal="left" vertical="center"/>
      <protection hidden="1"/>
    </xf>
    <xf numFmtId="0" fontId="7" fillId="0" borderId="3" xfId="0" applyFont="1" applyBorder="1" applyAlignment="1" applyProtection="1">
      <alignment horizontal="left" vertical="center"/>
      <protection hidden="1"/>
    </xf>
    <xf numFmtId="0" fontId="78" fillId="4" borderId="4" xfId="0" applyFont="1" applyFill="1" applyBorder="1" applyAlignment="1">
      <alignment horizontal="center" vertical="center" wrapText="1"/>
    </xf>
    <xf numFmtId="0" fontId="78" fillId="4" borderId="3" xfId="0" applyFont="1" applyFill="1" applyBorder="1" applyAlignment="1">
      <alignment horizontal="center" vertical="center" wrapText="1"/>
    </xf>
    <xf numFmtId="0" fontId="22" fillId="4" borderId="4" xfId="0" applyFont="1" applyFill="1" applyBorder="1" applyAlignment="1">
      <alignment horizontal="center" vertical="center" wrapText="1"/>
    </xf>
    <xf numFmtId="0" fontId="22" fillId="4" borderId="3" xfId="0" applyFont="1" applyFill="1" applyBorder="1" applyAlignment="1">
      <alignment horizontal="center" vertical="center" wrapText="1"/>
    </xf>
    <xf numFmtId="0" fontId="7" fillId="0" borderId="6" xfId="0" applyFont="1" applyBorder="1" applyAlignment="1" applyProtection="1">
      <alignment horizontal="left" vertical="center"/>
      <protection hidden="1"/>
    </xf>
    <xf numFmtId="0" fontId="20" fillId="6" borderId="0" xfId="7" applyFont="1" applyFill="1" applyAlignment="1" applyProtection="1">
      <alignment horizontal="left" wrapText="1"/>
      <protection hidden="1"/>
    </xf>
    <xf numFmtId="165" fontId="20" fillId="6" borderId="12" xfId="7" applyNumberFormat="1" applyFont="1" applyFill="1" applyBorder="1" applyAlignment="1" applyProtection="1">
      <alignment horizontal="center" wrapText="1"/>
      <protection hidden="1"/>
    </xf>
    <xf numFmtId="0" fontId="21" fillId="6" borderId="0" xfId="7" applyFont="1" applyFill="1" applyAlignment="1" applyProtection="1">
      <alignment horizontal="center" wrapText="1"/>
      <protection hidden="1"/>
    </xf>
    <xf numFmtId="0" fontId="20" fillId="6" borderId="0" xfId="7" applyFont="1" applyFill="1" applyAlignment="1" applyProtection="1">
      <alignment horizontal="left" vertical="center" wrapText="1"/>
      <protection hidden="1"/>
    </xf>
    <xf numFmtId="0" fontId="21" fillId="6" borderId="0" xfId="7" applyFont="1" applyFill="1" applyAlignment="1" applyProtection="1">
      <alignment horizontal="center"/>
      <protection hidden="1"/>
    </xf>
    <xf numFmtId="164" fontId="42" fillId="6" borderId="12" xfId="7" applyNumberFormat="1" applyFont="1" applyFill="1" applyBorder="1" applyAlignment="1" applyProtection="1">
      <alignment horizontal="left" wrapText="1"/>
      <protection hidden="1"/>
    </xf>
    <xf numFmtId="0" fontId="21" fillId="6" borderId="0" xfId="7" applyFont="1" applyFill="1" applyAlignment="1" applyProtection="1">
      <alignment horizontal="left" wrapText="1"/>
      <protection hidden="1"/>
    </xf>
    <xf numFmtId="0" fontId="20" fillId="6" borderId="0" xfId="7" applyFont="1" applyFill="1" applyAlignment="1" applyProtection="1">
      <alignment wrapText="1"/>
      <protection hidden="1"/>
    </xf>
    <xf numFmtId="0" fontId="20" fillId="6" borderId="0" xfId="7" applyFont="1" applyFill="1" applyAlignment="1" applyProtection="1">
      <alignment horizontal="center" wrapText="1"/>
      <protection hidden="1"/>
    </xf>
    <xf numFmtId="0" fontId="18" fillId="6" borderId="0" xfId="7" applyFont="1" applyFill="1" applyAlignment="1" applyProtection="1">
      <alignment horizontal="left"/>
      <protection hidden="1"/>
    </xf>
    <xf numFmtId="0" fontId="21" fillId="6" borderId="12" xfId="7" applyFont="1" applyFill="1" applyBorder="1" applyAlignment="1" applyProtection="1">
      <alignment horizontal="center" vertical="center"/>
      <protection hidden="1"/>
    </xf>
    <xf numFmtId="0" fontId="21" fillId="6" borderId="0" xfId="7" applyFont="1" applyFill="1" applyAlignment="1" applyProtection="1">
      <alignment horizontal="center" vertical="center"/>
      <protection hidden="1"/>
    </xf>
    <xf numFmtId="0" fontId="20" fillId="6" borderId="0" xfId="7" applyFont="1" applyFill="1" applyAlignment="1" applyProtection="1">
      <alignment horizontal="center" vertical="center" wrapText="1"/>
      <protection hidden="1"/>
    </xf>
    <xf numFmtId="175" fontId="20" fillId="6" borderId="0" xfId="7" applyNumberFormat="1" applyFont="1" applyFill="1" applyAlignment="1" applyProtection="1">
      <alignment horizontal="left" vertical="center" wrapText="1"/>
      <protection hidden="1"/>
    </xf>
    <xf numFmtId="3" fontId="20" fillId="6" borderId="12" xfId="7" applyNumberFormat="1" applyFont="1" applyFill="1" applyBorder="1" applyAlignment="1" applyProtection="1">
      <alignment horizontal="center" vertical="center" wrapText="1"/>
      <protection hidden="1"/>
    </xf>
    <xf numFmtId="0" fontId="22" fillId="6" borderId="0" xfId="7" applyFont="1" applyFill="1" applyAlignment="1" applyProtection="1">
      <alignment horizontal="left" wrapText="1"/>
      <protection hidden="1"/>
    </xf>
    <xf numFmtId="0" fontId="20" fillId="6" borderId="0" xfId="7" applyFont="1" applyFill="1" applyAlignment="1" applyProtection="1">
      <alignment horizontal="justify" wrapText="1"/>
      <protection hidden="1"/>
    </xf>
    <xf numFmtId="0" fontId="21" fillId="6" borderId="0" xfId="7" applyFont="1" applyFill="1" applyAlignment="1" applyProtection="1">
      <alignment horizontal="justify" wrapText="1"/>
      <protection hidden="1"/>
    </xf>
    <xf numFmtId="0" fontId="21" fillId="6" borderId="0" xfId="7" applyFont="1" applyFill="1" applyAlignment="1" applyProtection="1">
      <alignment horizontal="right"/>
      <protection hidden="1"/>
    </xf>
    <xf numFmtId="164" fontId="21" fillId="6" borderId="12" xfId="7" applyNumberFormat="1" applyFont="1" applyFill="1" applyBorder="1" applyAlignment="1" applyProtection="1">
      <alignment horizontal="center" wrapText="1"/>
      <protection hidden="1"/>
    </xf>
    <xf numFmtId="1" fontId="21" fillId="6" borderId="12" xfId="7" applyNumberFormat="1" applyFont="1" applyFill="1" applyBorder="1" applyAlignment="1" applyProtection="1">
      <alignment horizontal="center" wrapText="1"/>
      <protection hidden="1"/>
    </xf>
    <xf numFmtId="0" fontId="21" fillId="6" borderId="12" xfId="7" applyFont="1" applyFill="1" applyBorder="1" applyAlignment="1" applyProtection="1">
      <alignment horizontal="center" wrapText="1"/>
      <protection hidden="1"/>
    </xf>
    <xf numFmtId="1" fontId="21" fillId="6" borderId="16" xfId="7" applyNumberFormat="1" applyFont="1" applyFill="1" applyBorder="1" applyAlignment="1" applyProtection="1">
      <alignment horizontal="center" vertical="center"/>
      <protection hidden="1"/>
    </xf>
    <xf numFmtId="0" fontId="21" fillId="6" borderId="0" xfId="7" applyFont="1" applyFill="1" applyAlignment="1" applyProtection="1">
      <alignment horizontal="center" vertical="center" wrapText="1"/>
      <protection hidden="1"/>
    </xf>
    <xf numFmtId="1" fontId="21" fillId="6" borderId="12" xfId="7" applyNumberFormat="1" applyFont="1" applyFill="1" applyBorder="1" applyAlignment="1" applyProtection="1">
      <alignment horizontal="center" vertical="center"/>
      <protection hidden="1"/>
    </xf>
    <xf numFmtId="0" fontId="20" fillId="6" borderId="12" xfId="7" applyFont="1" applyFill="1" applyBorder="1" applyAlignment="1" applyProtection="1">
      <alignment horizontal="center" vertical="center" wrapText="1"/>
      <protection hidden="1"/>
    </xf>
    <xf numFmtId="3" fontId="18" fillId="6" borderId="12" xfId="7" applyNumberFormat="1" applyFont="1" applyFill="1" applyBorder="1" applyAlignment="1" applyProtection="1">
      <alignment horizontal="center"/>
      <protection hidden="1"/>
    </xf>
    <xf numFmtId="0" fontId="20" fillId="6" borderId="7" xfId="7" applyFont="1" applyFill="1" applyBorder="1" applyAlignment="1" applyProtection="1">
      <alignment horizontal="left" vertical="center" wrapText="1"/>
      <protection hidden="1"/>
    </xf>
    <xf numFmtId="0" fontId="20" fillId="6" borderId="0" xfId="7" applyFont="1" applyFill="1" applyAlignment="1" applyProtection="1">
      <alignment horizontal="justify" vertical="center" wrapText="1"/>
      <protection hidden="1"/>
    </xf>
    <xf numFmtId="0" fontId="18" fillId="6" borderId="12" xfId="7" applyFont="1" applyFill="1" applyBorder="1" applyAlignment="1" applyProtection="1">
      <alignment horizontal="center"/>
      <protection hidden="1"/>
    </xf>
    <xf numFmtId="0" fontId="21" fillId="6" borderId="16" xfId="7" applyFont="1" applyFill="1" applyBorder="1" applyAlignment="1" applyProtection="1">
      <alignment horizontal="center" wrapText="1"/>
      <protection hidden="1"/>
    </xf>
    <xf numFmtId="0" fontId="20" fillId="6" borderId="12" xfId="7" applyFont="1" applyFill="1" applyBorder="1" applyAlignment="1" applyProtection="1">
      <alignment horizontal="center" wrapText="1"/>
      <protection hidden="1"/>
    </xf>
    <xf numFmtId="1" fontId="20" fillId="6" borderId="12" xfId="7" applyNumberFormat="1" applyFont="1" applyFill="1" applyBorder="1" applyAlignment="1" applyProtection="1">
      <alignment horizontal="center" wrapText="1"/>
      <protection hidden="1"/>
    </xf>
    <xf numFmtId="0" fontId="10" fillId="0" borderId="28" xfId="7" applyFont="1" applyBorder="1" applyAlignment="1" applyProtection="1">
      <alignment horizontal="center" vertical="center" wrapText="1"/>
      <protection hidden="1"/>
    </xf>
    <xf numFmtId="0" fontId="10" fillId="0" borderId="50" xfId="7" applyFont="1" applyBorder="1" applyAlignment="1" applyProtection="1">
      <alignment horizontal="center" vertical="center" wrapText="1"/>
      <protection hidden="1"/>
    </xf>
    <xf numFmtId="0" fontId="10" fillId="0" borderId="29" xfId="7" applyFont="1" applyBorder="1" applyAlignment="1" applyProtection="1">
      <alignment horizontal="center" vertical="center" wrapText="1"/>
      <protection hidden="1"/>
    </xf>
    <xf numFmtId="0" fontId="15" fillId="6" borderId="0" xfId="0" applyFont="1" applyFill="1" applyAlignment="1">
      <alignment horizontal="center" vertical="center" wrapText="1"/>
    </xf>
    <xf numFmtId="0" fontId="30" fillId="6" borderId="0" xfId="0" applyFont="1" applyFill="1" applyAlignment="1">
      <alignment horizontal="justify" vertical="center" wrapText="1"/>
    </xf>
    <xf numFmtId="0" fontId="30" fillId="6" borderId="12" xfId="0" applyFont="1" applyFill="1" applyBorder="1" applyAlignment="1" applyProtection="1">
      <alignment horizontal="center"/>
      <protection hidden="1"/>
    </xf>
    <xf numFmtId="1" fontId="20" fillId="6" borderId="0" xfId="7" applyNumberFormat="1" applyFont="1" applyFill="1" applyAlignment="1" applyProtection="1">
      <alignment horizontal="center" wrapText="1"/>
      <protection hidden="1"/>
    </xf>
    <xf numFmtId="3" fontId="30" fillId="6" borderId="0" xfId="0" applyNumberFormat="1" applyFont="1" applyFill="1" applyAlignment="1" applyProtection="1">
      <alignment horizontal="left" vertical="center"/>
      <protection hidden="1"/>
    </xf>
    <xf numFmtId="0" fontId="30" fillId="6" borderId="0" xfId="0" applyFont="1" applyFill="1" applyAlignment="1" applyProtection="1">
      <alignment horizontal="justify" vertical="top" wrapText="1"/>
      <protection hidden="1"/>
    </xf>
    <xf numFmtId="0" fontId="30" fillId="6" borderId="0" xfId="0" applyFont="1" applyFill="1" applyAlignment="1" applyProtection="1">
      <alignment horizontal="right"/>
      <protection hidden="1"/>
    </xf>
    <xf numFmtId="165" fontId="20" fillId="6" borderId="0" xfId="7" applyNumberFormat="1" applyFont="1" applyFill="1" applyAlignment="1" applyProtection="1">
      <alignment horizontal="left" wrapText="1"/>
      <protection hidden="1"/>
    </xf>
    <xf numFmtId="0" fontId="30" fillId="6" borderId="0" xfId="0" applyFont="1" applyFill="1" applyAlignment="1" applyProtection="1">
      <alignment horizontal="left"/>
      <protection hidden="1"/>
    </xf>
    <xf numFmtId="164" fontId="30" fillId="6" borderId="0" xfId="0" applyNumberFormat="1" applyFont="1" applyFill="1" applyAlignment="1" applyProtection="1">
      <alignment horizontal="left"/>
      <protection hidden="1"/>
    </xf>
    <xf numFmtId="165" fontId="20" fillId="6" borderId="0" xfId="7" applyNumberFormat="1" applyFont="1" applyFill="1" applyAlignment="1" applyProtection="1">
      <alignment horizontal="center" wrapText="1"/>
      <protection hidden="1"/>
    </xf>
    <xf numFmtId="0" fontId="30" fillId="6" borderId="0" xfId="0" applyFont="1" applyFill="1" applyAlignment="1" applyProtection="1">
      <alignment horizontal="right" vertical="center"/>
      <protection hidden="1"/>
    </xf>
    <xf numFmtId="0" fontId="30" fillId="6" borderId="0" xfId="0" applyFont="1" applyFill="1" applyAlignment="1" applyProtection="1">
      <alignment horizontal="center"/>
      <protection hidden="1"/>
    </xf>
    <xf numFmtId="0" fontId="30" fillId="6" borderId="0" xfId="0" applyFont="1" applyFill="1" applyAlignment="1" applyProtection="1">
      <alignment horizontal="justify" vertical="center" wrapText="1"/>
      <protection hidden="1"/>
    </xf>
    <xf numFmtId="0" fontId="30" fillId="6" borderId="0" xfId="0" applyFont="1" applyFill="1" applyAlignment="1">
      <alignment horizontal="center"/>
    </xf>
    <xf numFmtId="0" fontId="30" fillId="6" borderId="12" xfId="0" applyFont="1" applyFill="1" applyBorder="1" applyAlignment="1">
      <alignment horizontal="center"/>
    </xf>
    <xf numFmtId="0" fontId="15" fillId="6" borderId="7" xfId="0" applyFont="1" applyFill="1" applyBorder="1" applyAlignment="1" applyProtection="1">
      <alignment horizontal="center"/>
      <protection hidden="1"/>
    </xf>
    <xf numFmtId="0" fontId="24" fillId="0" borderId="17" xfId="0" applyFont="1" applyBorder="1" applyAlignment="1" applyProtection="1">
      <alignment horizontal="justify" vertical="center" wrapText="1"/>
      <protection hidden="1"/>
    </xf>
    <xf numFmtId="0" fontId="24" fillId="0" borderId="18" xfId="0" applyFont="1" applyBorder="1" applyAlignment="1" applyProtection="1">
      <alignment horizontal="justify" vertical="center" wrapText="1"/>
      <protection hidden="1"/>
    </xf>
    <xf numFmtId="0" fontId="24" fillId="0" borderId="19" xfId="0" applyFont="1" applyBorder="1" applyAlignment="1" applyProtection="1">
      <alignment horizontal="justify" vertical="center" wrapText="1"/>
      <protection hidden="1"/>
    </xf>
    <xf numFmtId="0" fontId="24" fillId="0" borderId="20" xfId="0" applyFont="1" applyBorder="1" applyAlignment="1" applyProtection="1">
      <alignment horizontal="justify" vertical="center" wrapText="1"/>
      <protection hidden="1"/>
    </xf>
    <xf numFmtId="0" fontId="24" fillId="0" borderId="0" xfId="0" applyFont="1" applyAlignment="1" applyProtection="1">
      <alignment horizontal="justify" vertical="center" wrapText="1"/>
      <protection hidden="1"/>
    </xf>
    <xf numFmtId="0" fontId="24" fillId="0" borderId="22" xfId="0" applyFont="1" applyBorder="1" applyAlignment="1" applyProtection="1">
      <alignment horizontal="justify" vertical="center" wrapText="1"/>
      <protection hidden="1"/>
    </xf>
    <xf numFmtId="0" fontId="24" fillId="0" borderId="26" xfId="0" applyFont="1" applyBorder="1" applyAlignment="1" applyProtection="1">
      <alignment horizontal="justify" vertical="center" wrapText="1"/>
      <protection hidden="1"/>
    </xf>
    <xf numFmtId="0" fontId="24" fillId="0" borderId="21" xfId="0" applyFont="1" applyBorder="1" applyAlignment="1" applyProtection="1">
      <alignment horizontal="justify" vertical="center" wrapText="1"/>
      <protection hidden="1"/>
    </xf>
    <xf numFmtId="0" fontId="24" fillId="0" borderId="27" xfId="0" applyFont="1" applyBorder="1" applyAlignment="1" applyProtection="1">
      <alignment horizontal="justify" vertical="center" wrapText="1"/>
      <protection hidden="1"/>
    </xf>
    <xf numFmtId="0" fontId="9" fillId="6" borderId="23" xfId="0" applyFont="1" applyFill="1" applyBorder="1" applyAlignment="1" applyProtection="1">
      <alignment horizontal="center" vertical="center"/>
      <protection hidden="1"/>
    </xf>
    <xf numFmtId="0" fontId="9" fillId="6" borderId="24" xfId="0" applyFont="1" applyFill="1" applyBorder="1" applyAlignment="1" applyProtection="1">
      <alignment horizontal="center" vertical="center"/>
      <protection hidden="1"/>
    </xf>
    <xf numFmtId="0" fontId="9" fillId="6" borderId="25" xfId="0" applyFont="1" applyFill="1" applyBorder="1" applyAlignment="1" applyProtection="1">
      <alignment horizontal="center" vertical="center"/>
      <protection hidden="1"/>
    </xf>
    <xf numFmtId="0" fontId="5" fillId="6" borderId="17" xfId="0" applyFont="1" applyFill="1" applyBorder="1" applyAlignment="1" applyProtection="1">
      <alignment horizontal="left" vertical="top"/>
      <protection hidden="1"/>
    </xf>
    <xf numFmtId="0" fontId="5" fillId="6" borderId="18" xfId="0" applyFont="1" applyFill="1" applyBorder="1" applyAlignment="1" applyProtection="1">
      <alignment horizontal="left" vertical="top"/>
      <protection hidden="1"/>
    </xf>
    <xf numFmtId="0" fontId="5" fillId="6" borderId="19" xfId="0" applyFont="1" applyFill="1" applyBorder="1" applyAlignment="1" applyProtection="1">
      <alignment horizontal="left" vertical="top"/>
      <protection hidden="1"/>
    </xf>
    <xf numFmtId="0" fontId="5" fillId="6" borderId="20" xfId="0" applyFont="1" applyFill="1" applyBorder="1" applyAlignment="1" applyProtection="1">
      <alignment horizontal="left"/>
      <protection hidden="1"/>
    </xf>
    <xf numFmtId="0" fontId="5" fillId="6" borderId="0" xfId="0" applyFont="1" applyFill="1" applyAlignment="1" applyProtection="1">
      <alignment horizontal="left"/>
      <protection hidden="1"/>
    </xf>
    <xf numFmtId="0" fontId="5" fillId="6" borderId="22" xfId="0" applyFont="1" applyFill="1" applyBorder="1" applyAlignment="1" applyProtection="1">
      <alignment horizontal="left"/>
      <protection hidden="1"/>
    </xf>
    <xf numFmtId="0" fontId="5" fillId="6" borderId="20" xfId="0" applyFont="1" applyFill="1" applyBorder="1" applyAlignment="1" applyProtection="1">
      <alignment horizontal="left" vertical="top"/>
      <protection hidden="1"/>
    </xf>
    <xf numFmtId="0" fontId="5" fillId="6" borderId="0" xfId="0" applyFont="1" applyFill="1" applyAlignment="1" applyProtection="1">
      <alignment horizontal="left" vertical="top"/>
      <protection hidden="1"/>
    </xf>
    <xf numFmtId="0" fontId="5" fillId="6" borderId="22" xfId="0" applyFont="1" applyFill="1" applyBorder="1" applyAlignment="1" applyProtection="1">
      <alignment horizontal="left" vertical="top"/>
      <protection hidden="1"/>
    </xf>
    <xf numFmtId="0" fontId="9" fillId="6" borderId="17" xfId="0" applyFont="1" applyFill="1" applyBorder="1" applyAlignment="1" applyProtection="1">
      <alignment horizontal="center" vertical="center" wrapText="1"/>
      <protection hidden="1"/>
    </xf>
    <xf numFmtId="0" fontId="9" fillId="6" borderId="18" xfId="0" applyFont="1" applyFill="1" applyBorder="1" applyAlignment="1" applyProtection="1">
      <alignment horizontal="center" vertical="center" wrapText="1"/>
      <protection hidden="1"/>
    </xf>
    <xf numFmtId="0" fontId="9" fillId="6" borderId="19" xfId="0" applyFont="1" applyFill="1" applyBorder="1" applyAlignment="1" applyProtection="1">
      <alignment horizontal="center" vertical="center" wrapText="1"/>
      <protection hidden="1"/>
    </xf>
    <xf numFmtId="0" fontId="9" fillId="6" borderId="26" xfId="0" applyFont="1" applyFill="1" applyBorder="1" applyAlignment="1" applyProtection="1">
      <alignment horizontal="center" vertical="center" wrapText="1"/>
      <protection hidden="1"/>
    </xf>
    <xf numFmtId="0" fontId="9" fillId="6" borderId="21" xfId="0" applyFont="1" applyFill="1" applyBorder="1" applyAlignment="1" applyProtection="1">
      <alignment horizontal="center" vertical="center" wrapText="1"/>
      <protection hidden="1"/>
    </xf>
    <xf numFmtId="0" fontId="9" fillId="6" borderId="27" xfId="0" applyFont="1" applyFill="1" applyBorder="1" applyAlignment="1" applyProtection="1">
      <alignment horizontal="center" vertical="center" wrapText="1"/>
      <protection hidden="1"/>
    </xf>
    <xf numFmtId="0" fontId="9" fillId="6" borderId="20" xfId="0" applyFont="1" applyFill="1" applyBorder="1" applyAlignment="1" applyProtection="1">
      <alignment horizontal="left"/>
      <protection locked="0"/>
    </xf>
    <xf numFmtId="0" fontId="9" fillId="6" borderId="0" xfId="0" applyFont="1" applyFill="1" applyAlignment="1" applyProtection="1">
      <alignment horizontal="left"/>
      <protection locked="0"/>
    </xf>
    <xf numFmtId="0" fontId="9" fillId="6" borderId="22" xfId="0" applyFont="1" applyFill="1" applyBorder="1" applyAlignment="1" applyProtection="1">
      <alignment horizontal="left"/>
      <protection locked="0"/>
    </xf>
    <xf numFmtId="0" fontId="9" fillId="6" borderId="26" xfId="0" applyFont="1" applyFill="1" applyBorder="1" applyAlignment="1" applyProtection="1">
      <alignment horizontal="left"/>
      <protection locked="0"/>
    </xf>
    <xf numFmtId="0" fontId="9" fillId="6" borderId="21" xfId="0" applyFont="1" applyFill="1" applyBorder="1" applyAlignment="1" applyProtection="1">
      <alignment horizontal="left"/>
      <protection locked="0"/>
    </xf>
    <xf numFmtId="0" fontId="9" fillId="6" borderId="27" xfId="0" applyFont="1" applyFill="1" applyBorder="1" applyAlignment="1" applyProtection="1">
      <alignment horizontal="left"/>
      <protection locked="0"/>
    </xf>
    <xf numFmtId="0" fontId="9" fillId="0" borderId="20" xfId="0" applyFont="1" applyBorder="1" applyAlignment="1" applyProtection="1">
      <alignment horizontal="left"/>
      <protection hidden="1"/>
    </xf>
    <xf numFmtId="0" fontId="9" fillId="0" borderId="0" xfId="0" applyFont="1" applyAlignment="1" applyProtection="1">
      <alignment horizontal="left"/>
      <protection hidden="1"/>
    </xf>
    <xf numFmtId="0" fontId="9" fillId="0" borderId="22" xfId="0" applyFont="1" applyBorder="1" applyAlignment="1" applyProtection="1">
      <alignment horizontal="left"/>
      <protection hidden="1"/>
    </xf>
    <xf numFmtId="0" fontId="30" fillId="6" borderId="17" xfId="0" applyFont="1" applyFill="1" applyBorder="1" applyAlignment="1" applyProtection="1">
      <alignment horizontal="justify" vertical="center" wrapText="1"/>
      <protection locked="0"/>
    </xf>
    <xf numFmtId="0" fontId="30" fillId="6" borderId="18" xfId="0" applyFont="1" applyFill="1" applyBorder="1" applyAlignment="1" applyProtection="1">
      <alignment horizontal="justify" vertical="center" wrapText="1"/>
      <protection locked="0"/>
    </xf>
    <xf numFmtId="0" fontId="30" fillId="6" borderId="19" xfId="0" applyFont="1" applyFill="1" applyBorder="1" applyAlignment="1" applyProtection="1">
      <alignment horizontal="justify" vertical="center" wrapText="1"/>
      <protection locked="0"/>
    </xf>
    <xf numFmtId="0" fontId="30" fillId="6" borderId="17" xfId="0" applyFont="1" applyFill="1" applyBorder="1" applyAlignment="1" applyProtection="1">
      <alignment horizontal="left" vertical="center" wrapText="1"/>
      <protection locked="0"/>
    </xf>
    <xf numFmtId="0" fontId="30" fillId="6" borderId="18" xfId="0" applyFont="1" applyFill="1" applyBorder="1" applyAlignment="1" applyProtection="1">
      <alignment horizontal="left" vertical="center"/>
      <protection locked="0"/>
    </xf>
    <xf numFmtId="0" fontId="30" fillId="6" borderId="19" xfId="0" applyFont="1" applyFill="1" applyBorder="1" applyAlignment="1" applyProtection="1">
      <alignment horizontal="left" vertical="center"/>
      <protection locked="0"/>
    </xf>
    <xf numFmtId="0" fontId="9" fillId="0" borderId="17" xfId="0" applyFont="1" applyBorder="1" applyAlignment="1" applyProtection="1">
      <alignment horizontal="center" vertical="center"/>
      <protection hidden="1"/>
    </xf>
    <xf numFmtId="0" fontId="9" fillId="0" borderId="18" xfId="0" applyFont="1" applyBorder="1" applyAlignment="1" applyProtection="1">
      <alignment horizontal="center" vertical="center"/>
      <protection hidden="1"/>
    </xf>
    <xf numFmtId="0" fontId="9" fillId="0" borderId="19" xfId="0" applyFont="1" applyBorder="1" applyAlignment="1" applyProtection="1">
      <alignment horizontal="center" vertical="center"/>
      <protection hidden="1"/>
    </xf>
    <xf numFmtId="0" fontId="9" fillId="0" borderId="26" xfId="0" applyFont="1" applyBorder="1" applyAlignment="1" applyProtection="1">
      <alignment horizontal="center" vertical="center"/>
      <protection hidden="1"/>
    </xf>
    <xf numFmtId="0" fontId="9" fillId="0" borderId="21" xfId="0" applyFont="1" applyBorder="1" applyAlignment="1" applyProtection="1">
      <alignment horizontal="center" vertical="center"/>
      <protection hidden="1"/>
    </xf>
    <xf numFmtId="0" fontId="9" fillId="0" borderId="27" xfId="0" applyFont="1" applyBorder="1" applyAlignment="1" applyProtection="1">
      <alignment horizontal="center" vertical="center"/>
      <protection hidden="1"/>
    </xf>
    <xf numFmtId="0" fontId="9" fillId="10" borderId="17" xfId="0" applyFont="1" applyFill="1" applyBorder="1" applyAlignment="1">
      <alignment horizontal="center" vertical="center" wrapText="1"/>
    </xf>
    <xf numFmtId="0" fontId="9" fillId="10" borderId="18" xfId="0" applyFont="1" applyFill="1" applyBorder="1" applyAlignment="1">
      <alignment horizontal="center" vertical="center" wrapText="1"/>
    </xf>
    <xf numFmtId="0" fontId="9" fillId="10" borderId="19" xfId="0" applyFont="1" applyFill="1" applyBorder="1" applyAlignment="1">
      <alignment horizontal="center" vertical="center" wrapText="1"/>
    </xf>
    <xf numFmtId="0" fontId="9" fillId="10" borderId="26" xfId="0" applyFont="1" applyFill="1" applyBorder="1" applyAlignment="1">
      <alignment horizontal="center" vertical="center" wrapText="1"/>
    </xf>
    <xf numFmtId="0" fontId="9" fillId="10" borderId="21" xfId="0" applyFont="1" applyFill="1" applyBorder="1" applyAlignment="1">
      <alignment horizontal="center" vertical="center" wrapText="1"/>
    </xf>
    <xf numFmtId="0" fontId="9" fillId="10" borderId="27" xfId="0" applyFont="1" applyFill="1" applyBorder="1" applyAlignment="1">
      <alignment horizontal="center" vertical="center" wrapText="1"/>
    </xf>
    <xf numFmtId="0" fontId="9" fillId="0" borderId="23" xfId="0" applyFont="1" applyBorder="1" applyAlignment="1" applyProtection="1">
      <alignment horizontal="center" vertical="top"/>
      <protection hidden="1"/>
    </xf>
    <xf numFmtId="0" fontId="9" fillId="0" borderId="24" xfId="0" applyFont="1" applyBorder="1" applyAlignment="1" applyProtection="1">
      <alignment horizontal="center" vertical="top"/>
      <protection hidden="1"/>
    </xf>
    <xf numFmtId="0" fontId="9" fillId="0" borderId="25" xfId="0" applyFont="1" applyBorder="1" applyAlignment="1" applyProtection="1">
      <alignment horizontal="center" vertical="top"/>
      <protection hidden="1"/>
    </xf>
    <xf numFmtId="0" fontId="9" fillId="6" borderId="17" xfId="0" applyFont="1" applyFill="1" applyBorder="1" applyAlignment="1" applyProtection="1">
      <alignment horizontal="left" vertical="top"/>
      <protection locked="0"/>
    </xf>
    <xf numFmtId="0" fontId="9" fillId="6" borderId="18" xfId="0" applyFont="1" applyFill="1" applyBorder="1" applyAlignment="1" applyProtection="1">
      <alignment horizontal="left" vertical="top"/>
      <protection locked="0"/>
    </xf>
    <xf numFmtId="0" fontId="9" fillId="6" borderId="19" xfId="0" applyFont="1" applyFill="1" applyBorder="1" applyAlignment="1" applyProtection="1">
      <alignment horizontal="left" vertical="top"/>
      <protection locked="0"/>
    </xf>
    <xf numFmtId="0" fontId="9" fillId="6" borderId="20" xfId="0" applyFont="1" applyFill="1" applyBorder="1" applyAlignment="1" applyProtection="1">
      <alignment horizontal="left" vertical="top"/>
      <protection locked="0"/>
    </xf>
    <xf numFmtId="0" fontId="9" fillId="6" borderId="0" xfId="0" applyFont="1" applyFill="1" applyAlignment="1" applyProtection="1">
      <alignment horizontal="left" vertical="top"/>
      <protection locked="0"/>
    </xf>
    <xf numFmtId="0" fontId="9" fillId="6" borderId="22" xfId="0" applyFont="1" applyFill="1" applyBorder="1" applyAlignment="1" applyProtection="1">
      <alignment horizontal="left" vertical="top"/>
      <protection locked="0"/>
    </xf>
    <xf numFmtId="0" fontId="5" fillId="6" borderId="20" xfId="0" applyFont="1" applyFill="1" applyBorder="1" applyAlignment="1" applyProtection="1">
      <alignment horizontal="left" vertical="center"/>
      <protection hidden="1"/>
    </xf>
    <xf numFmtId="0" fontId="5" fillId="6" borderId="0" xfId="0" applyFont="1" applyFill="1" applyAlignment="1" applyProtection="1">
      <alignment horizontal="left" vertical="center"/>
      <protection hidden="1"/>
    </xf>
    <xf numFmtId="0" fontId="5" fillId="6" borderId="22" xfId="0" applyFont="1" applyFill="1" applyBorder="1" applyAlignment="1" applyProtection="1">
      <alignment horizontal="left" vertical="center"/>
      <protection hidden="1"/>
    </xf>
    <xf numFmtId="3" fontId="5" fillId="6" borderId="21" xfId="0" applyNumberFormat="1" applyFont="1" applyFill="1" applyBorder="1" applyAlignment="1" applyProtection="1">
      <alignment horizontal="left"/>
      <protection hidden="1"/>
    </xf>
    <xf numFmtId="3" fontId="5" fillId="6" borderId="27" xfId="0" applyNumberFormat="1" applyFont="1" applyFill="1" applyBorder="1" applyAlignment="1" applyProtection="1">
      <alignment horizontal="left"/>
      <protection hidden="1"/>
    </xf>
    <xf numFmtId="0" fontId="9" fillId="10" borderId="17" xfId="0" applyFont="1" applyFill="1" applyBorder="1" applyAlignment="1" applyProtection="1">
      <alignment horizontal="center" vertical="center" wrapText="1"/>
      <protection locked="0"/>
    </xf>
    <xf numFmtId="0" fontId="9" fillId="10" borderId="18" xfId="0" applyFont="1" applyFill="1" applyBorder="1" applyAlignment="1" applyProtection="1">
      <alignment horizontal="center" vertical="center" wrapText="1"/>
      <protection locked="0"/>
    </xf>
    <xf numFmtId="0" fontId="9" fillId="10" borderId="19" xfId="0" applyFont="1" applyFill="1" applyBorder="1" applyAlignment="1" applyProtection="1">
      <alignment horizontal="center" vertical="center" wrapText="1"/>
      <protection locked="0"/>
    </xf>
    <xf numFmtId="0" fontId="9" fillId="10" borderId="26" xfId="0" applyFont="1" applyFill="1" applyBorder="1" applyAlignment="1" applyProtection="1">
      <alignment horizontal="center" vertical="center" wrapText="1"/>
      <protection locked="0"/>
    </xf>
    <xf numFmtId="0" fontId="9" fillId="10" borderId="21" xfId="0" applyFont="1" applyFill="1" applyBorder="1" applyAlignment="1" applyProtection="1">
      <alignment horizontal="center" vertical="center" wrapText="1"/>
      <protection locked="0"/>
    </xf>
    <xf numFmtId="0" fontId="9" fillId="10" borderId="27" xfId="0" applyFont="1" applyFill="1" applyBorder="1" applyAlignment="1" applyProtection="1">
      <alignment horizontal="center" vertical="center" wrapText="1"/>
      <protection locked="0"/>
    </xf>
    <xf numFmtId="0" fontId="9" fillId="0" borderId="17" xfId="0" applyFont="1" applyBorder="1" applyAlignment="1" applyProtection="1">
      <alignment horizontal="center" vertical="center" wrapText="1"/>
      <protection locked="0"/>
    </xf>
    <xf numFmtId="0" fontId="9" fillId="0" borderId="18" xfId="0" applyFont="1" applyBorder="1" applyAlignment="1" applyProtection="1">
      <alignment horizontal="center" vertical="center" wrapText="1"/>
      <protection locked="0"/>
    </xf>
    <xf numFmtId="0" fontId="9" fillId="0" borderId="19" xfId="0" applyFont="1" applyBorder="1" applyAlignment="1" applyProtection="1">
      <alignment horizontal="center" vertical="center" wrapText="1"/>
      <protection locked="0"/>
    </xf>
    <xf numFmtId="0" fontId="9" fillId="0" borderId="20" xfId="0" applyFont="1" applyBorder="1" applyAlignment="1" applyProtection="1">
      <alignment horizontal="center" vertical="center" wrapText="1"/>
      <protection locked="0"/>
    </xf>
    <xf numFmtId="0" fontId="9" fillId="0" borderId="0" xfId="0" applyFont="1" applyAlignment="1" applyProtection="1">
      <alignment horizontal="center" vertical="center" wrapText="1"/>
      <protection locked="0"/>
    </xf>
    <xf numFmtId="0" fontId="9" fillId="0" borderId="22" xfId="0" applyFont="1" applyBorder="1" applyAlignment="1" applyProtection="1">
      <alignment horizontal="center" vertical="center" wrapText="1"/>
      <protection locked="0"/>
    </xf>
    <xf numFmtId="0" fontId="9" fillId="0" borderId="26" xfId="0" applyFont="1" applyBorder="1" applyAlignment="1" applyProtection="1">
      <alignment horizontal="center" vertical="center" wrapText="1"/>
      <protection locked="0"/>
    </xf>
    <xf numFmtId="0" fontId="9" fillId="0" borderId="21" xfId="0" applyFont="1" applyBorder="1" applyAlignment="1" applyProtection="1">
      <alignment horizontal="center" vertical="center" wrapText="1"/>
      <protection locked="0"/>
    </xf>
    <xf numFmtId="0" fontId="9" fillId="0" borderId="27" xfId="0" applyFont="1" applyBorder="1" applyAlignment="1" applyProtection="1">
      <alignment horizontal="center" vertical="center" wrapText="1"/>
      <protection locked="0"/>
    </xf>
    <xf numFmtId="0" fontId="30" fillId="6" borderId="23" xfId="0" applyFont="1" applyFill="1" applyBorder="1" applyAlignment="1" applyProtection="1">
      <alignment horizontal="justify" vertical="center" wrapText="1"/>
      <protection hidden="1"/>
    </xf>
    <xf numFmtId="0" fontId="30" fillId="6" borderId="24" xfId="0" applyFont="1" applyFill="1" applyBorder="1" applyAlignment="1" applyProtection="1">
      <alignment horizontal="justify" vertical="center" wrapText="1"/>
      <protection hidden="1"/>
    </xf>
    <xf numFmtId="0" fontId="30" fillId="6" borderId="25" xfId="0" applyFont="1" applyFill="1" applyBorder="1" applyAlignment="1" applyProtection="1">
      <alignment horizontal="justify" vertical="center" wrapText="1"/>
      <protection hidden="1"/>
    </xf>
    <xf numFmtId="0" fontId="40" fillId="6" borderId="18" xfId="0" applyFont="1" applyFill="1" applyBorder="1" applyAlignment="1" applyProtection="1">
      <alignment horizontal="right"/>
      <protection locked="0"/>
    </xf>
    <xf numFmtId="1" fontId="40" fillId="6" borderId="18" xfId="0" applyNumberFormat="1" applyFont="1" applyFill="1" applyBorder="1" applyAlignment="1" applyProtection="1">
      <alignment horizontal="left"/>
      <protection hidden="1"/>
    </xf>
    <xf numFmtId="0" fontId="40" fillId="6" borderId="18" xfId="0" applyFont="1" applyFill="1" applyBorder="1" applyAlignment="1" applyProtection="1">
      <alignment horizontal="left"/>
      <protection hidden="1"/>
    </xf>
    <xf numFmtId="0" fontId="15" fillId="6" borderId="0" xfId="0" applyFont="1" applyFill="1" applyAlignment="1" applyProtection="1">
      <alignment horizontal="center" vertical="center"/>
      <protection hidden="1"/>
    </xf>
    <xf numFmtId="0" fontId="30" fillId="6" borderId="58" xfId="0" applyFont="1" applyFill="1" applyBorder="1" applyAlignment="1" applyProtection="1">
      <alignment horizontal="left" vertical="center" wrapText="1"/>
      <protection locked="0"/>
    </xf>
    <xf numFmtId="0" fontId="30" fillId="6" borderId="59" xfId="0" applyFont="1" applyFill="1" applyBorder="1" applyAlignment="1" applyProtection="1">
      <alignment horizontal="left" vertical="center" wrapText="1"/>
      <protection locked="0"/>
    </xf>
    <xf numFmtId="0" fontId="30" fillId="6" borderId="60" xfId="0" applyFont="1" applyFill="1" applyBorder="1" applyAlignment="1" applyProtection="1">
      <alignment horizontal="left" vertical="center" wrapText="1"/>
      <protection locked="0"/>
    </xf>
    <xf numFmtId="0" fontId="30" fillId="6" borderId="58" xfId="0" applyFont="1" applyFill="1" applyBorder="1" applyAlignment="1" applyProtection="1">
      <alignment horizontal="justify" vertical="center" wrapText="1"/>
      <protection locked="0"/>
    </xf>
    <xf numFmtId="0" fontId="30" fillId="6" borderId="59" xfId="0" applyFont="1" applyFill="1" applyBorder="1" applyAlignment="1" applyProtection="1">
      <alignment horizontal="justify" vertical="center" wrapText="1"/>
      <protection locked="0"/>
    </xf>
    <xf numFmtId="0" fontId="30" fillId="6" borderId="60" xfId="0" applyFont="1" applyFill="1" applyBorder="1" applyAlignment="1" applyProtection="1">
      <alignment horizontal="justify" vertical="center" wrapText="1"/>
      <protection locked="0"/>
    </xf>
    <xf numFmtId="0" fontId="30" fillId="6" borderId="59" xfId="0" applyFont="1" applyFill="1" applyBorder="1" applyAlignment="1" applyProtection="1">
      <alignment horizontal="left" vertical="center"/>
      <protection locked="0"/>
    </xf>
    <xf numFmtId="0" fontId="30" fillId="6" borderId="60" xfId="0" applyFont="1" applyFill="1" applyBorder="1" applyAlignment="1" applyProtection="1">
      <alignment horizontal="left" vertical="center"/>
      <protection locked="0"/>
    </xf>
    <xf numFmtId="0" fontId="57" fillId="6" borderId="17" xfId="0" applyFont="1" applyFill="1" applyBorder="1" applyAlignment="1" applyProtection="1">
      <alignment horizontal="left" vertical="center"/>
      <protection hidden="1"/>
    </xf>
    <xf numFmtId="0" fontId="57" fillId="6" borderId="18" xfId="0" applyFont="1" applyFill="1" applyBorder="1" applyAlignment="1" applyProtection="1">
      <alignment horizontal="left" vertical="center"/>
      <protection hidden="1"/>
    </xf>
    <xf numFmtId="0" fontId="57" fillId="6" borderId="19" xfId="0" applyFont="1" applyFill="1" applyBorder="1" applyAlignment="1" applyProtection="1">
      <alignment horizontal="left" vertical="center"/>
      <protection hidden="1"/>
    </xf>
    <xf numFmtId="0" fontId="57" fillId="6" borderId="26" xfId="0" applyFont="1" applyFill="1" applyBorder="1" applyAlignment="1" applyProtection="1">
      <alignment horizontal="left" vertical="center"/>
      <protection hidden="1"/>
    </xf>
    <xf numFmtId="0" fontId="57" fillId="6" borderId="21" xfId="0" applyFont="1" applyFill="1" applyBorder="1" applyAlignment="1" applyProtection="1">
      <alignment horizontal="left" vertical="center"/>
      <protection hidden="1"/>
    </xf>
    <xf numFmtId="0" fontId="57" fillId="6" borderId="27" xfId="0" applyFont="1" applyFill="1" applyBorder="1" applyAlignment="1" applyProtection="1">
      <alignment horizontal="left" vertical="center"/>
      <protection hidden="1"/>
    </xf>
    <xf numFmtId="0" fontId="30" fillId="6" borderId="17" xfId="0" applyFont="1" applyFill="1" applyBorder="1" applyAlignment="1" applyProtection="1">
      <alignment horizontal="center" vertical="center"/>
      <protection hidden="1"/>
    </xf>
    <xf numFmtId="0" fontId="30" fillId="6" borderId="26" xfId="0" applyFont="1" applyFill="1" applyBorder="1" applyAlignment="1" applyProtection="1">
      <alignment horizontal="center" vertical="center"/>
      <protection hidden="1"/>
    </xf>
    <xf numFmtId="3" fontId="57" fillId="6" borderId="18" xfId="0" applyNumberFormat="1" applyFont="1" applyFill="1" applyBorder="1" applyAlignment="1" applyProtection="1">
      <alignment horizontal="left" vertical="center"/>
      <protection hidden="1"/>
    </xf>
    <xf numFmtId="3" fontId="57" fillId="6" borderId="21" xfId="0" applyNumberFormat="1" applyFont="1" applyFill="1" applyBorder="1" applyAlignment="1" applyProtection="1">
      <alignment horizontal="left" vertical="center"/>
      <protection hidden="1"/>
    </xf>
    <xf numFmtId="1" fontId="57" fillId="6" borderId="17" xfId="0" applyNumberFormat="1" applyFont="1" applyFill="1" applyBorder="1" applyAlignment="1" applyProtection="1">
      <alignment horizontal="left" vertical="center"/>
      <protection hidden="1"/>
    </xf>
    <xf numFmtId="164" fontId="57" fillId="6" borderId="17" xfId="2" applyNumberFormat="1" applyFont="1" applyFill="1" applyBorder="1" applyAlignment="1" applyProtection="1">
      <alignment horizontal="left" vertical="center"/>
      <protection hidden="1"/>
    </xf>
    <xf numFmtId="164" fontId="57" fillId="6" borderId="18" xfId="2" applyNumberFormat="1" applyFont="1" applyFill="1" applyBorder="1" applyAlignment="1" applyProtection="1">
      <alignment horizontal="left" vertical="center"/>
      <protection hidden="1"/>
    </xf>
    <xf numFmtId="164" fontId="57" fillId="6" borderId="26" xfId="2" applyNumberFormat="1" applyFont="1" applyFill="1" applyBorder="1" applyAlignment="1" applyProtection="1">
      <alignment horizontal="left" vertical="center"/>
      <protection hidden="1"/>
    </xf>
    <xf numFmtId="164" fontId="57" fillId="6" borderId="21" xfId="2" applyNumberFormat="1" applyFont="1" applyFill="1" applyBorder="1" applyAlignment="1" applyProtection="1">
      <alignment horizontal="left" vertical="center"/>
      <protection hidden="1"/>
    </xf>
    <xf numFmtId="165" fontId="57" fillId="6" borderId="17" xfId="0" applyNumberFormat="1" applyFont="1" applyFill="1" applyBorder="1" applyAlignment="1" applyProtection="1">
      <alignment horizontal="left" vertical="center"/>
      <protection hidden="1"/>
    </xf>
    <xf numFmtId="165" fontId="57" fillId="6" borderId="18" xfId="0" applyNumberFormat="1" applyFont="1" applyFill="1" applyBorder="1" applyAlignment="1" applyProtection="1">
      <alignment horizontal="left" vertical="center"/>
      <protection hidden="1"/>
    </xf>
    <xf numFmtId="165" fontId="57" fillId="6" borderId="26" xfId="0" applyNumberFormat="1" applyFont="1" applyFill="1" applyBorder="1" applyAlignment="1" applyProtection="1">
      <alignment horizontal="left" vertical="center"/>
      <protection hidden="1"/>
    </xf>
    <xf numFmtId="165" fontId="57" fillId="6" borderId="21" xfId="0" applyNumberFormat="1" applyFont="1" applyFill="1" applyBorder="1" applyAlignment="1" applyProtection="1">
      <alignment horizontal="left" vertical="center"/>
      <protection hidden="1"/>
    </xf>
    <xf numFmtId="0" fontId="9" fillId="6" borderId="17" xfId="0" applyFont="1" applyFill="1" applyBorder="1" applyAlignment="1" applyProtection="1">
      <alignment horizontal="center" vertical="center" wrapText="1"/>
      <protection locked="0"/>
    </xf>
    <xf numFmtId="0" fontId="9" fillId="6" borderId="18" xfId="0" applyFont="1" applyFill="1" applyBorder="1" applyAlignment="1" applyProtection="1">
      <alignment horizontal="center" vertical="center" wrapText="1"/>
      <protection locked="0"/>
    </xf>
    <xf numFmtId="0" fontId="9" fillId="6" borderId="19" xfId="0" applyFont="1" applyFill="1" applyBorder="1" applyAlignment="1" applyProtection="1">
      <alignment horizontal="center" vertical="center" wrapText="1"/>
      <protection locked="0"/>
    </xf>
    <xf numFmtId="0" fontId="9" fillId="6" borderId="26" xfId="0" applyFont="1" applyFill="1" applyBorder="1" applyAlignment="1" applyProtection="1">
      <alignment horizontal="center" vertical="center" wrapText="1"/>
      <protection locked="0"/>
    </xf>
    <xf numFmtId="0" fontId="9" fillId="6" borderId="21" xfId="0" applyFont="1" applyFill="1" applyBorder="1" applyAlignment="1" applyProtection="1">
      <alignment horizontal="center" vertical="center" wrapText="1"/>
      <protection locked="0"/>
    </xf>
    <xf numFmtId="0" fontId="9" fillId="6" borderId="27" xfId="0" applyFont="1" applyFill="1" applyBorder="1" applyAlignment="1" applyProtection="1">
      <alignment horizontal="center" vertical="center" wrapText="1"/>
      <protection locked="0"/>
    </xf>
    <xf numFmtId="0" fontId="30" fillId="6" borderId="18" xfId="0" applyFont="1" applyFill="1" applyBorder="1" applyAlignment="1" applyProtection="1">
      <alignment horizontal="left" vertical="center" wrapText="1"/>
      <protection locked="0"/>
    </xf>
    <xf numFmtId="0" fontId="30" fillId="6" borderId="19" xfId="0" applyFont="1" applyFill="1" applyBorder="1" applyAlignment="1" applyProtection="1">
      <alignment horizontal="left" vertical="center" wrapText="1"/>
      <protection locked="0"/>
    </xf>
    <xf numFmtId="0" fontId="30" fillId="6" borderId="61" xfId="0" applyFont="1" applyFill="1" applyBorder="1" applyAlignment="1" applyProtection="1">
      <alignment horizontal="justify" vertical="center" wrapText="1"/>
      <protection locked="0"/>
    </xf>
    <xf numFmtId="0" fontId="30" fillId="6" borderId="12" xfId="0" applyFont="1" applyFill="1" applyBorder="1" applyAlignment="1" applyProtection="1">
      <alignment horizontal="justify" vertical="center" wrapText="1"/>
      <protection locked="0"/>
    </xf>
    <xf numFmtId="0" fontId="30" fillId="6" borderId="62" xfId="0" applyFont="1" applyFill="1" applyBorder="1" applyAlignment="1" applyProtection="1">
      <alignment horizontal="justify" vertical="center" wrapText="1"/>
      <protection locked="0"/>
    </xf>
    <xf numFmtId="0" fontId="30" fillId="6" borderId="61" xfId="0" applyFont="1" applyFill="1" applyBorder="1" applyAlignment="1" applyProtection="1">
      <alignment horizontal="left" vertical="center" wrapText="1"/>
      <protection locked="0"/>
    </xf>
    <xf numFmtId="0" fontId="30" fillId="6" borderId="12" xfId="0" applyFont="1" applyFill="1" applyBorder="1" applyAlignment="1" applyProtection="1">
      <alignment horizontal="left" vertical="center"/>
      <protection locked="0"/>
    </xf>
    <xf numFmtId="0" fontId="30" fillId="6" borderId="62" xfId="0" applyFont="1" applyFill="1" applyBorder="1" applyAlignment="1" applyProtection="1">
      <alignment horizontal="left" vertical="center"/>
      <protection locked="0"/>
    </xf>
    <xf numFmtId="0" fontId="57" fillId="6" borderId="18" xfId="0" applyFont="1" applyFill="1" applyBorder="1" applyAlignment="1" applyProtection="1">
      <alignment horizontal="justify" vertical="center" wrapText="1"/>
      <protection hidden="1"/>
    </xf>
    <xf numFmtId="0" fontId="57" fillId="6" borderId="19" xfId="0" applyFont="1" applyFill="1" applyBorder="1" applyAlignment="1" applyProtection="1">
      <alignment horizontal="justify" vertical="center" wrapText="1"/>
      <protection hidden="1"/>
    </xf>
    <xf numFmtId="0" fontId="57" fillId="6" borderId="0" xfId="0" applyFont="1" applyFill="1" applyAlignment="1" applyProtection="1">
      <alignment horizontal="justify" vertical="center" wrapText="1"/>
      <protection hidden="1"/>
    </xf>
    <xf numFmtId="0" fontId="57" fillId="6" borderId="22" xfId="0" applyFont="1" applyFill="1" applyBorder="1" applyAlignment="1" applyProtection="1">
      <alignment horizontal="justify" vertical="center" wrapText="1"/>
      <protection hidden="1"/>
    </xf>
    <xf numFmtId="0" fontId="57" fillId="6" borderId="21" xfId="0" applyFont="1" applyFill="1" applyBorder="1" applyAlignment="1" applyProtection="1">
      <alignment horizontal="justify" vertical="center" wrapText="1"/>
      <protection hidden="1"/>
    </xf>
    <xf numFmtId="0" fontId="57" fillId="6" borderId="27" xfId="0" applyFont="1" applyFill="1" applyBorder="1" applyAlignment="1" applyProtection="1">
      <alignment horizontal="justify" vertical="center" wrapText="1"/>
      <protection hidden="1"/>
    </xf>
    <xf numFmtId="0" fontId="15" fillId="6" borderId="17" xfId="0" applyFont="1" applyFill="1" applyBorder="1" applyAlignment="1" applyProtection="1">
      <alignment horizontal="center" vertical="center"/>
      <protection hidden="1"/>
    </xf>
    <xf numFmtId="0" fontId="15" fillId="6" borderId="18" xfId="0" applyFont="1" applyFill="1" applyBorder="1" applyAlignment="1" applyProtection="1">
      <alignment horizontal="center" vertical="center"/>
      <protection hidden="1"/>
    </xf>
    <xf numFmtId="0" fontId="15" fillId="6" borderId="19" xfId="0" applyFont="1" applyFill="1" applyBorder="1" applyAlignment="1" applyProtection="1">
      <alignment horizontal="center" vertical="center"/>
      <protection hidden="1"/>
    </xf>
    <xf numFmtId="0" fontId="15" fillId="6" borderId="26" xfId="0" applyFont="1" applyFill="1" applyBorder="1" applyAlignment="1" applyProtection="1">
      <alignment horizontal="center" vertical="center"/>
      <protection hidden="1"/>
    </xf>
    <xf numFmtId="0" fontId="15" fillId="6" borderId="21" xfId="0" applyFont="1" applyFill="1" applyBorder="1" applyAlignment="1" applyProtection="1">
      <alignment horizontal="center" vertical="center"/>
      <protection hidden="1"/>
    </xf>
    <xf numFmtId="0" fontId="15" fillId="6" borderId="27" xfId="0" applyFont="1" applyFill="1" applyBorder="1" applyAlignment="1" applyProtection="1">
      <alignment horizontal="center" vertical="center"/>
      <protection hidden="1"/>
    </xf>
    <xf numFmtId="0" fontId="15" fillId="6" borderId="17" xfId="0" applyFont="1" applyFill="1" applyBorder="1" applyAlignment="1" applyProtection="1">
      <alignment horizontal="center" vertical="center" wrapText="1"/>
      <protection hidden="1"/>
    </xf>
    <xf numFmtId="0" fontId="15" fillId="6" borderId="18" xfId="0" applyFont="1" applyFill="1" applyBorder="1" applyAlignment="1" applyProtection="1">
      <alignment horizontal="center" vertical="center" wrapText="1"/>
      <protection hidden="1"/>
    </xf>
    <xf numFmtId="0" fontId="15" fillId="6" borderId="19" xfId="0" applyFont="1" applyFill="1" applyBorder="1" applyAlignment="1" applyProtection="1">
      <alignment horizontal="center" vertical="center" wrapText="1"/>
      <protection hidden="1"/>
    </xf>
    <xf numFmtId="0" fontId="15" fillId="6" borderId="26" xfId="0" applyFont="1" applyFill="1" applyBorder="1" applyAlignment="1" applyProtection="1">
      <alignment horizontal="center" vertical="center" wrapText="1"/>
      <protection hidden="1"/>
    </xf>
    <xf numFmtId="0" fontId="15" fillId="6" borderId="21" xfId="0" applyFont="1" applyFill="1" applyBorder="1" applyAlignment="1" applyProtection="1">
      <alignment horizontal="center" vertical="center" wrapText="1"/>
      <protection hidden="1"/>
    </xf>
    <xf numFmtId="0" fontId="15" fillId="6" borderId="27" xfId="0" applyFont="1" applyFill="1" applyBorder="1" applyAlignment="1" applyProtection="1">
      <alignment horizontal="center" vertical="center" wrapText="1"/>
      <protection hidden="1"/>
    </xf>
    <xf numFmtId="0" fontId="15" fillId="6" borderId="20" xfId="0" applyFont="1" applyFill="1" applyBorder="1" applyAlignment="1" applyProtection="1">
      <alignment horizontal="center" vertical="center"/>
      <protection hidden="1"/>
    </xf>
    <xf numFmtId="0" fontId="15" fillId="6" borderId="22" xfId="0" applyFont="1" applyFill="1" applyBorder="1" applyAlignment="1" applyProtection="1">
      <alignment horizontal="center" vertical="center"/>
      <protection hidden="1"/>
    </xf>
    <xf numFmtId="0" fontId="5" fillId="6" borderId="0" xfId="0" applyFont="1" applyFill="1" applyAlignment="1">
      <alignment horizontal="center" vertical="center" wrapText="1"/>
    </xf>
    <xf numFmtId="0" fontId="7" fillId="6" borderId="0" xfId="0" applyFont="1" applyFill="1" applyAlignment="1">
      <alignment horizontal="center" vertical="center"/>
    </xf>
    <xf numFmtId="0" fontId="5" fillId="6" borderId="0" xfId="0" applyFont="1" applyFill="1" applyAlignment="1">
      <alignment horizontal="center" vertical="center"/>
    </xf>
    <xf numFmtId="0" fontId="7" fillId="6" borderId="0" xfId="0" applyFont="1" applyFill="1" applyAlignment="1" applyProtection="1">
      <alignment horizontal="left" vertical="center"/>
      <protection hidden="1"/>
    </xf>
    <xf numFmtId="0" fontId="5" fillId="6" borderId="0" xfId="0" applyFont="1" applyFill="1" applyAlignment="1" applyProtection="1">
      <alignment horizontal="center" vertical="center"/>
      <protection hidden="1"/>
    </xf>
    <xf numFmtId="3" fontId="5" fillId="6" borderId="0" xfId="0" applyNumberFormat="1" applyFont="1" applyFill="1" applyAlignment="1">
      <alignment horizontal="left"/>
    </xf>
    <xf numFmtId="0" fontId="7" fillId="6" borderId="0" xfId="0" applyFont="1" applyFill="1" applyAlignment="1">
      <alignment horizontal="left" wrapText="1"/>
    </xf>
    <xf numFmtId="0" fontId="7" fillId="6" borderId="0" xfId="0" applyFont="1" applyFill="1" applyAlignment="1" applyProtection="1">
      <alignment horizontal="left" wrapText="1"/>
      <protection locked="0"/>
    </xf>
    <xf numFmtId="0" fontId="5" fillId="12" borderId="1" xfId="0" applyFont="1" applyFill="1" applyBorder="1" applyAlignment="1" applyProtection="1">
      <alignment horizontal="center" vertical="center"/>
      <protection locked="0"/>
    </xf>
    <xf numFmtId="0" fontId="7" fillId="0" borderId="1" xfId="0" applyFont="1" applyBorder="1" applyAlignment="1">
      <alignment horizontal="justify" vertical="center" wrapText="1"/>
    </xf>
    <xf numFmtId="0" fontId="5" fillId="6" borderId="1" xfId="0" applyFont="1" applyFill="1" applyBorder="1" applyAlignment="1" applyProtection="1">
      <alignment horizontal="center" vertical="center"/>
      <protection locked="0"/>
    </xf>
    <xf numFmtId="0" fontId="5" fillId="6" borderId="1" xfId="0" applyFont="1" applyFill="1" applyBorder="1" applyAlignment="1" applyProtection="1">
      <alignment horizontal="center" vertical="center" wrapText="1"/>
      <protection locked="0"/>
    </xf>
    <xf numFmtId="0" fontId="7" fillId="0" borderId="7" xfId="0" applyFont="1" applyBorder="1" applyAlignment="1">
      <alignment horizontal="center" vertical="center" wrapText="1"/>
    </xf>
    <xf numFmtId="0" fontId="7" fillId="6" borderId="0" xfId="0" applyFont="1" applyFill="1" applyAlignment="1" applyProtection="1">
      <alignment horizontal="justify" vertical="center" wrapText="1"/>
      <protection locked="0"/>
    </xf>
    <xf numFmtId="0" fontId="7" fillId="6" borderId="0" xfId="0" applyFont="1" applyFill="1" applyAlignment="1">
      <alignment horizontal="justify" vertical="center" wrapText="1"/>
    </xf>
    <xf numFmtId="0" fontId="7" fillId="6" borderId="1" xfId="0" applyFont="1" applyFill="1" applyBorder="1" applyAlignment="1" applyProtection="1">
      <alignment horizontal="center" vertical="center" wrapText="1"/>
      <protection locked="0"/>
    </xf>
    <xf numFmtId="0" fontId="7" fillId="6" borderId="1" xfId="0" applyFont="1" applyFill="1" applyBorder="1" applyAlignment="1" applyProtection="1">
      <alignment horizontal="justify" vertical="center" wrapText="1"/>
      <protection hidden="1"/>
    </xf>
    <xf numFmtId="1" fontId="7" fillId="6" borderId="0" xfId="0" applyNumberFormat="1" applyFont="1" applyFill="1" applyAlignment="1" applyProtection="1">
      <alignment horizontal="left" vertical="center"/>
      <protection hidden="1"/>
    </xf>
    <xf numFmtId="1" fontId="7" fillId="6" borderId="0" xfId="0" applyNumberFormat="1" applyFont="1" applyFill="1" applyAlignment="1" applyProtection="1">
      <alignment horizontal="left" vertical="center"/>
      <protection locked="0"/>
    </xf>
    <xf numFmtId="0" fontId="7" fillId="6" borderId="0" xfId="0" applyFont="1" applyFill="1" applyAlignment="1" applyProtection="1">
      <alignment horizontal="center" vertical="center"/>
      <protection locked="0"/>
    </xf>
    <xf numFmtId="0" fontId="7" fillId="6" borderId="12" xfId="0" applyFont="1" applyFill="1" applyBorder="1" applyAlignment="1" applyProtection="1">
      <alignment horizontal="center" vertical="center"/>
      <protection locked="0"/>
    </xf>
    <xf numFmtId="0" fontId="7" fillId="6" borderId="0" xfId="0" applyFont="1" applyFill="1" applyAlignment="1">
      <alignment horizontal="left"/>
    </xf>
    <xf numFmtId="3" fontId="7" fillId="6" borderId="0" xfId="0" applyNumberFormat="1" applyFont="1" applyFill="1" applyAlignment="1" applyProtection="1">
      <alignment horizontal="center" vertical="center"/>
      <protection hidden="1"/>
    </xf>
    <xf numFmtId="0" fontId="7" fillId="6" borderId="0" xfId="0" applyFont="1" applyFill="1" applyAlignment="1">
      <alignment horizontal="center"/>
    </xf>
    <xf numFmtId="0" fontId="7" fillId="6" borderId="12" xfId="0" applyFont="1" applyFill="1" applyBorder="1" applyAlignment="1" applyProtection="1">
      <alignment horizontal="center" vertical="center"/>
      <protection hidden="1"/>
    </xf>
    <xf numFmtId="0" fontId="7" fillId="6" borderId="12" xfId="0" applyFont="1" applyFill="1" applyBorder="1" applyAlignment="1" applyProtection="1">
      <alignment horizontal="center" vertical="center"/>
      <protection locked="0" hidden="1"/>
    </xf>
    <xf numFmtId="0" fontId="74" fillId="6" borderId="0" xfId="0" applyFont="1" applyFill="1" applyAlignment="1">
      <alignment horizontal="center" vertical="top" wrapText="1"/>
    </xf>
    <xf numFmtId="0" fontId="7" fillId="6" borderId="0" xfId="0" applyFont="1" applyFill="1" applyAlignment="1" applyProtection="1">
      <alignment horizontal="left" vertical="center"/>
      <protection locked="0"/>
    </xf>
    <xf numFmtId="0" fontId="56" fillId="6" borderId="0" xfId="0" applyFont="1" applyFill="1" applyAlignment="1">
      <alignment horizontal="center" vertical="center" wrapText="1"/>
    </xf>
    <xf numFmtId="0" fontId="7" fillId="6" borderId="12" xfId="0" applyFont="1" applyFill="1" applyBorder="1" applyAlignment="1" applyProtection="1">
      <alignment horizontal="center"/>
      <protection hidden="1"/>
    </xf>
    <xf numFmtId="0" fontId="5" fillId="12" borderId="3" xfId="0" applyFont="1" applyFill="1" applyBorder="1" applyAlignment="1" applyProtection="1">
      <alignment horizontal="center" vertical="center"/>
      <protection hidden="1"/>
    </xf>
    <xf numFmtId="0" fontId="5" fillId="12" borderId="3" xfId="0" applyFont="1" applyFill="1" applyBorder="1" applyAlignment="1" applyProtection="1">
      <alignment horizontal="center" vertical="center"/>
      <protection locked="0"/>
    </xf>
    <xf numFmtId="0" fontId="15" fillId="0" borderId="33" xfId="14" applyFont="1" applyBorder="1" applyAlignment="1">
      <alignment horizontal="justify" vertical="top" wrapText="1"/>
    </xf>
    <xf numFmtId="0" fontId="15" fillId="0" borderId="0" xfId="14" applyFont="1" applyAlignment="1">
      <alignment horizontal="justify" vertical="top" wrapText="1"/>
    </xf>
    <xf numFmtId="0" fontId="15" fillId="0" borderId="34" xfId="14" applyFont="1" applyBorder="1" applyAlignment="1">
      <alignment horizontal="justify" vertical="top" wrapText="1"/>
    </xf>
    <xf numFmtId="0" fontId="68" fillId="0" borderId="42" xfId="13" applyFont="1" applyBorder="1" applyAlignment="1">
      <alignment horizontal="center" vertical="center" wrapText="1"/>
    </xf>
    <xf numFmtId="0" fontId="68" fillId="0" borderId="43" xfId="13" applyFont="1" applyBorder="1" applyAlignment="1">
      <alignment horizontal="center" vertical="center" wrapText="1"/>
    </xf>
    <xf numFmtId="0" fontId="69" fillId="0" borderId="43" xfId="13" applyFont="1" applyBorder="1" applyAlignment="1">
      <alignment horizontal="center" vertical="center" wrapText="1"/>
    </xf>
    <xf numFmtId="0" fontId="20" fillId="0" borderId="43" xfId="13" applyFont="1" applyBorder="1" applyAlignment="1">
      <alignment horizontal="left" vertical="center" wrapText="1"/>
    </xf>
    <xf numFmtId="0" fontId="20" fillId="0" borderId="44" xfId="13" applyFont="1" applyBorder="1" applyAlignment="1">
      <alignment horizontal="left" vertical="center" wrapText="1"/>
    </xf>
    <xf numFmtId="0" fontId="20" fillId="0" borderId="51" xfId="13" applyFont="1" applyBorder="1" applyAlignment="1">
      <alignment horizontal="left" wrapText="1"/>
    </xf>
    <xf numFmtId="0" fontId="20" fillId="0" borderId="7" xfId="13" applyFont="1" applyBorder="1" applyAlignment="1">
      <alignment horizontal="left" wrapText="1"/>
    </xf>
    <xf numFmtId="0" fontId="20" fillId="0" borderId="7" xfId="13" applyFont="1" applyBorder="1" applyAlignment="1">
      <alignment horizontal="justify" wrapText="1"/>
    </xf>
    <xf numFmtId="0" fontId="20" fillId="0" borderId="52" xfId="13" applyFont="1" applyBorder="1" applyAlignment="1">
      <alignment horizontal="justify" wrapText="1"/>
    </xf>
    <xf numFmtId="0" fontId="7" fillId="0" borderId="54" xfId="13" applyFont="1" applyBorder="1" applyAlignment="1" applyProtection="1">
      <alignment horizontal="center" vertical="center"/>
      <protection locked="0"/>
    </xf>
    <xf numFmtId="0" fontId="7" fillId="0" borderId="1" xfId="13" applyFont="1" applyBorder="1" applyAlignment="1" applyProtection="1">
      <alignment horizontal="center" vertical="center"/>
      <protection locked="0"/>
    </xf>
    <xf numFmtId="0" fontId="7" fillId="0" borderId="55" xfId="13" applyFont="1" applyBorder="1" applyAlignment="1" applyProtection="1">
      <alignment horizontal="center" vertical="center"/>
      <protection locked="0"/>
    </xf>
    <xf numFmtId="0" fontId="71" fillId="0" borderId="33" xfId="14" applyFont="1" applyBorder="1" applyAlignment="1">
      <alignment horizontal="left" vertical="center"/>
    </xf>
    <xf numFmtId="0" fontId="71" fillId="0" borderId="0" xfId="14" applyFont="1" applyAlignment="1">
      <alignment horizontal="left" vertical="center"/>
    </xf>
    <xf numFmtId="0" fontId="5" fillId="0" borderId="33" xfId="13" applyFont="1" applyBorder="1" applyAlignment="1">
      <alignment horizontal="center" vertical="center"/>
    </xf>
    <xf numFmtId="0" fontId="5" fillId="0" borderId="0" xfId="13" applyFont="1" applyAlignment="1">
      <alignment horizontal="center" vertical="center"/>
    </xf>
    <xf numFmtId="0" fontId="5" fillId="4" borderId="33" xfId="13" applyFont="1" applyFill="1" applyBorder="1" applyAlignment="1">
      <alignment horizontal="center" vertical="center"/>
    </xf>
    <xf numFmtId="0" fontId="5" fillId="4" borderId="0" xfId="13" applyFont="1" applyFill="1" applyAlignment="1">
      <alignment horizontal="center" vertical="center"/>
    </xf>
    <xf numFmtId="0" fontId="5" fillId="4" borderId="36" xfId="13" applyFont="1" applyFill="1" applyBorder="1" applyAlignment="1">
      <alignment horizontal="center" vertical="center"/>
    </xf>
    <xf numFmtId="0" fontId="5" fillId="4" borderId="37" xfId="13" applyFont="1" applyFill="1" applyBorder="1" applyAlignment="1">
      <alignment horizontal="center" vertical="center"/>
    </xf>
    <xf numFmtId="0" fontId="5" fillId="4" borderId="38" xfId="13" applyFont="1" applyFill="1" applyBorder="1" applyAlignment="1">
      <alignment horizontal="center" vertical="center"/>
    </xf>
    <xf numFmtId="0" fontId="5" fillId="4" borderId="36" xfId="13" applyFont="1" applyFill="1" applyBorder="1" applyAlignment="1">
      <alignment horizontal="center" vertical="center" wrapText="1"/>
    </xf>
    <xf numFmtId="0" fontId="5" fillId="4" borderId="37" xfId="13" applyFont="1" applyFill="1" applyBorder="1" applyAlignment="1">
      <alignment horizontal="center" vertical="center" wrapText="1"/>
    </xf>
    <xf numFmtId="0" fontId="5" fillId="4" borderId="38" xfId="13" applyFont="1" applyFill="1" applyBorder="1" applyAlignment="1">
      <alignment horizontal="center" vertical="center" wrapText="1"/>
    </xf>
    <xf numFmtId="0" fontId="7" fillId="0" borderId="36" xfId="13" applyFont="1" applyBorder="1" applyAlignment="1" applyProtection="1">
      <alignment horizontal="center" vertical="center"/>
      <protection hidden="1"/>
    </xf>
    <xf numFmtId="0" fontId="7" fillId="0" borderId="37" xfId="13" applyFont="1" applyBorder="1" applyAlignment="1" applyProtection="1">
      <alignment horizontal="center" vertical="center"/>
      <protection hidden="1"/>
    </xf>
    <xf numFmtId="0" fontId="7" fillId="0" borderId="38" xfId="13" applyFont="1" applyBorder="1" applyAlignment="1" applyProtection="1">
      <alignment horizontal="center" vertical="center"/>
      <protection hidden="1"/>
    </xf>
    <xf numFmtId="0" fontId="7" fillId="0" borderId="36" xfId="13" applyFont="1" applyBorder="1" applyAlignment="1" applyProtection="1">
      <alignment horizontal="center" vertical="center"/>
      <protection locked="0"/>
    </xf>
    <xf numFmtId="0" fontId="7" fillId="0" borderId="37" xfId="13" applyFont="1" applyBorder="1" applyAlignment="1" applyProtection="1">
      <alignment horizontal="center" vertical="center"/>
      <protection locked="0"/>
    </xf>
    <xf numFmtId="0" fontId="7" fillId="0" borderId="38" xfId="13" applyFont="1" applyBorder="1" applyAlignment="1" applyProtection="1">
      <alignment horizontal="center" vertical="center"/>
      <protection locked="0"/>
    </xf>
    <xf numFmtId="0" fontId="5" fillId="0" borderId="33" xfId="13" applyFont="1" applyBorder="1" applyAlignment="1">
      <alignment horizontal="left" vertical="center" wrapText="1"/>
    </xf>
    <xf numFmtId="0" fontId="5" fillId="0" borderId="0" xfId="13" applyFont="1" applyAlignment="1">
      <alignment horizontal="left" vertical="center" wrapText="1"/>
    </xf>
    <xf numFmtId="0" fontId="5" fillId="4" borderId="42" xfId="13" applyFont="1" applyFill="1" applyBorder="1" applyAlignment="1">
      <alignment horizontal="center" vertical="center"/>
    </xf>
    <xf numFmtId="0" fontId="5" fillId="4" borderId="43" xfId="13" applyFont="1" applyFill="1" applyBorder="1" applyAlignment="1">
      <alignment horizontal="center" vertical="center"/>
    </xf>
    <xf numFmtId="0" fontId="5" fillId="4" borderId="44" xfId="13" applyFont="1" applyFill="1" applyBorder="1" applyAlignment="1">
      <alignment horizontal="center" vertical="center"/>
    </xf>
    <xf numFmtId="0" fontId="7" fillId="0" borderId="0" xfId="13" applyFont="1" applyAlignment="1">
      <alignment horizontal="left" vertical="center"/>
    </xf>
    <xf numFmtId="0" fontId="7" fillId="0" borderId="34" xfId="13" applyFont="1" applyBorder="1" applyAlignment="1">
      <alignment horizontal="left" vertical="center"/>
    </xf>
    <xf numFmtId="0" fontId="7" fillId="0" borderId="45" xfId="13" applyFont="1" applyBorder="1" applyAlignment="1" applyProtection="1">
      <alignment horizontal="center" vertical="center"/>
      <protection locked="0"/>
    </xf>
    <xf numFmtId="0" fontId="7" fillId="0" borderId="46" xfId="13" applyFont="1" applyBorder="1" applyAlignment="1" applyProtection="1">
      <alignment horizontal="center" vertical="center"/>
      <protection locked="0"/>
    </xf>
    <xf numFmtId="0" fontId="7" fillId="0" borderId="47" xfId="13" applyFont="1" applyBorder="1" applyAlignment="1" applyProtection="1">
      <alignment horizontal="center" vertical="center"/>
      <protection locked="0"/>
    </xf>
    <xf numFmtId="0" fontId="7" fillId="0" borderId="33" xfId="13" applyFont="1" applyBorder="1" applyAlignment="1">
      <alignment horizontal="left" vertical="center"/>
    </xf>
    <xf numFmtId="0" fontId="5" fillId="4" borderId="33" xfId="13" applyFont="1" applyFill="1" applyBorder="1" applyAlignment="1">
      <alignment horizontal="left" vertical="center"/>
    </xf>
    <xf numFmtId="0" fontId="5" fillId="4" borderId="0" xfId="13" applyFont="1" applyFill="1" applyAlignment="1">
      <alignment horizontal="left" vertical="center"/>
    </xf>
    <xf numFmtId="0" fontId="5" fillId="4" borderId="34" xfId="13" applyFont="1" applyFill="1" applyBorder="1" applyAlignment="1">
      <alignment horizontal="left" vertical="center"/>
    </xf>
    <xf numFmtId="0" fontId="5" fillId="4" borderId="33" xfId="13" applyFont="1" applyFill="1" applyBorder="1" applyAlignment="1">
      <alignment horizontal="left" vertical="center" wrapText="1"/>
    </xf>
    <xf numFmtId="0" fontId="5" fillId="4" borderId="0" xfId="13" applyFont="1" applyFill="1" applyAlignment="1">
      <alignment horizontal="left" vertical="center" wrapText="1"/>
    </xf>
    <xf numFmtId="0" fontId="7" fillId="0" borderId="0" xfId="13" applyFont="1" applyAlignment="1">
      <alignment horizontal="left" vertical="center" wrapText="1"/>
    </xf>
    <xf numFmtId="0" fontId="7" fillId="0" borderId="34" xfId="13" applyFont="1" applyBorder="1" applyAlignment="1">
      <alignment horizontal="left" vertical="center" wrapText="1"/>
    </xf>
    <xf numFmtId="0" fontId="5" fillId="4" borderId="34" xfId="13" applyFont="1" applyFill="1" applyBorder="1" applyAlignment="1">
      <alignment horizontal="left" vertical="center" wrapText="1"/>
    </xf>
    <xf numFmtId="0" fontId="5" fillId="0" borderId="33" xfId="13" applyFont="1" applyBorder="1" applyAlignment="1">
      <alignment horizontal="center"/>
    </xf>
    <xf numFmtId="0" fontId="5" fillId="0" borderId="0" xfId="13" applyFont="1" applyAlignment="1">
      <alignment horizontal="center"/>
    </xf>
    <xf numFmtId="0" fontId="5" fillId="0" borderId="34" xfId="13" applyFont="1" applyBorder="1" applyAlignment="1">
      <alignment horizontal="center"/>
    </xf>
    <xf numFmtId="0" fontId="30" fillId="0" borderId="33" xfId="13" applyFont="1" applyBorder="1" applyAlignment="1">
      <alignment horizontal="left" vertical="center" wrapText="1"/>
    </xf>
    <xf numFmtId="0" fontId="30" fillId="0" borderId="0" xfId="13" applyFont="1" applyAlignment="1">
      <alignment horizontal="left" vertical="center" wrapText="1"/>
    </xf>
    <xf numFmtId="0" fontId="30" fillId="0" borderId="34" xfId="13" applyFont="1" applyBorder="1" applyAlignment="1">
      <alignment horizontal="left" vertical="center" wrapText="1"/>
    </xf>
    <xf numFmtId="0" fontId="7" fillId="0" borderId="0" xfId="13" applyFont="1" applyAlignment="1" applyProtection="1">
      <alignment horizontal="center" vertical="center"/>
      <protection locked="0"/>
    </xf>
    <xf numFmtId="0" fontId="7" fillId="0" borderId="12" xfId="13" applyFont="1" applyBorder="1" applyAlignment="1" applyProtection="1">
      <alignment horizontal="center" vertical="center"/>
      <protection locked="0"/>
    </xf>
    <xf numFmtId="0" fontId="5" fillId="0" borderId="34" xfId="13" applyFont="1" applyBorder="1" applyAlignment="1">
      <alignment horizontal="center" vertical="center"/>
    </xf>
    <xf numFmtId="175" fontId="63" fillId="6" borderId="0" xfId="0" applyNumberFormat="1" applyFont="1" applyFill="1" applyAlignment="1">
      <alignment horizontal="left"/>
    </xf>
    <xf numFmtId="0" fontId="63" fillId="6" borderId="0" xfId="0" applyFont="1" applyFill="1" applyAlignment="1">
      <alignment horizontal="justify" vertical="center" wrapText="1"/>
    </xf>
    <xf numFmtId="0" fontId="63" fillId="6" borderId="0" xfId="0" applyFont="1" applyFill="1" applyAlignment="1" applyProtection="1">
      <alignment horizontal="center" vertical="center"/>
      <protection locked="0"/>
    </xf>
    <xf numFmtId="0" fontId="63" fillId="6" borderId="12" xfId="0" applyFont="1" applyFill="1" applyBorder="1" applyAlignment="1" applyProtection="1">
      <alignment horizontal="center" vertical="center"/>
      <protection locked="0"/>
    </xf>
    <xf numFmtId="3" fontId="40" fillId="6" borderId="0" xfId="0" applyNumberFormat="1" applyFont="1" applyFill="1" applyAlignment="1" applyProtection="1">
      <alignment horizontal="left" vertical="center"/>
      <protection hidden="1"/>
    </xf>
  </cellXfs>
  <cellStyles count="19">
    <cellStyle name="Bueno" xfId="4" builtinId="26"/>
    <cellStyle name="Hipervínculo" xfId="12" builtinId="8"/>
    <cellStyle name="Hipervínculo 2" xfId="6" xr:uid="{00000000-0005-0000-0000-000002000000}"/>
    <cellStyle name="Hyperlink" xfId="11" xr:uid="{00000000-0005-0000-0000-000003000000}"/>
    <cellStyle name="Millares" xfId="1" builtinId="3"/>
    <cellStyle name="Millares 2" xfId="8" xr:uid="{00000000-0005-0000-0000-000006000000}"/>
    <cellStyle name="Millares 2 2" xfId="10" xr:uid="{00000000-0005-0000-0000-000007000000}"/>
    <cellStyle name="Moneda" xfId="2" builtinId="4"/>
    <cellStyle name="Moneda [0]" xfId="3" builtinId="7"/>
    <cellStyle name="Neutral" xfId="5" builtinId="28"/>
    <cellStyle name="Normal" xfId="0" builtinId="0"/>
    <cellStyle name="Normal 2" xfId="7" xr:uid="{00000000-0005-0000-0000-00000C000000}"/>
    <cellStyle name="Normal 3" xfId="13" xr:uid="{879096BD-9565-4CE7-8267-C2EB7B747C17}"/>
    <cellStyle name="Normal 3 2" xfId="14" xr:uid="{6B8BADA4-CE82-4F59-B723-DB26F74D0488}"/>
    <cellStyle name="Normal 5" xfId="15" xr:uid="{9EB84069-54E7-4786-931A-188866DF77B3}"/>
    <cellStyle name="Normal 7" xfId="16" xr:uid="{3D8F97FB-E690-440D-A00C-01A52C09A5BB}"/>
    <cellStyle name="Normal 8" xfId="17" xr:uid="{02757C44-F474-4B5B-AF9E-6551CB1F2161}"/>
    <cellStyle name="Normal 9" xfId="18" xr:uid="{70E29B87-B1B8-408F-B0CB-DD1C5E4D8FD8}"/>
    <cellStyle name="Porcentaje 2" xfId="9" xr:uid="{00000000-0005-0000-0000-00000D000000}"/>
  </cellStyles>
  <dxfs count="303">
    <dxf>
      <font>
        <strike val="0"/>
        <outline val="0"/>
        <shadow val="0"/>
        <vertAlign val="baseline"/>
        <sz val="10"/>
        <color auto="1"/>
        <name val="Garamond"/>
        <scheme val="none"/>
      </font>
      <numFmt numFmtId="0" formatCode="General"/>
      <fill>
        <patternFill patternType="none">
          <fgColor indexed="64"/>
          <bgColor auto="1"/>
        </patternFill>
      </fill>
      <alignment vertical="center" textRotation="0"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0"/>
        <color auto="1"/>
        <name val="Garamond"/>
        <family val="1"/>
        <scheme val="none"/>
      </font>
      <numFmt numFmtId="0" formatCode="General"/>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vertAlign val="baseline"/>
        <sz val="10"/>
        <color auto="1"/>
        <name val="Garamond"/>
        <scheme val="none"/>
      </font>
      <numFmt numFmtId="0" formatCode="General"/>
      <fill>
        <patternFill patternType="none">
          <fgColor indexed="64"/>
          <bgColor auto="1"/>
        </patternFill>
      </fil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Garamond"/>
        <scheme val="none"/>
      </font>
      <numFmt numFmtId="170" formatCode="_-* #,##0_-;\-* #,##0_-;_-* &quot;-&quot;??_-;_-@_-"/>
      <fill>
        <patternFill patternType="none">
          <fgColor indexed="64"/>
          <bgColor indexed="65"/>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0"/>
        <color auto="1"/>
        <name val="Garamond"/>
        <scheme val="none"/>
      </font>
      <fill>
        <patternFill patternType="none">
          <fgColor indexed="64"/>
          <bgColor auto="1"/>
        </patternFill>
      </fill>
      <alignment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dxf>
    <dxf>
      <font>
        <strike val="0"/>
        <outline val="0"/>
        <shadow val="0"/>
        <vertAlign val="baseline"/>
        <sz val="10"/>
        <color auto="1"/>
        <name val="Garamond"/>
        <family val="1"/>
        <scheme val="none"/>
      </font>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Garamond"/>
        <scheme val="none"/>
      </font>
      <numFmt numFmtId="33" formatCode="_-* #,##0_-;\-* #,##0_-;_-*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33" formatCode="_-* #,##0_-;\-* #,##0_-;_-* &quot;-&quot;_-;_-@_-"/>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1" formatCode="0"/>
      <alignment horizontal="right" vertical="bottom"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1" formatCode="0"/>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family val="1"/>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right/>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1"/>
    </dxf>
    <dxf>
      <font>
        <b val="0"/>
        <i val="0"/>
        <strike val="0"/>
        <condense val="0"/>
        <extend val="0"/>
        <outline val="0"/>
        <shadow val="0"/>
        <u val="none"/>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1"/>
    </dxf>
    <dxf>
      <font>
        <strike val="0"/>
        <outline val="0"/>
        <shadow val="0"/>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vertAlign val="baseline"/>
        <sz val="10"/>
        <color auto="1"/>
        <name val="Garamond"/>
        <scheme val="none"/>
      </font>
      <numFmt numFmtId="3" formatCode="#,##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family val="1"/>
        <scheme val="none"/>
      </font>
      <numFmt numFmtId="1" formatCode="0"/>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rgb="FF000000"/>
        <name val="Garamond"/>
        <scheme val="none"/>
      </font>
      <numFmt numFmtId="164" formatCode="&quot;$&quot;\ #,##0"/>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4" formatCode="&quot;$&quot;\ #,##0"/>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general"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strike val="0"/>
        <outline val="0"/>
        <shadow val="0"/>
        <u val="none"/>
        <vertAlign val="baseline"/>
        <sz val="10"/>
        <color auto="1"/>
        <name val="Garamond"/>
        <scheme val="none"/>
      </font>
      <numFmt numFmtId="165" formatCode="[$-240A]d&quot; de &quot;mmmm&quot; de &quot;yyyy;@"/>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strike val="0"/>
        <outline val="0"/>
        <shadow val="0"/>
        <u val="none"/>
        <vertAlign val="baseline"/>
        <sz val="10"/>
        <color auto="1"/>
        <name val="Garamond"/>
        <scheme val="none"/>
      </font>
      <numFmt numFmtId="165" formatCode="[$-240A]d&quot; de &quot;mmmm&quot; de &quot;yyyy;@"/>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164" formatCode="&quot;$&quot;\ #,##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4" formatCode="&quot;$&quot;\ #,##0"/>
      <fill>
        <patternFill patternType="none">
          <fgColor indexed="64"/>
          <bgColor auto="1"/>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1"/>
    </dxf>
    <dxf>
      <font>
        <strike val="0"/>
        <outline val="0"/>
        <shadow val="0"/>
        <u val="none"/>
        <vertAlign val="baseline"/>
        <sz val="10"/>
        <color auto="1"/>
        <name val="Garamond"/>
        <family val="1"/>
        <scheme val="none"/>
      </font>
      <numFmt numFmtId="30" formatCode="@"/>
      <fill>
        <patternFill patternType="none">
          <fgColor indexed="64"/>
          <bgColor auto="1"/>
        </patternFill>
      </fill>
      <alignment horizontal="center" vertical="center"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protection locked="1" hidden="1"/>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vertAlign val="baseline"/>
        <sz val="10"/>
        <color auto="1"/>
        <name val="Garamond"/>
        <scheme val="none"/>
      </font>
      <fill>
        <patternFill patternType="none">
          <fgColor indexed="64"/>
          <bgColor auto="1"/>
        </patternFill>
      </fill>
      <alignment vertical="center" textRotation="0" indent="0" justifyLastLine="0" shrinkToFit="0" readingOrder="0"/>
    </dxf>
    <dxf>
      <border>
        <bottom style="thin">
          <color indexed="64"/>
        </bottom>
      </border>
    </dxf>
    <dxf>
      <font>
        <b/>
        <i val="0"/>
        <strike val="0"/>
        <condense val="0"/>
        <extend val="0"/>
        <outline val="0"/>
        <shadow val="0"/>
        <u val="none"/>
        <vertAlign val="baseline"/>
        <sz val="10"/>
        <color theme="0"/>
        <name val="Garamond"/>
        <scheme val="none"/>
      </font>
      <fill>
        <patternFill patternType="solid">
          <fgColor indexed="64"/>
          <bgColor theme="1"/>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fill>
        <patternFill>
          <bgColor rgb="FFFFFF00"/>
        </patternFill>
      </fill>
    </dxf>
    <dxf>
      <font>
        <color rgb="FFFF0000"/>
      </font>
      <fill>
        <patternFill>
          <bgColor rgb="FFFFFF00"/>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outline val="0"/>
        <shadow val="0"/>
        <vertAlign val="baseline"/>
        <sz val="10"/>
        <name val="Garamond"/>
        <scheme val="none"/>
      </font>
      <fill>
        <patternFill patternType="none">
          <fgColor indexed="64"/>
          <bgColor auto="1"/>
        </patternFill>
      </fill>
      <alignment horizontal="center" vertical="center" textRotation="0" indent="0" justifyLastLine="0" shrinkToFit="0" readingOrder="0"/>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general" vertical="center" textRotation="0" wrapText="0" indent="0" justifyLastLine="0" shrinkToFit="0" readingOrder="0"/>
      <border diagonalUp="0" diagonalDown="0" outline="0">
        <left/>
        <right/>
        <top/>
        <bottom/>
      </border>
    </dxf>
    <dxf>
      <font>
        <strike val="0"/>
        <outline val="0"/>
        <shadow val="0"/>
        <u val="none"/>
        <vertAlign val="baseline"/>
        <sz val="10"/>
        <color theme="1"/>
        <name val="Garamond"/>
        <scheme val="none"/>
      </font>
      <fill>
        <patternFill patternType="none">
          <fgColor indexed="64"/>
          <bgColor auto="1"/>
        </patternFill>
      </fill>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right/>
        <top/>
        <bottom/>
      </border>
    </dxf>
    <dxf>
      <font>
        <strike val="0"/>
        <outline val="0"/>
        <shadow val="0"/>
        <vertAlign val="baseline"/>
        <sz val="10"/>
        <name val="Garamond"/>
        <scheme val="none"/>
      </font>
      <numFmt numFmtId="0" formatCode="General"/>
      <fill>
        <patternFill patternType="none">
          <fgColor indexed="64"/>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auto="1"/>
        <name val="Garamond"/>
        <scheme val="none"/>
      </font>
      <numFmt numFmtId="33" formatCode="_-* #,##0_-;\-* #,##0_-;_-* &quot;-&quot;_-;_-@_-"/>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33" formatCode="_-* #,##0_-;\-* #,##0_-;_-* &quot;-&quot;_-;_-@_-"/>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 formatCode="0"/>
      <alignment horizontal="right" vertical="bottom"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 formatCode="0"/>
      <fill>
        <patternFill patternType="none">
          <fgColor indexed="64"/>
          <bgColor auto="1"/>
        </patternFill>
      </fill>
      <alignment horizontal="right" vertical="bottom"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indexed="64"/>
        </left>
        <right style="thin">
          <color indexed="64"/>
        </right>
        <top style="thin">
          <color indexed="64"/>
        </top>
        <bottom/>
        <vertical/>
        <horizontal/>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alignment horizontal="center" vertical="center" textRotation="0" wrapText="0" indent="0" justifyLastLine="0" shrinkToFit="0" readingOrder="0"/>
      <border diagonalUp="0" diagonalDown="0" outline="0">
        <left/>
        <right/>
        <top/>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auto="1"/>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auto="1"/>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right/>
        <top/>
        <bottom/>
      </border>
      <protection locked="1" hidden="1"/>
    </dxf>
    <dxf>
      <font>
        <strike val="0"/>
        <outline val="0"/>
        <shadow val="0"/>
        <vertAlign val="baseline"/>
        <sz val="10"/>
        <name val="Garamond"/>
        <scheme val="none"/>
      </font>
      <fill>
        <patternFill patternType="none">
          <fgColor indexed="64"/>
          <bgColor auto="1"/>
        </patternFill>
      </fill>
      <alignment horizontal="center" vertical="center" textRotation="0" wrapText="0" indent="0" justifyLastLine="0" shrinkToFit="0" readingOrder="0"/>
      <protection locked="1" hidden="1"/>
    </dxf>
    <dxf>
      <font>
        <b val="0"/>
        <i val="0"/>
        <strike val="0"/>
        <condense val="0"/>
        <extend val="0"/>
        <outline val="0"/>
        <shadow val="0"/>
        <u val="none"/>
        <vertAlign val="baseline"/>
        <sz val="10"/>
        <color theme="1"/>
        <name val="Garamond"/>
        <scheme val="none"/>
      </font>
      <numFmt numFmtId="3"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vertAlign val="baseline"/>
        <sz val="10"/>
        <name val="Garamond"/>
        <scheme val="none"/>
      </font>
      <numFmt numFmtId="3"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name val="Garamond"/>
        <scheme val="none"/>
      </font>
      <numFmt numFmtId="165" formatCode="[$-240A]d&quot; de &quot;mmmm&quot; de &quot;yyyy;@"/>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theme="1"/>
        <name val="Garamond"/>
        <scheme val="none"/>
      </font>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name val="Garamond"/>
        <scheme val="none"/>
      </font>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 formatCode="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 formatCode="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4" formatCode="&quot;$&quot;\ #,##0"/>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4" formatCode="&quot;$&quot;\ #,##0"/>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theme="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solid">
          <fgColor indexed="64"/>
          <bgColor theme="7" tint="0.79998168889431442"/>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theme="1"/>
        <name val="Garamond"/>
        <scheme val="none"/>
      </font>
      <numFmt numFmtId="0" formatCode="General"/>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theme="1"/>
        <name val="Garamond"/>
        <scheme val="none"/>
      </font>
      <numFmt numFmtId="0" formatCode="General"/>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theme="1"/>
        <name val="Garamond"/>
        <scheme val="none"/>
      </font>
      <numFmt numFmtId="0" formatCode="General"/>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strike val="0"/>
        <outline val="0"/>
        <shadow val="0"/>
        <u val="none"/>
        <vertAlign val="baseline"/>
        <sz val="10"/>
        <color theme="1"/>
        <name val="Garamond"/>
        <scheme val="none"/>
      </font>
      <numFmt numFmtId="165" formatCode="[$-240A]d&quot; de &quot;mmmm&quot; de &quot;yyyy;@"/>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0"/>
        <color theme="1"/>
        <name val="Garamond"/>
        <scheme val="none"/>
      </font>
      <numFmt numFmtId="165" formatCode="[$-240A]d&quot; de &quot;mmmm&quot; de &quot;yyyy;@"/>
      <fill>
        <patternFill patternType="none">
          <fgColor indexed="64"/>
          <bgColor indexed="65"/>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strike val="0"/>
        <outline val="0"/>
        <shadow val="0"/>
        <u val="none"/>
        <vertAlign val="baseline"/>
        <sz val="10"/>
        <color theme="1"/>
        <name val="Garamond"/>
        <scheme val="none"/>
      </font>
      <numFmt numFmtId="165" formatCode="[$-240A]d&quot; de &quot;mmmm&quot; de &quot;yyyy;@"/>
      <fill>
        <patternFill patternType="none">
          <fgColor indexed="64"/>
          <bgColor auto="1"/>
        </patternFill>
      </fill>
      <alignment horizontal="general" vertical="center" textRotation="0" wrapText="0" indent="0" justifyLastLine="0" shrinkToFit="0" readingOrder="0"/>
      <border diagonalUp="0" diagonalDown="0" outline="0">
        <left style="thin">
          <color indexed="64"/>
        </left>
        <right style="thin">
          <color indexed="64"/>
        </right>
        <top style="thin">
          <color indexed="64"/>
        </top>
        <bottom/>
      </border>
      <protection locked="0" hidden="0"/>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4" formatCode="&quot;$&quot;\ #,##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4" formatCode="&quot;$&quot;\ #,##0"/>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169" formatCode="_-* #,##0_-;\-* #,##0_-;_-* &quot;-&quot;_-;_-@"/>
      <fill>
        <patternFill patternType="none">
          <fgColor indexed="64"/>
          <bgColor indexed="65"/>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169" formatCode="_-* #,##0_-;\-* #,##0_-;_-* &quot;-&quot;_-;_-@"/>
      <fill>
        <patternFill patternType="none">
          <fgColor indexed="64"/>
          <bgColor auto="1"/>
        </patternFill>
      </fill>
      <alignment horizontal="righ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auto="1"/>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auto="1"/>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0" formatCode="General"/>
      <fill>
        <patternFill patternType="none">
          <fgColor indexed="64"/>
          <bgColor indexed="65"/>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0" formatCode="General"/>
      <fill>
        <patternFill patternType="none">
          <fgColor indexed="64"/>
          <bgColor auto="1"/>
        </patternFill>
      </fill>
      <alignment horizontal="left"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b val="0"/>
        <i val="0"/>
        <strike val="0"/>
        <condense val="0"/>
        <extend val="0"/>
        <outline val="0"/>
        <shadow val="0"/>
        <u val="none"/>
        <vertAlign val="baseline"/>
        <sz val="10"/>
        <color rgb="FF000000"/>
        <name val="Garamond"/>
        <scheme val="none"/>
      </font>
      <numFmt numFmtId="30" formatCode="@"/>
      <fill>
        <patternFill patternType="solid">
          <fgColor indexed="64"/>
          <bgColor theme="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font>
        <strike val="0"/>
        <outline val="0"/>
        <shadow val="0"/>
        <u val="none"/>
        <vertAlign val="baseline"/>
        <sz val="10"/>
        <color rgb="FF000000"/>
        <name val="Garamond"/>
        <scheme val="none"/>
      </font>
      <numFmt numFmtId="30" formatCode="@"/>
      <fill>
        <patternFill patternType="none">
          <fgColor indexed="64"/>
          <bgColor auto="1"/>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border>
      <protection locked="1" hidden="1"/>
    </dxf>
    <dxf>
      <border outline="0">
        <bottom style="thin">
          <color rgb="FF000000"/>
        </bottom>
      </border>
    </dxf>
    <dxf>
      <font>
        <strike val="0"/>
        <outline val="0"/>
        <shadow val="0"/>
        <vertAlign val="baseline"/>
        <sz val="10"/>
        <name val="Garamond"/>
        <scheme val="none"/>
      </font>
      <fill>
        <patternFill patternType="none">
          <fgColor rgb="FF000000"/>
          <bgColor auto="1"/>
        </patternFill>
      </fill>
    </dxf>
    <dxf>
      <font>
        <b/>
        <i val="0"/>
        <strike val="0"/>
        <condense val="0"/>
        <extend val="0"/>
        <outline val="0"/>
        <shadow val="0"/>
        <u val="none"/>
        <vertAlign val="baseline"/>
        <sz val="10"/>
        <color theme="0"/>
        <name val="Garamond"/>
        <scheme val="none"/>
      </font>
      <fill>
        <patternFill patternType="solid">
          <fgColor indexed="64"/>
          <bgColor theme="1"/>
        </patternFill>
      </fill>
      <alignment horizontal="center" vertical="center" textRotation="0" wrapText="1"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0F0F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7.jpeg"/><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oneCellAnchor>
    <xdr:from>
      <xdr:col>1</xdr:col>
      <xdr:colOff>108148</xdr:colOff>
      <xdr:row>1</xdr:row>
      <xdr:rowOff>29157</xdr:rowOff>
    </xdr:from>
    <xdr:ext cx="2219337" cy="705883"/>
    <xdr:pic>
      <xdr:nvPicPr>
        <xdr:cNvPr id="2" name="Imagen 1" descr="Resultado de imagen para nuevo logo alcaldia bogota">
          <a:extLst>
            <a:ext uri="{FF2B5EF4-FFF2-40B4-BE49-F238E27FC236}">
              <a16:creationId xmlns:a16="http://schemas.microsoft.com/office/drawing/2014/main" id="{5A519C51-326D-4FB5-9E7B-78205E525FCA}"/>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6268" y="219657"/>
          <a:ext cx="2219337" cy="70588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155773</xdr:colOff>
      <xdr:row>1</xdr:row>
      <xdr:rowOff>29157</xdr:rowOff>
    </xdr:from>
    <xdr:ext cx="2219337" cy="705883"/>
    <xdr:pic>
      <xdr:nvPicPr>
        <xdr:cNvPr id="2" name="Imagen 1" descr="Resultado de imagen para nuevo logo alcaldia bogota">
          <a:extLst>
            <a:ext uri="{FF2B5EF4-FFF2-40B4-BE49-F238E27FC236}">
              <a16:creationId xmlns:a16="http://schemas.microsoft.com/office/drawing/2014/main" id="{77D62A81-C014-4961-A454-2711A0868468}"/>
            </a:ext>
          </a:extLst>
        </xdr:cNvPr>
        <xdr:cNvPicPr>
          <a:picLocks noChangeAspect="1" noChangeArrowheads="1"/>
        </xdr:cNvPicPr>
      </xdr:nvPicPr>
      <xdr:blipFill>
        <a:blip xmlns:r="http://schemas.openxmlformats.org/officeDocument/2006/relationships" r:embed="rId1"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55773" y="219657"/>
          <a:ext cx="2219337" cy="70588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17930</xdr:colOff>
      <xdr:row>1</xdr:row>
      <xdr:rowOff>13818</xdr:rowOff>
    </xdr:from>
    <xdr:ext cx="1855694" cy="658536"/>
    <xdr:pic>
      <xdr:nvPicPr>
        <xdr:cNvPr id="2" name="image1.jpg" descr="Resultado de imagen para nuevo logo alcaldia bogota" title="Image">
          <a:extLst>
            <a:ext uri="{FF2B5EF4-FFF2-40B4-BE49-F238E27FC236}">
              <a16:creationId xmlns:a16="http://schemas.microsoft.com/office/drawing/2014/main" id="{8AE888C3-87AE-4883-9E17-262718CC3F8B}"/>
            </a:ext>
          </a:extLst>
        </xdr:cNvPr>
        <xdr:cNvPicPr preferRelativeResize="0"/>
      </xdr:nvPicPr>
      <xdr:blipFill>
        <a:blip xmlns:r="http://schemas.openxmlformats.org/officeDocument/2006/relationships" r:embed="rId1" cstate="print"/>
        <a:stretch>
          <a:fillRect/>
        </a:stretch>
      </xdr:blipFill>
      <xdr:spPr>
        <a:xfrm>
          <a:off x="17930" y="193112"/>
          <a:ext cx="1855694" cy="658536"/>
        </a:xfrm>
        <a:prstGeom prst="rect">
          <a:avLst/>
        </a:prstGeom>
        <a:noFill/>
      </xdr:spPr>
    </xdr:pic>
    <xdr:clientData fLocksWithSheet="0"/>
  </xdr:oneCellAnchor>
  <xdr:twoCellAnchor>
    <xdr:from>
      <xdr:col>2</xdr:col>
      <xdr:colOff>710047</xdr:colOff>
      <xdr:row>1</xdr:row>
      <xdr:rowOff>103909</xdr:rowOff>
    </xdr:from>
    <xdr:to>
      <xdr:col>4</xdr:col>
      <xdr:colOff>6035387</xdr:colOff>
      <xdr:row>4</xdr:row>
      <xdr:rowOff>112568</xdr:rowOff>
    </xdr:to>
    <xdr:sp macro="" textlink="">
      <xdr:nvSpPr>
        <xdr:cNvPr id="3" name="CuadroTexto 2">
          <a:extLst>
            <a:ext uri="{FF2B5EF4-FFF2-40B4-BE49-F238E27FC236}">
              <a16:creationId xmlns:a16="http://schemas.microsoft.com/office/drawing/2014/main" id="{3A09C539-1B33-4069-BDBF-8F7AEB5C110E}"/>
            </a:ext>
          </a:extLst>
        </xdr:cNvPr>
        <xdr:cNvSpPr txBox="1"/>
      </xdr:nvSpPr>
      <xdr:spPr>
        <a:xfrm>
          <a:off x="2394067" y="286789"/>
          <a:ext cx="8701000" cy="580159"/>
        </a:xfrm>
        <a:prstGeom prst="rect">
          <a:avLst/>
        </a:prstGeom>
        <a:noFill/>
        <a:ln>
          <a:no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s-CO" sz="1400" b="1">
              <a:latin typeface="Garamond" panose="02020404030301010803" pitchFamily="18" charset="0"/>
            </a:rPr>
            <a:t>DATOS DE ENTRADA</a:t>
          </a:r>
          <a:r>
            <a:rPr lang="es-CO" sz="1400" b="1" baseline="0">
              <a:latin typeface="Garamond" panose="02020404030301010803" pitchFamily="18" charset="0"/>
            </a:rPr>
            <a:t> PARA ELABORACIÓN DE CUENTAS DE COBRO</a:t>
          </a:r>
        </a:p>
        <a:p>
          <a:pPr algn="ctr"/>
          <a:r>
            <a:rPr lang="es-CO" sz="1400" b="1" baseline="0">
              <a:latin typeface="Garamond" panose="02020404030301010803" pitchFamily="18" charset="0"/>
            </a:rPr>
            <a:t>ALCALDÍA LOCAL DE SUBA - 2025</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36</xdr:col>
      <xdr:colOff>71436</xdr:colOff>
      <xdr:row>0</xdr:row>
      <xdr:rowOff>11905</xdr:rowOff>
    </xdr:from>
    <xdr:to>
      <xdr:col>37</xdr:col>
      <xdr:colOff>690562</xdr:colOff>
      <xdr:row>3</xdr:row>
      <xdr:rowOff>83344</xdr:rowOff>
    </xdr:to>
    <xdr:sp macro="[0]!OcultarFilasConCerosEnRango" textlink="">
      <xdr:nvSpPr>
        <xdr:cNvPr id="2" name="Rectángulo redondeado 1">
          <a:extLst>
            <a:ext uri="{FF2B5EF4-FFF2-40B4-BE49-F238E27FC236}">
              <a16:creationId xmlns:a16="http://schemas.microsoft.com/office/drawing/2014/main" id="{00000000-0008-0000-0900-000002000000}"/>
            </a:ext>
          </a:extLst>
        </xdr:cNvPr>
        <xdr:cNvSpPr/>
      </xdr:nvSpPr>
      <xdr:spPr>
        <a:xfrm>
          <a:off x="13430249" y="11905"/>
          <a:ext cx="1500188" cy="845345"/>
        </a:xfrm>
        <a:prstGeom prst="roundRect">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ctr"/>
          <a:r>
            <a:rPr lang="en-US" sz="1400"/>
            <a:t>Elimine filas</a:t>
          </a:r>
          <a:r>
            <a:rPr lang="en-US" sz="1400" baseline="0"/>
            <a:t> sobrantes</a:t>
          </a:r>
          <a:endParaRPr lang="en-US" sz="1400"/>
        </a:p>
      </xdr:txBody>
    </xdr:sp>
    <xdr:clientData/>
  </xdr:twoCellAnchor>
  <xdr:twoCellAnchor editAs="oneCell">
    <xdr:from>
      <xdr:col>29</xdr:col>
      <xdr:colOff>318410</xdr:colOff>
      <xdr:row>65</xdr:row>
      <xdr:rowOff>70756</xdr:rowOff>
    </xdr:from>
    <xdr:to>
      <xdr:col>33</xdr:col>
      <xdr:colOff>772886</xdr:colOff>
      <xdr:row>72</xdr:row>
      <xdr:rowOff>197787</xdr:rowOff>
    </xdr:to>
    <xdr:pic>
      <xdr:nvPicPr>
        <xdr:cNvPr id="4" name="Imagen 3">
          <a:extLst>
            <a:ext uri="{FF2B5EF4-FFF2-40B4-BE49-F238E27FC236}">
              <a16:creationId xmlns:a16="http://schemas.microsoft.com/office/drawing/2014/main" id="{54B40A54-5FF9-4C11-B951-C99456F423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805435" y="16891906"/>
          <a:ext cx="1635576" cy="1489106"/>
        </a:xfrm>
        <a:prstGeom prst="rect">
          <a:avLst/>
        </a:prstGeom>
      </xdr:spPr>
    </xdr:pic>
    <xdr:clientData/>
  </xdr:twoCellAnchor>
  <xdr:twoCellAnchor editAs="oneCell">
    <xdr:from>
      <xdr:col>31</xdr:col>
      <xdr:colOff>133350</xdr:colOff>
      <xdr:row>82</xdr:row>
      <xdr:rowOff>66675</xdr:rowOff>
    </xdr:from>
    <xdr:to>
      <xdr:col>34</xdr:col>
      <xdr:colOff>226064</xdr:colOff>
      <xdr:row>85</xdr:row>
      <xdr:rowOff>68262</xdr:rowOff>
    </xdr:to>
    <xdr:pic>
      <xdr:nvPicPr>
        <xdr:cNvPr id="5" name="Imagen 4">
          <a:extLst>
            <a:ext uri="{FF2B5EF4-FFF2-40B4-BE49-F238E27FC236}">
              <a16:creationId xmlns:a16="http://schemas.microsoft.com/office/drawing/2014/main" id="{D1AC4B9C-A378-5632-6886-5C9D6A333DD5}"/>
            </a:ext>
          </a:extLst>
        </xdr:cNvPr>
        <xdr:cNvPicPr>
          <a:picLocks noChangeAspect="1"/>
        </xdr:cNvPicPr>
      </xdr:nvPicPr>
      <xdr:blipFill>
        <a:blip xmlns:r="http://schemas.openxmlformats.org/officeDocument/2006/relationships" r:embed="rId2"/>
        <a:stretch>
          <a:fillRect/>
        </a:stretch>
      </xdr:blipFill>
      <xdr:spPr>
        <a:xfrm>
          <a:off x="11210925" y="20183475"/>
          <a:ext cx="1511939" cy="72548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49</xdr:col>
      <xdr:colOff>165652</xdr:colOff>
      <xdr:row>5</xdr:row>
      <xdr:rowOff>99391</xdr:rowOff>
    </xdr:from>
    <xdr:to>
      <xdr:col>49</xdr:col>
      <xdr:colOff>735496</xdr:colOff>
      <xdr:row>6</xdr:row>
      <xdr:rowOff>159026</xdr:rowOff>
    </xdr:to>
    <xdr:sp macro="" textlink="">
      <xdr:nvSpPr>
        <xdr:cNvPr id="2" name="Flecha: hacia la izquierda 1">
          <a:extLst>
            <a:ext uri="{FF2B5EF4-FFF2-40B4-BE49-F238E27FC236}">
              <a16:creationId xmlns:a16="http://schemas.microsoft.com/office/drawing/2014/main" id="{A0BDFA05-1C39-4947-99E2-A4BA7E341570}"/>
            </a:ext>
          </a:extLst>
        </xdr:cNvPr>
        <xdr:cNvSpPr/>
      </xdr:nvSpPr>
      <xdr:spPr>
        <a:xfrm>
          <a:off x="6798365" y="1205948"/>
          <a:ext cx="569844" cy="245165"/>
        </a:xfrm>
        <a:prstGeom prst="leftArrow">
          <a:avLst/>
        </a:prstGeom>
        <a:solidFill>
          <a:srgbClr val="FFFF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49</xdr:col>
      <xdr:colOff>172278</xdr:colOff>
      <xdr:row>30</xdr:row>
      <xdr:rowOff>165651</xdr:rowOff>
    </xdr:from>
    <xdr:to>
      <xdr:col>49</xdr:col>
      <xdr:colOff>742122</xdr:colOff>
      <xdr:row>32</xdr:row>
      <xdr:rowOff>39756</xdr:rowOff>
    </xdr:to>
    <xdr:sp macro="" textlink="">
      <xdr:nvSpPr>
        <xdr:cNvPr id="3" name="Flecha: hacia la izquierda 2">
          <a:extLst>
            <a:ext uri="{FF2B5EF4-FFF2-40B4-BE49-F238E27FC236}">
              <a16:creationId xmlns:a16="http://schemas.microsoft.com/office/drawing/2014/main" id="{7159A69C-02DE-4461-8DF2-8C608F78997B}"/>
            </a:ext>
          </a:extLst>
        </xdr:cNvPr>
        <xdr:cNvSpPr/>
      </xdr:nvSpPr>
      <xdr:spPr>
        <a:xfrm>
          <a:off x="6908358" y="10102131"/>
          <a:ext cx="569844" cy="239865"/>
        </a:xfrm>
        <a:prstGeom prst="leftArrow">
          <a:avLst/>
        </a:prstGeom>
        <a:solidFill>
          <a:srgbClr val="FFFF00"/>
        </a:solidFill>
        <a:ln>
          <a:solidFill>
            <a:srgbClr val="FF0000"/>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32203</xdr:colOff>
      <xdr:row>0</xdr:row>
      <xdr:rowOff>272143</xdr:rowOff>
    </xdr:from>
    <xdr:to>
      <xdr:col>1</xdr:col>
      <xdr:colOff>1681842</xdr:colOff>
      <xdr:row>0</xdr:row>
      <xdr:rowOff>1314421</xdr:rowOff>
    </xdr:to>
    <xdr:pic>
      <xdr:nvPicPr>
        <xdr:cNvPr id="2" name="3 Imagen">
          <a:extLst>
            <a:ext uri="{FF2B5EF4-FFF2-40B4-BE49-F238E27FC236}">
              <a16:creationId xmlns:a16="http://schemas.microsoft.com/office/drawing/2014/main" id="{08994293-B11B-4DE4-BB32-DE11FAE37F0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203" y="272143"/>
          <a:ext cx="2915103" cy="10422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19d057f27a544fd3/Desktop/PAGO%20CUENTAS%20NATURALES/OCTUBRE%202025/BASE%20DE%20DATOS%20DE%20CONTRATACION%20FINAL%202010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actualizar "/>
      <sheetName val="Generador"/>
      <sheetName val="Actualizar"/>
      <sheetName val="MATRIZ"/>
      <sheetName val="Hoja3"/>
      <sheetName val="Hoja2"/>
      <sheetName val="Hoja1"/>
      <sheetName val="2024"/>
      <sheetName val="Hoja7"/>
    </sheetNames>
    <sheetDataSet>
      <sheetData sheetId="0"/>
      <sheetData sheetId="1"/>
      <sheetData sheetId="2"/>
      <sheetData sheetId="3"/>
      <sheetData sheetId="4">
        <row r="4">
          <cell r="B4" t="str">
            <v>001-2025</v>
          </cell>
          <cell r="C4">
            <v>34679700</v>
          </cell>
          <cell r="D4" t="str">
            <v xml:space="preserve">ADICIÓN Y PRORROGA </v>
          </cell>
          <cell r="E4">
            <v>45924</v>
          </cell>
          <cell r="F4">
            <v>1817</v>
          </cell>
          <cell r="G4">
            <v>45918</v>
          </cell>
          <cell r="H4">
            <v>34679700</v>
          </cell>
          <cell r="I4">
            <v>45918</v>
          </cell>
          <cell r="J4" t="e">
            <v>#N/A</v>
          </cell>
          <cell r="K4">
            <v>45924</v>
          </cell>
          <cell r="L4">
            <v>93</v>
          </cell>
          <cell r="M4" t="str">
            <v>3 meses y 3 días</v>
          </cell>
          <cell r="N4" t="e">
            <v>#N/A</v>
          </cell>
          <cell r="O4" t="e">
            <v>#N/A</v>
          </cell>
          <cell r="P4" t="e">
            <v>#N/A</v>
          </cell>
          <cell r="Q4" t="e">
            <v>#N/A</v>
          </cell>
          <cell r="R4">
            <v>46022</v>
          </cell>
        </row>
        <row r="5">
          <cell r="B5" t="str">
            <v>003-2025</v>
          </cell>
          <cell r="C5">
            <v>7142400</v>
          </cell>
          <cell r="D5" t="str">
            <v xml:space="preserve">ADICIÓN Y PRORROGA </v>
          </cell>
          <cell r="E5">
            <v>45938</v>
          </cell>
          <cell r="F5">
            <v>1978</v>
          </cell>
          <cell r="G5">
            <v>45930</v>
          </cell>
          <cell r="H5">
            <v>7142400</v>
          </cell>
          <cell r="I5">
            <v>45930</v>
          </cell>
          <cell r="J5" t="e">
            <v>#N/A</v>
          </cell>
          <cell r="K5">
            <v>45938</v>
          </cell>
          <cell r="L5">
            <v>72</v>
          </cell>
          <cell r="M5" t="str">
            <v>2 meses y 12 días</v>
          </cell>
          <cell r="N5" t="e">
            <v>#N/A</v>
          </cell>
          <cell r="O5" t="e">
            <v>#N/A</v>
          </cell>
          <cell r="P5" t="e">
            <v>#N/A</v>
          </cell>
          <cell r="Q5" t="e">
            <v>#N/A</v>
          </cell>
          <cell r="R5" t="e">
            <v>#VALUE!</v>
          </cell>
        </row>
        <row r="6">
          <cell r="B6" t="str">
            <v>004-2025</v>
          </cell>
          <cell r="C6">
            <v>0</v>
          </cell>
          <cell r="D6" t="str">
            <v xml:space="preserve">ADICIÓN Y PRORROGA </v>
          </cell>
          <cell r="E6">
            <v>45941</v>
          </cell>
          <cell r="F6">
            <v>1883</v>
          </cell>
          <cell r="G6">
            <v>45929</v>
          </cell>
          <cell r="H6">
            <v>7638400</v>
          </cell>
          <cell r="I6">
            <v>45929</v>
          </cell>
          <cell r="J6" t="e">
            <v>#N/A</v>
          </cell>
          <cell r="K6">
            <v>45941</v>
          </cell>
          <cell r="L6">
            <v>77</v>
          </cell>
          <cell r="M6" t="str">
            <v>2 meses y 17 días</v>
          </cell>
          <cell r="N6" t="e">
            <v>#N/A</v>
          </cell>
          <cell r="O6" t="e">
            <v>#N/A</v>
          </cell>
          <cell r="P6" t="e">
            <v>#N/A</v>
          </cell>
          <cell r="Q6" t="e">
            <v>#N/A</v>
          </cell>
          <cell r="R6">
            <v>46022</v>
          </cell>
        </row>
        <row r="7">
          <cell r="B7" t="str">
            <v>005-2025</v>
          </cell>
          <cell r="C7">
            <v>7340800</v>
          </cell>
          <cell r="D7" t="str">
            <v xml:space="preserve">ADICIÓN Y PRORROGA </v>
          </cell>
          <cell r="E7">
            <v>45938</v>
          </cell>
          <cell r="F7">
            <v>1975</v>
          </cell>
          <cell r="G7">
            <v>45930</v>
          </cell>
          <cell r="H7">
            <v>7340800</v>
          </cell>
          <cell r="I7">
            <v>45930</v>
          </cell>
          <cell r="J7" t="e">
            <v>#N/A</v>
          </cell>
          <cell r="K7">
            <v>45938</v>
          </cell>
          <cell r="L7">
            <v>74</v>
          </cell>
          <cell r="M7" t="str">
            <v>2 meses y 14 días</v>
          </cell>
          <cell r="N7" t="e">
            <v>#N/A</v>
          </cell>
          <cell r="O7" t="e">
            <v>#N/A</v>
          </cell>
          <cell r="P7" t="e">
            <v>#N/A</v>
          </cell>
          <cell r="Q7" t="e">
            <v>#N/A</v>
          </cell>
          <cell r="R7">
            <v>46022</v>
          </cell>
        </row>
        <row r="8">
          <cell r="B8" t="str">
            <v>006-2025</v>
          </cell>
          <cell r="C8">
            <v>0</v>
          </cell>
          <cell r="D8" t="str">
            <v xml:space="preserve">ADICIÓN Y PRORROGA </v>
          </cell>
          <cell r="E8">
            <v>45950</v>
          </cell>
          <cell r="F8">
            <v>1980</v>
          </cell>
          <cell r="G8">
            <v>45930</v>
          </cell>
          <cell r="H8">
            <v>7043200</v>
          </cell>
          <cell r="I8">
            <v>45930</v>
          </cell>
          <cell r="J8" t="e">
            <v>#N/A</v>
          </cell>
          <cell r="K8">
            <v>45950</v>
          </cell>
          <cell r="L8">
            <v>71</v>
          </cell>
          <cell r="M8" t="str">
            <v>2 meses y 11 días</v>
          </cell>
          <cell r="N8" t="e">
            <v>#N/A</v>
          </cell>
          <cell r="O8" t="e">
            <v>#N/A</v>
          </cell>
          <cell r="P8" t="e">
            <v>#N/A</v>
          </cell>
          <cell r="Q8" t="e">
            <v>#N/A</v>
          </cell>
          <cell r="R8">
            <v>46022</v>
          </cell>
        </row>
        <row r="9">
          <cell r="B9" t="str">
            <v>007-2025</v>
          </cell>
          <cell r="C9">
            <v>7737600</v>
          </cell>
          <cell r="D9" t="str">
            <v xml:space="preserve">ADICIÓN Y PRORROGA </v>
          </cell>
          <cell r="E9">
            <v>45940</v>
          </cell>
          <cell r="F9">
            <v>1992</v>
          </cell>
          <cell r="G9">
            <v>45930</v>
          </cell>
          <cell r="H9">
            <v>7737600</v>
          </cell>
          <cell r="I9">
            <v>45930</v>
          </cell>
          <cell r="J9" t="e">
            <v>#N/A</v>
          </cell>
          <cell r="K9">
            <v>45940</v>
          </cell>
          <cell r="L9">
            <v>78</v>
          </cell>
          <cell r="M9" t="str">
            <v>2 meses y 18 días</v>
          </cell>
          <cell r="N9" t="e">
            <v>#N/A</v>
          </cell>
          <cell r="O9" t="e">
            <v>#N/A</v>
          </cell>
          <cell r="P9" t="e">
            <v>#N/A</v>
          </cell>
          <cell r="Q9" t="e">
            <v>#N/A</v>
          </cell>
          <cell r="R9">
            <v>46022</v>
          </cell>
        </row>
        <row r="10">
          <cell r="B10" t="str">
            <v>008-2025</v>
          </cell>
          <cell r="C10">
            <v>0</v>
          </cell>
          <cell r="D10" t="str">
            <v xml:space="preserve">ADICIÓN Y PRORROGA </v>
          </cell>
          <cell r="E10">
            <v>45947</v>
          </cell>
          <cell r="F10">
            <v>2011</v>
          </cell>
          <cell r="G10">
            <v>45930</v>
          </cell>
          <cell r="H10">
            <v>5753600</v>
          </cell>
          <cell r="I10">
            <v>45930</v>
          </cell>
          <cell r="J10" t="e">
            <v>#N/A</v>
          </cell>
          <cell r="K10">
            <v>45947</v>
          </cell>
          <cell r="L10">
            <v>58</v>
          </cell>
          <cell r="M10" t="str">
            <v>1 meses y 28 días</v>
          </cell>
          <cell r="N10" t="e">
            <v>#N/A</v>
          </cell>
          <cell r="O10" t="e">
            <v>#N/A</v>
          </cell>
          <cell r="P10" t="e">
            <v>#N/A</v>
          </cell>
          <cell r="Q10" t="e">
            <v>#N/A</v>
          </cell>
          <cell r="R10">
            <v>46022</v>
          </cell>
        </row>
        <row r="11">
          <cell r="B11" t="str">
            <v>009-2025</v>
          </cell>
          <cell r="C11">
            <v>6646400</v>
          </cell>
          <cell r="D11" t="str">
            <v xml:space="preserve">ADICIÓN Y PRORROGA </v>
          </cell>
          <cell r="E11">
            <v>45910</v>
          </cell>
          <cell r="F11">
            <v>1998</v>
          </cell>
          <cell r="G11">
            <v>45930</v>
          </cell>
          <cell r="H11">
            <v>6646400</v>
          </cell>
          <cell r="I11">
            <v>45930</v>
          </cell>
          <cell r="J11" t="e">
            <v>#N/A</v>
          </cell>
          <cell r="K11">
            <v>45910</v>
          </cell>
          <cell r="L11">
            <v>67</v>
          </cell>
          <cell r="M11" t="str">
            <v>2 meses y 7 días</v>
          </cell>
          <cell r="N11" t="e">
            <v>#N/A</v>
          </cell>
          <cell r="O11" t="e">
            <v>#N/A</v>
          </cell>
          <cell r="P11" t="e">
            <v>#N/A</v>
          </cell>
          <cell r="Q11" t="str">
            <v>04/08/20255</v>
          </cell>
          <cell r="R11">
            <v>46022</v>
          </cell>
        </row>
        <row r="12">
          <cell r="B12" t="str">
            <v>010-2025</v>
          </cell>
          <cell r="C12">
            <v>0</v>
          </cell>
          <cell r="D12" t="str">
            <v xml:space="preserve">ADICIÓN Y PRORROGA </v>
          </cell>
          <cell r="E12">
            <v>45949</v>
          </cell>
          <cell r="F12">
            <v>2012</v>
          </cell>
          <cell r="G12">
            <v>45930</v>
          </cell>
          <cell r="H12">
            <v>3372800</v>
          </cell>
          <cell r="I12">
            <v>45930</v>
          </cell>
          <cell r="J12" t="e">
            <v>#N/A</v>
          </cell>
          <cell r="K12">
            <v>45949</v>
          </cell>
          <cell r="L12">
            <v>34</v>
          </cell>
          <cell r="M12" t="str">
            <v>1 meses y 4 días</v>
          </cell>
          <cell r="N12" t="e">
            <v>#N/A</v>
          </cell>
          <cell r="O12" t="e">
            <v>#N/A</v>
          </cell>
          <cell r="P12" t="e">
            <v>#N/A</v>
          </cell>
          <cell r="Q12" t="e">
            <v>#N/A</v>
          </cell>
          <cell r="R12">
            <v>46022</v>
          </cell>
        </row>
        <row r="13">
          <cell r="B13" t="str">
            <v>011-2025</v>
          </cell>
          <cell r="C13">
            <v>7340800</v>
          </cell>
          <cell r="D13" t="str">
            <v xml:space="preserve">ADICIÓN Y PRORROGA </v>
          </cell>
          <cell r="E13">
            <v>45945</v>
          </cell>
          <cell r="F13">
            <v>1995</v>
          </cell>
          <cell r="G13">
            <v>45930</v>
          </cell>
          <cell r="H13">
            <v>7340800</v>
          </cell>
          <cell r="I13">
            <v>45930</v>
          </cell>
          <cell r="J13" t="e">
            <v>#N/A</v>
          </cell>
          <cell r="K13">
            <v>45945</v>
          </cell>
          <cell r="L13">
            <v>74</v>
          </cell>
          <cell r="M13" t="str">
            <v>2 meses y 14 días</v>
          </cell>
          <cell r="N13" t="e">
            <v>#N/A</v>
          </cell>
          <cell r="O13" t="e">
            <v>#N/A</v>
          </cell>
          <cell r="P13" t="e">
            <v>#N/A</v>
          </cell>
          <cell r="Q13" t="e">
            <v>#N/A</v>
          </cell>
          <cell r="R13">
            <v>46022</v>
          </cell>
        </row>
        <row r="14">
          <cell r="B14" t="str">
            <v>041-2025</v>
          </cell>
          <cell r="C14">
            <v>14838833</v>
          </cell>
          <cell r="D14" t="str">
            <v xml:space="preserve">ADICIÓN Y PRORROGA </v>
          </cell>
          <cell r="E14">
            <v>45931</v>
          </cell>
          <cell r="F14">
            <v>1990</v>
          </cell>
          <cell r="G14">
            <v>45930</v>
          </cell>
          <cell r="H14">
            <v>14838833</v>
          </cell>
          <cell r="I14">
            <v>45930</v>
          </cell>
          <cell r="J14" t="e">
            <v>#N/A</v>
          </cell>
          <cell r="K14">
            <v>45931</v>
          </cell>
          <cell r="L14">
            <v>79</v>
          </cell>
          <cell r="M14" t="str">
            <v>2 meses y 19 días</v>
          </cell>
          <cell r="N14" t="e">
            <v>#N/A</v>
          </cell>
          <cell r="O14" t="e">
            <v>#N/A</v>
          </cell>
          <cell r="P14" t="e">
            <v>#N/A</v>
          </cell>
          <cell r="Q14" t="e">
            <v>#N/A</v>
          </cell>
          <cell r="R14">
            <v>46022</v>
          </cell>
        </row>
        <row r="15">
          <cell r="B15" t="str">
            <v>042-2025</v>
          </cell>
          <cell r="C15">
            <v>28400000</v>
          </cell>
          <cell r="D15" t="str">
            <v xml:space="preserve">ADICIÓN Y PRORROGA </v>
          </cell>
          <cell r="E15">
            <v>45936</v>
          </cell>
          <cell r="F15">
            <v>1989</v>
          </cell>
          <cell r="G15">
            <v>45930</v>
          </cell>
          <cell r="H15">
            <v>28400000</v>
          </cell>
          <cell r="I15">
            <v>45930</v>
          </cell>
          <cell r="J15" t="e">
            <v>#N/A</v>
          </cell>
          <cell r="K15">
            <v>45936</v>
          </cell>
          <cell r="L15">
            <v>80</v>
          </cell>
          <cell r="M15" t="str">
            <v>2 meses y 20 días</v>
          </cell>
          <cell r="N15" t="e">
            <v>#N/A</v>
          </cell>
          <cell r="O15" t="e">
            <v>#N/A</v>
          </cell>
          <cell r="P15" t="e">
            <v>#N/A</v>
          </cell>
          <cell r="Q15" t="e">
            <v>#N/A</v>
          </cell>
          <cell r="R15">
            <v>46022</v>
          </cell>
        </row>
        <row r="16">
          <cell r="B16" t="str">
            <v>043-2025</v>
          </cell>
          <cell r="C16">
            <v>29459100</v>
          </cell>
          <cell r="D16" t="str">
            <v xml:space="preserve">ADICIÓN Y PRORROGA </v>
          </cell>
          <cell r="E16">
            <v>45938</v>
          </cell>
          <cell r="F16">
            <v>1991</v>
          </cell>
          <cell r="G16">
            <v>45930</v>
          </cell>
          <cell r="H16">
            <v>29459100</v>
          </cell>
          <cell r="I16">
            <v>45930</v>
          </cell>
          <cell r="J16" t="e">
            <v>#N/A</v>
          </cell>
          <cell r="K16">
            <v>45938</v>
          </cell>
          <cell r="L16">
            <v>79</v>
          </cell>
          <cell r="M16" t="str">
            <v>2 meses y 19 días</v>
          </cell>
          <cell r="N16" t="e">
            <v>#N/A</v>
          </cell>
          <cell r="O16" t="e">
            <v>#N/A</v>
          </cell>
          <cell r="P16" t="e">
            <v>#N/A</v>
          </cell>
          <cell r="Q16" t="e">
            <v>#N/A</v>
          </cell>
          <cell r="R16">
            <v>46022</v>
          </cell>
        </row>
        <row r="17">
          <cell r="B17" t="str">
            <v>046-2025</v>
          </cell>
          <cell r="C17">
            <v>23573333</v>
          </cell>
          <cell r="D17" t="str">
            <v xml:space="preserve">ADICIÓN Y PRORROGA </v>
          </cell>
          <cell r="E17">
            <v>45944</v>
          </cell>
          <cell r="F17">
            <v>2016</v>
          </cell>
          <cell r="G17">
            <v>45930</v>
          </cell>
          <cell r="H17">
            <v>23573333</v>
          </cell>
          <cell r="I17">
            <v>45930</v>
          </cell>
          <cell r="J17" t="e">
            <v>#N/A</v>
          </cell>
          <cell r="K17">
            <v>45944</v>
          </cell>
          <cell r="L17">
            <v>68</v>
          </cell>
          <cell r="M17" t="str">
            <v>2 meses y 8 días</v>
          </cell>
          <cell r="N17">
            <v>10</v>
          </cell>
          <cell r="O17">
            <v>0</v>
          </cell>
          <cell r="P17">
            <v>45827</v>
          </cell>
          <cell r="Q17" t="e">
            <v>#N/A</v>
          </cell>
          <cell r="R17">
            <v>46022</v>
          </cell>
        </row>
        <row r="18">
          <cell r="B18" t="str">
            <v>053-2025</v>
          </cell>
          <cell r="C18">
            <v>0</v>
          </cell>
          <cell r="D18" t="str">
            <v xml:space="preserve">ADICIÓN Y PRORROGA </v>
          </cell>
          <cell r="E18">
            <v>45946</v>
          </cell>
          <cell r="F18">
            <v>2008</v>
          </cell>
          <cell r="G18">
            <v>45930</v>
          </cell>
          <cell r="H18">
            <v>4761600</v>
          </cell>
          <cell r="I18">
            <v>45930</v>
          </cell>
          <cell r="J18" t="e">
            <v>#N/A</v>
          </cell>
          <cell r="K18">
            <v>45946</v>
          </cell>
          <cell r="L18">
            <v>48</v>
          </cell>
          <cell r="M18" t="str">
            <v>1 meses y 18 días</v>
          </cell>
          <cell r="N18" t="e">
            <v>#N/A</v>
          </cell>
          <cell r="O18" t="e">
            <v>#N/A</v>
          </cell>
          <cell r="P18" t="e">
            <v>#N/A</v>
          </cell>
          <cell r="Q18" t="e">
            <v>#N/A</v>
          </cell>
          <cell r="R18">
            <v>46022</v>
          </cell>
        </row>
        <row r="19">
          <cell r="B19" t="str">
            <v>054-2025</v>
          </cell>
          <cell r="C19">
            <v>0</v>
          </cell>
          <cell r="D19" t="str">
            <v xml:space="preserve">ADICIÓN Y PRORROGA </v>
          </cell>
          <cell r="E19">
            <v>45947</v>
          </cell>
          <cell r="F19">
            <v>2009</v>
          </cell>
          <cell r="G19">
            <v>45930</v>
          </cell>
          <cell r="H19">
            <v>14401100</v>
          </cell>
          <cell r="I19">
            <v>45930</v>
          </cell>
          <cell r="J19" t="e">
            <v>#N/A</v>
          </cell>
          <cell r="K19">
            <v>45947</v>
          </cell>
          <cell r="L19">
            <v>49</v>
          </cell>
          <cell r="M19" t="str">
            <v>1 meses y 19 días</v>
          </cell>
          <cell r="N19" t="e">
            <v>#N/A</v>
          </cell>
          <cell r="O19" t="e">
            <v>#N/A</v>
          </cell>
          <cell r="P19" t="e">
            <v>#N/A</v>
          </cell>
          <cell r="Q19" t="e">
            <v>#N/A</v>
          </cell>
          <cell r="R19">
            <v>46022</v>
          </cell>
        </row>
        <row r="20">
          <cell r="B20" t="str">
            <v>055-2025</v>
          </cell>
          <cell r="C20">
            <v>0</v>
          </cell>
          <cell r="D20" t="str">
            <v xml:space="preserve">ADICIÓN Y PRORROGA </v>
          </cell>
          <cell r="E20">
            <v>45946</v>
          </cell>
          <cell r="F20">
            <v>2010</v>
          </cell>
          <cell r="G20">
            <v>45930</v>
          </cell>
          <cell r="H20">
            <v>4761600</v>
          </cell>
          <cell r="I20">
            <v>45930</v>
          </cell>
          <cell r="J20" t="e">
            <v>#N/A</v>
          </cell>
          <cell r="K20">
            <v>45946</v>
          </cell>
          <cell r="L20">
            <v>48</v>
          </cell>
          <cell r="M20" t="str">
            <v>1 meses y 18 días</v>
          </cell>
          <cell r="N20" t="e">
            <v>#N/A</v>
          </cell>
          <cell r="O20" t="e">
            <v>#N/A</v>
          </cell>
          <cell r="P20" t="e">
            <v>#N/A</v>
          </cell>
          <cell r="Q20" t="e">
            <v>#N/A</v>
          </cell>
          <cell r="R20">
            <v>46022</v>
          </cell>
        </row>
        <row r="21">
          <cell r="B21" t="str">
            <v>064-2025</v>
          </cell>
          <cell r="C21">
            <v>8452500</v>
          </cell>
          <cell r="D21" t="str">
            <v xml:space="preserve">ADICIÓN Y PRORROGA </v>
          </cell>
          <cell r="E21">
            <v>45814</v>
          </cell>
          <cell r="F21">
            <v>1581</v>
          </cell>
          <cell r="G21">
            <v>45812</v>
          </cell>
          <cell r="H21">
            <v>8452500</v>
          </cell>
          <cell r="I21">
            <v>45812</v>
          </cell>
          <cell r="J21" t="e">
            <v>#N/A</v>
          </cell>
          <cell r="K21">
            <v>45814</v>
          </cell>
          <cell r="L21">
            <v>45</v>
          </cell>
          <cell r="M21" t="str">
            <v>1 meses y 15 días</v>
          </cell>
          <cell r="N21" t="e">
            <v>#N/A</v>
          </cell>
          <cell r="O21" t="e">
            <v>#N/A</v>
          </cell>
          <cell r="P21" t="e">
            <v>#N/A</v>
          </cell>
          <cell r="Q21" t="e">
            <v>#N/A</v>
          </cell>
          <cell r="R21">
            <v>45862</v>
          </cell>
        </row>
        <row r="22">
          <cell r="B22" t="str">
            <v>076-2025-C1</v>
          </cell>
          <cell r="C22">
            <v>7142400</v>
          </cell>
          <cell r="D22" t="str">
            <v xml:space="preserve">ADICIÓN Y PRORROGA </v>
          </cell>
          <cell r="E22">
            <v>45939</v>
          </cell>
          <cell r="F22">
            <v>1996</v>
          </cell>
          <cell r="G22">
            <v>45930</v>
          </cell>
          <cell r="H22">
            <v>7142400</v>
          </cell>
          <cell r="I22">
            <v>45930</v>
          </cell>
          <cell r="J22" t="e">
            <v>#N/A</v>
          </cell>
          <cell r="K22">
            <v>45939</v>
          </cell>
          <cell r="L22">
            <v>72</v>
          </cell>
          <cell r="M22" t="str">
            <v>2 meses y 12 días</v>
          </cell>
          <cell r="N22" t="e">
            <v>#N/A</v>
          </cell>
          <cell r="O22" t="e">
            <v>#N/A</v>
          </cell>
          <cell r="P22" t="e">
            <v>#N/A</v>
          </cell>
          <cell r="Q22">
            <v>45898</v>
          </cell>
          <cell r="R22">
            <v>46022</v>
          </cell>
        </row>
        <row r="23">
          <cell r="B23" t="str">
            <v>078-2025</v>
          </cell>
          <cell r="C23">
            <v>27040000</v>
          </cell>
          <cell r="D23" t="str">
            <v xml:space="preserve">ADICIÓN Y PRORROGA </v>
          </cell>
          <cell r="E23">
            <v>45931</v>
          </cell>
          <cell r="F23">
            <v>1993</v>
          </cell>
          <cell r="G23">
            <v>45930</v>
          </cell>
          <cell r="H23">
            <v>27040000</v>
          </cell>
          <cell r="I23">
            <v>45930</v>
          </cell>
          <cell r="J23" t="e">
            <v>#N/A</v>
          </cell>
          <cell r="K23">
            <v>45931</v>
          </cell>
          <cell r="L23">
            <v>78</v>
          </cell>
          <cell r="M23" t="str">
            <v>2 meses y 18 días</v>
          </cell>
          <cell r="N23" t="e">
            <v>#N/A</v>
          </cell>
          <cell r="O23" t="e">
            <v>#N/A</v>
          </cell>
          <cell r="P23" t="e">
            <v>#N/A</v>
          </cell>
          <cell r="Q23" t="e">
            <v>#N/A</v>
          </cell>
          <cell r="R23">
            <v>46022</v>
          </cell>
        </row>
        <row r="24">
          <cell r="B24" t="str">
            <v>080-2025</v>
          </cell>
          <cell r="C24">
            <v>12620300</v>
          </cell>
          <cell r="D24" t="str">
            <v xml:space="preserve">ADICIÓN Y PRORROGA </v>
          </cell>
          <cell r="E24">
            <v>45938</v>
          </cell>
          <cell r="F24">
            <v>1994</v>
          </cell>
          <cell r="G24">
            <v>45930</v>
          </cell>
          <cell r="H24">
            <v>12620300</v>
          </cell>
          <cell r="I24">
            <v>45930</v>
          </cell>
          <cell r="J24" t="e">
            <v>#N/A</v>
          </cell>
          <cell r="K24">
            <v>45938</v>
          </cell>
          <cell r="L24">
            <v>77</v>
          </cell>
          <cell r="M24" t="str">
            <v>2 meses y 17 días</v>
          </cell>
          <cell r="N24" t="e">
            <v>#N/A</v>
          </cell>
          <cell r="O24" t="e">
            <v>#N/A</v>
          </cell>
          <cell r="P24" t="e">
            <v>#N/A</v>
          </cell>
          <cell r="Q24" t="e">
            <v>#N/A</v>
          </cell>
          <cell r="R24">
            <v>46022</v>
          </cell>
        </row>
        <row r="25">
          <cell r="B25" t="str">
            <v>082-2025-C1</v>
          </cell>
          <cell r="C25">
            <v>6944000</v>
          </cell>
          <cell r="D25" t="str">
            <v xml:space="preserve">ADICIÓN Y PRORROGA </v>
          </cell>
          <cell r="E25">
            <v>45939</v>
          </cell>
          <cell r="F25">
            <v>1888</v>
          </cell>
          <cell r="G25">
            <v>45929</v>
          </cell>
          <cell r="H25">
            <v>6944000</v>
          </cell>
          <cell r="I25">
            <v>45929</v>
          </cell>
          <cell r="J25" t="e">
            <v>#N/A</v>
          </cell>
          <cell r="K25">
            <v>45939</v>
          </cell>
          <cell r="L25">
            <v>70</v>
          </cell>
          <cell r="M25" t="str">
            <v>2 meses y 10 días</v>
          </cell>
          <cell r="N25" t="e">
            <v>#N/A</v>
          </cell>
          <cell r="O25" t="e">
            <v>#N/A</v>
          </cell>
          <cell r="P25" t="e">
            <v>#N/A</v>
          </cell>
          <cell r="Q25" t="e">
            <v>#N/A</v>
          </cell>
          <cell r="R25">
            <v>46022</v>
          </cell>
        </row>
        <row r="26">
          <cell r="B26" t="str">
            <v>089-2025</v>
          </cell>
          <cell r="C26">
            <v>22551467</v>
          </cell>
          <cell r="D26" t="str">
            <v xml:space="preserve">ADICIÓN Y PRORROGA </v>
          </cell>
          <cell r="E26">
            <v>45931</v>
          </cell>
          <cell r="F26">
            <v>1988</v>
          </cell>
          <cell r="G26">
            <v>45930</v>
          </cell>
          <cell r="H26">
            <v>22551467</v>
          </cell>
          <cell r="I26">
            <v>45930</v>
          </cell>
          <cell r="J26" t="e">
            <v>#N/A</v>
          </cell>
          <cell r="K26">
            <v>45931</v>
          </cell>
          <cell r="L26">
            <v>88</v>
          </cell>
          <cell r="M26" t="str">
            <v>2 meses y 28 días</v>
          </cell>
          <cell r="N26" t="e">
            <v>#N/A</v>
          </cell>
          <cell r="O26" t="e">
            <v>#N/A</v>
          </cell>
          <cell r="P26" t="e">
            <v>#N/A</v>
          </cell>
          <cell r="Q26" t="e">
            <v>#N/A</v>
          </cell>
          <cell r="R26">
            <v>46022</v>
          </cell>
        </row>
        <row r="27">
          <cell r="B27" t="str">
            <v>095-2025</v>
          </cell>
          <cell r="C27">
            <v>11833500</v>
          </cell>
          <cell r="D27" t="str">
            <v xml:space="preserve">ADICIÓN Y PRORROGA </v>
          </cell>
          <cell r="E27">
            <v>45910</v>
          </cell>
          <cell r="F27">
            <v>1987</v>
          </cell>
          <cell r="G27">
            <v>45930</v>
          </cell>
          <cell r="H27">
            <v>11833500</v>
          </cell>
          <cell r="I27">
            <v>45930</v>
          </cell>
          <cell r="J27" t="e">
            <v>#N/A</v>
          </cell>
          <cell r="K27">
            <v>45910</v>
          </cell>
          <cell r="L27">
            <v>63</v>
          </cell>
          <cell r="M27" t="str">
            <v>2 meses y 3 días</v>
          </cell>
          <cell r="N27" t="e">
            <v>#N/A</v>
          </cell>
          <cell r="O27" t="e">
            <v>#N/A</v>
          </cell>
          <cell r="P27" t="e">
            <v>#N/A</v>
          </cell>
          <cell r="Q27" t="e">
            <v>#N/A</v>
          </cell>
          <cell r="R27">
            <v>46022</v>
          </cell>
        </row>
        <row r="28">
          <cell r="B28" t="str">
            <v>106-2025</v>
          </cell>
          <cell r="C28">
            <v>0</v>
          </cell>
          <cell r="D28" t="str">
            <v xml:space="preserve">ADICIÓN Y PRORROGA </v>
          </cell>
          <cell r="E28">
            <v>45947</v>
          </cell>
          <cell r="F28">
            <v>1999</v>
          </cell>
          <cell r="G28">
            <v>45930</v>
          </cell>
          <cell r="H28">
            <v>19880000</v>
          </cell>
          <cell r="I28">
            <v>45930</v>
          </cell>
          <cell r="J28" t="e">
            <v>#N/A</v>
          </cell>
          <cell r="K28">
            <v>45947</v>
          </cell>
          <cell r="L28">
            <v>56</v>
          </cell>
          <cell r="M28" t="str">
            <v>1 meses y 26 días</v>
          </cell>
          <cell r="N28" t="e">
            <v>#N/A</v>
          </cell>
          <cell r="O28" t="e">
            <v>#N/A</v>
          </cell>
          <cell r="P28" t="e">
            <v>#N/A</v>
          </cell>
          <cell r="Q28" t="e">
            <v>#N/A</v>
          </cell>
          <cell r="R28">
            <v>46022</v>
          </cell>
        </row>
        <row r="29">
          <cell r="B29" t="str">
            <v>113-2025</v>
          </cell>
          <cell r="C29">
            <v>14751000</v>
          </cell>
          <cell r="D29" t="str">
            <v xml:space="preserve">ADICIÓN Y PRORROGA </v>
          </cell>
          <cell r="E29">
            <v>45918</v>
          </cell>
          <cell r="F29">
            <v>1823</v>
          </cell>
          <cell r="G29">
            <v>45918</v>
          </cell>
          <cell r="H29">
            <v>14751000</v>
          </cell>
          <cell r="I29">
            <v>45918</v>
          </cell>
          <cell r="J29" t="e">
            <v>#N/A</v>
          </cell>
          <cell r="K29">
            <v>45923</v>
          </cell>
          <cell r="L29">
            <v>90</v>
          </cell>
          <cell r="M29" t="str">
            <v>3 meses y 0 días</v>
          </cell>
          <cell r="N29" t="e">
            <v>#N/A</v>
          </cell>
          <cell r="O29" t="e">
            <v>#N/A</v>
          </cell>
          <cell r="P29" t="e">
            <v>#N/A</v>
          </cell>
          <cell r="Q29" t="e">
            <v>#N/A</v>
          </cell>
          <cell r="R29">
            <v>46017</v>
          </cell>
        </row>
        <row r="30">
          <cell r="B30" t="str">
            <v>120-2025</v>
          </cell>
          <cell r="C30">
            <v>26848800</v>
          </cell>
          <cell r="D30" t="str">
            <v xml:space="preserve">ADICIÓN Y PRORROGA </v>
          </cell>
          <cell r="E30">
            <v>45945</v>
          </cell>
          <cell r="F30">
            <v>2014</v>
          </cell>
          <cell r="G30">
            <v>45930</v>
          </cell>
          <cell r="H30">
            <v>26848800</v>
          </cell>
          <cell r="I30">
            <v>45930</v>
          </cell>
          <cell r="J30" t="e">
            <v>#N/A</v>
          </cell>
          <cell r="K30">
            <v>45945</v>
          </cell>
          <cell r="L30">
            <v>72</v>
          </cell>
          <cell r="M30" t="str">
            <v>2 meses y 12 días</v>
          </cell>
          <cell r="N30" t="e">
            <v>#N/A</v>
          </cell>
          <cell r="O30" t="e">
            <v>#N/A</v>
          </cell>
          <cell r="P30" t="e">
            <v>#N/A</v>
          </cell>
          <cell r="Q30" t="e">
            <v>#N/A</v>
          </cell>
          <cell r="R30">
            <v>46022</v>
          </cell>
        </row>
        <row r="31">
          <cell r="B31" t="str">
            <v>121-2025</v>
          </cell>
          <cell r="C31">
            <v>13098000</v>
          </cell>
          <cell r="D31" t="str">
            <v xml:space="preserve">ADICIÓN Y PRORROGA </v>
          </cell>
          <cell r="E31">
            <v>45923</v>
          </cell>
          <cell r="F31">
            <v>1825</v>
          </cell>
          <cell r="G31">
            <v>45918</v>
          </cell>
          <cell r="H31">
            <v>13098000</v>
          </cell>
          <cell r="I31">
            <v>45918</v>
          </cell>
          <cell r="J31" t="e">
            <v>#N/A</v>
          </cell>
          <cell r="K31">
            <v>45923</v>
          </cell>
          <cell r="L31">
            <v>90</v>
          </cell>
          <cell r="M31" t="str">
            <v>3 meses y 0 días</v>
          </cell>
          <cell r="N31" t="e">
            <v>#N/A</v>
          </cell>
          <cell r="O31" t="e">
            <v>#N/A</v>
          </cell>
          <cell r="P31" t="e">
            <v>#N/A</v>
          </cell>
          <cell r="Q31" t="e">
            <v>#N/A</v>
          </cell>
          <cell r="R31">
            <v>46016</v>
          </cell>
        </row>
        <row r="32">
          <cell r="B32" t="str">
            <v>123-2025</v>
          </cell>
          <cell r="C32">
            <v>0</v>
          </cell>
          <cell r="D32" t="str">
            <v xml:space="preserve">ADICIÓN Y PRORROGA </v>
          </cell>
          <cell r="E32">
            <v>45945</v>
          </cell>
          <cell r="F32">
            <v>2046</v>
          </cell>
          <cell r="G32">
            <v>45936</v>
          </cell>
          <cell r="H32">
            <v>7701166</v>
          </cell>
          <cell r="I32">
            <v>45936</v>
          </cell>
          <cell r="J32" t="e">
            <v>#N/A</v>
          </cell>
          <cell r="K32">
            <v>45945</v>
          </cell>
          <cell r="L32">
            <v>41</v>
          </cell>
          <cell r="M32" t="str">
            <v>1 meses y 11 días</v>
          </cell>
          <cell r="N32" t="e">
            <v>#N/A</v>
          </cell>
          <cell r="O32" t="e">
            <v>#N/A</v>
          </cell>
          <cell r="P32" t="e">
            <v>#N/A</v>
          </cell>
          <cell r="Q32" t="e">
            <v>#N/A</v>
          </cell>
          <cell r="R32">
            <v>46022</v>
          </cell>
        </row>
        <row r="33">
          <cell r="B33" t="str">
            <v>124-2025</v>
          </cell>
          <cell r="C33">
            <v>24960000</v>
          </cell>
          <cell r="D33" t="str">
            <v xml:space="preserve">ADICIÓN Y PRORROGA </v>
          </cell>
          <cell r="E33">
            <v>45944</v>
          </cell>
          <cell r="F33">
            <v>1997</v>
          </cell>
          <cell r="G33">
            <v>45930</v>
          </cell>
          <cell r="H33">
            <v>24960000</v>
          </cell>
          <cell r="I33">
            <v>45930</v>
          </cell>
          <cell r="J33" t="e">
            <v>#N/A</v>
          </cell>
          <cell r="K33">
            <v>45944</v>
          </cell>
          <cell r="L33">
            <v>72</v>
          </cell>
          <cell r="M33" t="str">
            <v>2 meses y 12 días</v>
          </cell>
          <cell r="N33" t="e">
            <v>#N/A</v>
          </cell>
          <cell r="O33" t="e">
            <v>#N/A</v>
          </cell>
          <cell r="P33" t="e">
            <v>#N/A</v>
          </cell>
          <cell r="Q33">
            <v>45709</v>
          </cell>
          <cell r="R33">
            <v>46022</v>
          </cell>
        </row>
        <row r="34">
          <cell r="B34" t="str">
            <v>125-2025</v>
          </cell>
          <cell r="C34">
            <v>25306667</v>
          </cell>
          <cell r="D34" t="str">
            <v xml:space="preserve">ADICIÓN Y PRORROGA </v>
          </cell>
          <cell r="E34">
            <v>45944</v>
          </cell>
          <cell r="F34">
            <v>1976</v>
          </cell>
          <cell r="G34">
            <v>45930</v>
          </cell>
          <cell r="H34">
            <v>25306667</v>
          </cell>
          <cell r="I34">
            <v>45930</v>
          </cell>
          <cell r="J34" t="e">
            <v>#N/A</v>
          </cell>
          <cell r="K34">
            <v>45944</v>
          </cell>
          <cell r="L34">
            <v>73</v>
          </cell>
          <cell r="M34" t="str">
            <v>2 meses y 13 días</v>
          </cell>
          <cell r="N34" t="e">
            <v>#N/A</v>
          </cell>
          <cell r="O34" t="e">
            <v>#N/A</v>
          </cell>
          <cell r="P34" t="e">
            <v>#N/A</v>
          </cell>
          <cell r="Q34" t="e">
            <v>#N/A</v>
          </cell>
          <cell r="R34">
            <v>46022</v>
          </cell>
        </row>
        <row r="35">
          <cell r="B35" t="str">
            <v>128-2025</v>
          </cell>
          <cell r="C35">
            <v>26784000</v>
          </cell>
          <cell r="D35" t="str">
            <v xml:space="preserve">ADICIÓN Y PRORROGA </v>
          </cell>
          <cell r="E35">
            <v>45924</v>
          </cell>
          <cell r="F35">
            <v>1831</v>
          </cell>
          <cell r="G35">
            <v>45918</v>
          </cell>
          <cell r="H35">
            <v>26784000</v>
          </cell>
          <cell r="I35">
            <v>45918</v>
          </cell>
          <cell r="J35" t="e">
            <v>#N/A</v>
          </cell>
          <cell r="K35">
            <v>45924</v>
          </cell>
          <cell r="L35">
            <v>90</v>
          </cell>
          <cell r="M35" t="str">
            <v>3 meses y 0 días</v>
          </cell>
          <cell r="N35" t="e">
            <v>#N/A</v>
          </cell>
          <cell r="O35" t="e">
            <v>#N/A</v>
          </cell>
          <cell r="P35" t="e">
            <v>#N/A</v>
          </cell>
          <cell r="Q35" t="e">
            <v>#N/A</v>
          </cell>
          <cell r="R35">
            <v>46017</v>
          </cell>
        </row>
        <row r="36">
          <cell r="B36" t="str">
            <v>129-2025</v>
          </cell>
          <cell r="C36">
            <v>26784000</v>
          </cell>
          <cell r="D36" t="str">
            <v xml:space="preserve">ADICIÓN Y PRORROGA </v>
          </cell>
          <cell r="E36">
            <v>45924</v>
          </cell>
          <cell r="F36">
            <v>1856</v>
          </cell>
          <cell r="G36">
            <v>45919</v>
          </cell>
          <cell r="H36">
            <v>8928000</v>
          </cell>
          <cell r="I36">
            <v>45919</v>
          </cell>
          <cell r="J36" t="e">
            <v>#N/A</v>
          </cell>
          <cell r="K36">
            <v>45924</v>
          </cell>
          <cell r="L36">
            <v>90</v>
          </cell>
          <cell r="M36" t="str">
            <v>3 meses y 0 días</v>
          </cell>
          <cell r="N36" t="e">
            <v>#N/A</v>
          </cell>
          <cell r="O36" t="e">
            <v>#N/A</v>
          </cell>
          <cell r="P36" t="e">
            <v>#N/A</v>
          </cell>
          <cell r="Q36" t="e">
            <v>#N/A</v>
          </cell>
          <cell r="R36">
            <v>46021</v>
          </cell>
        </row>
        <row r="37">
          <cell r="B37" t="str">
            <v>132-2025</v>
          </cell>
          <cell r="C37">
            <v>23064000</v>
          </cell>
          <cell r="D37" t="str">
            <v xml:space="preserve">ADICIÓN Y PRORROGA </v>
          </cell>
          <cell r="E37">
            <v>45924</v>
          </cell>
          <cell r="F37">
            <v>1827</v>
          </cell>
          <cell r="G37">
            <v>45918</v>
          </cell>
          <cell r="H37">
            <v>23064000</v>
          </cell>
          <cell r="I37">
            <v>45918</v>
          </cell>
          <cell r="J37" t="e">
            <v>#N/A</v>
          </cell>
          <cell r="K37">
            <v>45924</v>
          </cell>
          <cell r="L37">
            <v>90</v>
          </cell>
          <cell r="M37" t="str">
            <v>3 meses y 0 días</v>
          </cell>
          <cell r="N37" t="e">
            <v>#N/A</v>
          </cell>
          <cell r="O37" t="e">
            <v>#N/A</v>
          </cell>
          <cell r="P37" t="e">
            <v>#N/A</v>
          </cell>
          <cell r="Q37" t="e">
            <v>#N/A</v>
          </cell>
          <cell r="R37">
            <v>46017</v>
          </cell>
        </row>
        <row r="38">
          <cell r="B38" t="str">
            <v>141-2025-C1</v>
          </cell>
          <cell r="C38">
            <v>16529333</v>
          </cell>
          <cell r="D38" t="str">
            <v xml:space="preserve">ADICIÓN Y PRORROGA </v>
          </cell>
          <cell r="E38">
            <v>45932</v>
          </cell>
          <cell r="F38">
            <v>1869</v>
          </cell>
          <cell r="G38">
            <v>45929</v>
          </cell>
          <cell r="H38">
            <v>16529333</v>
          </cell>
          <cell r="I38">
            <v>45929</v>
          </cell>
          <cell r="J38" t="e">
            <v>#N/A</v>
          </cell>
          <cell r="K38">
            <v>45932</v>
          </cell>
          <cell r="L38">
            <v>88</v>
          </cell>
          <cell r="M38" t="str">
            <v>2 meses y 28 días</v>
          </cell>
          <cell r="N38" t="e">
            <v>#N/A</v>
          </cell>
          <cell r="O38" t="e">
            <v>#N/A</v>
          </cell>
          <cell r="P38" t="e">
            <v>#N/A</v>
          </cell>
          <cell r="Q38" t="e">
            <v>#N/A</v>
          </cell>
          <cell r="R38">
            <v>46022</v>
          </cell>
        </row>
        <row r="39">
          <cell r="B39" t="str">
            <v>144-2025</v>
          </cell>
          <cell r="C39">
            <v>8828800</v>
          </cell>
          <cell r="D39" t="str">
            <v xml:space="preserve">ADICIÓN Y PRORROGA </v>
          </cell>
          <cell r="E39">
            <v>45931</v>
          </cell>
          <cell r="F39">
            <v>1946</v>
          </cell>
          <cell r="G39">
            <v>45929</v>
          </cell>
          <cell r="H39">
            <v>8828800</v>
          </cell>
          <cell r="I39">
            <v>45929</v>
          </cell>
          <cell r="J39" t="e">
            <v>#N/A</v>
          </cell>
          <cell r="K39">
            <v>45931</v>
          </cell>
          <cell r="L39">
            <v>89</v>
          </cell>
          <cell r="M39" t="str">
            <v>2 meses y 29 días</v>
          </cell>
          <cell r="N39" t="e">
            <v>#N/A</v>
          </cell>
          <cell r="O39" t="e">
            <v>#N/A</v>
          </cell>
          <cell r="P39" t="e">
            <v>#N/A</v>
          </cell>
          <cell r="Q39" t="e">
            <v>#N/A</v>
          </cell>
          <cell r="R39">
            <v>46022</v>
          </cell>
        </row>
        <row r="40">
          <cell r="B40" t="str">
            <v>155-2025</v>
          </cell>
          <cell r="C40">
            <v>0</v>
          </cell>
          <cell r="D40" t="str">
            <v xml:space="preserve">ADICIÓN Y PRORROGA </v>
          </cell>
          <cell r="E40">
            <v>45946</v>
          </cell>
          <cell r="F40">
            <v>2045</v>
          </cell>
          <cell r="G40">
            <v>45936</v>
          </cell>
          <cell r="H40">
            <v>8828167</v>
          </cell>
          <cell r="I40">
            <v>45936</v>
          </cell>
          <cell r="J40" t="e">
            <v>#N/A</v>
          </cell>
          <cell r="K40">
            <v>45946</v>
          </cell>
          <cell r="L40">
            <v>47</v>
          </cell>
          <cell r="M40" t="str">
            <v>1 meses y 17 días</v>
          </cell>
          <cell r="N40" t="e">
            <v>#N/A</v>
          </cell>
          <cell r="O40" t="e">
            <v>#N/A</v>
          </cell>
          <cell r="P40" t="e">
            <v>#N/A</v>
          </cell>
          <cell r="Q40" t="e">
            <v>#N/A</v>
          </cell>
          <cell r="R40">
            <v>46022</v>
          </cell>
        </row>
        <row r="41">
          <cell r="B41" t="str">
            <v>156-2025</v>
          </cell>
          <cell r="C41">
            <v>16905000</v>
          </cell>
          <cell r="D41" t="str">
            <v xml:space="preserve">ADICIÓN Y PRORROGA </v>
          </cell>
          <cell r="E41">
            <v>45930</v>
          </cell>
          <cell r="F41">
            <v>1947</v>
          </cell>
          <cell r="G41">
            <v>45929</v>
          </cell>
          <cell r="H41">
            <v>16905000</v>
          </cell>
          <cell r="I41">
            <v>45929</v>
          </cell>
          <cell r="J41" t="e">
            <v>#N/A</v>
          </cell>
          <cell r="K41">
            <v>45930</v>
          </cell>
          <cell r="L41">
            <v>90</v>
          </cell>
          <cell r="M41" t="str">
            <v>3 meses y 0 días</v>
          </cell>
          <cell r="N41" t="e">
            <v>#N/A</v>
          </cell>
          <cell r="O41" t="e">
            <v>#N/A</v>
          </cell>
          <cell r="P41" t="e">
            <v>#N/A</v>
          </cell>
          <cell r="Q41" t="e">
            <v>#N/A</v>
          </cell>
          <cell r="R41">
            <v>46021</v>
          </cell>
        </row>
        <row r="42">
          <cell r="B42" t="str">
            <v>160-2025</v>
          </cell>
          <cell r="C42">
            <v>8828800</v>
          </cell>
          <cell r="D42" t="str">
            <v xml:space="preserve">ADICIÓN Y PRORROGA </v>
          </cell>
          <cell r="E42">
            <v>45930</v>
          </cell>
          <cell r="F42">
            <v>1948</v>
          </cell>
          <cell r="G42">
            <v>45929</v>
          </cell>
          <cell r="H42">
            <v>8828800</v>
          </cell>
          <cell r="I42">
            <v>45929</v>
          </cell>
          <cell r="J42" t="e">
            <v>#N/A</v>
          </cell>
          <cell r="K42">
            <v>45930</v>
          </cell>
          <cell r="L42">
            <v>89</v>
          </cell>
          <cell r="M42" t="str">
            <v>2 meses y 29 días</v>
          </cell>
          <cell r="N42" t="e">
            <v>#N/A</v>
          </cell>
          <cell r="O42" t="e">
            <v>#N/A</v>
          </cell>
          <cell r="P42" t="e">
            <v>#N/A</v>
          </cell>
          <cell r="Q42" t="e">
            <v>#N/A</v>
          </cell>
          <cell r="R42">
            <v>46022</v>
          </cell>
        </row>
        <row r="43">
          <cell r="B43" t="str">
            <v>162-2025</v>
          </cell>
          <cell r="C43">
            <v>0</v>
          </cell>
          <cell r="D43" t="str">
            <v xml:space="preserve">ADICIÓN Y PRORROGA </v>
          </cell>
          <cell r="E43">
            <v>45946</v>
          </cell>
          <cell r="F43">
            <v>2001</v>
          </cell>
          <cell r="G43">
            <v>45930</v>
          </cell>
          <cell r="H43">
            <v>15119733</v>
          </cell>
          <cell r="I43">
            <v>45930</v>
          </cell>
          <cell r="J43" t="e">
            <v>#N/A</v>
          </cell>
          <cell r="K43">
            <v>45946</v>
          </cell>
          <cell r="L43">
            <v>59</v>
          </cell>
          <cell r="M43" t="str">
            <v>1 meses y 29 días</v>
          </cell>
          <cell r="N43" t="e">
            <v>#N/A</v>
          </cell>
          <cell r="O43" t="e">
            <v>#N/A</v>
          </cell>
          <cell r="P43" t="e">
            <v>#N/A</v>
          </cell>
          <cell r="Q43" t="e">
            <v>#N/A</v>
          </cell>
          <cell r="R43">
            <v>46022</v>
          </cell>
        </row>
        <row r="44">
          <cell r="B44" t="str">
            <v>165-2025</v>
          </cell>
          <cell r="C44">
            <v>8729600</v>
          </cell>
          <cell r="D44" t="str">
            <v xml:space="preserve">ADICIÓN Y PRORROGA </v>
          </cell>
          <cell r="E44">
            <v>45931</v>
          </cell>
          <cell r="F44">
            <v>1952</v>
          </cell>
          <cell r="G44">
            <v>45929</v>
          </cell>
          <cell r="H44">
            <v>8729600</v>
          </cell>
          <cell r="I44">
            <v>45929</v>
          </cell>
          <cell r="J44" t="e">
            <v>#N/A</v>
          </cell>
          <cell r="K44">
            <v>45931</v>
          </cell>
          <cell r="L44">
            <v>88</v>
          </cell>
          <cell r="M44" t="str">
            <v>2 meses y 28 días</v>
          </cell>
          <cell r="N44" t="e">
            <v>#N/A</v>
          </cell>
          <cell r="O44" t="e">
            <v>#N/A</v>
          </cell>
          <cell r="P44" t="e">
            <v>#N/A</v>
          </cell>
          <cell r="Q44" t="e">
            <v>#N/A</v>
          </cell>
          <cell r="R44">
            <v>46022</v>
          </cell>
        </row>
        <row r="45">
          <cell r="B45" t="str">
            <v>168-2025</v>
          </cell>
          <cell r="C45">
            <v>8233600</v>
          </cell>
          <cell r="D45" t="str">
            <v xml:space="preserve">ADICIÓN Y PRORROGA </v>
          </cell>
          <cell r="E45">
            <v>45932</v>
          </cell>
          <cell r="F45">
            <v>1962</v>
          </cell>
          <cell r="G45">
            <v>45930</v>
          </cell>
          <cell r="H45">
            <v>8233600</v>
          </cell>
          <cell r="I45">
            <v>45930</v>
          </cell>
          <cell r="J45" t="e">
            <v>#N/A</v>
          </cell>
          <cell r="K45">
            <v>45932</v>
          </cell>
          <cell r="L45">
            <v>83</v>
          </cell>
          <cell r="M45" t="str">
            <v>2 meses y 23 días</v>
          </cell>
          <cell r="N45" t="e">
            <v>#N/A</v>
          </cell>
          <cell r="O45" t="e">
            <v>#N/A</v>
          </cell>
          <cell r="P45" t="e">
            <v>#N/A</v>
          </cell>
          <cell r="Q45" t="e">
            <v>#N/A</v>
          </cell>
          <cell r="R45">
            <v>46022</v>
          </cell>
        </row>
        <row r="46">
          <cell r="B46" t="str">
            <v>171-2025</v>
          </cell>
          <cell r="C46">
            <v>6745600</v>
          </cell>
          <cell r="D46" t="str">
            <v xml:space="preserve">ADICIÓN Y PRORROGA </v>
          </cell>
          <cell r="E46">
            <v>45936</v>
          </cell>
          <cell r="F46">
            <v>1982</v>
          </cell>
          <cell r="G46">
            <v>45930</v>
          </cell>
          <cell r="H46">
            <v>6745600</v>
          </cell>
          <cell r="I46">
            <v>45930</v>
          </cell>
          <cell r="J46" t="e">
            <v>#N/A</v>
          </cell>
          <cell r="K46">
            <v>45936</v>
          </cell>
          <cell r="L46">
            <v>68</v>
          </cell>
          <cell r="M46" t="str">
            <v>2 meses y 8 días</v>
          </cell>
          <cell r="N46" t="e">
            <v>#N/A</v>
          </cell>
          <cell r="O46" t="e">
            <v>#N/A</v>
          </cell>
          <cell r="P46" t="e">
            <v>#N/A</v>
          </cell>
          <cell r="Q46" t="e">
            <v>#N/A</v>
          </cell>
          <cell r="R46">
            <v>46022</v>
          </cell>
        </row>
        <row r="47">
          <cell r="B47" t="str">
            <v>172-2025</v>
          </cell>
          <cell r="C47">
            <v>8729600</v>
          </cell>
          <cell r="D47" t="str">
            <v xml:space="preserve">ADICIÓN Y PRORROGA </v>
          </cell>
          <cell r="E47">
            <v>45930</v>
          </cell>
          <cell r="F47">
            <v>1820</v>
          </cell>
          <cell r="G47">
            <v>45918</v>
          </cell>
          <cell r="H47">
            <v>8729600</v>
          </cell>
          <cell r="I47">
            <v>45918</v>
          </cell>
          <cell r="J47" t="e">
            <v>#N/A</v>
          </cell>
          <cell r="K47">
            <v>45930</v>
          </cell>
          <cell r="L47">
            <v>88</v>
          </cell>
          <cell r="M47" t="str">
            <v>2 meses y 28 días</v>
          </cell>
          <cell r="N47" t="e">
            <v>#N/A</v>
          </cell>
          <cell r="O47" t="e">
            <v>#N/A</v>
          </cell>
          <cell r="P47" t="e">
            <v>#N/A</v>
          </cell>
          <cell r="Q47" t="e">
            <v>#N/A</v>
          </cell>
          <cell r="R47">
            <v>46022</v>
          </cell>
        </row>
        <row r="48">
          <cell r="B48" t="str">
            <v>174-2025</v>
          </cell>
          <cell r="C48">
            <v>8630400</v>
          </cell>
          <cell r="D48" t="str">
            <v xml:space="preserve">ADICIÓN Y PRORROGA </v>
          </cell>
          <cell r="E48">
            <v>45932</v>
          </cell>
          <cell r="F48">
            <v>1955</v>
          </cell>
          <cell r="G48">
            <v>45929</v>
          </cell>
          <cell r="H48">
            <v>8630400</v>
          </cell>
          <cell r="I48">
            <v>45929</v>
          </cell>
          <cell r="J48" t="e">
            <v>#N/A</v>
          </cell>
          <cell r="K48">
            <v>45932</v>
          </cell>
          <cell r="L48">
            <v>87</v>
          </cell>
          <cell r="M48" t="str">
            <v>2 meses y 27 días</v>
          </cell>
          <cell r="N48" t="e">
            <v>#N/A</v>
          </cell>
          <cell r="O48" t="e">
            <v>#N/A</v>
          </cell>
          <cell r="P48" t="e">
            <v>#N/A</v>
          </cell>
          <cell r="Q48" t="e">
            <v>#N/A</v>
          </cell>
          <cell r="R48">
            <v>46022</v>
          </cell>
        </row>
        <row r="49">
          <cell r="B49" t="str">
            <v>176-2025</v>
          </cell>
          <cell r="C49">
            <v>8233600</v>
          </cell>
          <cell r="D49" t="str">
            <v xml:space="preserve">ADICIÓN Y PRORROGA </v>
          </cell>
          <cell r="E49">
            <v>45930</v>
          </cell>
          <cell r="F49">
            <v>1963</v>
          </cell>
          <cell r="G49">
            <v>45930</v>
          </cell>
          <cell r="H49">
            <v>8233600</v>
          </cell>
          <cell r="I49">
            <v>45930</v>
          </cell>
          <cell r="J49" t="e">
            <v>#N/A</v>
          </cell>
          <cell r="K49">
            <v>45930</v>
          </cell>
          <cell r="L49">
            <v>83</v>
          </cell>
          <cell r="M49" t="str">
            <v>2 meses y 23 días</v>
          </cell>
          <cell r="N49" t="e">
            <v>#N/A</v>
          </cell>
          <cell r="O49" t="e">
            <v>#N/A</v>
          </cell>
          <cell r="P49" t="e">
            <v>#N/A</v>
          </cell>
          <cell r="Q49" t="e">
            <v>#N/A</v>
          </cell>
          <cell r="R49">
            <v>46022</v>
          </cell>
        </row>
        <row r="50">
          <cell r="B50" t="str">
            <v>183-2025</v>
          </cell>
          <cell r="C50">
            <v>8233600</v>
          </cell>
          <cell r="D50" t="str">
            <v xml:space="preserve">ADICIÓN Y PRORROGA </v>
          </cell>
          <cell r="E50">
            <v>45930</v>
          </cell>
          <cell r="F50">
            <v>1964</v>
          </cell>
          <cell r="G50">
            <v>45930</v>
          </cell>
          <cell r="H50">
            <v>8233600</v>
          </cell>
          <cell r="I50">
            <v>45930</v>
          </cell>
          <cell r="J50" t="e">
            <v>#N/A</v>
          </cell>
          <cell r="K50">
            <v>45930</v>
          </cell>
          <cell r="L50">
            <v>83</v>
          </cell>
          <cell r="M50" t="str">
            <v>2 meses y 23 días</v>
          </cell>
          <cell r="N50" t="e">
            <v>#N/A</v>
          </cell>
          <cell r="O50" t="e">
            <v>#N/A</v>
          </cell>
          <cell r="P50" t="e">
            <v>#N/A</v>
          </cell>
          <cell r="Q50" t="e">
            <v>#N/A</v>
          </cell>
          <cell r="R50">
            <v>46022</v>
          </cell>
        </row>
        <row r="51">
          <cell r="B51" t="str">
            <v>186-2025</v>
          </cell>
          <cell r="C51">
            <v>8233600</v>
          </cell>
          <cell r="D51" t="str">
            <v xml:space="preserve">ADICIÓN Y PRORROGA </v>
          </cell>
          <cell r="E51">
            <v>45932</v>
          </cell>
          <cell r="F51">
            <v>1965</v>
          </cell>
          <cell r="G51">
            <v>45930</v>
          </cell>
          <cell r="H51">
            <v>8233600</v>
          </cell>
          <cell r="I51">
            <v>45932</v>
          </cell>
          <cell r="J51" t="e">
            <v>#N/A</v>
          </cell>
          <cell r="K51">
            <v>45930</v>
          </cell>
          <cell r="L51">
            <v>83</v>
          </cell>
          <cell r="M51" t="str">
            <v>2 meses y 23 días</v>
          </cell>
          <cell r="N51" t="e">
            <v>#N/A</v>
          </cell>
          <cell r="O51" t="e">
            <v>#N/A</v>
          </cell>
          <cell r="P51" t="e">
            <v>#N/A</v>
          </cell>
          <cell r="Q51" t="e">
            <v>#N/A</v>
          </cell>
          <cell r="R51">
            <v>46022</v>
          </cell>
        </row>
        <row r="52">
          <cell r="B52" t="str">
            <v>190-2025</v>
          </cell>
          <cell r="C52">
            <v>8332800</v>
          </cell>
          <cell r="D52" t="str">
            <v xml:space="preserve">ADICIÓN Y PRORROGA </v>
          </cell>
          <cell r="E52">
            <v>45936</v>
          </cell>
          <cell r="F52">
            <v>1981</v>
          </cell>
          <cell r="G52">
            <v>45930</v>
          </cell>
          <cell r="H52">
            <v>8332800</v>
          </cell>
          <cell r="I52">
            <v>45930</v>
          </cell>
          <cell r="J52" t="e">
            <v>#N/A</v>
          </cell>
          <cell r="K52">
            <v>45936</v>
          </cell>
          <cell r="L52">
            <v>69</v>
          </cell>
          <cell r="M52" t="str">
            <v>2 meses y 9 días</v>
          </cell>
          <cell r="N52" t="e">
            <v>#N/A</v>
          </cell>
          <cell r="O52" t="e">
            <v>#N/A</v>
          </cell>
          <cell r="P52" t="e">
            <v>#N/A</v>
          </cell>
          <cell r="Q52" t="e">
            <v>#N/A</v>
          </cell>
          <cell r="R52">
            <v>46022</v>
          </cell>
        </row>
        <row r="53">
          <cell r="B53" t="str">
            <v>193-2025</v>
          </cell>
          <cell r="C53">
            <v>8828800</v>
          </cell>
          <cell r="D53" t="str">
            <v xml:space="preserve">ADICIÓN Y PRORROGA </v>
          </cell>
          <cell r="E53">
            <v>45931</v>
          </cell>
          <cell r="F53">
            <v>1949</v>
          </cell>
          <cell r="G53">
            <v>45929</v>
          </cell>
          <cell r="H53">
            <v>8828800</v>
          </cell>
          <cell r="I53">
            <v>45931</v>
          </cell>
          <cell r="J53" t="e">
            <v>#N/A</v>
          </cell>
          <cell r="K53">
            <v>45929</v>
          </cell>
          <cell r="L53">
            <v>89</v>
          </cell>
          <cell r="M53" t="str">
            <v>2 meses y 29 días</v>
          </cell>
          <cell r="N53" t="e">
            <v>#N/A</v>
          </cell>
          <cell r="O53" t="e">
            <v>#N/A</v>
          </cell>
          <cell r="P53" t="e">
            <v>#N/A</v>
          </cell>
          <cell r="Q53" t="e">
            <v>#N/A</v>
          </cell>
          <cell r="R53">
            <v>46022</v>
          </cell>
        </row>
        <row r="54">
          <cell r="B54" t="str">
            <v>201-2025</v>
          </cell>
          <cell r="C54">
            <v>8928000</v>
          </cell>
          <cell r="D54" t="str">
            <v xml:space="preserve">ADICIÓN Y PRORROGA </v>
          </cell>
          <cell r="E54">
            <v>45923</v>
          </cell>
          <cell r="F54">
            <v>1832</v>
          </cell>
          <cell r="G54">
            <v>45918</v>
          </cell>
          <cell r="H54">
            <v>8928000</v>
          </cell>
          <cell r="I54">
            <v>45918</v>
          </cell>
          <cell r="J54" t="e">
            <v>#N/A</v>
          </cell>
          <cell r="K54">
            <v>45923</v>
          </cell>
          <cell r="L54">
            <v>90</v>
          </cell>
          <cell r="M54" t="str">
            <v>3 meses y 0 días</v>
          </cell>
          <cell r="N54" t="e">
            <v>#N/A</v>
          </cell>
          <cell r="O54" t="e">
            <v>#N/A</v>
          </cell>
          <cell r="P54" t="e">
            <v>#N/A</v>
          </cell>
          <cell r="Q54" t="e">
            <v>#N/A</v>
          </cell>
          <cell r="R54">
            <v>46016</v>
          </cell>
        </row>
        <row r="55">
          <cell r="B55" t="str">
            <v>204-2025</v>
          </cell>
          <cell r="C55">
            <v>22807733</v>
          </cell>
          <cell r="D55" t="str">
            <v xml:space="preserve">ADICIÓN Y PRORROGA </v>
          </cell>
          <cell r="E55">
            <v>45931</v>
          </cell>
          <cell r="F55">
            <v>2013</v>
          </cell>
          <cell r="G55">
            <v>45930</v>
          </cell>
          <cell r="H55">
            <v>22807733</v>
          </cell>
          <cell r="I55">
            <v>45930</v>
          </cell>
          <cell r="J55" t="e">
            <v>#N/A</v>
          </cell>
          <cell r="K55">
            <v>45931</v>
          </cell>
          <cell r="L55">
            <v>89</v>
          </cell>
          <cell r="M55" t="str">
            <v>2 meses y 29 días</v>
          </cell>
          <cell r="N55" t="e">
            <v>#N/A</v>
          </cell>
          <cell r="O55" t="e">
            <v>#N/A</v>
          </cell>
          <cell r="P55" t="e">
            <v>#N/A</v>
          </cell>
          <cell r="Q55" t="e">
            <v>#N/A</v>
          </cell>
          <cell r="R55">
            <v>46022</v>
          </cell>
        </row>
        <row r="56">
          <cell r="B56" t="str">
            <v>213-2025</v>
          </cell>
          <cell r="C56">
            <v>0</v>
          </cell>
          <cell r="D56" t="str">
            <v xml:space="preserve">ADICIÓN Y PRORROGA </v>
          </cell>
          <cell r="E56" t="e">
            <v>#N/A</v>
          </cell>
          <cell r="F56" t="e">
            <v>#N/A</v>
          </cell>
          <cell r="G56" t="e">
            <v>#N/A</v>
          </cell>
          <cell r="H56">
            <v>0</v>
          </cell>
          <cell r="I56" t="e">
            <v>#N/A</v>
          </cell>
          <cell r="J56" t="e">
            <v>#N/A</v>
          </cell>
          <cell r="K56" t="e">
            <v>#N/A</v>
          </cell>
          <cell r="L56" t="e">
            <v>#N/A</v>
          </cell>
          <cell r="M56" t="e">
            <v>#N/A</v>
          </cell>
          <cell r="N56" t="e">
            <v>#N/A</v>
          </cell>
          <cell r="O56" t="e">
            <v>#N/A</v>
          </cell>
          <cell r="P56" t="e">
            <v>#N/A</v>
          </cell>
          <cell r="Q56" t="e">
            <v>#N/A</v>
          </cell>
          <cell r="R56" t="e">
            <v>#N/A</v>
          </cell>
        </row>
        <row r="57">
          <cell r="B57" t="str">
            <v>216-2025</v>
          </cell>
          <cell r="C57">
            <v>16905000</v>
          </cell>
          <cell r="D57" t="str">
            <v xml:space="preserve">ADICIÓN Y PRORROGA </v>
          </cell>
          <cell r="E57">
            <v>45917</v>
          </cell>
          <cell r="F57">
            <v>1799</v>
          </cell>
          <cell r="G57">
            <v>45915</v>
          </cell>
          <cell r="H57">
            <v>16905000</v>
          </cell>
          <cell r="I57">
            <v>45915</v>
          </cell>
          <cell r="J57" t="e">
            <v>#N/A</v>
          </cell>
          <cell r="K57">
            <v>45915</v>
          </cell>
          <cell r="L57">
            <v>90</v>
          </cell>
          <cell r="M57" t="str">
            <v>3 meses y 0 días</v>
          </cell>
          <cell r="N57" t="e">
            <v>#N/A</v>
          </cell>
          <cell r="O57" t="e">
            <v>#N/A</v>
          </cell>
          <cell r="P57" t="e">
            <v>#N/A</v>
          </cell>
          <cell r="Q57" t="e">
            <v>#N/A</v>
          </cell>
          <cell r="R57">
            <v>46011</v>
          </cell>
        </row>
        <row r="58">
          <cell r="B58" t="str">
            <v>218-2025</v>
          </cell>
          <cell r="C58">
            <v>0</v>
          </cell>
          <cell r="D58" t="str">
            <v xml:space="preserve">ADICIÓN Y PRORROGA </v>
          </cell>
          <cell r="E58" t="e">
            <v>#N/A</v>
          </cell>
          <cell r="F58" t="e">
            <v>#N/A</v>
          </cell>
          <cell r="G58" t="e">
            <v>#N/A</v>
          </cell>
          <cell r="H58">
            <v>0</v>
          </cell>
          <cell r="I58" t="e">
            <v>#N/A</v>
          </cell>
          <cell r="J58" t="e">
            <v>#N/A</v>
          </cell>
          <cell r="K58" t="e">
            <v>#N/A</v>
          </cell>
          <cell r="L58" t="e">
            <v>#N/A</v>
          </cell>
          <cell r="M58" t="e">
            <v>#N/A</v>
          </cell>
          <cell r="N58" t="e">
            <v>#N/A</v>
          </cell>
          <cell r="O58" t="e">
            <v>#N/A</v>
          </cell>
          <cell r="P58" t="e">
            <v>#N/A</v>
          </cell>
          <cell r="Q58" t="e">
            <v>#N/A</v>
          </cell>
          <cell r="R58" t="e">
            <v>#N/A</v>
          </cell>
        </row>
        <row r="59">
          <cell r="B59" t="str">
            <v>219-2025</v>
          </cell>
          <cell r="C59">
            <v>23064000</v>
          </cell>
          <cell r="D59" t="str">
            <v xml:space="preserve">ADICIÓN Y PRORROGA </v>
          </cell>
          <cell r="E59">
            <v>45925</v>
          </cell>
          <cell r="F59">
            <v>1821</v>
          </cell>
          <cell r="G59">
            <v>45918</v>
          </cell>
          <cell r="H59">
            <v>23064000</v>
          </cell>
          <cell r="I59">
            <v>45918</v>
          </cell>
          <cell r="J59" t="e">
            <v>#N/A</v>
          </cell>
          <cell r="K59">
            <v>45925</v>
          </cell>
          <cell r="L59">
            <v>90</v>
          </cell>
          <cell r="M59" t="str">
            <v>3 meses y 0 días</v>
          </cell>
          <cell r="N59" t="e">
            <v>#N/A</v>
          </cell>
          <cell r="O59" t="e">
            <v>#N/A</v>
          </cell>
          <cell r="P59" t="e">
            <v>#N/A</v>
          </cell>
          <cell r="Q59" t="e">
            <v>#N/A</v>
          </cell>
          <cell r="R59">
            <v>46018</v>
          </cell>
        </row>
        <row r="60">
          <cell r="B60" t="str">
            <v>220-2025-C1</v>
          </cell>
          <cell r="C60">
            <v>21270133</v>
          </cell>
          <cell r="D60" t="str">
            <v xml:space="preserve">ADICIÓN Y PRORROGA </v>
          </cell>
          <cell r="E60">
            <v>45572</v>
          </cell>
          <cell r="F60">
            <v>1966</v>
          </cell>
          <cell r="G60">
            <v>45930</v>
          </cell>
          <cell r="H60">
            <v>21270133</v>
          </cell>
          <cell r="I60">
            <v>45930</v>
          </cell>
          <cell r="J60" t="e">
            <v>#N/A</v>
          </cell>
          <cell r="K60">
            <v>45572</v>
          </cell>
          <cell r="L60">
            <v>83</v>
          </cell>
          <cell r="M60" t="str">
            <v>2 meses y 23 días</v>
          </cell>
          <cell r="N60" t="e">
            <v>#N/A</v>
          </cell>
          <cell r="O60" t="e">
            <v>#N/A</v>
          </cell>
          <cell r="P60" t="e">
            <v>#N/A</v>
          </cell>
          <cell r="Q60" t="e">
            <v>#N/A</v>
          </cell>
          <cell r="R60">
            <v>46022</v>
          </cell>
        </row>
        <row r="61">
          <cell r="B61" t="str">
            <v>221-2025</v>
          </cell>
          <cell r="C61">
            <v>8332800</v>
          </cell>
          <cell r="D61" t="str">
            <v xml:space="preserve">ADICIÓN Y PRORROGA </v>
          </cell>
          <cell r="E61">
            <v>45933</v>
          </cell>
          <cell r="F61">
            <v>1967</v>
          </cell>
          <cell r="G61">
            <v>45930</v>
          </cell>
          <cell r="H61">
            <v>8332800</v>
          </cell>
          <cell r="I61">
            <v>45930</v>
          </cell>
          <cell r="J61" t="e">
            <v>#N/A</v>
          </cell>
          <cell r="K61">
            <v>45933</v>
          </cell>
          <cell r="L61">
            <v>84</v>
          </cell>
          <cell r="M61" t="str">
            <v>2 meses y 24 días</v>
          </cell>
          <cell r="N61" t="e">
            <v>#N/A</v>
          </cell>
          <cell r="O61" t="e">
            <v>#N/A</v>
          </cell>
          <cell r="P61" t="e">
            <v>#N/A</v>
          </cell>
          <cell r="Q61" t="e">
            <v>#N/A</v>
          </cell>
          <cell r="R61">
            <v>46022</v>
          </cell>
        </row>
        <row r="62">
          <cell r="B62" t="str">
            <v>222-2025</v>
          </cell>
          <cell r="C62">
            <v>7737600</v>
          </cell>
          <cell r="D62" t="str">
            <v xml:space="preserve">ADICIÓN Y PRORROGA </v>
          </cell>
          <cell r="E62">
            <v>45936</v>
          </cell>
          <cell r="F62">
            <v>1974</v>
          </cell>
          <cell r="G62">
            <v>45930</v>
          </cell>
          <cell r="H62">
            <v>7737600</v>
          </cell>
          <cell r="I62" t="e">
            <v>#N/A</v>
          </cell>
          <cell r="J62">
            <v>45930</v>
          </cell>
          <cell r="K62">
            <v>45936</v>
          </cell>
          <cell r="L62">
            <v>78</v>
          </cell>
          <cell r="M62" t="str">
            <v>2 meses y 18 días</v>
          </cell>
          <cell r="N62" t="e">
            <v>#N/A</v>
          </cell>
          <cell r="O62" t="e">
            <v>#N/A</v>
          </cell>
          <cell r="P62" t="e">
            <v>#N/A</v>
          </cell>
          <cell r="Q62" t="e">
            <v>#N/A</v>
          </cell>
          <cell r="R62">
            <v>46022</v>
          </cell>
        </row>
        <row r="63">
          <cell r="B63" t="str">
            <v>230-2025</v>
          </cell>
          <cell r="C63">
            <v>0</v>
          </cell>
          <cell r="D63" t="str">
            <v xml:space="preserve">ADICIÓN Y PRORROGA </v>
          </cell>
          <cell r="E63">
            <v>45949</v>
          </cell>
          <cell r="F63">
            <v>2002</v>
          </cell>
          <cell r="G63">
            <v>45930</v>
          </cell>
          <cell r="H63">
            <v>5753600</v>
          </cell>
          <cell r="I63">
            <v>45930</v>
          </cell>
          <cell r="J63" t="e">
            <v>#N/A</v>
          </cell>
          <cell r="K63">
            <v>45949</v>
          </cell>
          <cell r="L63">
            <v>58</v>
          </cell>
          <cell r="M63" t="str">
            <v>1 meses y 28 días</v>
          </cell>
          <cell r="N63" t="e">
            <v>#N/A</v>
          </cell>
          <cell r="O63" t="e">
            <v>#N/A</v>
          </cell>
          <cell r="P63" t="e">
            <v>#N/A</v>
          </cell>
          <cell r="Q63" t="e">
            <v>#N/A</v>
          </cell>
          <cell r="R63">
            <v>46022</v>
          </cell>
        </row>
        <row r="64">
          <cell r="B64" t="str">
            <v>233-2025</v>
          </cell>
          <cell r="C64">
            <v>16905000</v>
          </cell>
          <cell r="D64" t="str">
            <v xml:space="preserve">ADICIÓN Y PRORROGA </v>
          </cell>
          <cell r="E64">
            <v>45918</v>
          </cell>
          <cell r="F64">
            <v>1798</v>
          </cell>
          <cell r="G64">
            <v>45915</v>
          </cell>
          <cell r="H64">
            <v>16905000</v>
          </cell>
          <cell r="I64">
            <v>45915</v>
          </cell>
          <cell r="J64" t="e">
            <v>#N/A</v>
          </cell>
          <cell r="K64">
            <v>45918</v>
          </cell>
          <cell r="L64">
            <v>90</v>
          </cell>
          <cell r="M64" t="str">
            <v>3 meses y 0 días</v>
          </cell>
          <cell r="N64" t="e">
            <v>#N/A</v>
          </cell>
          <cell r="O64" t="e">
            <v>#N/A</v>
          </cell>
          <cell r="P64" t="e">
            <v>#N/A</v>
          </cell>
          <cell r="Q64" t="e">
            <v>#N/A</v>
          </cell>
          <cell r="R64">
            <v>46015</v>
          </cell>
        </row>
        <row r="65">
          <cell r="B65" t="str">
            <v>234-2025</v>
          </cell>
          <cell r="C65">
            <v>7142400</v>
          </cell>
          <cell r="D65" t="str">
            <v xml:space="preserve">ADICIÓN Y PRORROGA </v>
          </cell>
          <cell r="E65">
            <v>45933</v>
          </cell>
          <cell r="F65">
            <v>1979</v>
          </cell>
          <cell r="G65">
            <v>45930</v>
          </cell>
          <cell r="H65">
            <v>7142400</v>
          </cell>
          <cell r="I65" t="e">
            <v>#N/A</v>
          </cell>
          <cell r="J65">
            <v>45930</v>
          </cell>
          <cell r="K65">
            <v>45933</v>
          </cell>
          <cell r="L65">
            <v>72</v>
          </cell>
          <cell r="M65" t="str">
            <v>2 meses y 12 días</v>
          </cell>
          <cell r="N65">
            <v>35</v>
          </cell>
          <cell r="O65">
            <v>1</v>
          </cell>
          <cell r="P65">
            <v>45842</v>
          </cell>
          <cell r="Q65">
            <v>45862</v>
          </cell>
          <cell r="R65">
            <v>46022</v>
          </cell>
        </row>
        <row r="66">
          <cell r="B66" t="str">
            <v>236-2025</v>
          </cell>
          <cell r="C66">
            <v>0</v>
          </cell>
          <cell r="D66" t="str">
            <v xml:space="preserve">ADICIÓN Y PRORROGA </v>
          </cell>
          <cell r="E66">
            <v>45944</v>
          </cell>
          <cell r="F66">
            <v>2003</v>
          </cell>
          <cell r="G66">
            <v>45930</v>
          </cell>
          <cell r="H66">
            <v>8500000</v>
          </cell>
          <cell r="I66">
            <v>45930</v>
          </cell>
          <cell r="J66" t="e">
            <v>#N/A</v>
          </cell>
          <cell r="K66">
            <v>45944</v>
          </cell>
          <cell r="L66">
            <v>30</v>
          </cell>
          <cell r="M66" t="str">
            <v>1 meses y 0 días</v>
          </cell>
          <cell r="N66" t="e">
            <v>#N/A</v>
          </cell>
          <cell r="O66" t="e">
            <v>#N/A</v>
          </cell>
          <cell r="P66" t="e">
            <v>#N/A</v>
          </cell>
          <cell r="Q66" t="e">
            <v>#N/A</v>
          </cell>
          <cell r="R66">
            <v>46022</v>
          </cell>
        </row>
        <row r="67">
          <cell r="B67" t="str">
            <v>240-2025</v>
          </cell>
          <cell r="C67">
            <v>0</v>
          </cell>
          <cell r="D67" t="str">
            <v xml:space="preserve">ADICIÓN Y PRORROGA </v>
          </cell>
          <cell r="E67">
            <v>45947</v>
          </cell>
          <cell r="F67">
            <v>2069</v>
          </cell>
          <cell r="G67">
            <v>45940</v>
          </cell>
          <cell r="H67">
            <v>12637700</v>
          </cell>
          <cell r="I67">
            <v>45940</v>
          </cell>
          <cell r="J67" t="e">
            <v>#N/A</v>
          </cell>
          <cell r="K67">
            <v>45947</v>
          </cell>
          <cell r="L67">
            <v>43</v>
          </cell>
          <cell r="M67" t="str">
            <v>1 meses y 13 días</v>
          </cell>
          <cell r="N67" t="e">
            <v>#N/A</v>
          </cell>
          <cell r="O67" t="e">
            <v>#N/A</v>
          </cell>
          <cell r="P67" t="e">
            <v>#N/A</v>
          </cell>
          <cell r="Q67" t="e">
            <v>#N/A</v>
          </cell>
          <cell r="R67">
            <v>46022</v>
          </cell>
        </row>
        <row r="68">
          <cell r="B68" t="str">
            <v>242-2025</v>
          </cell>
          <cell r="C68">
            <v>23064000</v>
          </cell>
          <cell r="D68" t="str">
            <v xml:space="preserve">ADICIÓN Y PRORROGA </v>
          </cell>
          <cell r="E68">
            <v>45925</v>
          </cell>
          <cell r="F68">
            <v>1860</v>
          </cell>
          <cell r="G68">
            <v>45922</v>
          </cell>
          <cell r="H68">
            <v>23064000</v>
          </cell>
          <cell r="I68">
            <v>45922</v>
          </cell>
          <cell r="J68" t="e">
            <v>#N/A</v>
          </cell>
          <cell r="K68">
            <v>45925</v>
          </cell>
          <cell r="L68">
            <v>90</v>
          </cell>
          <cell r="M68" t="str">
            <v>3 meses y 0 días</v>
          </cell>
          <cell r="N68" t="e">
            <v>#N/A</v>
          </cell>
          <cell r="O68" t="e">
            <v>#N/A</v>
          </cell>
          <cell r="P68" t="e">
            <v>#N/A</v>
          </cell>
          <cell r="Q68" t="e">
            <v>#N/A</v>
          </cell>
          <cell r="R68">
            <v>46018</v>
          </cell>
        </row>
        <row r="69">
          <cell r="B69" t="str">
            <v>244-2025-C1</v>
          </cell>
          <cell r="C69">
            <v>4332300</v>
          </cell>
          <cell r="D69" t="str">
            <v xml:space="preserve">ADICIÓN Y PRORROGA </v>
          </cell>
          <cell r="E69">
            <v>45936</v>
          </cell>
          <cell r="F69">
            <v>2036</v>
          </cell>
          <cell r="G69">
            <v>45936</v>
          </cell>
          <cell r="H69">
            <v>4332300</v>
          </cell>
          <cell r="I69">
            <v>45936</v>
          </cell>
          <cell r="J69" t="e">
            <v>#N/A</v>
          </cell>
          <cell r="K69">
            <v>45936</v>
          </cell>
          <cell r="L69">
            <v>63</v>
          </cell>
          <cell r="M69" t="str">
            <v>2 meses y 3 días</v>
          </cell>
          <cell r="N69" t="e">
            <v>#N/A</v>
          </cell>
          <cell r="O69" t="e">
            <v>#N/A</v>
          </cell>
          <cell r="P69" t="e">
            <v>#N/A</v>
          </cell>
          <cell r="Q69" t="e">
            <v>#N/A</v>
          </cell>
          <cell r="R69">
            <v>46022</v>
          </cell>
        </row>
        <row r="70">
          <cell r="B70" t="str">
            <v>252-2025</v>
          </cell>
          <cell r="C70">
            <v>8332800</v>
          </cell>
          <cell r="D70" t="str">
            <v xml:space="preserve">ADICIÓN Y PRORROGA </v>
          </cell>
          <cell r="E70">
            <v>45930</v>
          </cell>
          <cell r="F70">
            <v>2015</v>
          </cell>
          <cell r="G70">
            <v>45930</v>
          </cell>
          <cell r="H70">
            <v>8332800</v>
          </cell>
          <cell r="I70">
            <v>45930</v>
          </cell>
          <cell r="J70" t="e">
            <v>#N/A</v>
          </cell>
          <cell r="K70">
            <v>45930</v>
          </cell>
          <cell r="L70">
            <v>84</v>
          </cell>
          <cell r="M70" t="str">
            <v>2 meses y 24 días</v>
          </cell>
          <cell r="N70" t="e">
            <v>#N/A</v>
          </cell>
          <cell r="O70" t="e">
            <v>#N/A</v>
          </cell>
          <cell r="P70" t="e">
            <v>#N/A</v>
          </cell>
          <cell r="Q70" t="e">
            <v>#N/A</v>
          </cell>
          <cell r="R70">
            <v>46022</v>
          </cell>
        </row>
        <row r="71">
          <cell r="B71" t="str">
            <v>253-2025</v>
          </cell>
          <cell r="C71">
            <v>9915400</v>
          </cell>
          <cell r="D71" t="str">
            <v xml:space="preserve">ADICIÓN Y PRORROGA </v>
          </cell>
          <cell r="E71">
            <v>45945</v>
          </cell>
          <cell r="F71">
            <v>1984</v>
          </cell>
          <cell r="G71">
            <v>45930</v>
          </cell>
          <cell r="H71">
            <v>9915400</v>
          </cell>
          <cell r="I71">
            <v>45930</v>
          </cell>
          <cell r="J71" t="e">
            <v>#N/A</v>
          </cell>
          <cell r="K71">
            <v>45945</v>
          </cell>
          <cell r="L71">
            <v>66</v>
          </cell>
          <cell r="M71" t="str">
            <v>2 meses y 6 días</v>
          </cell>
          <cell r="N71" t="e">
            <v>#N/A</v>
          </cell>
          <cell r="O71" t="e">
            <v>#N/A</v>
          </cell>
          <cell r="P71" t="e">
            <v>#N/A</v>
          </cell>
          <cell r="Q71" t="e">
            <v>#N/A</v>
          </cell>
          <cell r="R71">
            <v>46022</v>
          </cell>
        </row>
        <row r="72">
          <cell r="B72" t="str">
            <v>262-2025</v>
          </cell>
          <cell r="C72">
            <v>16905000</v>
          </cell>
          <cell r="D72" t="str">
            <v xml:space="preserve">ADICIÓN Y PRORROGA </v>
          </cell>
          <cell r="E72">
            <v>45916</v>
          </cell>
          <cell r="F72">
            <v>1801</v>
          </cell>
          <cell r="G72">
            <v>45915</v>
          </cell>
          <cell r="H72">
            <v>16905000</v>
          </cell>
          <cell r="I72">
            <v>45915</v>
          </cell>
          <cell r="J72" t="e">
            <v>#N/A</v>
          </cell>
          <cell r="K72">
            <v>45916</v>
          </cell>
          <cell r="L72">
            <v>90</v>
          </cell>
          <cell r="M72" t="str">
            <v>3 meses y 0 días</v>
          </cell>
          <cell r="N72" t="e">
            <v>#N/A</v>
          </cell>
          <cell r="O72" t="e">
            <v>#N/A</v>
          </cell>
          <cell r="P72" t="e">
            <v>#N/A</v>
          </cell>
          <cell r="Q72" t="e">
            <v>#N/A</v>
          </cell>
          <cell r="R72">
            <v>46007</v>
          </cell>
        </row>
        <row r="73">
          <cell r="B73" t="str">
            <v>273-2025</v>
          </cell>
          <cell r="C73">
            <v>0</v>
          </cell>
          <cell r="D73" t="str">
            <v xml:space="preserve">ADICIÓN Y PRORROGA </v>
          </cell>
          <cell r="E73" t="e">
            <v>#N/A</v>
          </cell>
          <cell r="F73" t="e">
            <v>#N/A</v>
          </cell>
          <cell r="G73" t="e">
            <v>#N/A</v>
          </cell>
          <cell r="H73">
            <v>0</v>
          </cell>
          <cell r="I73" t="e">
            <v>#N/A</v>
          </cell>
          <cell r="J73" t="e">
            <v>#N/A</v>
          </cell>
          <cell r="K73" t="e">
            <v>#N/A</v>
          </cell>
          <cell r="L73" t="e">
            <v>#N/A</v>
          </cell>
          <cell r="M73" t="e">
            <v>#N/A</v>
          </cell>
          <cell r="N73" t="e">
            <v>#N/A</v>
          </cell>
          <cell r="O73" t="e">
            <v>#N/A</v>
          </cell>
          <cell r="P73" t="e">
            <v>#N/A</v>
          </cell>
          <cell r="Q73" t="e">
            <v>#N/A</v>
          </cell>
          <cell r="R73" t="e">
            <v>#N/A</v>
          </cell>
        </row>
        <row r="74">
          <cell r="B74" t="str">
            <v>275-2025</v>
          </cell>
          <cell r="C74">
            <v>16905000</v>
          </cell>
          <cell r="D74" t="str">
            <v xml:space="preserve">ADICIÓN Y PRORROGA </v>
          </cell>
          <cell r="E74">
            <v>45923</v>
          </cell>
          <cell r="F74">
            <v>1822</v>
          </cell>
          <cell r="G74">
            <v>45918</v>
          </cell>
          <cell r="H74">
            <v>16905000</v>
          </cell>
          <cell r="I74">
            <v>45918</v>
          </cell>
          <cell r="J74" t="e">
            <v>#N/A</v>
          </cell>
          <cell r="K74">
            <v>45923</v>
          </cell>
          <cell r="L74">
            <v>90</v>
          </cell>
          <cell r="M74" t="str">
            <v>3 meses y 0 días</v>
          </cell>
          <cell r="N74" t="e">
            <v>#N/A</v>
          </cell>
          <cell r="O74" t="e">
            <v>#N/A</v>
          </cell>
          <cell r="P74" t="e">
            <v>#N/A</v>
          </cell>
          <cell r="Q74" t="e">
            <v>#N/A</v>
          </cell>
          <cell r="R74">
            <v>46015</v>
          </cell>
        </row>
        <row r="75">
          <cell r="B75" t="str">
            <v>279-2025</v>
          </cell>
          <cell r="C75">
            <v>0</v>
          </cell>
          <cell r="D75" t="str">
            <v xml:space="preserve">ADICIÓN Y PRORROGA </v>
          </cell>
          <cell r="E75" t="e">
            <v>#N/A</v>
          </cell>
          <cell r="F75" t="e">
            <v>#N/A</v>
          </cell>
          <cell r="G75" t="e">
            <v>#N/A</v>
          </cell>
          <cell r="H75">
            <v>0</v>
          </cell>
          <cell r="I75" t="e">
            <v>#N/A</v>
          </cell>
          <cell r="J75" t="e">
            <v>#N/A</v>
          </cell>
          <cell r="K75" t="e">
            <v>#N/A</v>
          </cell>
          <cell r="L75" t="e">
            <v>#N/A</v>
          </cell>
          <cell r="M75" t="e">
            <v>#N/A</v>
          </cell>
          <cell r="N75" t="e">
            <v>#N/A</v>
          </cell>
          <cell r="O75" t="e">
            <v>#N/A</v>
          </cell>
          <cell r="P75" t="e">
            <v>#N/A</v>
          </cell>
          <cell r="Q75" t="e">
            <v>#N/A</v>
          </cell>
          <cell r="R75" t="e">
            <v>#N/A</v>
          </cell>
        </row>
        <row r="76">
          <cell r="B76" t="str">
            <v>280-2025</v>
          </cell>
          <cell r="C76">
            <v>16144800</v>
          </cell>
          <cell r="D76" t="str">
            <v xml:space="preserve">ADICIÓN Y PRORROGA </v>
          </cell>
          <cell r="E76">
            <v>45940</v>
          </cell>
          <cell r="F76">
            <v>1977</v>
          </cell>
          <cell r="G76">
            <v>45930</v>
          </cell>
          <cell r="H76">
            <v>16144800</v>
          </cell>
          <cell r="I76">
            <v>45930</v>
          </cell>
          <cell r="J76" t="e">
            <v>#N/A</v>
          </cell>
          <cell r="K76">
            <v>45940</v>
          </cell>
          <cell r="L76">
            <v>63</v>
          </cell>
          <cell r="M76" t="str">
            <v>2 meses y 3 días</v>
          </cell>
          <cell r="N76" t="e">
            <v>#N/A</v>
          </cell>
          <cell r="O76" t="e">
            <v>#N/A</v>
          </cell>
          <cell r="P76" t="e">
            <v>#N/A</v>
          </cell>
          <cell r="Q76" t="e">
            <v>#N/A</v>
          </cell>
          <cell r="R76">
            <v>46022</v>
          </cell>
        </row>
        <row r="77">
          <cell r="B77" t="str">
            <v>284-2025</v>
          </cell>
          <cell r="C77">
            <v>22295200</v>
          </cell>
          <cell r="D77" t="str">
            <v xml:space="preserve">ADICIÓN Y PRORROGA </v>
          </cell>
          <cell r="E77">
            <v>45930</v>
          </cell>
          <cell r="F77">
            <v>1956</v>
          </cell>
          <cell r="G77">
            <v>45930</v>
          </cell>
          <cell r="H77">
            <v>22295200</v>
          </cell>
          <cell r="I77">
            <v>45930</v>
          </cell>
          <cell r="J77" t="e">
            <v>#N/A</v>
          </cell>
          <cell r="K77">
            <v>45930</v>
          </cell>
          <cell r="L77">
            <v>87</v>
          </cell>
          <cell r="M77" t="str">
            <v>2 meses y 27 días</v>
          </cell>
          <cell r="N77" t="e">
            <v>#N/A</v>
          </cell>
          <cell r="O77" t="e">
            <v>#N/A</v>
          </cell>
          <cell r="P77" t="e">
            <v>#N/A</v>
          </cell>
          <cell r="Q77" t="e">
            <v>#N/A</v>
          </cell>
          <cell r="R77" t="e">
            <v>#N/A</v>
          </cell>
        </row>
        <row r="78">
          <cell r="B78" t="str">
            <v>285-2025</v>
          </cell>
          <cell r="C78">
            <v>0</v>
          </cell>
          <cell r="D78" t="str">
            <v xml:space="preserve">ADICIÓN Y PRORROGA </v>
          </cell>
          <cell r="E78" t="e">
            <v>#N/A</v>
          </cell>
          <cell r="F78" t="e">
            <v>#N/A</v>
          </cell>
          <cell r="G78" t="e">
            <v>#N/A</v>
          </cell>
          <cell r="H78">
            <v>0</v>
          </cell>
          <cell r="I78" t="e">
            <v>#N/A</v>
          </cell>
          <cell r="J78" t="e">
            <v>#N/A</v>
          </cell>
          <cell r="K78" t="e">
            <v>#N/A</v>
          </cell>
          <cell r="L78" t="e">
            <v>#N/A</v>
          </cell>
          <cell r="M78" t="e">
            <v>#N/A</v>
          </cell>
          <cell r="N78" t="e">
            <v>#N/A</v>
          </cell>
          <cell r="O78" t="e">
            <v>#N/A</v>
          </cell>
          <cell r="P78" t="e">
            <v>#N/A</v>
          </cell>
          <cell r="Q78" t="e">
            <v>#N/A</v>
          </cell>
          <cell r="R78" t="e">
            <v>#N/A</v>
          </cell>
        </row>
        <row r="79">
          <cell r="B79" t="str">
            <v>287-2025</v>
          </cell>
          <cell r="C79">
            <v>8928000</v>
          </cell>
          <cell r="D79" t="str">
            <v xml:space="preserve">ADICIÓN Y PRORROGA </v>
          </cell>
          <cell r="E79">
            <v>45925</v>
          </cell>
          <cell r="F79">
            <v>1824</v>
          </cell>
          <cell r="G79">
            <v>45918</v>
          </cell>
          <cell r="H79">
            <v>8928000</v>
          </cell>
          <cell r="I79">
            <v>45918</v>
          </cell>
          <cell r="J79" t="e">
            <v>#N/A</v>
          </cell>
          <cell r="K79">
            <v>45925</v>
          </cell>
          <cell r="L79">
            <v>90</v>
          </cell>
          <cell r="M79" t="str">
            <v>3 meses y 0 días</v>
          </cell>
          <cell r="N79" t="e">
            <v>#N/A</v>
          </cell>
          <cell r="O79" t="e">
            <v>#N/A</v>
          </cell>
          <cell r="P79" t="e">
            <v>#N/A</v>
          </cell>
          <cell r="Q79" t="e">
            <v>#N/A</v>
          </cell>
          <cell r="R79">
            <v>46021</v>
          </cell>
        </row>
        <row r="80">
          <cell r="B80" t="str">
            <v>288-2025</v>
          </cell>
          <cell r="C80">
            <v>0</v>
          </cell>
          <cell r="D80" t="str">
            <v xml:space="preserve">ADICIÓN Y PRORROGA </v>
          </cell>
          <cell r="E80">
            <v>45923</v>
          </cell>
          <cell r="F80" t="e">
            <v>#N/A</v>
          </cell>
          <cell r="G80">
            <v>45918</v>
          </cell>
          <cell r="H80">
            <v>16905000</v>
          </cell>
          <cell r="I80">
            <v>45918</v>
          </cell>
          <cell r="J80" t="e">
            <v>#N/A</v>
          </cell>
          <cell r="K80">
            <v>45923</v>
          </cell>
          <cell r="L80">
            <v>90</v>
          </cell>
          <cell r="M80" t="str">
            <v>3 meses y 0 días</v>
          </cell>
          <cell r="N80" t="e">
            <v>#N/A</v>
          </cell>
          <cell r="O80" t="e">
            <v>#N/A</v>
          </cell>
          <cell r="P80" t="e">
            <v>#N/A</v>
          </cell>
          <cell r="Q80" t="e">
            <v>#N/A</v>
          </cell>
          <cell r="R80">
            <v>46016</v>
          </cell>
        </row>
        <row r="81">
          <cell r="B81" t="str">
            <v>291-2025</v>
          </cell>
          <cell r="C81">
            <v>0</v>
          </cell>
          <cell r="D81" t="str">
            <v xml:space="preserve">ADICIÓN Y PRORROGA </v>
          </cell>
          <cell r="E81">
            <v>45947</v>
          </cell>
          <cell r="F81">
            <v>2004</v>
          </cell>
          <cell r="G81">
            <v>45930</v>
          </cell>
          <cell r="H81">
            <v>9391667</v>
          </cell>
          <cell r="I81">
            <v>45930</v>
          </cell>
          <cell r="J81" t="e">
            <v>#N/A</v>
          </cell>
          <cell r="K81">
            <v>45947</v>
          </cell>
          <cell r="L81">
            <v>50</v>
          </cell>
          <cell r="M81" t="str">
            <v>1 meses y 20 días</v>
          </cell>
          <cell r="N81" t="e">
            <v>#N/A</v>
          </cell>
          <cell r="O81" t="e">
            <v>#N/A</v>
          </cell>
          <cell r="P81" t="e">
            <v>#N/A</v>
          </cell>
          <cell r="Q81" t="e">
            <v>#N/A</v>
          </cell>
          <cell r="R81">
            <v>46022</v>
          </cell>
        </row>
        <row r="82">
          <cell r="B82" t="str">
            <v>294-2025</v>
          </cell>
          <cell r="C82">
            <v>0</v>
          </cell>
          <cell r="D82" t="str">
            <v xml:space="preserve">ADICIÓN Y PRORROGA </v>
          </cell>
          <cell r="E82" t="e">
            <v>#N/A</v>
          </cell>
          <cell r="F82" t="e">
            <v>#N/A</v>
          </cell>
          <cell r="G82" t="e">
            <v>#N/A</v>
          </cell>
          <cell r="H82">
            <v>0</v>
          </cell>
          <cell r="I82" t="e">
            <v>#N/A</v>
          </cell>
          <cell r="J82" t="e">
            <v>#N/A</v>
          </cell>
          <cell r="K82" t="e">
            <v>#N/A</v>
          </cell>
          <cell r="L82" t="e">
            <v>#N/A</v>
          </cell>
          <cell r="M82" t="e">
            <v>#N/A</v>
          </cell>
          <cell r="N82" t="e">
            <v>#N/A</v>
          </cell>
          <cell r="O82" t="e">
            <v>#N/A</v>
          </cell>
          <cell r="P82" t="e">
            <v>#N/A</v>
          </cell>
          <cell r="Q82" t="e">
            <v>#N/A</v>
          </cell>
          <cell r="R82" t="e">
            <v>#N/A</v>
          </cell>
        </row>
        <row r="83">
          <cell r="B83" t="str">
            <v>296-2025</v>
          </cell>
          <cell r="C83">
            <v>15214500</v>
          </cell>
          <cell r="D83" t="str">
            <v xml:space="preserve">ADICIÓN Y PRORROGA </v>
          </cell>
          <cell r="E83">
            <v>45932</v>
          </cell>
          <cell r="F83">
            <v>1973</v>
          </cell>
          <cell r="G83">
            <v>45930</v>
          </cell>
          <cell r="H83">
            <v>15214500</v>
          </cell>
          <cell r="I83">
            <v>45930</v>
          </cell>
          <cell r="J83" t="e">
            <v>#N/A</v>
          </cell>
          <cell r="K83">
            <v>45932</v>
          </cell>
          <cell r="L83">
            <v>81</v>
          </cell>
          <cell r="M83" t="str">
            <v>2 meses y 21 días</v>
          </cell>
          <cell r="N83" t="e">
            <v>#N/A</v>
          </cell>
          <cell r="O83" t="e">
            <v>#N/A</v>
          </cell>
          <cell r="P83" t="e">
            <v>#N/A</v>
          </cell>
          <cell r="Q83" t="e">
            <v>#N/A</v>
          </cell>
          <cell r="R83">
            <v>46022</v>
          </cell>
        </row>
        <row r="84">
          <cell r="B84" t="str">
            <v>301-2025</v>
          </cell>
          <cell r="C84">
            <v>23865600</v>
          </cell>
          <cell r="D84" t="str">
            <v xml:space="preserve">ADICIÓN Y PRORROGA </v>
          </cell>
          <cell r="E84">
            <v>45940</v>
          </cell>
          <cell r="F84">
            <v>1986</v>
          </cell>
          <cell r="G84">
            <v>45930</v>
          </cell>
          <cell r="H84">
            <v>23865600</v>
          </cell>
          <cell r="I84">
            <v>45930</v>
          </cell>
          <cell r="J84" t="e">
            <v>#N/A</v>
          </cell>
          <cell r="K84">
            <v>45940</v>
          </cell>
          <cell r="L84">
            <v>64</v>
          </cell>
          <cell r="M84" t="str">
            <v>2 meses y 4 días</v>
          </cell>
          <cell r="N84" t="e">
            <v>#N/A</v>
          </cell>
          <cell r="O84" t="e">
            <v>#N/A</v>
          </cell>
          <cell r="P84" t="e">
            <v>#N/A</v>
          </cell>
          <cell r="Q84" t="e">
            <v>#N/A</v>
          </cell>
          <cell r="R84">
            <v>46022</v>
          </cell>
        </row>
        <row r="85">
          <cell r="B85" t="str">
            <v>305-2025</v>
          </cell>
          <cell r="C85">
            <v>8630400</v>
          </cell>
          <cell r="D85" t="str">
            <v xml:space="preserve">ADICIÓN Y PRORROGA </v>
          </cell>
          <cell r="E85">
            <v>45932</v>
          </cell>
          <cell r="F85">
            <v>1957</v>
          </cell>
          <cell r="G85">
            <v>45930</v>
          </cell>
          <cell r="H85">
            <v>8630400</v>
          </cell>
          <cell r="I85">
            <v>45932</v>
          </cell>
          <cell r="J85" t="e">
            <v>#N/A</v>
          </cell>
          <cell r="K85">
            <v>45930</v>
          </cell>
          <cell r="L85">
            <v>87</v>
          </cell>
          <cell r="M85" t="str">
            <v>2 meses y 27 días</v>
          </cell>
          <cell r="N85" t="e">
            <v>#N/A</v>
          </cell>
          <cell r="O85" t="e">
            <v>#N/A</v>
          </cell>
          <cell r="P85" t="e">
            <v>#N/A</v>
          </cell>
          <cell r="Q85" t="e">
            <v>#N/A</v>
          </cell>
          <cell r="R85">
            <v>46022</v>
          </cell>
        </row>
        <row r="86">
          <cell r="B86" t="str">
            <v>312-2025</v>
          </cell>
          <cell r="C86">
            <v>15778000</v>
          </cell>
          <cell r="D86" t="str">
            <v xml:space="preserve">ADICIÓN Y PRORROGA </v>
          </cell>
          <cell r="E86">
            <v>45932</v>
          </cell>
          <cell r="F86">
            <v>1959</v>
          </cell>
          <cell r="G86">
            <v>45930</v>
          </cell>
          <cell r="H86">
            <v>15778000</v>
          </cell>
          <cell r="I86">
            <v>45932</v>
          </cell>
          <cell r="J86" t="e">
            <v>#N/A</v>
          </cell>
          <cell r="K86">
            <v>45930</v>
          </cell>
          <cell r="L86">
            <v>84</v>
          </cell>
          <cell r="M86" t="str">
            <v>2 meses y 24 días</v>
          </cell>
          <cell r="N86" t="e">
            <v>#N/A</v>
          </cell>
          <cell r="O86" t="e">
            <v>#N/A</v>
          </cell>
          <cell r="P86" t="e">
            <v>#N/A</v>
          </cell>
          <cell r="Q86" t="e">
            <v>#N/A</v>
          </cell>
          <cell r="R86">
            <v>46022</v>
          </cell>
        </row>
        <row r="87">
          <cell r="B87" t="str">
            <v>313-2025-C1</v>
          </cell>
          <cell r="C87">
            <v>15778000</v>
          </cell>
          <cell r="D87" t="str">
            <v xml:space="preserve">ADICIÓN Y PRORROGA </v>
          </cell>
          <cell r="E87">
            <v>45936</v>
          </cell>
          <cell r="F87">
            <v>1872</v>
          </cell>
          <cell r="G87">
            <v>45929</v>
          </cell>
          <cell r="H87">
            <v>15778000</v>
          </cell>
          <cell r="I87">
            <v>45932</v>
          </cell>
          <cell r="J87" t="e">
            <v>#N/A</v>
          </cell>
          <cell r="K87">
            <v>45929</v>
          </cell>
          <cell r="L87">
            <v>84</v>
          </cell>
          <cell r="M87" t="str">
            <v>2 meses y 24 días</v>
          </cell>
          <cell r="N87" t="e">
            <v>#N/A</v>
          </cell>
          <cell r="O87" t="e">
            <v>#N/A</v>
          </cell>
          <cell r="P87" t="e">
            <v>#N/A</v>
          </cell>
          <cell r="Q87" t="e">
            <v>#N/A</v>
          </cell>
          <cell r="R87">
            <v>46022</v>
          </cell>
        </row>
        <row r="88">
          <cell r="B88" t="str">
            <v>314-2025</v>
          </cell>
          <cell r="C88">
            <v>15402333</v>
          </cell>
          <cell r="D88" t="str">
            <v xml:space="preserve">ADICIÓN Y PRORROGA </v>
          </cell>
          <cell r="E88">
            <v>45879</v>
          </cell>
          <cell r="F88">
            <v>1970</v>
          </cell>
          <cell r="G88">
            <v>45930</v>
          </cell>
          <cell r="H88">
            <v>15402333</v>
          </cell>
          <cell r="I88">
            <v>45930</v>
          </cell>
          <cell r="J88" t="e">
            <v>#N/A</v>
          </cell>
          <cell r="K88">
            <v>45879</v>
          </cell>
          <cell r="L88">
            <v>82</v>
          </cell>
          <cell r="M88" t="str">
            <v>2 meses y 22 días</v>
          </cell>
          <cell r="N88" t="e">
            <v>#N/A</v>
          </cell>
          <cell r="O88" t="e">
            <v>#N/A</v>
          </cell>
          <cell r="P88" t="e">
            <v>#N/A</v>
          </cell>
          <cell r="Q88" t="e">
            <v>#N/A</v>
          </cell>
          <cell r="R88">
            <v>46022</v>
          </cell>
        </row>
        <row r="89">
          <cell r="B89" t="str">
            <v>315-2025</v>
          </cell>
          <cell r="C89">
            <v>15590167</v>
          </cell>
          <cell r="D89" t="str">
            <v xml:space="preserve">ADICIÓN Y PRORROGA </v>
          </cell>
          <cell r="E89">
            <v>45932</v>
          </cell>
          <cell r="F89">
            <v>1968</v>
          </cell>
          <cell r="G89">
            <v>45930</v>
          </cell>
          <cell r="H89">
            <v>15590167</v>
          </cell>
          <cell r="I89">
            <v>45930</v>
          </cell>
          <cell r="J89" t="e">
            <v>#N/A</v>
          </cell>
          <cell r="K89">
            <v>45932</v>
          </cell>
          <cell r="L89">
            <v>83</v>
          </cell>
          <cell r="M89" t="str">
            <v>2 meses y 23 días</v>
          </cell>
          <cell r="N89" t="e">
            <v>#N/A</v>
          </cell>
          <cell r="O89" t="e">
            <v>#N/A</v>
          </cell>
          <cell r="P89" t="e">
            <v>#N/A</v>
          </cell>
          <cell r="Q89" t="e">
            <v>#N/A</v>
          </cell>
          <cell r="R89">
            <v>46022</v>
          </cell>
        </row>
        <row r="90">
          <cell r="B90" t="str">
            <v>317-2025</v>
          </cell>
          <cell r="C90">
            <v>16905000</v>
          </cell>
          <cell r="D90" t="str">
            <v xml:space="preserve">ADICIÓN Y PRORROGA </v>
          </cell>
          <cell r="E90">
            <v>45923</v>
          </cell>
          <cell r="F90">
            <v>1833</v>
          </cell>
          <cell r="G90">
            <v>45918</v>
          </cell>
          <cell r="H90">
            <v>16905000</v>
          </cell>
          <cell r="I90">
            <v>45918</v>
          </cell>
          <cell r="J90" t="e">
            <v>#N/A</v>
          </cell>
          <cell r="K90">
            <v>45923</v>
          </cell>
          <cell r="L90">
            <v>90</v>
          </cell>
          <cell r="M90" t="str">
            <v>3 meses y 0 días</v>
          </cell>
          <cell r="N90" t="e">
            <v>#N/A</v>
          </cell>
          <cell r="O90" t="e">
            <v>#N/A</v>
          </cell>
          <cell r="P90" t="e">
            <v>#N/A</v>
          </cell>
          <cell r="Q90" t="e">
            <v>#N/A</v>
          </cell>
          <cell r="R90">
            <v>46016</v>
          </cell>
        </row>
        <row r="91">
          <cell r="B91" t="str">
            <v>318-2025</v>
          </cell>
          <cell r="C91">
            <v>21013867</v>
          </cell>
          <cell r="D91" t="str">
            <v xml:space="preserve">ADICIÓN Y PRORROGA </v>
          </cell>
          <cell r="E91">
            <v>45879</v>
          </cell>
          <cell r="F91">
            <v>1971</v>
          </cell>
          <cell r="G91">
            <v>45930</v>
          </cell>
          <cell r="H91">
            <v>21013867</v>
          </cell>
          <cell r="I91">
            <v>45930</v>
          </cell>
          <cell r="J91" t="e">
            <v>#N/A</v>
          </cell>
          <cell r="K91">
            <v>45879</v>
          </cell>
          <cell r="L91">
            <v>82</v>
          </cell>
          <cell r="M91" t="str">
            <v>2 meses y 22 días</v>
          </cell>
          <cell r="N91" t="e">
            <v>#N/A</v>
          </cell>
          <cell r="O91" t="e">
            <v>#N/A</v>
          </cell>
          <cell r="P91" t="e">
            <v>#N/A</v>
          </cell>
          <cell r="Q91" t="e">
            <v>#N/A</v>
          </cell>
          <cell r="R91">
            <v>46022</v>
          </cell>
        </row>
        <row r="92">
          <cell r="B92" t="str">
            <v>320-2025</v>
          </cell>
          <cell r="C92">
            <v>15778000</v>
          </cell>
          <cell r="D92" t="str">
            <v xml:space="preserve">ADICIÓN Y PRORROGA </v>
          </cell>
          <cell r="E92">
            <v>45932</v>
          </cell>
          <cell r="F92">
            <v>1960</v>
          </cell>
          <cell r="G92">
            <v>45930</v>
          </cell>
          <cell r="H92">
            <v>15778000</v>
          </cell>
          <cell r="I92">
            <v>45930</v>
          </cell>
          <cell r="J92" t="e">
            <v>#N/A</v>
          </cell>
          <cell r="K92">
            <v>45932</v>
          </cell>
          <cell r="L92">
            <v>84</v>
          </cell>
          <cell r="M92" t="str">
            <v>2 meses y 24 días</v>
          </cell>
          <cell r="N92" t="e">
            <v>#N/A</v>
          </cell>
          <cell r="O92" t="e">
            <v>#N/A</v>
          </cell>
          <cell r="P92" t="e">
            <v>#N/A</v>
          </cell>
          <cell r="Q92" t="e">
            <v>#N/A</v>
          </cell>
          <cell r="R92">
            <v>46022</v>
          </cell>
        </row>
        <row r="93">
          <cell r="B93" t="str">
            <v>321-2025</v>
          </cell>
          <cell r="C93">
            <v>21270133</v>
          </cell>
          <cell r="D93" t="str">
            <v xml:space="preserve">ADICIÓN Y PRORROGA </v>
          </cell>
          <cell r="E93">
            <v>45879</v>
          </cell>
          <cell r="F93">
            <v>1972</v>
          </cell>
          <cell r="G93">
            <v>45930</v>
          </cell>
          <cell r="H93">
            <v>21270133</v>
          </cell>
          <cell r="I93">
            <v>45930</v>
          </cell>
          <cell r="J93" t="e">
            <v>#N/A</v>
          </cell>
          <cell r="K93">
            <v>45879</v>
          </cell>
          <cell r="L93">
            <v>83</v>
          </cell>
          <cell r="M93" t="str">
            <v>2 meses y 23 días</v>
          </cell>
          <cell r="N93" t="e">
            <v>#N/A</v>
          </cell>
          <cell r="O93" t="e">
            <v>#N/A</v>
          </cell>
          <cell r="P93" t="e">
            <v>#N/A</v>
          </cell>
          <cell r="Q93" t="e">
            <v>#N/A</v>
          </cell>
          <cell r="R93">
            <v>46022</v>
          </cell>
        </row>
        <row r="94">
          <cell r="B94" t="str">
            <v>323-2025</v>
          </cell>
          <cell r="C94">
            <v>17426133</v>
          </cell>
          <cell r="D94" t="str">
            <v xml:space="preserve">ADICIÓN Y PRORROGA </v>
          </cell>
          <cell r="E94">
            <v>45939</v>
          </cell>
          <cell r="F94">
            <v>2055</v>
          </cell>
          <cell r="G94">
            <v>45937</v>
          </cell>
          <cell r="H94">
            <v>17426133</v>
          </cell>
          <cell r="I94">
            <v>45937</v>
          </cell>
          <cell r="J94" t="e">
            <v>#N/A</v>
          </cell>
          <cell r="K94">
            <v>45939</v>
          </cell>
          <cell r="L94">
            <v>68</v>
          </cell>
          <cell r="M94" t="str">
            <v>2 meses y 8 días</v>
          </cell>
          <cell r="N94" t="e">
            <v>#N/A</v>
          </cell>
          <cell r="O94" t="e">
            <v>#N/A</v>
          </cell>
          <cell r="P94" t="e">
            <v>#N/A</v>
          </cell>
          <cell r="Q94" t="e">
            <v>#N/A</v>
          </cell>
          <cell r="R94">
            <v>46022</v>
          </cell>
        </row>
        <row r="95">
          <cell r="B95" t="str">
            <v>324-2025</v>
          </cell>
          <cell r="C95">
            <v>8729600</v>
          </cell>
          <cell r="D95" t="str">
            <v xml:space="preserve">ADICIÓN Y PRORROGA </v>
          </cell>
          <cell r="E95">
            <v>45931</v>
          </cell>
          <cell r="F95">
            <v>1953</v>
          </cell>
          <cell r="G95">
            <v>45929</v>
          </cell>
          <cell r="H95">
            <v>8729600</v>
          </cell>
          <cell r="I95">
            <v>45929</v>
          </cell>
          <cell r="J95" t="e">
            <v>#N/A</v>
          </cell>
          <cell r="K95">
            <v>45931</v>
          </cell>
          <cell r="L95">
            <v>88</v>
          </cell>
          <cell r="M95" t="str">
            <v>2 meses y 28 días</v>
          </cell>
          <cell r="N95" t="e">
            <v>#N/A</v>
          </cell>
          <cell r="O95" t="e">
            <v>#N/A</v>
          </cell>
          <cell r="P95" t="e">
            <v>#N/A</v>
          </cell>
          <cell r="Q95" t="e">
            <v>#N/A</v>
          </cell>
          <cell r="R95">
            <v>46022</v>
          </cell>
        </row>
        <row r="96">
          <cell r="B96" t="str">
            <v>326-2025</v>
          </cell>
          <cell r="C96">
            <v>0</v>
          </cell>
          <cell r="D96" t="str">
            <v xml:space="preserve">ADICIÓN Y PRORROGA </v>
          </cell>
          <cell r="E96">
            <v>45947</v>
          </cell>
          <cell r="F96">
            <v>2000</v>
          </cell>
          <cell r="G96">
            <v>45930</v>
          </cell>
          <cell r="H96">
            <v>5483333</v>
          </cell>
          <cell r="I96">
            <v>45930</v>
          </cell>
          <cell r="J96" t="e">
            <v>#N/A</v>
          </cell>
          <cell r="K96">
            <v>45947</v>
          </cell>
          <cell r="L96">
            <v>47</v>
          </cell>
          <cell r="M96" t="str">
            <v>1 meses y 17 días</v>
          </cell>
          <cell r="N96">
            <v>60</v>
          </cell>
          <cell r="O96">
            <v>2</v>
          </cell>
          <cell r="P96">
            <v>45830</v>
          </cell>
          <cell r="Q96" t="e">
            <v>#N/A</v>
          </cell>
          <cell r="R96">
            <v>46022</v>
          </cell>
        </row>
        <row r="97">
          <cell r="B97" t="str">
            <v>329-2025</v>
          </cell>
          <cell r="C97">
            <v>15778000</v>
          </cell>
          <cell r="D97" t="str">
            <v xml:space="preserve">ADICIÓN Y PRORROGA </v>
          </cell>
          <cell r="E97">
            <v>45936</v>
          </cell>
          <cell r="F97">
            <v>1959</v>
          </cell>
          <cell r="G97">
            <v>45930</v>
          </cell>
          <cell r="H97">
            <v>22551467</v>
          </cell>
          <cell r="I97">
            <v>45930</v>
          </cell>
          <cell r="J97" t="e">
            <v>#N/A</v>
          </cell>
          <cell r="K97">
            <v>45936</v>
          </cell>
          <cell r="L97">
            <v>88</v>
          </cell>
          <cell r="M97" t="str">
            <v>2 meses y 28 días</v>
          </cell>
          <cell r="N97">
            <v>4</v>
          </cell>
          <cell r="O97">
            <v>2</v>
          </cell>
          <cell r="P97">
            <v>45895</v>
          </cell>
          <cell r="Q97" t="e">
            <v>#N/A</v>
          </cell>
          <cell r="R97">
            <v>46022</v>
          </cell>
        </row>
        <row r="98">
          <cell r="B98" t="str">
            <v>331-2025-C1</v>
          </cell>
          <cell r="C98">
            <v>15590167</v>
          </cell>
          <cell r="D98" t="str">
            <v xml:space="preserve">ADICIÓN Y PRORROGA </v>
          </cell>
          <cell r="E98">
            <v>45937</v>
          </cell>
          <cell r="F98">
            <v>1878</v>
          </cell>
          <cell r="G98">
            <v>45929</v>
          </cell>
          <cell r="H98">
            <v>15590167</v>
          </cell>
          <cell r="I98">
            <v>45929</v>
          </cell>
          <cell r="J98" t="e">
            <v>#N/A</v>
          </cell>
          <cell r="K98">
            <v>45937</v>
          </cell>
          <cell r="L98">
            <v>83</v>
          </cell>
          <cell r="M98" t="str">
            <v>2 meses y 23 días</v>
          </cell>
          <cell r="N98" t="e">
            <v>#N/A</v>
          </cell>
          <cell r="O98" t="e">
            <v>#N/A</v>
          </cell>
          <cell r="P98" t="e">
            <v>#N/A</v>
          </cell>
          <cell r="Q98" t="e">
            <v>#N/A</v>
          </cell>
          <cell r="R98">
            <v>46022</v>
          </cell>
        </row>
        <row r="99">
          <cell r="B99" t="str">
            <v>333-2025</v>
          </cell>
          <cell r="C99">
            <v>16905000</v>
          </cell>
          <cell r="D99" t="str">
            <v xml:space="preserve">ADICIÓN Y PRORROGA </v>
          </cell>
          <cell r="E99">
            <v>45924</v>
          </cell>
          <cell r="F99">
            <v>1826</v>
          </cell>
          <cell r="G99">
            <v>45918</v>
          </cell>
          <cell r="H99">
            <v>16905000</v>
          </cell>
          <cell r="I99">
            <v>45918</v>
          </cell>
          <cell r="J99" t="e">
            <v>#N/A</v>
          </cell>
          <cell r="K99">
            <v>45924</v>
          </cell>
          <cell r="L99">
            <v>90</v>
          </cell>
          <cell r="M99" t="str">
            <v>3 meses y 0 días</v>
          </cell>
          <cell r="N99" t="e">
            <v>#N/A</v>
          </cell>
          <cell r="O99" t="e">
            <v>#N/A</v>
          </cell>
          <cell r="P99" t="e">
            <v>#N/A</v>
          </cell>
          <cell r="Q99" t="e">
            <v>#N/A</v>
          </cell>
          <cell r="R99">
            <v>46018</v>
          </cell>
        </row>
        <row r="100">
          <cell r="B100" t="str">
            <v>334-2025</v>
          </cell>
          <cell r="C100">
            <v>0</v>
          </cell>
          <cell r="D100" t="str">
            <v xml:space="preserve">ADICIÓN Y PRORROGA </v>
          </cell>
          <cell r="E100">
            <v>45923</v>
          </cell>
          <cell r="F100">
            <v>1859</v>
          </cell>
          <cell r="G100">
            <v>45919</v>
          </cell>
          <cell r="H100">
            <v>23064000</v>
          </cell>
          <cell r="I100">
            <v>45919</v>
          </cell>
          <cell r="J100" t="e">
            <v>#N/A</v>
          </cell>
          <cell r="K100">
            <v>45923</v>
          </cell>
          <cell r="L100">
            <v>90</v>
          </cell>
          <cell r="M100" t="str">
            <v>3 meses y 0 días</v>
          </cell>
          <cell r="N100" t="e">
            <v>#N/A</v>
          </cell>
          <cell r="O100" t="e">
            <v>#N/A</v>
          </cell>
          <cell r="P100" t="e">
            <v>#N/A</v>
          </cell>
          <cell r="Q100" t="e">
            <v>#N/A</v>
          </cell>
          <cell r="R100">
            <v>46016</v>
          </cell>
        </row>
        <row r="101">
          <cell r="B101" t="str">
            <v>335-2025</v>
          </cell>
          <cell r="C101">
            <v>0</v>
          </cell>
          <cell r="D101" t="str">
            <v xml:space="preserve">ADICIÓN Y PRORROGA </v>
          </cell>
          <cell r="E101" t="e">
            <v>#N/A</v>
          </cell>
          <cell r="F101" t="e">
            <v>#N/A</v>
          </cell>
          <cell r="G101" t="e">
            <v>#N/A</v>
          </cell>
          <cell r="H101">
            <v>0</v>
          </cell>
          <cell r="I101" t="e">
            <v>#N/A</v>
          </cell>
          <cell r="J101" t="e">
            <v>#N/A</v>
          </cell>
          <cell r="K101" t="e">
            <v>#N/A</v>
          </cell>
          <cell r="L101" t="e">
            <v>#N/A</v>
          </cell>
          <cell r="M101" t="e">
            <v>#N/A</v>
          </cell>
          <cell r="N101" t="e">
            <v>#N/A</v>
          </cell>
          <cell r="O101" t="e">
            <v>#N/A</v>
          </cell>
          <cell r="P101" t="e">
            <v>#N/A</v>
          </cell>
          <cell r="Q101" t="e">
            <v>#N/A</v>
          </cell>
          <cell r="R101" t="e">
            <v>#N/A</v>
          </cell>
        </row>
        <row r="102">
          <cell r="B102" t="str">
            <v>337-2025</v>
          </cell>
          <cell r="C102">
            <v>25500000</v>
          </cell>
          <cell r="D102" t="str">
            <v xml:space="preserve">ADICIÓN Y PRORROGA </v>
          </cell>
          <cell r="E102">
            <v>45925</v>
          </cell>
          <cell r="F102">
            <v>1818</v>
          </cell>
          <cell r="G102">
            <v>45918</v>
          </cell>
          <cell r="H102">
            <v>25500000</v>
          </cell>
          <cell r="I102">
            <v>45918</v>
          </cell>
          <cell r="J102" t="e">
            <v>#N/A</v>
          </cell>
          <cell r="K102">
            <v>45925</v>
          </cell>
          <cell r="L102">
            <v>90</v>
          </cell>
          <cell r="M102" t="str">
            <v>3 meses y 0 días</v>
          </cell>
          <cell r="N102" t="e">
            <v>#N/A</v>
          </cell>
          <cell r="O102" t="e">
            <v>#N/A</v>
          </cell>
          <cell r="P102" t="e">
            <v>#N/A</v>
          </cell>
          <cell r="Q102" t="e">
            <v>#N/A</v>
          </cell>
          <cell r="R102">
            <v>46020</v>
          </cell>
        </row>
        <row r="103">
          <cell r="B103" t="str">
            <v>339-2025</v>
          </cell>
          <cell r="C103">
            <v>8928000</v>
          </cell>
          <cell r="D103" t="str">
            <v xml:space="preserve">ADICIÓN Y PRORROGA </v>
          </cell>
          <cell r="E103">
            <v>45924</v>
          </cell>
          <cell r="F103">
            <v>1795</v>
          </cell>
          <cell r="G103">
            <v>45915</v>
          </cell>
          <cell r="H103">
            <v>8928000</v>
          </cell>
          <cell r="I103">
            <v>45915</v>
          </cell>
          <cell r="J103" t="e">
            <v>#N/A</v>
          </cell>
          <cell r="K103">
            <v>45924</v>
          </cell>
          <cell r="L103">
            <v>90</v>
          </cell>
          <cell r="M103" t="str">
            <v>3 meses y 0 días</v>
          </cell>
          <cell r="N103" t="e">
            <v>#N/A</v>
          </cell>
          <cell r="O103" t="e">
            <v>#N/A</v>
          </cell>
          <cell r="P103" t="e">
            <v>#N/A</v>
          </cell>
          <cell r="Q103" t="e">
            <v>#N/A</v>
          </cell>
          <cell r="R103">
            <v>46015</v>
          </cell>
        </row>
        <row r="104">
          <cell r="B104" t="str">
            <v>340-2025</v>
          </cell>
          <cell r="C104">
            <v>8928000</v>
          </cell>
          <cell r="D104" t="str">
            <v xml:space="preserve">ADICIÓN Y PRORROGA </v>
          </cell>
          <cell r="E104">
            <v>45924</v>
          </cell>
          <cell r="F104">
            <v>1794</v>
          </cell>
          <cell r="G104">
            <v>45915</v>
          </cell>
          <cell r="H104">
            <v>8928000</v>
          </cell>
          <cell r="I104">
            <v>45915</v>
          </cell>
          <cell r="J104" t="e">
            <v>#N/A</v>
          </cell>
          <cell r="K104">
            <v>45924</v>
          </cell>
          <cell r="L104">
            <v>90</v>
          </cell>
          <cell r="M104" t="str">
            <v>3 meses y 0 días</v>
          </cell>
          <cell r="N104" t="e">
            <v>#N/A</v>
          </cell>
          <cell r="O104" t="e">
            <v>#N/A</v>
          </cell>
          <cell r="P104" t="e">
            <v>#N/A</v>
          </cell>
          <cell r="Q104" t="e">
            <v>#N/A</v>
          </cell>
          <cell r="R104">
            <v>46015</v>
          </cell>
        </row>
        <row r="105">
          <cell r="B105" t="str">
            <v>343-2025</v>
          </cell>
          <cell r="C105">
            <v>16905000</v>
          </cell>
          <cell r="D105" t="str">
            <v xml:space="preserve">ADICIÓN Y PRORROGA </v>
          </cell>
          <cell r="E105">
            <v>45924</v>
          </cell>
          <cell r="F105">
            <v>1796</v>
          </cell>
          <cell r="G105">
            <v>45915</v>
          </cell>
          <cell r="H105">
            <v>16905000</v>
          </cell>
          <cell r="I105">
            <v>45915</v>
          </cell>
          <cell r="J105" t="e">
            <v>#N/A</v>
          </cell>
          <cell r="K105">
            <v>45924</v>
          </cell>
          <cell r="L105">
            <v>90</v>
          </cell>
          <cell r="M105" t="str">
            <v>3 meses y 0 días</v>
          </cell>
          <cell r="N105" t="e">
            <v>#N/A</v>
          </cell>
          <cell r="O105" t="e">
            <v>#N/A</v>
          </cell>
          <cell r="P105" t="e">
            <v>#N/A</v>
          </cell>
          <cell r="Q105" t="e">
            <v>#N/A</v>
          </cell>
          <cell r="R105">
            <v>46015</v>
          </cell>
        </row>
        <row r="106">
          <cell r="B106" t="str">
            <v>345-2025</v>
          </cell>
          <cell r="C106">
            <v>23064000</v>
          </cell>
          <cell r="D106" t="str">
            <v xml:space="preserve">ADICIÓN Y PRORROGA </v>
          </cell>
          <cell r="E106">
            <v>45924</v>
          </cell>
          <cell r="F106">
            <v>1797</v>
          </cell>
          <cell r="G106">
            <v>45915</v>
          </cell>
          <cell r="H106">
            <v>23064000</v>
          </cell>
          <cell r="I106">
            <v>45915</v>
          </cell>
          <cell r="J106" t="e">
            <v>#N/A</v>
          </cell>
          <cell r="K106">
            <v>45924</v>
          </cell>
          <cell r="L106">
            <v>90</v>
          </cell>
          <cell r="M106" t="str">
            <v>3 meses y 0 días</v>
          </cell>
          <cell r="N106" t="e">
            <v>#N/A</v>
          </cell>
          <cell r="O106" t="e">
            <v>#N/A</v>
          </cell>
          <cell r="P106" t="e">
            <v>#N/A</v>
          </cell>
          <cell r="Q106" t="e">
            <v>#N/A</v>
          </cell>
          <cell r="R106">
            <v>46015</v>
          </cell>
        </row>
        <row r="107">
          <cell r="B107" t="str">
            <v>346-2025</v>
          </cell>
          <cell r="C107">
            <v>0</v>
          </cell>
          <cell r="D107" t="str">
            <v xml:space="preserve">ADICIÓN Y PRORROGA </v>
          </cell>
          <cell r="E107" t="e">
            <v>#N/A</v>
          </cell>
          <cell r="F107" t="e">
            <v>#N/A</v>
          </cell>
          <cell r="G107" t="e">
            <v>#N/A</v>
          </cell>
          <cell r="H107">
            <v>0</v>
          </cell>
          <cell r="I107" t="e">
            <v>#N/A</v>
          </cell>
          <cell r="J107" t="e">
            <v>#N/A</v>
          </cell>
          <cell r="K107" t="e">
            <v>#N/A</v>
          </cell>
          <cell r="L107" t="e">
            <v>#N/A</v>
          </cell>
          <cell r="M107" t="e">
            <v>#N/A</v>
          </cell>
          <cell r="N107" t="e">
            <v>#N/A</v>
          </cell>
          <cell r="O107" t="e">
            <v>#N/A</v>
          </cell>
          <cell r="P107" t="e">
            <v>#N/A</v>
          </cell>
          <cell r="Q107" t="e">
            <v>#N/A</v>
          </cell>
          <cell r="R107" t="e">
            <v>#N/A</v>
          </cell>
        </row>
        <row r="108">
          <cell r="B108" t="str">
            <v>347-2025</v>
          </cell>
          <cell r="C108">
            <v>16915996</v>
          </cell>
          <cell r="D108" t="str">
            <v xml:space="preserve">ADICIÓN Y PRORROGA </v>
          </cell>
          <cell r="E108">
            <v>45944</v>
          </cell>
          <cell r="F108">
            <v>1985</v>
          </cell>
          <cell r="G108">
            <v>45930</v>
          </cell>
          <cell r="H108">
            <v>16915996</v>
          </cell>
          <cell r="I108">
            <v>45930</v>
          </cell>
          <cell r="J108" t="e">
            <v>#N/A</v>
          </cell>
          <cell r="K108">
            <v>45944</v>
          </cell>
          <cell r="L108">
            <v>66</v>
          </cell>
          <cell r="M108" t="str">
            <v>2 meses y 6 días</v>
          </cell>
          <cell r="N108" t="e">
            <v>#N/A</v>
          </cell>
          <cell r="O108" t="e">
            <v>#N/A</v>
          </cell>
          <cell r="P108" t="e">
            <v>#N/A</v>
          </cell>
          <cell r="Q108" t="e">
            <v>#N/A</v>
          </cell>
          <cell r="R108">
            <v>46022</v>
          </cell>
        </row>
        <row r="109">
          <cell r="B109" t="str">
            <v>348-2025</v>
          </cell>
          <cell r="C109">
            <v>0</v>
          </cell>
          <cell r="D109" t="str">
            <v xml:space="preserve">ADICIÓN Y PRORROGA </v>
          </cell>
          <cell r="E109" t="e">
            <v>#N/A</v>
          </cell>
          <cell r="F109" t="e">
            <v>#N/A</v>
          </cell>
          <cell r="G109" t="e">
            <v>#N/A</v>
          </cell>
          <cell r="H109">
            <v>0</v>
          </cell>
          <cell r="I109" t="e">
            <v>#N/A</v>
          </cell>
          <cell r="J109" t="e">
            <v>#N/A</v>
          </cell>
          <cell r="K109" t="e">
            <v>#N/A</v>
          </cell>
          <cell r="L109" t="e">
            <v>#N/A</v>
          </cell>
          <cell r="M109" t="e">
            <v>#N/A</v>
          </cell>
          <cell r="N109" t="e">
            <v>#N/A</v>
          </cell>
          <cell r="O109" t="e">
            <v>#N/A</v>
          </cell>
          <cell r="P109" t="e">
            <v>#N/A</v>
          </cell>
          <cell r="Q109" t="e">
            <v>#N/A</v>
          </cell>
          <cell r="R109" t="e">
            <v>#N/A</v>
          </cell>
        </row>
        <row r="110">
          <cell r="B110" t="str">
            <v>350-2025</v>
          </cell>
          <cell r="C110">
            <v>14587100</v>
          </cell>
          <cell r="D110" t="str">
            <v xml:space="preserve">ADICIÓN Y PRORROGA </v>
          </cell>
          <cell r="E110">
            <v>45930</v>
          </cell>
          <cell r="F110">
            <v>1950</v>
          </cell>
          <cell r="G110">
            <v>45929</v>
          </cell>
          <cell r="H110">
            <v>14587100</v>
          </cell>
          <cell r="I110">
            <v>45929</v>
          </cell>
          <cell r="J110" t="e">
            <v>#N/A</v>
          </cell>
          <cell r="K110">
            <v>45930</v>
          </cell>
          <cell r="L110">
            <v>75</v>
          </cell>
          <cell r="M110" t="str">
            <v>2 meses y 15 días</v>
          </cell>
          <cell r="N110" t="e">
            <v>#N/A</v>
          </cell>
          <cell r="O110" t="e">
            <v>#N/A</v>
          </cell>
          <cell r="P110" t="e">
            <v>#N/A</v>
          </cell>
          <cell r="Q110" t="e">
            <v>#N/A</v>
          </cell>
          <cell r="R110">
            <v>46022</v>
          </cell>
        </row>
        <row r="111">
          <cell r="B111" t="str">
            <v>351-2025</v>
          </cell>
          <cell r="C111">
            <v>8233600</v>
          </cell>
          <cell r="D111" t="str">
            <v xml:space="preserve">ADICIÓN Y PRORROGA </v>
          </cell>
          <cell r="E111">
            <v>45932</v>
          </cell>
          <cell r="F111">
            <v>1969</v>
          </cell>
          <cell r="G111">
            <v>45930</v>
          </cell>
          <cell r="H111">
            <v>8233600</v>
          </cell>
          <cell r="I111">
            <v>45932</v>
          </cell>
          <cell r="J111" t="e">
            <v>#N/A</v>
          </cell>
          <cell r="K111">
            <v>45930</v>
          </cell>
          <cell r="L111">
            <v>83</v>
          </cell>
          <cell r="M111" t="str">
            <v>2 meses y 23 días</v>
          </cell>
          <cell r="N111" t="e">
            <v>#N/A</v>
          </cell>
          <cell r="O111" t="e">
            <v>#N/A</v>
          </cell>
          <cell r="P111" t="e">
            <v>#N/A</v>
          </cell>
          <cell r="Q111" t="e">
            <v>#N/A</v>
          </cell>
          <cell r="R111">
            <v>46022</v>
          </cell>
        </row>
        <row r="112">
          <cell r="B112" t="str">
            <v>354-2025-C1</v>
          </cell>
          <cell r="C112">
            <v>15590167</v>
          </cell>
          <cell r="D112" t="str">
            <v xml:space="preserve">ADICIÓN Y PRORROGA </v>
          </cell>
          <cell r="E112">
            <v>45937</v>
          </cell>
          <cell r="F112">
            <v>2026</v>
          </cell>
          <cell r="G112">
            <v>45932</v>
          </cell>
          <cell r="H112">
            <v>15590167</v>
          </cell>
          <cell r="I112">
            <v>45932</v>
          </cell>
          <cell r="J112" t="e">
            <v>#N/A</v>
          </cell>
          <cell r="K112">
            <v>45937</v>
          </cell>
          <cell r="L112">
            <v>83</v>
          </cell>
          <cell r="M112" t="str">
            <v>2 meses y 23 días</v>
          </cell>
          <cell r="N112" t="e">
            <v>#N/A</v>
          </cell>
          <cell r="O112" t="e">
            <v>#N/A</v>
          </cell>
          <cell r="P112" t="e">
            <v>#N/A</v>
          </cell>
          <cell r="Q112" t="e">
            <v>#N/A</v>
          </cell>
          <cell r="R112">
            <v>46022</v>
          </cell>
        </row>
        <row r="113">
          <cell r="B113" t="str">
            <v>355-2025-C1</v>
          </cell>
          <cell r="C113">
            <v>13148333</v>
          </cell>
          <cell r="D113" t="str">
            <v xml:space="preserve">ADICIÓN Y PRORROGA </v>
          </cell>
          <cell r="E113">
            <v>45940</v>
          </cell>
          <cell r="F113">
            <v>1889</v>
          </cell>
          <cell r="G113">
            <v>45929</v>
          </cell>
          <cell r="H113">
            <v>13148333</v>
          </cell>
          <cell r="I113">
            <v>45929</v>
          </cell>
          <cell r="J113" t="e">
            <v>#N/A</v>
          </cell>
          <cell r="K113">
            <v>45940</v>
          </cell>
          <cell r="L113">
            <v>70</v>
          </cell>
          <cell r="M113" t="str">
            <v>2 meses y 10 días</v>
          </cell>
          <cell r="N113" t="e">
            <v>#N/A</v>
          </cell>
          <cell r="O113" t="e">
            <v>#N/A</v>
          </cell>
          <cell r="P113" t="e">
            <v>#N/A</v>
          </cell>
          <cell r="Q113" t="e">
            <v>#N/A</v>
          </cell>
          <cell r="R113">
            <v>46022</v>
          </cell>
        </row>
        <row r="114">
          <cell r="B114" t="str">
            <v>359-2025</v>
          </cell>
          <cell r="C114">
            <v>0</v>
          </cell>
          <cell r="D114" t="str">
            <v xml:space="preserve">ADICIÓN Y PRORROGA </v>
          </cell>
          <cell r="E114">
            <v>45946</v>
          </cell>
          <cell r="F114">
            <v>2005</v>
          </cell>
          <cell r="G114">
            <v>45930</v>
          </cell>
          <cell r="H114">
            <v>4662400</v>
          </cell>
          <cell r="I114">
            <v>45930</v>
          </cell>
          <cell r="J114" t="e">
            <v>#N/A</v>
          </cell>
          <cell r="K114">
            <v>45946</v>
          </cell>
          <cell r="L114">
            <v>47</v>
          </cell>
          <cell r="M114" t="str">
            <v>1 meses y 17 días</v>
          </cell>
          <cell r="N114" t="e">
            <v>#N/A</v>
          </cell>
          <cell r="O114" t="e">
            <v>#N/A</v>
          </cell>
          <cell r="P114" t="e">
            <v>#N/A</v>
          </cell>
          <cell r="Q114" t="e">
            <v>#N/A</v>
          </cell>
          <cell r="R114">
            <v>46022</v>
          </cell>
        </row>
        <row r="115">
          <cell r="B115" t="str">
            <v>362-2025</v>
          </cell>
          <cell r="C115">
            <v>23064000</v>
          </cell>
          <cell r="D115" t="str">
            <v xml:space="preserve">ADICIÓN Y PRORROGA </v>
          </cell>
          <cell r="E115">
            <v>45946</v>
          </cell>
          <cell r="F115">
            <v>1983</v>
          </cell>
          <cell r="G115">
            <v>45930</v>
          </cell>
          <cell r="H115">
            <v>23064000</v>
          </cell>
          <cell r="I115">
            <v>45930</v>
          </cell>
          <cell r="J115" t="e">
            <v>#N/A</v>
          </cell>
          <cell r="K115">
            <v>45946</v>
          </cell>
          <cell r="L115">
            <v>67</v>
          </cell>
          <cell r="M115" t="str">
            <v>2 meses y 7 días</v>
          </cell>
          <cell r="N115" t="e">
            <v>#N/A</v>
          </cell>
          <cell r="O115" t="e">
            <v>#N/A</v>
          </cell>
          <cell r="P115" t="e">
            <v>#N/A</v>
          </cell>
          <cell r="Q115" t="e">
            <v>#N/A</v>
          </cell>
          <cell r="R115">
            <v>46022</v>
          </cell>
        </row>
        <row r="116">
          <cell r="B116" t="str">
            <v>364-2025</v>
          </cell>
          <cell r="C116">
            <v>0</v>
          </cell>
          <cell r="D116" t="str">
            <v xml:space="preserve">ADICIÓN Y PRORROGA </v>
          </cell>
          <cell r="E116" t="e">
            <v>#N/A</v>
          </cell>
          <cell r="F116" t="e">
            <v>#N/A</v>
          </cell>
          <cell r="G116" t="e">
            <v>#N/A</v>
          </cell>
          <cell r="H116">
            <v>0</v>
          </cell>
          <cell r="I116" t="e">
            <v>#N/A</v>
          </cell>
          <cell r="J116" t="e">
            <v>#N/A</v>
          </cell>
          <cell r="K116" t="e">
            <v>#N/A</v>
          </cell>
          <cell r="L116" t="e">
            <v>#N/A</v>
          </cell>
          <cell r="M116" t="e">
            <v>#N/A</v>
          </cell>
          <cell r="N116" t="e">
            <v>#N/A</v>
          </cell>
          <cell r="O116" t="e">
            <v>#N/A</v>
          </cell>
          <cell r="P116" t="e">
            <v>#N/A</v>
          </cell>
          <cell r="Q116" t="e">
            <v>#N/A</v>
          </cell>
          <cell r="R116" t="e">
            <v>#N/A</v>
          </cell>
        </row>
        <row r="117">
          <cell r="B117" t="str">
            <v>365-2025</v>
          </cell>
          <cell r="C117">
            <v>14751000</v>
          </cell>
          <cell r="D117" t="str">
            <v xml:space="preserve">ADICIÓN Y PRORROGA </v>
          </cell>
          <cell r="E117">
            <v>45925</v>
          </cell>
          <cell r="F117">
            <v>1828</v>
          </cell>
          <cell r="G117">
            <v>45918</v>
          </cell>
          <cell r="H117">
            <v>14751000</v>
          </cell>
          <cell r="I117">
            <v>45918</v>
          </cell>
          <cell r="J117" t="e">
            <v>#N/A</v>
          </cell>
          <cell r="K117">
            <v>45925</v>
          </cell>
          <cell r="L117">
            <v>90</v>
          </cell>
          <cell r="M117" t="str">
            <v>3 meses y 0 días</v>
          </cell>
          <cell r="N117" t="e">
            <v>#N/A</v>
          </cell>
          <cell r="O117" t="e">
            <v>#N/A</v>
          </cell>
          <cell r="P117" t="e">
            <v>#N/A</v>
          </cell>
          <cell r="Q117" t="e">
            <v>#N/A</v>
          </cell>
          <cell r="R117">
            <v>46022</v>
          </cell>
        </row>
        <row r="118">
          <cell r="B118" t="str">
            <v>367-2025</v>
          </cell>
          <cell r="C118">
            <v>0</v>
          </cell>
          <cell r="D118" t="str">
            <v xml:space="preserve">ADICIÓN Y PRORROGA </v>
          </cell>
          <cell r="E118">
            <v>45945</v>
          </cell>
          <cell r="F118">
            <v>2007</v>
          </cell>
          <cell r="G118">
            <v>45930</v>
          </cell>
          <cell r="H118">
            <v>5059200</v>
          </cell>
          <cell r="I118">
            <v>45930</v>
          </cell>
          <cell r="J118" t="e">
            <v>#N/A</v>
          </cell>
          <cell r="K118">
            <v>45945</v>
          </cell>
          <cell r="L118">
            <v>51</v>
          </cell>
          <cell r="M118" t="str">
            <v>1 meses y 21 días</v>
          </cell>
          <cell r="N118" t="e">
            <v>#N/A</v>
          </cell>
          <cell r="O118" t="e">
            <v>#N/A</v>
          </cell>
          <cell r="P118" t="e">
            <v>#N/A</v>
          </cell>
          <cell r="Q118" t="e">
            <v>#N/A</v>
          </cell>
          <cell r="R118">
            <v>46022</v>
          </cell>
        </row>
        <row r="119">
          <cell r="B119" t="str">
            <v>370-2025</v>
          </cell>
          <cell r="C119">
            <v>8332800</v>
          </cell>
          <cell r="D119" t="str">
            <v xml:space="preserve">ADICIÓN Y PRORROGA </v>
          </cell>
          <cell r="E119">
            <v>45930</v>
          </cell>
          <cell r="F119">
            <v>1961</v>
          </cell>
          <cell r="G119">
            <v>45930</v>
          </cell>
          <cell r="H119">
            <v>8332800</v>
          </cell>
          <cell r="I119">
            <v>45930</v>
          </cell>
          <cell r="J119" t="e">
            <v>#N/A</v>
          </cell>
          <cell r="K119">
            <v>45930</v>
          </cell>
          <cell r="L119">
            <v>84</v>
          </cell>
          <cell r="M119" t="str">
            <v>2 meses y 24 días</v>
          </cell>
          <cell r="N119" t="e">
            <v>#N/A</v>
          </cell>
          <cell r="O119" t="e">
            <v>#N/A</v>
          </cell>
          <cell r="P119" t="e">
            <v>#N/A</v>
          </cell>
          <cell r="Q119" t="e">
            <v>#N/A</v>
          </cell>
          <cell r="R119">
            <v>46022</v>
          </cell>
        </row>
        <row r="120">
          <cell r="B120" t="str">
            <v>371-2025</v>
          </cell>
          <cell r="C120">
            <v>23064000</v>
          </cell>
          <cell r="D120" t="str">
            <v xml:space="preserve">ADICIÓN Y PRORROGA </v>
          </cell>
          <cell r="E120">
            <v>45930</v>
          </cell>
          <cell r="F120">
            <v>1951</v>
          </cell>
          <cell r="G120">
            <v>45929</v>
          </cell>
          <cell r="H120">
            <v>23064000</v>
          </cell>
          <cell r="I120">
            <v>45929</v>
          </cell>
          <cell r="J120" t="e">
            <v>#N/A</v>
          </cell>
          <cell r="K120">
            <v>45930</v>
          </cell>
          <cell r="L120">
            <v>90</v>
          </cell>
          <cell r="M120" t="str">
            <v>3 meses y 0 días</v>
          </cell>
          <cell r="N120" t="e">
            <v>#N/A</v>
          </cell>
          <cell r="O120" t="e">
            <v>#N/A</v>
          </cell>
          <cell r="P120" t="e">
            <v>#N/A</v>
          </cell>
          <cell r="Q120" t="e">
            <v>#N/A</v>
          </cell>
          <cell r="R120">
            <v>46021</v>
          </cell>
        </row>
        <row r="121">
          <cell r="B121" t="str">
            <v>372-2025</v>
          </cell>
          <cell r="C121">
            <v>8928000</v>
          </cell>
          <cell r="D121" t="str">
            <v xml:space="preserve">ADICIÓN Y PRORROGA </v>
          </cell>
          <cell r="E121">
            <v>45925</v>
          </cell>
          <cell r="F121">
            <v>1829</v>
          </cell>
          <cell r="G121">
            <v>45918</v>
          </cell>
          <cell r="H121">
            <v>8928000</v>
          </cell>
          <cell r="I121">
            <v>45918</v>
          </cell>
          <cell r="J121" t="e">
            <v>#N/A</v>
          </cell>
          <cell r="K121">
            <v>45925</v>
          </cell>
          <cell r="L121">
            <v>90</v>
          </cell>
          <cell r="M121" t="str">
            <v>3 meses y 0 días</v>
          </cell>
          <cell r="N121" t="e">
            <v>#N/A</v>
          </cell>
          <cell r="O121" t="e">
            <v>#N/A</v>
          </cell>
          <cell r="P121" t="e">
            <v>#N/A</v>
          </cell>
          <cell r="Q121" t="e">
            <v>#N/A</v>
          </cell>
          <cell r="R121">
            <v>46022</v>
          </cell>
        </row>
        <row r="122">
          <cell r="B122" t="str">
            <v>373-2025</v>
          </cell>
          <cell r="C122">
            <v>7340800</v>
          </cell>
          <cell r="D122" t="str">
            <v xml:space="preserve">ADICIÓN Y PRORROGA </v>
          </cell>
          <cell r="E122">
            <v>45908</v>
          </cell>
          <cell r="F122">
            <v>1830</v>
          </cell>
          <cell r="G122">
            <v>45918</v>
          </cell>
          <cell r="H122">
            <v>7340800</v>
          </cell>
          <cell r="I122">
            <v>45918</v>
          </cell>
          <cell r="J122" t="e">
            <v>#N/A</v>
          </cell>
          <cell r="K122">
            <v>45908</v>
          </cell>
          <cell r="L122">
            <v>74</v>
          </cell>
          <cell r="M122" t="str">
            <v>2 meses y 14 días</v>
          </cell>
          <cell r="N122">
            <v>23</v>
          </cell>
          <cell r="O122">
            <v>1</v>
          </cell>
          <cell r="P122">
            <v>45908</v>
          </cell>
          <cell r="Q122" t="e">
            <v>#N/A</v>
          </cell>
          <cell r="R122" t="str">
            <v>31/1272025</v>
          </cell>
        </row>
        <row r="123">
          <cell r="B123" t="str">
            <v>374-2025</v>
          </cell>
          <cell r="C123">
            <v>8729600</v>
          </cell>
          <cell r="D123" t="str">
            <v xml:space="preserve">ADICIÓN Y PRORROGA </v>
          </cell>
          <cell r="E123">
            <v>45931</v>
          </cell>
          <cell r="F123">
            <v>1958</v>
          </cell>
          <cell r="G123">
            <v>45930</v>
          </cell>
          <cell r="H123">
            <v>8729600</v>
          </cell>
          <cell r="I123">
            <v>45930</v>
          </cell>
          <cell r="J123" t="e">
            <v>#N/A</v>
          </cell>
          <cell r="K123">
            <v>45931</v>
          </cell>
          <cell r="L123">
            <v>88</v>
          </cell>
          <cell r="M123" t="str">
            <v>2 meses y 28 días</v>
          </cell>
          <cell r="N123" t="e">
            <v>#N/A</v>
          </cell>
          <cell r="O123" t="e">
            <v>#N/A</v>
          </cell>
          <cell r="P123" t="e">
            <v>#N/A</v>
          </cell>
          <cell r="Q123" t="e">
            <v>#N/A</v>
          </cell>
          <cell r="R123">
            <v>46022</v>
          </cell>
        </row>
        <row r="124">
          <cell r="B124" t="str">
            <v>375-2025</v>
          </cell>
          <cell r="C124">
            <v>0</v>
          </cell>
          <cell r="D124" t="str">
            <v xml:space="preserve">ADICIÓN Y PRORROGA </v>
          </cell>
          <cell r="E124">
            <v>45925</v>
          </cell>
          <cell r="F124">
            <v>1854</v>
          </cell>
          <cell r="G124">
            <v>45919</v>
          </cell>
          <cell r="H124">
            <v>8928000</v>
          </cell>
          <cell r="I124">
            <v>45919</v>
          </cell>
          <cell r="J124" t="e">
            <v>#N/A</v>
          </cell>
          <cell r="K124">
            <v>45925</v>
          </cell>
          <cell r="L124">
            <v>90</v>
          </cell>
          <cell r="M124" t="str">
            <v>3 meses y 0 días</v>
          </cell>
          <cell r="N124" t="e">
            <v>#N/A</v>
          </cell>
          <cell r="O124" t="e">
            <v>#N/A</v>
          </cell>
          <cell r="P124" t="e">
            <v>#N/A</v>
          </cell>
          <cell r="Q124" t="e">
            <v>#N/A</v>
          </cell>
          <cell r="R124">
            <v>46020</v>
          </cell>
        </row>
        <row r="125">
          <cell r="B125" t="str">
            <v>376-2025</v>
          </cell>
          <cell r="C125">
            <v>0</v>
          </cell>
          <cell r="D125" t="str">
            <v xml:space="preserve">ADICIÓN Y PRORROGA </v>
          </cell>
          <cell r="E125">
            <v>45947</v>
          </cell>
          <cell r="F125">
            <v>2006</v>
          </cell>
          <cell r="G125">
            <v>45930</v>
          </cell>
          <cell r="H125">
            <v>4364800</v>
          </cell>
          <cell r="I125">
            <v>45930</v>
          </cell>
          <cell r="J125" t="e">
            <v>#N/A</v>
          </cell>
          <cell r="K125">
            <v>45947</v>
          </cell>
          <cell r="L125">
            <v>44</v>
          </cell>
          <cell r="M125" t="str">
            <v>1 meses y 14 días</v>
          </cell>
          <cell r="N125" t="e">
            <v>#N/A</v>
          </cell>
          <cell r="O125" t="e">
            <v>#N/A</v>
          </cell>
          <cell r="P125" t="e">
            <v>#N/A</v>
          </cell>
          <cell r="Q125" t="e">
            <v>#N/A</v>
          </cell>
          <cell r="R125">
            <v>46022</v>
          </cell>
        </row>
        <row r="126">
          <cell r="B126" t="str">
            <v>378-2025</v>
          </cell>
          <cell r="C126">
            <v>20757600</v>
          </cell>
          <cell r="D126" t="str">
            <v xml:space="preserve">ADICIÓN Y PRORROGA </v>
          </cell>
          <cell r="E126">
            <v>45937</v>
          </cell>
          <cell r="F126">
            <v>1894</v>
          </cell>
          <cell r="G126">
            <v>45929</v>
          </cell>
          <cell r="H126">
            <v>20757600</v>
          </cell>
          <cell r="I126">
            <v>45929</v>
          </cell>
          <cell r="J126" t="e">
            <v>#N/A</v>
          </cell>
          <cell r="K126">
            <v>45937</v>
          </cell>
          <cell r="L126">
            <v>81</v>
          </cell>
          <cell r="M126" t="str">
            <v>2 meses y 21 días</v>
          </cell>
          <cell r="N126" t="e">
            <v>#N/A</v>
          </cell>
          <cell r="O126" t="e">
            <v>#N/A</v>
          </cell>
          <cell r="P126" t="e">
            <v>#N/A</v>
          </cell>
          <cell r="Q126" t="e">
            <v>#N/A</v>
          </cell>
          <cell r="R126">
            <v>46022</v>
          </cell>
        </row>
        <row r="127">
          <cell r="B127" t="str">
            <v>379-2025</v>
          </cell>
          <cell r="C127">
            <v>0</v>
          </cell>
          <cell r="D127" t="str">
            <v xml:space="preserve">ADICIÓN Y PRORROGA </v>
          </cell>
          <cell r="E127" t="e">
            <v>#N/A</v>
          </cell>
          <cell r="F127" t="e">
            <v>#N/A</v>
          </cell>
          <cell r="G127" t="e">
            <v>#N/A</v>
          </cell>
          <cell r="H127">
            <v>0</v>
          </cell>
          <cell r="I127" t="e">
            <v>#N/A</v>
          </cell>
          <cell r="J127" t="e">
            <v>#N/A</v>
          </cell>
          <cell r="K127" t="e">
            <v>#N/A</v>
          </cell>
          <cell r="L127" t="e">
            <v>#N/A</v>
          </cell>
          <cell r="M127" t="e">
            <v>#N/A</v>
          </cell>
          <cell r="N127" t="e">
            <v>#N/A</v>
          </cell>
          <cell r="O127" t="e">
            <v>#N/A</v>
          </cell>
          <cell r="P127" t="e">
            <v>#N/A</v>
          </cell>
          <cell r="Q127" t="e">
            <v>#N/A</v>
          </cell>
          <cell r="R127" t="e">
            <v>#N/A</v>
          </cell>
        </row>
        <row r="128">
          <cell r="B128" t="str">
            <v>380-2025</v>
          </cell>
          <cell r="C128">
            <v>10065633</v>
          </cell>
          <cell r="D128" t="str">
            <v xml:space="preserve">ADICIÓN Y PRORROGA </v>
          </cell>
          <cell r="E128">
            <v>45932</v>
          </cell>
          <cell r="F128">
            <v>1895</v>
          </cell>
          <cell r="G128">
            <v>45929</v>
          </cell>
          <cell r="H128">
            <v>10065633</v>
          </cell>
          <cell r="I128">
            <v>45929</v>
          </cell>
          <cell r="J128" t="e">
            <v>#N/A</v>
          </cell>
          <cell r="K128">
            <v>45932</v>
          </cell>
          <cell r="L128">
            <v>67</v>
          </cell>
          <cell r="M128" t="str">
            <v>2 meses y 7 días</v>
          </cell>
          <cell r="N128" t="e">
            <v>#N/A</v>
          </cell>
          <cell r="O128" t="e">
            <v>#N/A</v>
          </cell>
          <cell r="P128" t="e">
            <v>#N/A</v>
          </cell>
          <cell r="Q128" t="e">
            <v>#N/A</v>
          </cell>
          <cell r="R128">
            <v>46022</v>
          </cell>
        </row>
        <row r="129">
          <cell r="B129" t="str">
            <v>381-2025</v>
          </cell>
          <cell r="C129">
            <v>0</v>
          </cell>
          <cell r="D129" t="str">
            <v xml:space="preserve">ADICIÓN Y PRORROGA </v>
          </cell>
          <cell r="E129">
            <v>45945</v>
          </cell>
          <cell r="F129">
            <v>1896</v>
          </cell>
          <cell r="G129">
            <v>45929</v>
          </cell>
          <cell r="H129">
            <v>9016000</v>
          </cell>
          <cell r="I129">
            <v>45929</v>
          </cell>
          <cell r="J129" t="e">
            <v>#N/A</v>
          </cell>
          <cell r="K129">
            <v>45945</v>
          </cell>
          <cell r="L129">
            <v>48</v>
          </cell>
          <cell r="M129" t="str">
            <v>1 meses y 18 días</v>
          </cell>
          <cell r="N129" t="e">
            <v>#N/A</v>
          </cell>
          <cell r="O129" t="e">
            <v>#N/A</v>
          </cell>
          <cell r="P129" t="e">
            <v>#N/A</v>
          </cell>
          <cell r="Q129" t="e">
            <v>#N/A</v>
          </cell>
          <cell r="R129">
            <v>46022</v>
          </cell>
        </row>
        <row r="130">
          <cell r="B130" t="str">
            <v>385-2025</v>
          </cell>
          <cell r="C130">
            <v>16905000</v>
          </cell>
          <cell r="D130" t="str">
            <v xml:space="preserve">ADICIÓN Y PRORROGA </v>
          </cell>
          <cell r="E130">
            <v>45925</v>
          </cell>
          <cell r="F130">
            <v>1834</v>
          </cell>
          <cell r="G130">
            <v>45918</v>
          </cell>
          <cell r="H130">
            <v>16905000</v>
          </cell>
          <cell r="I130">
            <v>45918</v>
          </cell>
          <cell r="J130" t="e">
            <v>#N/A</v>
          </cell>
          <cell r="K130">
            <v>45925</v>
          </cell>
          <cell r="L130">
            <v>90</v>
          </cell>
          <cell r="M130" t="str">
            <v>3 meses y 0 días</v>
          </cell>
          <cell r="N130" t="e">
            <v>#N/A</v>
          </cell>
          <cell r="O130" t="e">
            <v>#N/A</v>
          </cell>
          <cell r="P130" t="e">
            <v>#N/A</v>
          </cell>
          <cell r="Q130" t="e">
            <v>#N/A</v>
          </cell>
          <cell r="R130">
            <v>46016</v>
          </cell>
        </row>
        <row r="131">
          <cell r="B131" t="str">
            <v>389-2025</v>
          </cell>
          <cell r="C131">
            <v>8928000</v>
          </cell>
          <cell r="D131" t="str">
            <v xml:space="preserve">ADICIÓN Y PRORROGA </v>
          </cell>
          <cell r="E131">
            <v>45923</v>
          </cell>
          <cell r="F131">
            <v>1835</v>
          </cell>
          <cell r="G131">
            <v>45918</v>
          </cell>
          <cell r="H131">
            <v>8928000</v>
          </cell>
          <cell r="I131">
            <v>45918</v>
          </cell>
          <cell r="J131" t="e">
            <v>#N/A</v>
          </cell>
          <cell r="K131">
            <v>45923</v>
          </cell>
          <cell r="L131">
            <v>90</v>
          </cell>
          <cell r="M131" t="str">
            <v>3 meses y 0 días</v>
          </cell>
          <cell r="N131" t="e">
            <v>#N/A</v>
          </cell>
          <cell r="O131" t="e">
            <v>#N/A</v>
          </cell>
          <cell r="P131" t="e">
            <v>#N/A</v>
          </cell>
          <cell r="Q131" t="e">
            <v>#N/A</v>
          </cell>
          <cell r="R131">
            <v>46021</v>
          </cell>
        </row>
        <row r="132">
          <cell r="B132" t="str">
            <v>391-2025</v>
          </cell>
          <cell r="C132">
            <v>6189000</v>
          </cell>
          <cell r="D132" t="str">
            <v xml:space="preserve">ADICIÓN Y PRORROGA </v>
          </cell>
          <cell r="E132">
            <v>45923</v>
          </cell>
          <cell r="F132">
            <v>1851</v>
          </cell>
          <cell r="G132">
            <v>45919</v>
          </cell>
          <cell r="H132">
            <v>6189000</v>
          </cell>
          <cell r="I132">
            <v>45919</v>
          </cell>
          <cell r="J132" t="e">
            <v>#N/A</v>
          </cell>
          <cell r="K132">
            <v>45923</v>
          </cell>
          <cell r="L132">
            <v>90</v>
          </cell>
          <cell r="M132" t="str">
            <v>3 meses y 0 días</v>
          </cell>
          <cell r="N132" t="e">
            <v>#N/A</v>
          </cell>
          <cell r="O132" t="e">
            <v>#N/A</v>
          </cell>
          <cell r="P132" t="e">
            <v>#N/A</v>
          </cell>
          <cell r="Q132" t="e">
            <v>#N/A</v>
          </cell>
          <cell r="R132">
            <v>46017</v>
          </cell>
        </row>
        <row r="133">
          <cell r="B133" t="str">
            <v>393-2025-C1</v>
          </cell>
          <cell r="C133">
            <v>11550000</v>
          </cell>
          <cell r="D133" t="str">
            <v xml:space="preserve">ADICIÓN Y PRORROGA </v>
          </cell>
          <cell r="E133">
            <v>45932</v>
          </cell>
          <cell r="F133">
            <v>1884</v>
          </cell>
          <cell r="G133">
            <v>45929</v>
          </cell>
          <cell r="H133">
            <v>11550000</v>
          </cell>
          <cell r="I133">
            <v>45929</v>
          </cell>
          <cell r="J133" t="e">
            <v>#N/A</v>
          </cell>
          <cell r="K133">
            <v>45932</v>
          </cell>
          <cell r="L133">
            <v>77</v>
          </cell>
          <cell r="M133" t="str">
            <v>2 meses y 17 días</v>
          </cell>
          <cell r="N133" t="e">
            <v>#N/A</v>
          </cell>
          <cell r="O133" t="e">
            <v>#N/A</v>
          </cell>
          <cell r="P133" t="e">
            <v>#N/A</v>
          </cell>
          <cell r="Q133" t="e">
            <v>#N/A</v>
          </cell>
          <cell r="R133" t="e">
            <v>#N/A</v>
          </cell>
        </row>
        <row r="134">
          <cell r="B134" t="str">
            <v>394-2025</v>
          </cell>
          <cell r="C134">
            <v>23064000</v>
          </cell>
          <cell r="D134" t="str">
            <v xml:space="preserve">ADICIÓN Y PRORROGA </v>
          </cell>
          <cell r="E134">
            <v>45925</v>
          </cell>
          <cell r="F134">
            <v>1855</v>
          </cell>
          <cell r="G134">
            <v>45919</v>
          </cell>
          <cell r="H134">
            <v>23064000</v>
          </cell>
          <cell r="I134">
            <v>45919</v>
          </cell>
          <cell r="J134" t="e">
            <v>#N/A</v>
          </cell>
          <cell r="K134">
            <v>45925</v>
          </cell>
          <cell r="L134">
            <v>90</v>
          </cell>
          <cell r="M134" t="str">
            <v>3 meses y 0 días</v>
          </cell>
          <cell r="N134" t="e">
            <v>#N/A</v>
          </cell>
          <cell r="O134" t="e">
            <v>#N/A</v>
          </cell>
          <cell r="P134" t="e">
            <v>#N/A</v>
          </cell>
          <cell r="Q134" t="e">
            <v>#N/A</v>
          </cell>
          <cell r="R134">
            <v>46018</v>
          </cell>
        </row>
        <row r="135">
          <cell r="B135" t="str">
            <v>399-2025</v>
          </cell>
          <cell r="C135">
            <v>0</v>
          </cell>
          <cell r="D135" t="str">
            <v xml:space="preserve">ADICIÓN Y PRORROGA </v>
          </cell>
          <cell r="E135" t="e">
            <v>#N/A</v>
          </cell>
          <cell r="F135" t="e">
            <v>#N/A</v>
          </cell>
          <cell r="G135" t="e">
            <v>#N/A</v>
          </cell>
          <cell r="H135">
            <v>0</v>
          </cell>
          <cell r="I135" t="e">
            <v>#N/A</v>
          </cell>
          <cell r="J135" t="e">
            <v>#N/A</v>
          </cell>
          <cell r="K135" t="e">
            <v>#N/A</v>
          </cell>
          <cell r="L135" t="e">
            <v>#N/A</v>
          </cell>
          <cell r="M135" t="e">
            <v>#N/A</v>
          </cell>
          <cell r="N135" t="e">
            <v>#N/A</v>
          </cell>
          <cell r="O135" t="e">
            <v>#N/A</v>
          </cell>
          <cell r="P135" t="e">
            <v>#N/A</v>
          </cell>
          <cell r="Q135" t="e">
            <v>#N/A</v>
          </cell>
          <cell r="R135" t="e">
            <v>#N/A</v>
          </cell>
        </row>
        <row r="136">
          <cell r="B136" t="str">
            <v>420-2025</v>
          </cell>
          <cell r="C136">
            <v>8928000</v>
          </cell>
          <cell r="D136" t="str">
            <v xml:space="preserve">ADICIÓN Y PRORROGA </v>
          </cell>
          <cell r="E136">
            <v>45923</v>
          </cell>
          <cell r="F136">
            <v>1836</v>
          </cell>
          <cell r="G136">
            <v>45918</v>
          </cell>
          <cell r="H136">
            <v>8928000</v>
          </cell>
          <cell r="I136">
            <v>45918</v>
          </cell>
          <cell r="J136" t="e">
            <v>#N/A</v>
          </cell>
          <cell r="K136">
            <v>45923</v>
          </cell>
          <cell r="L136">
            <v>90</v>
          </cell>
          <cell r="M136" t="str">
            <v>3 meses y 0 días</v>
          </cell>
          <cell r="N136" t="e">
            <v>#N/A</v>
          </cell>
          <cell r="O136" t="e">
            <v>#N/A</v>
          </cell>
          <cell r="P136" t="e">
            <v>#N/A</v>
          </cell>
          <cell r="Q136" t="e">
            <v>#N/A</v>
          </cell>
          <cell r="R136">
            <v>46017</v>
          </cell>
        </row>
        <row r="137">
          <cell r="B137" t="str">
            <v>427-2025</v>
          </cell>
          <cell r="C137">
            <v>0</v>
          </cell>
          <cell r="D137" t="str">
            <v xml:space="preserve">ADICIÓN Y PRORROGA </v>
          </cell>
          <cell r="E137" t="e">
            <v>#N/A</v>
          </cell>
          <cell r="F137" t="e">
            <v>#N/A</v>
          </cell>
          <cell r="G137" t="e">
            <v>#N/A</v>
          </cell>
          <cell r="H137">
            <v>0</v>
          </cell>
          <cell r="I137" t="e">
            <v>#N/A</v>
          </cell>
          <cell r="J137" t="e">
            <v>#N/A</v>
          </cell>
          <cell r="K137" t="e">
            <v>#N/A</v>
          </cell>
          <cell r="L137" t="e">
            <v>#N/A</v>
          </cell>
          <cell r="M137" t="e">
            <v>#N/A</v>
          </cell>
          <cell r="N137" t="e">
            <v>#N/A</v>
          </cell>
          <cell r="O137" t="e">
            <v>#N/A</v>
          </cell>
          <cell r="P137" t="e">
            <v>#N/A</v>
          </cell>
          <cell r="Q137" t="e">
            <v>#N/A</v>
          </cell>
          <cell r="R137" t="e">
            <v>#N/A</v>
          </cell>
        </row>
        <row r="138">
          <cell r="B138" t="str">
            <v>428-2025</v>
          </cell>
          <cell r="C138">
            <v>0</v>
          </cell>
          <cell r="D138" t="str">
            <v xml:space="preserve">ADICIÓN Y PRORROGA </v>
          </cell>
          <cell r="E138" t="e">
            <v>#N/A</v>
          </cell>
          <cell r="F138" t="e">
            <v>#N/A</v>
          </cell>
          <cell r="G138" t="e">
            <v>#N/A</v>
          </cell>
          <cell r="H138">
            <v>0</v>
          </cell>
          <cell r="I138" t="e">
            <v>#N/A</v>
          </cell>
          <cell r="J138" t="e">
            <v>#N/A</v>
          </cell>
          <cell r="K138" t="e">
            <v>#N/A</v>
          </cell>
          <cell r="L138" t="e">
            <v>#N/A</v>
          </cell>
          <cell r="M138" t="e">
            <v>#N/A</v>
          </cell>
          <cell r="N138" t="e">
            <v>#N/A</v>
          </cell>
          <cell r="O138" t="e">
            <v>#N/A</v>
          </cell>
          <cell r="P138" t="e">
            <v>#N/A</v>
          </cell>
          <cell r="Q138" t="e">
            <v>#N/A</v>
          </cell>
          <cell r="R138" t="e">
            <v>#N/A</v>
          </cell>
        </row>
        <row r="139">
          <cell r="B139" t="str">
            <v>430-2025</v>
          </cell>
          <cell r="C139">
            <v>9481867</v>
          </cell>
          <cell r="D139" t="str">
            <v xml:space="preserve">ADICIÓN Y PRORROGA </v>
          </cell>
          <cell r="E139">
            <v>45800</v>
          </cell>
          <cell r="F139">
            <v>1920</v>
          </cell>
          <cell r="G139">
            <v>45800</v>
          </cell>
          <cell r="H139">
            <v>9481867</v>
          </cell>
          <cell r="I139">
            <v>45806</v>
          </cell>
          <cell r="J139" t="e">
            <v>#N/A</v>
          </cell>
          <cell r="K139">
            <v>45800</v>
          </cell>
          <cell r="L139">
            <v>37</v>
          </cell>
          <cell r="M139" t="str">
            <v>1 meses y 7 días</v>
          </cell>
          <cell r="N139" t="e">
            <v>#N/A</v>
          </cell>
          <cell r="O139" t="e">
            <v>#N/A</v>
          </cell>
          <cell r="P139" t="e">
            <v>#N/A</v>
          </cell>
          <cell r="Q139" t="e">
            <v>#N/A</v>
          </cell>
          <cell r="R139">
            <v>45843</v>
          </cell>
        </row>
        <row r="140">
          <cell r="B140" t="str">
            <v>433-2025</v>
          </cell>
          <cell r="C140">
            <v>0</v>
          </cell>
          <cell r="D140" t="str">
            <v xml:space="preserve">ADICIÓN Y PRORROGA </v>
          </cell>
          <cell r="E140">
            <v>45950</v>
          </cell>
          <cell r="F140">
            <v>1898</v>
          </cell>
          <cell r="G140">
            <v>45929</v>
          </cell>
          <cell r="H140">
            <v>9994400</v>
          </cell>
          <cell r="I140">
            <v>45929</v>
          </cell>
          <cell r="J140" t="e">
            <v>#N/A</v>
          </cell>
          <cell r="K140">
            <v>45950</v>
          </cell>
          <cell r="L140">
            <v>39</v>
          </cell>
          <cell r="M140" t="str">
            <v>1 meses y 9 días</v>
          </cell>
          <cell r="N140" t="e">
            <v>#N/A</v>
          </cell>
          <cell r="O140" t="e">
            <v>#N/A</v>
          </cell>
          <cell r="P140" t="e">
            <v>#N/A</v>
          </cell>
          <cell r="Q140" t="e">
            <v>#N/A</v>
          </cell>
          <cell r="R140">
            <v>46022</v>
          </cell>
        </row>
        <row r="141">
          <cell r="B141" t="str">
            <v>435-2025-C1</v>
          </cell>
          <cell r="C141">
            <v>10366100</v>
          </cell>
          <cell r="D141" t="str">
            <v xml:space="preserve">ADICIÓN Y PRORROGA </v>
          </cell>
          <cell r="E141">
            <v>45932</v>
          </cell>
          <cell r="F141">
            <v>1899</v>
          </cell>
          <cell r="G141">
            <v>45929</v>
          </cell>
          <cell r="H141">
            <v>10366100</v>
          </cell>
          <cell r="I141">
            <v>45929</v>
          </cell>
          <cell r="J141" t="e">
            <v>#N/A</v>
          </cell>
          <cell r="K141">
            <v>45932</v>
          </cell>
          <cell r="L141">
            <v>69</v>
          </cell>
          <cell r="M141" t="str">
            <v>2 meses y 9 días</v>
          </cell>
          <cell r="N141" t="e">
            <v>#N/A</v>
          </cell>
          <cell r="O141" t="e">
            <v>#N/A</v>
          </cell>
          <cell r="P141" t="e">
            <v>#N/A</v>
          </cell>
          <cell r="Q141" t="e">
            <v>#N/A</v>
          </cell>
          <cell r="R141">
            <v>46022</v>
          </cell>
        </row>
        <row r="142">
          <cell r="B142" t="str">
            <v>437-2025</v>
          </cell>
          <cell r="C142">
            <v>8233600</v>
          </cell>
          <cell r="D142" t="str">
            <v xml:space="preserve">ADICIÓN Y PRORROGA </v>
          </cell>
          <cell r="E142">
            <v>45932</v>
          </cell>
          <cell r="F142">
            <v>1900</v>
          </cell>
          <cell r="G142">
            <v>45929</v>
          </cell>
          <cell r="H142">
            <v>8233600</v>
          </cell>
          <cell r="I142">
            <v>45929</v>
          </cell>
          <cell r="J142" t="e">
            <v>#N/A</v>
          </cell>
          <cell r="K142">
            <v>45932</v>
          </cell>
          <cell r="L142">
            <v>83</v>
          </cell>
          <cell r="M142" t="str">
            <v>2 meses y 23 días</v>
          </cell>
          <cell r="N142" t="e">
            <v>#N/A</v>
          </cell>
          <cell r="O142" t="e">
            <v>#N/A</v>
          </cell>
          <cell r="P142" t="e">
            <v>#N/A</v>
          </cell>
          <cell r="Q142" t="e">
            <v>#N/A</v>
          </cell>
          <cell r="R142">
            <v>46022</v>
          </cell>
        </row>
        <row r="143">
          <cell r="B143" t="str">
            <v>438-2025-C1</v>
          </cell>
          <cell r="C143">
            <v>21526400</v>
          </cell>
          <cell r="D143" t="str">
            <v xml:space="preserve">ADICIÓN Y PRORROGA </v>
          </cell>
          <cell r="E143">
            <v>45933</v>
          </cell>
          <cell r="F143">
            <v>1873</v>
          </cell>
          <cell r="G143">
            <v>45929</v>
          </cell>
          <cell r="H143">
            <v>21526400</v>
          </cell>
          <cell r="I143">
            <v>45929</v>
          </cell>
          <cell r="J143" t="e">
            <v>#N/A</v>
          </cell>
          <cell r="K143">
            <v>45933</v>
          </cell>
          <cell r="L143">
            <v>84</v>
          </cell>
          <cell r="M143" t="str">
            <v>2 meses y 24 días</v>
          </cell>
          <cell r="N143" t="e">
            <v>#N/A</v>
          </cell>
          <cell r="O143" t="e">
            <v>#N/A</v>
          </cell>
          <cell r="P143" t="e">
            <v>#N/A</v>
          </cell>
          <cell r="Q143" t="e">
            <v>#N/A</v>
          </cell>
          <cell r="R143">
            <v>46021</v>
          </cell>
        </row>
        <row r="144">
          <cell r="B144" t="str">
            <v>444-2025</v>
          </cell>
          <cell r="C144">
            <v>0</v>
          </cell>
          <cell r="D144" t="str">
            <v xml:space="preserve">ADICIÓN Y PRORROGA </v>
          </cell>
          <cell r="E144">
            <v>45950</v>
          </cell>
          <cell r="F144">
            <v>1901</v>
          </cell>
          <cell r="G144">
            <v>45929</v>
          </cell>
          <cell r="H144">
            <v>17395000</v>
          </cell>
          <cell r="I144">
            <v>45929</v>
          </cell>
          <cell r="J144" t="e">
            <v>#N/A</v>
          </cell>
          <cell r="K144">
            <v>45950</v>
          </cell>
          <cell r="L144">
            <v>49</v>
          </cell>
          <cell r="M144" t="str">
            <v>1 meses y 19 días</v>
          </cell>
          <cell r="N144" t="e">
            <v>#N/A</v>
          </cell>
          <cell r="O144" t="e">
            <v>#N/A</v>
          </cell>
          <cell r="P144" t="e">
            <v>#N/A</v>
          </cell>
          <cell r="Q144" t="e">
            <v>#N/A</v>
          </cell>
          <cell r="R144">
            <v>46022</v>
          </cell>
        </row>
        <row r="145">
          <cell r="B145" t="str">
            <v>448-2025</v>
          </cell>
          <cell r="C145">
            <v>14275333</v>
          </cell>
          <cell r="D145" t="str">
            <v xml:space="preserve">ADICIÓN Y PRORROGA </v>
          </cell>
          <cell r="E145">
            <v>45910</v>
          </cell>
          <cell r="F145">
            <v>1902</v>
          </cell>
          <cell r="G145">
            <v>45929</v>
          </cell>
          <cell r="H145">
            <v>14275333</v>
          </cell>
          <cell r="I145">
            <v>45929</v>
          </cell>
          <cell r="J145" t="e">
            <v>#N/A</v>
          </cell>
          <cell r="K145">
            <v>45910</v>
          </cell>
          <cell r="L145">
            <v>76</v>
          </cell>
          <cell r="M145" t="str">
            <v>2 meses y 16 días</v>
          </cell>
          <cell r="N145" t="e">
            <v>#N/A</v>
          </cell>
          <cell r="O145" t="e">
            <v>#N/A</v>
          </cell>
          <cell r="P145" t="e">
            <v>#N/A</v>
          </cell>
          <cell r="Q145" t="e">
            <v>#N/A</v>
          </cell>
          <cell r="R145">
            <v>46022</v>
          </cell>
        </row>
        <row r="146">
          <cell r="B146" t="str">
            <v>449-2025</v>
          </cell>
          <cell r="C146">
            <v>8828800</v>
          </cell>
          <cell r="D146" t="str">
            <v xml:space="preserve">ADICIÓN Y PRORROGA </v>
          </cell>
          <cell r="E146">
            <v>45931</v>
          </cell>
          <cell r="F146">
            <v>1903</v>
          </cell>
          <cell r="G146">
            <v>45929</v>
          </cell>
          <cell r="H146">
            <v>8828800</v>
          </cell>
          <cell r="I146">
            <v>45929</v>
          </cell>
          <cell r="J146" t="e">
            <v>#N/A</v>
          </cell>
          <cell r="K146">
            <v>45931</v>
          </cell>
          <cell r="L146">
            <v>89</v>
          </cell>
          <cell r="M146" t="str">
            <v>2 meses y 29 días</v>
          </cell>
          <cell r="N146" t="e">
            <v>#N/A</v>
          </cell>
          <cell r="O146" t="e">
            <v>#N/A</v>
          </cell>
          <cell r="P146" t="e">
            <v>#N/A</v>
          </cell>
          <cell r="Q146" t="e">
            <v>#N/A</v>
          </cell>
          <cell r="R146">
            <v>46021</v>
          </cell>
        </row>
        <row r="147">
          <cell r="B147" t="str">
            <v>454-2025</v>
          </cell>
          <cell r="C147">
            <v>15376000</v>
          </cell>
          <cell r="D147" t="str">
            <v xml:space="preserve">ADICIÓN Y PRORROGA </v>
          </cell>
          <cell r="E147">
            <v>45930</v>
          </cell>
          <cell r="F147">
            <v>1904</v>
          </cell>
          <cell r="G147">
            <v>45929</v>
          </cell>
          <cell r="H147">
            <v>15376000</v>
          </cell>
          <cell r="I147">
            <v>45929</v>
          </cell>
          <cell r="J147" t="e">
            <v>#N/A</v>
          </cell>
          <cell r="K147">
            <v>45930</v>
          </cell>
          <cell r="L147">
            <v>60</v>
          </cell>
          <cell r="M147" t="str">
            <v>2 meses y 0 días</v>
          </cell>
          <cell r="N147" t="e">
            <v>#N/A</v>
          </cell>
          <cell r="O147" t="e">
            <v>#N/A</v>
          </cell>
          <cell r="P147" t="e">
            <v>#N/A</v>
          </cell>
          <cell r="Q147" t="e">
            <v>#N/A</v>
          </cell>
          <cell r="R147">
            <v>45992</v>
          </cell>
        </row>
        <row r="148">
          <cell r="B148" t="str">
            <v>457-2025</v>
          </cell>
          <cell r="C148">
            <v>7350000</v>
          </cell>
          <cell r="D148" t="str">
            <v xml:space="preserve">ADICIÓN Y PRORROGA </v>
          </cell>
          <cell r="E148">
            <v>45939</v>
          </cell>
          <cell r="F148">
            <v>1905</v>
          </cell>
          <cell r="G148">
            <v>45929</v>
          </cell>
          <cell r="H148">
            <v>7350000</v>
          </cell>
          <cell r="I148">
            <v>45929</v>
          </cell>
          <cell r="J148" t="e">
            <v>#N/A</v>
          </cell>
          <cell r="K148">
            <v>45939</v>
          </cell>
          <cell r="L148">
            <v>63</v>
          </cell>
          <cell r="M148" t="str">
            <v>2 meses y 3 días</v>
          </cell>
          <cell r="N148" t="e">
            <v>#N/A</v>
          </cell>
          <cell r="O148" t="e">
            <v>#N/A</v>
          </cell>
          <cell r="P148" t="e">
            <v>#N/A</v>
          </cell>
          <cell r="Q148" t="e">
            <v>#N/A</v>
          </cell>
          <cell r="R148">
            <v>46022</v>
          </cell>
        </row>
        <row r="149">
          <cell r="B149" t="str">
            <v>458-2025</v>
          </cell>
          <cell r="C149">
            <v>7116667</v>
          </cell>
          <cell r="D149" t="str">
            <v xml:space="preserve">ADICIÓN Y PRORROGA </v>
          </cell>
          <cell r="E149">
            <v>45944</v>
          </cell>
          <cell r="F149">
            <v>2056</v>
          </cell>
          <cell r="G149">
            <v>45938</v>
          </cell>
          <cell r="H149">
            <v>7116667</v>
          </cell>
          <cell r="I149">
            <v>45938</v>
          </cell>
          <cell r="J149" t="e">
            <v>#N/A</v>
          </cell>
          <cell r="K149">
            <v>45944</v>
          </cell>
          <cell r="L149">
            <v>48</v>
          </cell>
          <cell r="M149" t="str">
            <v>1 meses y 18 días</v>
          </cell>
          <cell r="N149" t="e">
            <v>#N/A</v>
          </cell>
          <cell r="O149" t="e">
            <v>#N/A</v>
          </cell>
          <cell r="P149" t="e">
            <v>#N/A</v>
          </cell>
          <cell r="Q149" t="e">
            <v>#N/A</v>
          </cell>
          <cell r="R149">
            <v>46006</v>
          </cell>
        </row>
        <row r="150">
          <cell r="B150" t="str">
            <v>461-2025</v>
          </cell>
          <cell r="C150">
            <v>0</v>
          </cell>
          <cell r="D150" t="str">
            <v xml:space="preserve">ADICIÓN Y PRORROGA </v>
          </cell>
          <cell r="E150">
            <v>45949</v>
          </cell>
          <cell r="F150">
            <v>1906</v>
          </cell>
          <cell r="G150">
            <v>45929</v>
          </cell>
          <cell r="H150">
            <v>9767333</v>
          </cell>
          <cell r="I150">
            <v>45929</v>
          </cell>
          <cell r="J150" t="e">
            <v>#N/A</v>
          </cell>
          <cell r="K150">
            <v>45949</v>
          </cell>
          <cell r="L150">
            <v>52</v>
          </cell>
          <cell r="M150" t="str">
            <v>1 meses y 22 días</v>
          </cell>
          <cell r="N150" t="e">
            <v>#N/A</v>
          </cell>
          <cell r="O150" t="e">
            <v>#N/A</v>
          </cell>
          <cell r="P150" t="e">
            <v>#N/A</v>
          </cell>
          <cell r="Q150" t="e">
            <v>#N/A</v>
          </cell>
          <cell r="R150">
            <v>46022</v>
          </cell>
        </row>
        <row r="151">
          <cell r="B151" t="str">
            <v>463-2025</v>
          </cell>
          <cell r="C151">
            <v>0</v>
          </cell>
          <cell r="D151" t="str">
            <v xml:space="preserve">ADICIÓN Y PRORROGA </v>
          </cell>
          <cell r="E151">
            <v>45947</v>
          </cell>
          <cell r="F151">
            <v>1907</v>
          </cell>
          <cell r="G151">
            <v>45929</v>
          </cell>
          <cell r="H151">
            <v>14906666</v>
          </cell>
          <cell r="I151">
            <v>45929</v>
          </cell>
          <cell r="J151" t="e">
            <v>#N/A</v>
          </cell>
          <cell r="K151">
            <v>45947</v>
          </cell>
          <cell r="L151">
            <v>43</v>
          </cell>
          <cell r="M151" t="str">
            <v>1 meses y 13 días</v>
          </cell>
          <cell r="N151" t="e">
            <v>#N/A</v>
          </cell>
          <cell r="O151" t="e">
            <v>#N/A</v>
          </cell>
          <cell r="P151" t="e">
            <v>#N/A</v>
          </cell>
          <cell r="Q151" t="e">
            <v>#N/A</v>
          </cell>
          <cell r="R151">
            <v>46022</v>
          </cell>
        </row>
        <row r="152">
          <cell r="B152" t="str">
            <v>464-2025</v>
          </cell>
          <cell r="C152">
            <v>5707633</v>
          </cell>
          <cell r="D152" t="str">
            <v xml:space="preserve">ADICIÓN Y PRORROGA </v>
          </cell>
          <cell r="E152">
            <v>45936</v>
          </cell>
          <cell r="F152">
            <v>1875</v>
          </cell>
          <cell r="G152">
            <v>45929</v>
          </cell>
          <cell r="H152">
            <v>5707633</v>
          </cell>
          <cell r="I152">
            <v>45929</v>
          </cell>
          <cell r="J152" t="e">
            <v>#N/A</v>
          </cell>
          <cell r="K152">
            <v>45936</v>
          </cell>
          <cell r="L152">
            <v>83</v>
          </cell>
          <cell r="M152" t="str">
            <v>2 meses y 23 días</v>
          </cell>
          <cell r="N152" t="e">
            <v>#N/A</v>
          </cell>
          <cell r="O152" t="e">
            <v>#N/A</v>
          </cell>
          <cell r="P152" t="e">
            <v>#N/A</v>
          </cell>
          <cell r="Q152" t="e">
            <v>#N/A</v>
          </cell>
          <cell r="R152">
            <v>46022</v>
          </cell>
        </row>
        <row r="153">
          <cell r="B153" t="str">
            <v>466-2025</v>
          </cell>
          <cell r="C153">
            <v>0</v>
          </cell>
          <cell r="D153" t="str">
            <v xml:space="preserve">ADICIÓN Y PRORROGA </v>
          </cell>
          <cell r="E153" t="e">
            <v>#N/A</v>
          </cell>
          <cell r="F153" t="e">
            <v>#N/A</v>
          </cell>
          <cell r="G153" t="e">
            <v>#N/A</v>
          </cell>
          <cell r="H153">
            <v>0</v>
          </cell>
          <cell r="I153" t="e">
            <v>#N/A</v>
          </cell>
          <cell r="J153" t="e">
            <v>#N/A</v>
          </cell>
          <cell r="K153" t="e">
            <v>#N/A</v>
          </cell>
          <cell r="L153" t="e">
            <v>#N/A</v>
          </cell>
          <cell r="M153" t="e">
            <v>#N/A</v>
          </cell>
          <cell r="N153" t="e">
            <v>#N/A</v>
          </cell>
          <cell r="O153" t="e">
            <v>#N/A</v>
          </cell>
          <cell r="P153" t="e">
            <v>#N/A</v>
          </cell>
          <cell r="Q153" t="e">
            <v>#N/A</v>
          </cell>
          <cell r="R153" t="e">
            <v>#N/A</v>
          </cell>
        </row>
        <row r="154">
          <cell r="B154" t="str">
            <v>470-2025-C1</v>
          </cell>
          <cell r="C154">
            <v>8332800</v>
          </cell>
          <cell r="D154" t="str">
            <v xml:space="preserve">ADICIÓN Y PRORROGA </v>
          </cell>
          <cell r="E154">
            <v>45930</v>
          </cell>
          <cell r="F154">
            <v>1909</v>
          </cell>
          <cell r="G154">
            <v>45929</v>
          </cell>
          <cell r="H154">
            <v>8332800</v>
          </cell>
          <cell r="I154">
            <v>45929</v>
          </cell>
          <cell r="J154" t="e">
            <v>#N/A</v>
          </cell>
          <cell r="K154">
            <v>45930</v>
          </cell>
          <cell r="L154">
            <v>84</v>
          </cell>
          <cell r="M154" t="str">
            <v>2 meses y 24 días</v>
          </cell>
          <cell r="N154" t="e">
            <v>#N/A</v>
          </cell>
          <cell r="O154" t="e">
            <v>#N/A</v>
          </cell>
          <cell r="P154" t="e">
            <v>#N/A</v>
          </cell>
          <cell r="Q154" t="e">
            <v>#N/A</v>
          </cell>
          <cell r="R154">
            <v>46022</v>
          </cell>
        </row>
        <row r="155">
          <cell r="B155" t="str">
            <v>472-2025</v>
          </cell>
          <cell r="C155">
            <v>8928000</v>
          </cell>
          <cell r="D155" t="str">
            <v xml:space="preserve">ADICIÓN Y PRORROGA </v>
          </cell>
          <cell r="E155">
            <v>45924</v>
          </cell>
          <cell r="F155">
            <v>1837</v>
          </cell>
          <cell r="G155">
            <v>45918</v>
          </cell>
          <cell r="H155">
            <v>8928000</v>
          </cell>
          <cell r="I155">
            <v>45918</v>
          </cell>
          <cell r="J155" t="e">
            <v>#N/A</v>
          </cell>
          <cell r="K155">
            <v>45924</v>
          </cell>
          <cell r="L155">
            <v>90</v>
          </cell>
          <cell r="M155" t="str">
            <v>3 meses y 0 días</v>
          </cell>
          <cell r="N155" t="e">
            <v>#N/A</v>
          </cell>
          <cell r="O155" t="e">
            <v>#N/A</v>
          </cell>
          <cell r="P155" t="e">
            <v>#N/A</v>
          </cell>
          <cell r="Q155" t="e">
            <v>#N/A</v>
          </cell>
          <cell r="R155">
            <v>46016</v>
          </cell>
        </row>
        <row r="156">
          <cell r="B156" t="str">
            <v>473-2025</v>
          </cell>
          <cell r="C156">
            <v>7043200</v>
          </cell>
          <cell r="D156" t="str">
            <v xml:space="preserve">ADICIÓN Y PRORROGA </v>
          </cell>
          <cell r="E156">
            <v>45932</v>
          </cell>
          <cell r="F156">
            <v>1910</v>
          </cell>
          <cell r="G156">
            <v>45929</v>
          </cell>
          <cell r="H156">
            <v>7043200</v>
          </cell>
          <cell r="I156">
            <v>45929</v>
          </cell>
          <cell r="J156" t="e">
            <v>#N/A</v>
          </cell>
          <cell r="K156">
            <v>45932</v>
          </cell>
          <cell r="L156">
            <v>71</v>
          </cell>
          <cell r="M156" t="str">
            <v>2 meses y 11 días</v>
          </cell>
          <cell r="N156" t="e">
            <v>#N/A</v>
          </cell>
          <cell r="O156" t="e">
            <v>#N/A</v>
          </cell>
          <cell r="P156" t="e">
            <v>#N/A</v>
          </cell>
          <cell r="Q156" t="e">
            <v>#N/A</v>
          </cell>
          <cell r="R156">
            <v>45929</v>
          </cell>
        </row>
        <row r="157">
          <cell r="B157" t="str">
            <v>474-2025</v>
          </cell>
          <cell r="C157">
            <v>0</v>
          </cell>
          <cell r="D157" t="str">
            <v xml:space="preserve">ADICIÓN Y PRORROGA </v>
          </cell>
          <cell r="E157" t="e">
            <v>#N/A</v>
          </cell>
          <cell r="F157" t="e">
            <v>#N/A</v>
          </cell>
          <cell r="G157" t="e">
            <v>#N/A</v>
          </cell>
          <cell r="H157">
            <v>0</v>
          </cell>
          <cell r="I157" t="e">
            <v>#N/A</v>
          </cell>
          <cell r="J157" t="e">
            <v>#N/A</v>
          </cell>
          <cell r="K157" t="e">
            <v>#N/A</v>
          </cell>
          <cell r="L157" t="e">
            <v>#N/A</v>
          </cell>
          <cell r="M157" t="e">
            <v>#N/A</v>
          </cell>
          <cell r="N157" t="e">
            <v>#N/A</v>
          </cell>
          <cell r="O157" t="e">
            <v>#N/A</v>
          </cell>
          <cell r="P157" t="e">
            <v>#N/A</v>
          </cell>
          <cell r="Q157" t="e">
            <v>#N/A</v>
          </cell>
          <cell r="R157" t="e">
            <v>#N/A</v>
          </cell>
        </row>
        <row r="158">
          <cell r="B158" t="str">
            <v>475-2025</v>
          </cell>
          <cell r="C158">
            <v>12343800</v>
          </cell>
          <cell r="D158" t="str">
            <v xml:space="preserve">ADICIÓN Y PRORROGA </v>
          </cell>
          <cell r="E158">
            <v>45944</v>
          </cell>
          <cell r="F158">
            <v>2068</v>
          </cell>
          <cell r="G158">
            <v>45940</v>
          </cell>
          <cell r="H158">
            <v>12343800</v>
          </cell>
          <cell r="I158">
            <v>45940</v>
          </cell>
          <cell r="J158" t="e">
            <v>#N/A</v>
          </cell>
          <cell r="K158">
            <v>45944</v>
          </cell>
          <cell r="L158">
            <v>42</v>
          </cell>
          <cell r="M158" t="str">
            <v>1 meses y 12 días</v>
          </cell>
          <cell r="N158" t="e">
            <v>#N/A</v>
          </cell>
          <cell r="O158" t="e">
            <v>#N/A</v>
          </cell>
          <cell r="P158" t="e">
            <v>#N/A</v>
          </cell>
          <cell r="Q158" t="e">
            <v>#N/A</v>
          </cell>
          <cell r="R158">
            <v>46022</v>
          </cell>
        </row>
        <row r="159">
          <cell r="B159" t="str">
            <v>476-2025</v>
          </cell>
          <cell r="C159">
            <v>23064000</v>
          </cell>
          <cell r="D159" t="str">
            <v xml:space="preserve">ADICIÓN Y PRORROGA </v>
          </cell>
          <cell r="E159">
            <v>45923</v>
          </cell>
          <cell r="F159">
            <v>1838</v>
          </cell>
          <cell r="G159">
            <v>45918</v>
          </cell>
          <cell r="H159">
            <v>23064000</v>
          </cell>
          <cell r="I159">
            <v>45918</v>
          </cell>
          <cell r="J159" t="e">
            <v>#N/A</v>
          </cell>
          <cell r="K159">
            <v>45923</v>
          </cell>
          <cell r="L159">
            <v>90</v>
          </cell>
          <cell r="M159" t="str">
            <v>3 meses y 0 días</v>
          </cell>
          <cell r="N159" t="e">
            <v>#N/A</v>
          </cell>
          <cell r="O159" t="e">
            <v>#N/A</v>
          </cell>
          <cell r="P159" t="e">
            <v>#N/A</v>
          </cell>
          <cell r="Q159" t="e">
            <v>#N/A</v>
          </cell>
          <cell r="R159">
            <v>46022</v>
          </cell>
        </row>
        <row r="160">
          <cell r="B160" t="str">
            <v>477-2025</v>
          </cell>
          <cell r="C160">
            <v>23064000</v>
          </cell>
          <cell r="D160" t="str">
            <v xml:space="preserve">ADICIÓN Y PRORROGA </v>
          </cell>
          <cell r="E160">
            <v>45930</v>
          </cell>
          <cell r="F160">
            <v>1912</v>
          </cell>
          <cell r="G160">
            <v>45929</v>
          </cell>
          <cell r="H160">
            <v>23064000</v>
          </cell>
          <cell r="I160">
            <v>45929</v>
          </cell>
          <cell r="J160" t="e">
            <v>#N/A</v>
          </cell>
          <cell r="K160">
            <v>45930</v>
          </cell>
          <cell r="L160">
            <v>90</v>
          </cell>
          <cell r="M160" t="str">
            <v>3 meses y 0 días</v>
          </cell>
          <cell r="N160" t="e">
            <v>#N/A</v>
          </cell>
          <cell r="O160" t="e">
            <v>#N/A</v>
          </cell>
          <cell r="P160" t="e">
            <v>#N/A</v>
          </cell>
          <cell r="Q160" t="e">
            <v>#N/A</v>
          </cell>
          <cell r="R160">
            <v>46021</v>
          </cell>
        </row>
        <row r="161">
          <cell r="B161" t="str">
            <v>479-2025</v>
          </cell>
          <cell r="C161">
            <v>0</v>
          </cell>
          <cell r="D161" t="str">
            <v xml:space="preserve">ADICIÓN Y PRORROGA </v>
          </cell>
          <cell r="E161">
            <v>45950</v>
          </cell>
          <cell r="F161">
            <v>1913</v>
          </cell>
          <cell r="G161">
            <v>45929</v>
          </cell>
          <cell r="H161">
            <v>12480000</v>
          </cell>
          <cell r="I161">
            <v>45929</v>
          </cell>
          <cell r="J161" t="e">
            <v>#N/A</v>
          </cell>
          <cell r="K161">
            <v>45950</v>
          </cell>
          <cell r="L161">
            <v>36</v>
          </cell>
          <cell r="M161" t="str">
            <v>1 meses y 6 días</v>
          </cell>
          <cell r="N161" t="e">
            <v>#N/A</v>
          </cell>
          <cell r="O161" t="e">
            <v>#N/A</v>
          </cell>
          <cell r="P161" t="e">
            <v>#N/A</v>
          </cell>
          <cell r="Q161" t="e">
            <v>#N/A</v>
          </cell>
          <cell r="R161">
            <v>46022</v>
          </cell>
        </row>
        <row r="162">
          <cell r="B162" t="str">
            <v>480-2025</v>
          </cell>
          <cell r="C162">
            <v>6189000</v>
          </cell>
          <cell r="D162" t="str">
            <v xml:space="preserve">ADICIÓN Y PRORROGA </v>
          </cell>
          <cell r="E162">
            <v>45924</v>
          </cell>
          <cell r="F162">
            <v>1857</v>
          </cell>
          <cell r="G162">
            <v>45919</v>
          </cell>
          <cell r="H162">
            <v>6189000</v>
          </cell>
          <cell r="I162">
            <v>45919</v>
          </cell>
          <cell r="J162" t="e">
            <v>#N/A</v>
          </cell>
          <cell r="K162">
            <v>45924</v>
          </cell>
          <cell r="L162">
            <v>90</v>
          </cell>
          <cell r="M162" t="str">
            <v>3 meses y 0 días</v>
          </cell>
          <cell r="N162" t="e">
            <v>#N/A</v>
          </cell>
          <cell r="O162" t="e">
            <v>#N/A</v>
          </cell>
          <cell r="P162" t="e">
            <v>#N/A</v>
          </cell>
          <cell r="Q162" t="e">
            <v>#N/A</v>
          </cell>
          <cell r="R162">
            <v>46020</v>
          </cell>
        </row>
        <row r="163">
          <cell r="B163" t="str">
            <v>481-2025</v>
          </cell>
          <cell r="C163">
            <v>6189000</v>
          </cell>
          <cell r="D163" t="str">
            <v xml:space="preserve">ADICIÓN Y PRORROGA </v>
          </cell>
          <cell r="E163">
            <v>45924</v>
          </cell>
          <cell r="F163">
            <v>1844</v>
          </cell>
          <cell r="G163">
            <v>45918</v>
          </cell>
          <cell r="H163">
            <v>6189000</v>
          </cell>
          <cell r="I163">
            <v>45918</v>
          </cell>
          <cell r="J163" t="e">
            <v>#N/A</v>
          </cell>
          <cell r="K163">
            <v>45924</v>
          </cell>
          <cell r="L163">
            <v>90</v>
          </cell>
          <cell r="M163" t="str">
            <v>3 meses y 0 días</v>
          </cell>
          <cell r="N163" t="e">
            <v>#N/A</v>
          </cell>
          <cell r="O163" t="e">
            <v>#N/A</v>
          </cell>
          <cell r="P163" t="e">
            <v>#N/A</v>
          </cell>
          <cell r="Q163" t="e">
            <v>#N/A</v>
          </cell>
          <cell r="R163">
            <v>46018</v>
          </cell>
        </row>
        <row r="164">
          <cell r="B164" t="str">
            <v>483-2025-C1</v>
          </cell>
          <cell r="C164">
            <v>0</v>
          </cell>
          <cell r="D164" t="str">
            <v xml:space="preserve">ADICIÓN Y PRORROGA </v>
          </cell>
          <cell r="E164" t="e">
            <v>#N/A</v>
          </cell>
          <cell r="F164" t="e">
            <v>#N/A</v>
          </cell>
          <cell r="G164" t="e">
            <v>#N/A</v>
          </cell>
          <cell r="H164">
            <v>0</v>
          </cell>
          <cell r="I164" t="e">
            <v>#N/A</v>
          </cell>
          <cell r="J164" t="e">
            <v>#N/A</v>
          </cell>
          <cell r="K164" t="e">
            <v>#N/A</v>
          </cell>
          <cell r="L164" t="e">
            <v>#N/A</v>
          </cell>
          <cell r="M164" t="e">
            <v>#N/A</v>
          </cell>
          <cell r="N164">
            <v>3</v>
          </cell>
          <cell r="O164" t="e">
            <v>#N/A</v>
          </cell>
          <cell r="P164">
            <v>45821</v>
          </cell>
          <cell r="Q164" t="e">
            <v>#N/A</v>
          </cell>
          <cell r="R164" t="e">
            <v>#N/A</v>
          </cell>
        </row>
        <row r="165">
          <cell r="B165" t="str">
            <v>484-2025</v>
          </cell>
          <cell r="C165">
            <v>16905000</v>
          </cell>
          <cell r="D165" t="str">
            <v xml:space="preserve">ADICIÓN Y PRORROGA </v>
          </cell>
          <cell r="E165">
            <v>45924</v>
          </cell>
          <cell r="F165">
            <v>1846</v>
          </cell>
          <cell r="G165">
            <v>45918</v>
          </cell>
          <cell r="H165">
            <v>16905000</v>
          </cell>
          <cell r="I165">
            <v>45918</v>
          </cell>
          <cell r="J165" t="e">
            <v>#N/A</v>
          </cell>
          <cell r="K165">
            <v>45924</v>
          </cell>
          <cell r="L165">
            <v>90</v>
          </cell>
          <cell r="M165" t="str">
            <v>3 meses y 0 días</v>
          </cell>
          <cell r="N165" t="e">
            <v>#N/A</v>
          </cell>
          <cell r="O165" t="e">
            <v>#N/A</v>
          </cell>
          <cell r="P165" t="e">
            <v>#N/A</v>
          </cell>
          <cell r="Q165" t="e">
            <v>#N/A</v>
          </cell>
          <cell r="R165">
            <v>46017</v>
          </cell>
        </row>
        <row r="166">
          <cell r="B166" t="str">
            <v>486-2025</v>
          </cell>
          <cell r="C166">
            <v>0</v>
          </cell>
          <cell r="D166" t="str">
            <v xml:space="preserve">ADICIÓN Y PRORROGA </v>
          </cell>
          <cell r="E166" t="e">
            <v>#N/A</v>
          </cell>
          <cell r="F166" t="e">
            <v>#N/A</v>
          </cell>
          <cell r="G166" t="e">
            <v>#N/A</v>
          </cell>
          <cell r="H166">
            <v>0</v>
          </cell>
          <cell r="I166" t="e">
            <v>#N/A</v>
          </cell>
          <cell r="J166" t="e">
            <v>#N/A</v>
          </cell>
          <cell r="K166" t="e">
            <v>#N/A</v>
          </cell>
          <cell r="L166" t="e">
            <v>#N/A</v>
          </cell>
          <cell r="M166" t="e">
            <v>#N/A</v>
          </cell>
          <cell r="N166" t="e">
            <v>#N/A</v>
          </cell>
          <cell r="O166" t="e">
            <v>#N/A</v>
          </cell>
          <cell r="P166" t="e">
            <v>#N/A</v>
          </cell>
          <cell r="Q166" t="e">
            <v>#N/A</v>
          </cell>
          <cell r="R166" t="e">
            <v>#N/A</v>
          </cell>
        </row>
        <row r="167">
          <cell r="B167" t="str">
            <v>487-2025</v>
          </cell>
          <cell r="C167">
            <v>0</v>
          </cell>
          <cell r="D167" t="str">
            <v xml:space="preserve">ADICIÓN Y PRORROGA </v>
          </cell>
          <cell r="E167" t="e">
            <v>#N/A</v>
          </cell>
          <cell r="F167" t="e">
            <v>#N/A</v>
          </cell>
          <cell r="G167" t="e">
            <v>#N/A</v>
          </cell>
          <cell r="H167">
            <v>0</v>
          </cell>
          <cell r="I167" t="e">
            <v>#N/A</v>
          </cell>
          <cell r="J167" t="e">
            <v>#N/A</v>
          </cell>
          <cell r="K167" t="e">
            <v>#N/A</v>
          </cell>
          <cell r="L167" t="e">
            <v>#N/A</v>
          </cell>
          <cell r="M167" t="e">
            <v>#N/A</v>
          </cell>
          <cell r="N167" t="e">
            <v>#N/A</v>
          </cell>
          <cell r="O167" t="e">
            <v>#N/A</v>
          </cell>
          <cell r="P167" t="e">
            <v>#N/A</v>
          </cell>
          <cell r="Q167" t="e">
            <v>#N/A</v>
          </cell>
          <cell r="R167" t="e">
            <v>#N/A</v>
          </cell>
        </row>
        <row r="168">
          <cell r="B168" t="str">
            <v>488-2025</v>
          </cell>
          <cell r="C168">
            <v>8928000</v>
          </cell>
          <cell r="D168" t="str">
            <v xml:space="preserve">ADICIÓN Y PRORROGA </v>
          </cell>
          <cell r="E168">
            <v>45924</v>
          </cell>
          <cell r="F168">
            <v>1839</v>
          </cell>
          <cell r="G168">
            <v>45918</v>
          </cell>
          <cell r="H168">
            <v>8928000</v>
          </cell>
          <cell r="I168">
            <v>45918</v>
          </cell>
          <cell r="J168" t="e">
            <v>#N/A</v>
          </cell>
          <cell r="K168">
            <v>45924</v>
          </cell>
          <cell r="L168">
            <v>90</v>
          </cell>
          <cell r="M168" t="str">
            <v>3 meses y 0 días</v>
          </cell>
          <cell r="N168" t="e">
            <v>#N/A</v>
          </cell>
          <cell r="O168" t="e">
            <v>#N/A</v>
          </cell>
          <cell r="P168" t="e">
            <v>#N/A</v>
          </cell>
          <cell r="Q168" t="e">
            <v>#N/A</v>
          </cell>
          <cell r="R168">
            <v>46017</v>
          </cell>
        </row>
        <row r="169">
          <cell r="B169" t="str">
            <v>489-2025</v>
          </cell>
          <cell r="C169">
            <v>21270133</v>
          </cell>
          <cell r="D169" t="str">
            <v xml:space="preserve">ADICIÓN Y PRORROGA </v>
          </cell>
          <cell r="E169">
            <v>45933</v>
          </cell>
          <cell r="F169">
            <v>1914</v>
          </cell>
          <cell r="G169">
            <v>45929</v>
          </cell>
          <cell r="H169">
            <v>21270133</v>
          </cell>
          <cell r="I169">
            <v>45929</v>
          </cell>
          <cell r="J169" t="e">
            <v>#N/A</v>
          </cell>
          <cell r="K169">
            <v>45933</v>
          </cell>
          <cell r="L169">
            <v>83</v>
          </cell>
          <cell r="M169" t="str">
            <v>2 meses y 23 días</v>
          </cell>
          <cell r="N169" t="e">
            <v>#N/A</v>
          </cell>
          <cell r="O169" t="e">
            <v>#N/A</v>
          </cell>
          <cell r="P169" t="e">
            <v>#N/A</v>
          </cell>
          <cell r="Q169" t="e">
            <v>#N/A</v>
          </cell>
          <cell r="R169">
            <v>46022</v>
          </cell>
        </row>
        <row r="170">
          <cell r="B170" t="str">
            <v>490-2025</v>
          </cell>
          <cell r="C170">
            <v>0</v>
          </cell>
          <cell r="D170" t="str">
            <v xml:space="preserve">ADICIÓN Y PRORROGA </v>
          </cell>
          <cell r="E170" t="e">
            <v>#N/A</v>
          </cell>
          <cell r="F170" t="e">
            <v>#N/A</v>
          </cell>
          <cell r="G170" t="e">
            <v>#N/A</v>
          </cell>
          <cell r="H170">
            <v>0</v>
          </cell>
          <cell r="I170" t="e">
            <v>#N/A</v>
          </cell>
          <cell r="J170" t="e">
            <v>#N/A</v>
          </cell>
          <cell r="K170" t="e">
            <v>#N/A</v>
          </cell>
          <cell r="L170" t="e">
            <v>#N/A</v>
          </cell>
          <cell r="M170" t="e">
            <v>#N/A</v>
          </cell>
          <cell r="N170" t="e">
            <v>#N/A</v>
          </cell>
          <cell r="O170" t="e">
            <v>#N/A</v>
          </cell>
          <cell r="P170" t="e">
            <v>#N/A</v>
          </cell>
          <cell r="Q170" t="e">
            <v>#N/A</v>
          </cell>
          <cell r="R170" t="e">
            <v>#N/A</v>
          </cell>
        </row>
        <row r="171">
          <cell r="B171" t="str">
            <v>491-2025</v>
          </cell>
          <cell r="C171">
            <v>13521000</v>
          </cell>
          <cell r="D171" t="str">
            <v xml:space="preserve">ADICIÓN Y PRORROGA </v>
          </cell>
          <cell r="E171">
            <v>45923</v>
          </cell>
          <cell r="F171">
            <v>1852</v>
          </cell>
          <cell r="G171">
            <v>45919</v>
          </cell>
          <cell r="H171">
            <v>13521000</v>
          </cell>
          <cell r="I171">
            <v>45919</v>
          </cell>
          <cell r="J171" t="e">
            <v>#N/A</v>
          </cell>
          <cell r="K171">
            <v>45923</v>
          </cell>
          <cell r="L171">
            <v>90</v>
          </cell>
          <cell r="M171" t="str">
            <v>3 meses y 0 días</v>
          </cell>
          <cell r="N171" t="e">
            <v>#N/A</v>
          </cell>
          <cell r="O171" t="e">
            <v>#N/A</v>
          </cell>
          <cell r="P171" t="e">
            <v>#N/A</v>
          </cell>
          <cell r="Q171" t="e">
            <v>#N/A</v>
          </cell>
          <cell r="R171">
            <v>46017</v>
          </cell>
        </row>
        <row r="172">
          <cell r="B172" t="str">
            <v>492-2025</v>
          </cell>
          <cell r="C172">
            <v>13521000</v>
          </cell>
          <cell r="D172" t="str">
            <v xml:space="preserve">ADICIÓN Y PRORROGA </v>
          </cell>
          <cell r="E172">
            <v>45923</v>
          </cell>
          <cell r="F172">
            <v>1845</v>
          </cell>
          <cell r="G172">
            <v>45918</v>
          </cell>
          <cell r="H172">
            <v>13521000</v>
          </cell>
          <cell r="I172">
            <v>45918</v>
          </cell>
          <cell r="J172" t="e">
            <v>#N/A</v>
          </cell>
          <cell r="K172">
            <v>45923</v>
          </cell>
          <cell r="L172">
            <v>90</v>
          </cell>
          <cell r="M172" t="str">
            <v>3 meses y 0 días</v>
          </cell>
          <cell r="N172" t="e">
            <v>#N/A</v>
          </cell>
          <cell r="O172" t="e">
            <v>#N/A</v>
          </cell>
          <cell r="P172" t="e">
            <v>#N/A</v>
          </cell>
          <cell r="Q172" t="e">
            <v>#N/A</v>
          </cell>
          <cell r="R172">
            <v>46018</v>
          </cell>
        </row>
        <row r="173">
          <cell r="B173" t="str">
            <v>493-2025</v>
          </cell>
          <cell r="C173">
            <v>13521000</v>
          </cell>
          <cell r="D173" t="str">
            <v xml:space="preserve">ADICIÓN Y PRORROGA </v>
          </cell>
          <cell r="E173">
            <v>45923</v>
          </cell>
          <cell r="F173">
            <v>1840</v>
          </cell>
          <cell r="G173">
            <v>45918</v>
          </cell>
          <cell r="H173">
            <v>14121933</v>
          </cell>
          <cell r="I173">
            <v>45918</v>
          </cell>
          <cell r="J173" t="e">
            <v>#N/A</v>
          </cell>
          <cell r="K173">
            <v>45923</v>
          </cell>
          <cell r="L173">
            <v>90</v>
          </cell>
          <cell r="M173" t="str">
            <v>3 meses y 0 días</v>
          </cell>
          <cell r="N173" t="e">
            <v>#N/A</v>
          </cell>
          <cell r="O173" t="e">
            <v>#N/A</v>
          </cell>
          <cell r="P173" t="e">
            <v>#N/A</v>
          </cell>
          <cell r="Q173" t="e">
            <v>#N/A</v>
          </cell>
          <cell r="R173">
            <v>46017</v>
          </cell>
        </row>
        <row r="174">
          <cell r="B174" t="str">
            <v>494-2025</v>
          </cell>
          <cell r="C174">
            <v>23064000</v>
          </cell>
          <cell r="D174" t="str">
            <v xml:space="preserve">ADICIÓN Y PRORROGA </v>
          </cell>
          <cell r="E174">
            <v>45924</v>
          </cell>
          <cell r="F174">
            <v>1841</v>
          </cell>
          <cell r="G174">
            <v>45918</v>
          </cell>
          <cell r="H174">
            <v>23064000</v>
          </cell>
          <cell r="I174">
            <v>45918</v>
          </cell>
          <cell r="J174" t="e">
            <v>#N/A</v>
          </cell>
          <cell r="K174">
            <v>45924</v>
          </cell>
          <cell r="L174">
            <v>90</v>
          </cell>
          <cell r="M174" t="str">
            <v>3 meses y 0 días</v>
          </cell>
          <cell r="N174" t="e">
            <v>#N/A</v>
          </cell>
          <cell r="O174" t="e">
            <v>#N/A</v>
          </cell>
          <cell r="P174" t="e">
            <v>#N/A</v>
          </cell>
          <cell r="Q174" t="e">
            <v>#N/A</v>
          </cell>
          <cell r="R174">
            <v>46022</v>
          </cell>
        </row>
        <row r="175">
          <cell r="B175" t="str">
            <v>495-2025</v>
          </cell>
          <cell r="C175">
            <v>7816666</v>
          </cell>
          <cell r="D175" t="str">
            <v xml:space="preserve">ADICIÓN Y PRORROGA </v>
          </cell>
          <cell r="E175">
            <v>45936</v>
          </cell>
          <cell r="F175">
            <v>2018</v>
          </cell>
          <cell r="G175">
            <v>45930</v>
          </cell>
          <cell r="H175">
            <v>7816666</v>
          </cell>
          <cell r="I175">
            <v>45930</v>
          </cell>
          <cell r="J175" t="e">
            <v>#N/A</v>
          </cell>
          <cell r="K175">
            <v>45936</v>
          </cell>
          <cell r="L175">
            <v>67</v>
          </cell>
          <cell r="M175" t="str">
            <v>2 meses y 7 días</v>
          </cell>
          <cell r="N175" t="e">
            <v>#N/A</v>
          </cell>
          <cell r="O175" t="e">
            <v>#N/A</v>
          </cell>
          <cell r="P175" t="e">
            <v>#N/A</v>
          </cell>
          <cell r="Q175" t="e">
            <v>#N/A</v>
          </cell>
          <cell r="R175">
            <v>46022</v>
          </cell>
        </row>
        <row r="176">
          <cell r="B176" t="str">
            <v>496-2025</v>
          </cell>
          <cell r="C176">
            <v>0</v>
          </cell>
          <cell r="D176" t="str">
            <v xml:space="preserve">ADICIÓN Y PRORROGA </v>
          </cell>
          <cell r="E176" t="e">
            <v>#N/A</v>
          </cell>
          <cell r="F176" t="e">
            <v>#N/A</v>
          </cell>
          <cell r="G176" t="e">
            <v>#N/A</v>
          </cell>
          <cell r="H176">
            <v>0</v>
          </cell>
          <cell r="I176" t="e">
            <v>#N/A</v>
          </cell>
          <cell r="J176" t="e">
            <v>#N/A</v>
          </cell>
          <cell r="K176" t="e">
            <v>#N/A</v>
          </cell>
          <cell r="L176" t="e">
            <v>#N/A</v>
          </cell>
          <cell r="M176" t="e">
            <v>#N/A</v>
          </cell>
          <cell r="N176" t="e">
            <v>#N/A</v>
          </cell>
          <cell r="O176" t="e">
            <v>#N/A</v>
          </cell>
          <cell r="P176" t="e">
            <v>#N/A</v>
          </cell>
          <cell r="Q176" t="e">
            <v>#N/A</v>
          </cell>
          <cell r="R176" t="e">
            <v>#N/A</v>
          </cell>
        </row>
        <row r="177">
          <cell r="B177" t="str">
            <v>497-2025</v>
          </cell>
          <cell r="C177">
            <v>6189000</v>
          </cell>
          <cell r="D177" t="str">
            <v xml:space="preserve">ADICIÓN Y PRORROGA </v>
          </cell>
          <cell r="E177">
            <v>45923</v>
          </cell>
          <cell r="F177">
            <v>1850</v>
          </cell>
          <cell r="G177">
            <v>45919</v>
          </cell>
          <cell r="H177">
            <v>6189000</v>
          </cell>
          <cell r="I177">
            <v>45919</v>
          </cell>
          <cell r="J177" t="e">
            <v>#N/A</v>
          </cell>
          <cell r="K177">
            <v>45923</v>
          </cell>
          <cell r="L177">
            <v>90</v>
          </cell>
          <cell r="M177" t="str">
            <v>3 meses y 0 días</v>
          </cell>
          <cell r="N177" t="e">
            <v>#N/A</v>
          </cell>
          <cell r="O177" t="e">
            <v>#N/A</v>
          </cell>
          <cell r="P177" t="e">
            <v>#N/A</v>
          </cell>
          <cell r="Q177" t="e">
            <v>#N/A</v>
          </cell>
          <cell r="R177">
            <v>46016</v>
          </cell>
        </row>
        <row r="178">
          <cell r="B178" t="str">
            <v>498-2025</v>
          </cell>
          <cell r="C178">
            <v>15590167</v>
          </cell>
          <cell r="D178" t="str">
            <v xml:space="preserve">ADICIÓN Y PRORROGA </v>
          </cell>
          <cell r="E178">
            <v>45932</v>
          </cell>
          <cell r="F178">
            <v>1915</v>
          </cell>
          <cell r="G178">
            <v>45929</v>
          </cell>
          <cell r="H178">
            <v>15590167</v>
          </cell>
          <cell r="I178">
            <v>45929</v>
          </cell>
          <cell r="J178" t="e">
            <v>#N/A</v>
          </cell>
          <cell r="K178">
            <v>45932</v>
          </cell>
          <cell r="L178">
            <v>83</v>
          </cell>
          <cell r="M178" t="str">
            <v>2 meses y 23 días</v>
          </cell>
          <cell r="N178" t="e">
            <v>#N/A</v>
          </cell>
          <cell r="O178" t="e">
            <v>#N/A</v>
          </cell>
          <cell r="P178" t="e">
            <v>#N/A</v>
          </cell>
          <cell r="Q178" t="e">
            <v>#N/A</v>
          </cell>
          <cell r="R178">
            <v>46022</v>
          </cell>
        </row>
        <row r="179">
          <cell r="B179" t="str">
            <v>499-2025</v>
          </cell>
          <cell r="C179">
            <v>8729600</v>
          </cell>
          <cell r="D179" t="str">
            <v xml:space="preserve">ADICIÓN Y PRORROGA </v>
          </cell>
          <cell r="E179">
            <v>45932</v>
          </cell>
          <cell r="F179" t="e">
            <v>#N/A</v>
          </cell>
          <cell r="G179" t="e">
            <v>#N/A</v>
          </cell>
          <cell r="H179">
            <v>8729600</v>
          </cell>
          <cell r="I179" t="e">
            <v>#N/A</v>
          </cell>
          <cell r="J179" t="e">
            <v>#N/A</v>
          </cell>
          <cell r="K179">
            <v>45932</v>
          </cell>
          <cell r="L179">
            <v>88</v>
          </cell>
          <cell r="M179" t="str">
            <v>2 meses y 28 días</v>
          </cell>
          <cell r="N179" t="e">
            <v>#N/A</v>
          </cell>
          <cell r="O179" t="e">
            <v>#N/A</v>
          </cell>
          <cell r="P179" t="e">
            <v>#N/A</v>
          </cell>
          <cell r="Q179" t="e">
            <v>#N/A</v>
          </cell>
          <cell r="R179">
            <v>46021</v>
          </cell>
        </row>
        <row r="180">
          <cell r="B180" t="str">
            <v>500-2025</v>
          </cell>
          <cell r="C180">
            <v>8432000</v>
          </cell>
          <cell r="D180" t="str">
            <v xml:space="preserve">ADICIÓN Y PRORROGA </v>
          </cell>
          <cell r="E180">
            <v>45936</v>
          </cell>
          <cell r="F180">
            <v>1916</v>
          </cell>
          <cell r="G180">
            <v>45929</v>
          </cell>
          <cell r="H180">
            <v>8432000</v>
          </cell>
          <cell r="I180">
            <v>45929</v>
          </cell>
          <cell r="J180" t="e">
            <v>#N/A</v>
          </cell>
          <cell r="K180">
            <v>45936</v>
          </cell>
          <cell r="L180">
            <v>85</v>
          </cell>
          <cell r="M180" t="str">
            <v>2 meses y 25 días</v>
          </cell>
          <cell r="N180" t="e">
            <v>#N/A</v>
          </cell>
          <cell r="O180" t="e">
            <v>#N/A</v>
          </cell>
          <cell r="P180" t="e">
            <v>#N/A</v>
          </cell>
          <cell r="Q180" t="e">
            <v>#N/A</v>
          </cell>
          <cell r="R180">
            <v>46022</v>
          </cell>
        </row>
        <row r="181">
          <cell r="B181" t="str">
            <v>501-2025</v>
          </cell>
          <cell r="C181">
            <v>16905000</v>
          </cell>
          <cell r="D181" t="str">
            <v xml:space="preserve">ADICIÓN Y PRORROGA </v>
          </cell>
          <cell r="E181">
            <v>45926</v>
          </cell>
          <cell r="F181">
            <v>2341</v>
          </cell>
          <cell r="G181">
            <v>45926</v>
          </cell>
          <cell r="H181">
            <v>16905000</v>
          </cell>
          <cell r="I181">
            <v>45926</v>
          </cell>
          <cell r="J181" t="e">
            <v>#N/A</v>
          </cell>
          <cell r="K181">
            <v>45926</v>
          </cell>
          <cell r="L181">
            <v>90</v>
          </cell>
          <cell r="M181" t="str">
            <v>3 meses y 0 días</v>
          </cell>
          <cell r="N181" t="e">
            <v>#N/A</v>
          </cell>
          <cell r="O181" t="e">
            <v>#N/A</v>
          </cell>
          <cell r="P181" t="e">
            <v>#N/A</v>
          </cell>
          <cell r="Q181" t="e">
            <v>#N/A</v>
          </cell>
          <cell r="R181">
            <v>46018</v>
          </cell>
        </row>
        <row r="182">
          <cell r="B182" t="str">
            <v>502-2025</v>
          </cell>
          <cell r="C182">
            <v>15402333</v>
          </cell>
          <cell r="D182" t="str">
            <v xml:space="preserve">ADICIÓN Y PRORROGA </v>
          </cell>
          <cell r="E182">
            <v>45931</v>
          </cell>
          <cell r="F182">
            <v>1870</v>
          </cell>
          <cell r="G182">
            <v>45929</v>
          </cell>
          <cell r="H182">
            <v>15402333</v>
          </cell>
          <cell r="I182">
            <v>45929</v>
          </cell>
          <cell r="J182" t="e">
            <v>#N/A</v>
          </cell>
          <cell r="K182">
            <v>45931</v>
          </cell>
          <cell r="L182">
            <v>82</v>
          </cell>
          <cell r="M182" t="str">
            <v>2 meses y 22 días</v>
          </cell>
          <cell r="N182">
            <v>7</v>
          </cell>
          <cell r="O182" t="e">
            <v>#N/A</v>
          </cell>
          <cell r="P182">
            <v>45857</v>
          </cell>
          <cell r="Q182" t="e">
            <v>#N/A</v>
          </cell>
          <cell r="R182">
            <v>46021</v>
          </cell>
        </row>
        <row r="183">
          <cell r="B183" t="str">
            <v>503-2025</v>
          </cell>
          <cell r="C183">
            <v>0</v>
          </cell>
          <cell r="D183" t="str">
            <v xml:space="preserve">ADICIÓN Y PRORROGA </v>
          </cell>
          <cell r="E183">
            <v>45950</v>
          </cell>
          <cell r="F183">
            <v>2050</v>
          </cell>
          <cell r="G183">
            <v>45936</v>
          </cell>
          <cell r="H183">
            <v>7816667</v>
          </cell>
          <cell r="I183">
            <v>45936</v>
          </cell>
          <cell r="J183" t="e">
            <v>#N/A</v>
          </cell>
          <cell r="K183">
            <v>45950</v>
          </cell>
          <cell r="L183">
            <v>67</v>
          </cell>
          <cell r="M183" t="str">
            <v>2 meses y 7 días</v>
          </cell>
          <cell r="N183" t="e">
            <v>#N/A</v>
          </cell>
          <cell r="O183" t="e">
            <v>#N/A</v>
          </cell>
          <cell r="P183" t="e">
            <v>#N/A</v>
          </cell>
          <cell r="Q183" t="e">
            <v>#N/A</v>
          </cell>
          <cell r="R183">
            <v>46022</v>
          </cell>
        </row>
        <row r="184">
          <cell r="B184" t="str">
            <v>504-2025</v>
          </cell>
          <cell r="C184">
            <v>5501333</v>
          </cell>
          <cell r="D184" t="str">
            <v xml:space="preserve">ADICIÓN Y PRORROGA </v>
          </cell>
          <cell r="E184">
            <v>45933</v>
          </cell>
          <cell r="F184">
            <v>1882</v>
          </cell>
          <cell r="G184">
            <v>45929</v>
          </cell>
          <cell r="H184">
            <v>5501333</v>
          </cell>
          <cell r="I184">
            <v>45929</v>
          </cell>
          <cell r="J184" t="e">
            <v>#N/A</v>
          </cell>
          <cell r="K184">
            <v>45933</v>
          </cell>
          <cell r="L184">
            <v>80</v>
          </cell>
          <cell r="M184" t="str">
            <v>2 meses y 20 días</v>
          </cell>
          <cell r="N184" t="e">
            <v>#N/A</v>
          </cell>
          <cell r="O184" t="e">
            <v>#N/A</v>
          </cell>
          <cell r="P184" t="e">
            <v>#N/A</v>
          </cell>
          <cell r="Q184" t="e">
            <v>#N/A</v>
          </cell>
          <cell r="R184">
            <v>46022</v>
          </cell>
        </row>
        <row r="185">
          <cell r="B185" t="str">
            <v>505-2025</v>
          </cell>
          <cell r="C185">
            <v>8233600</v>
          </cell>
          <cell r="D185" t="str">
            <v xml:space="preserve">ADICIÓN Y PRORROGA </v>
          </cell>
          <cell r="E185">
            <v>45937</v>
          </cell>
          <cell r="F185">
            <v>2019</v>
          </cell>
          <cell r="G185">
            <v>45930</v>
          </cell>
          <cell r="H185">
            <v>8233600</v>
          </cell>
          <cell r="I185">
            <v>45930</v>
          </cell>
          <cell r="J185" t="e">
            <v>#N/A</v>
          </cell>
          <cell r="K185">
            <v>45937</v>
          </cell>
          <cell r="L185">
            <v>83</v>
          </cell>
          <cell r="M185" t="str">
            <v>2 meses y 23 días</v>
          </cell>
          <cell r="N185" t="e">
            <v>#N/A</v>
          </cell>
          <cell r="O185" t="e">
            <v>#N/A</v>
          </cell>
          <cell r="P185" t="e">
            <v>#N/A</v>
          </cell>
          <cell r="Q185" t="e">
            <v>#N/A</v>
          </cell>
          <cell r="R185">
            <v>46022</v>
          </cell>
        </row>
        <row r="186">
          <cell r="B186" t="str">
            <v>506-2025</v>
          </cell>
          <cell r="C186">
            <v>8866667</v>
          </cell>
          <cell r="D186" t="str">
            <v xml:space="preserve">ADICIÓN Y PRORROGA </v>
          </cell>
          <cell r="E186">
            <v>45944</v>
          </cell>
          <cell r="F186">
            <v>2075</v>
          </cell>
          <cell r="G186">
            <v>45944</v>
          </cell>
          <cell r="H186">
            <v>8866667</v>
          </cell>
          <cell r="I186">
            <v>45944</v>
          </cell>
          <cell r="J186" t="e">
            <v>#N/A</v>
          </cell>
          <cell r="K186">
            <v>45944</v>
          </cell>
          <cell r="L186">
            <v>76</v>
          </cell>
          <cell r="M186" t="str">
            <v>2 meses y 16 días</v>
          </cell>
          <cell r="N186" t="e">
            <v>#N/A</v>
          </cell>
          <cell r="O186" t="e">
            <v>#N/A</v>
          </cell>
          <cell r="P186" t="e">
            <v>#N/A</v>
          </cell>
          <cell r="Q186" t="e">
            <v>#N/A</v>
          </cell>
          <cell r="R186">
            <v>46022</v>
          </cell>
        </row>
        <row r="187">
          <cell r="B187" t="str">
            <v>507-2025</v>
          </cell>
          <cell r="C187">
            <v>16905000</v>
          </cell>
          <cell r="D187" t="str">
            <v xml:space="preserve">ADICIÓN Y PRORROGA </v>
          </cell>
          <cell r="E187">
            <v>45925</v>
          </cell>
          <cell r="F187">
            <v>1843</v>
          </cell>
          <cell r="G187">
            <v>45918</v>
          </cell>
          <cell r="H187">
            <v>16905000</v>
          </cell>
          <cell r="I187">
            <v>45918</v>
          </cell>
          <cell r="J187" t="e">
            <v>#N/A</v>
          </cell>
          <cell r="K187">
            <v>45925</v>
          </cell>
          <cell r="L187">
            <v>90</v>
          </cell>
          <cell r="M187" t="str">
            <v>3 meses y 0 días</v>
          </cell>
          <cell r="N187" t="e">
            <v>#N/A</v>
          </cell>
          <cell r="O187" t="e">
            <v>#N/A</v>
          </cell>
          <cell r="P187" t="e">
            <v>#N/A</v>
          </cell>
          <cell r="Q187" t="e">
            <v>#N/A</v>
          </cell>
          <cell r="R187">
            <v>46022</v>
          </cell>
        </row>
        <row r="188">
          <cell r="B188" t="str">
            <v>508-2025</v>
          </cell>
          <cell r="C188">
            <v>22551467</v>
          </cell>
          <cell r="D188" t="str">
            <v xml:space="preserve">ADICIÓN Y PRORROGA </v>
          </cell>
          <cell r="E188">
            <v>45931</v>
          </cell>
          <cell r="F188">
            <v>1917</v>
          </cell>
          <cell r="G188">
            <v>45929</v>
          </cell>
          <cell r="H188">
            <v>22551467</v>
          </cell>
          <cell r="I188">
            <v>45929</v>
          </cell>
          <cell r="J188" t="e">
            <v>#N/A</v>
          </cell>
          <cell r="K188">
            <v>45931</v>
          </cell>
          <cell r="L188">
            <v>88</v>
          </cell>
          <cell r="M188" t="str">
            <v>2 meses y 28 días</v>
          </cell>
          <cell r="N188" t="e">
            <v>#N/A</v>
          </cell>
          <cell r="O188" t="e">
            <v>#N/A</v>
          </cell>
          <cell r="P188" t="e">
            <v>#N/A</v>
          </cell>
          <cell r="Q188" t="e">
            <v>#N/A</v>
          </cell>
          <cell r="R188">
            <v>46022</v>
          </cell>
        </row>
        <row r="189">
          <cell r="B189" t="str">
            <v>509-2025</v>
          </cell>
          <cell r="C189">
            <v>0</v>
          </cell>
          <cell r="D189" t="str">
            <v xml:space="preserve">ADICIÓN Y PRORROGA </v>
          </cell>
          <cell r="E189">
            <v>45947</v>
          </cell>
          <cell r="F189">
            <v>1918</v>
          </cell>
          <cell r="G189">
            <v>45929</v>
          </cell>
          <cell r="H189">
            <v>9203833</v>
          </cell>
          <cell r="I189">
            <v>45929</v>
          </cell>
          <cell r="J189" t="e">
            <v>#N/A</v>
          </cell>
          <cell r="K189">
            <v>45947</v>
          </cell>
          <cell r="L189">
            <v>49</v>
          </cell>
          <cell r="M189" t="str">
            <v>1 meses y 19 días</v>
          </cell>
          <cell r="N189" t="e">
            <v>#N/A</v>
          </cell>
          <cell r="O189" t="e">
            <v>#N/A</v>
          </cell>
          <cell r="P189" t="e">
            <v>#N/A</v>
          </cell>
          <cell r="Q189" t="e">
            <v>#N/A</v>
          </cell>
          <cell r="R189">
            <v>46022</v>
          </cell>
        </row>
        <row r="190">
          <cell r="B190" t="str">
            <v>510-2025</v>
          </cell>
          <cell r="C190">
            <v>0</v>
          </cell>
          <cell r="D190" t="str">
            <v xml:space="preserve">ADICIÓN Y PRORROGA </v>
          </cell>
          <cell r="E190">
            <v>45947</v>
          </cell>
          <cell r="F190">
            <v>2048</v>
          </cell>
          <cell r="G190">
            <v>45936</v>
          </cell>
          <cell r="H190">
            <v>8320000</v>
          </cell>
          <cell r="I190">
            <v>45936</v>
          </cell>
          <cell r="J190" t="e">
            <v>#N/A</v>
          </cell>
          <cell r="K190">
            <v>45947</v>
          </cell>
          <cell r="L190">
            <v>24</v>
          </cell>
          <cell r="M190" t="str">
            <v>0 meses y 24 días</v>
          </cell>
          <cell r="N190" t="e">
            <v>#N/A</v>
          </cell>
          <cell r="O190" t="e">
            <v>#N/A</v>
          </cell>
          <cell r="P190" t="e">
            <v>#N/A</v>
          </cell>
          <cell r="Q190" t="e">
            <v>#N/A</v>
          </cell>
          <cell r="R190">
            <v>46022</v>
          </cell>
        </row>
        <row r="191">
          <cell r="B191" t="str">
            <v>511-2025</v>
          </cell>
          <cell r="C191">
            <v>0</v>
          </cell>
          <cell r="D191" t="str">
            <v xml:space="preserve">ADICIÓN Y PRORROGA </v>
          </cell>
          <cell r="E191">
            <v>45939</v>
          </cell>
          <cell r="F191">
            <v>2020</v>
          </cell>
          <cell r="G191">
            <v>45930</v>
          </cell>
          <cell r="H191">
            <v>3369566</v>
          </cell>
          <cell r="I191">
            <v>45930</v>
          </cell>
          <cell r="J191" t="e">
            <v>#N/A</v>
          </cell>
          <cell r="K191">
            <v>45939</v>
          </cell>
          <cell r="L191">
            <v>49</v>
          </cell>
          <cell r="M191" t="str">
            <v>1 meses y 19 días</v>
          </cell>
          <cell r="N191" t="e">
            <v>#N/A</v>
          </cell>
          <cell r="O191" t="e">
            <v>#N/A</v>
          </cell>
          <cell r="P191" t="e">
            <v>#N/A</v>
          </cell>
          <cell r="Q191" t="e">
            <v>#N/A</v>
          </cell>
          <cell r="R191">
            <v>46022</v>
          </cell>
        </row>
        <row r="192">
          <cell r="B192" t="str">
            <v>512-2025</v>
          </cell>
          <cell r="C192">
            <v>5707633</v>
          </cell>
          <cell r="D192" t="str">
            <v xml:space="preserve">ADICIÓN Y PRORROGA </v>
          </cell>
          <cell r="E192">
            <v>45937</v>
          </cell>
          <cell r="F192">
            <v>1876</v>
          </cell>
          <cell r="G192">
            <v>45929</v>
          </cell>
          <cell r="H192">
            <v>5707633</v>
          </cell>
          <cell r="I192">
            <v>45929</v>
          </cell>
          <cell r="J192" t="e">
            <v>#N/A</v>
          </cell>
          <cell r="K192">
            <v>45937</v>
          </cell>
          <cell r="L192">
            <v>83</v>
          </cell>
          <cell r="M192" t="str">
            <v>2 meses y 23 días</v>
          </cell>
          <cell r="N192" t="e">
            <v>#N/A</v>
          </cell>
          <cell r="O192" t="e">
            <v>#N/A</v>
          </cell>
          <cell r="P192" t="e">
            <v>#N/A</v>
          </cell>
          <cell r="Q192" t="e">
            <v>#N/A</v>
          </cell>
          <cell r="R192">
            <v>46022</v>
          </cell>
        </row>
        <row r="193">
          <cell r="B193" t="str">
            <v>513-2025</v>
          </cell>
          <cell r="C193">
            <v>22038933</v>
          </cell>
          <cell r="D193" t="str">
            <v xml:space="preserve">ADICIÓN Y PRORROGA </v>
          </cell>
          <cell r="E193">
            <v>45933</v>
          </cell>
          <cell r="F193">
            <v>1919</v>
          </cell>
          <cell r="G193">
            <v>45929</v>
          </cell>
          <cell r="H193">
            <v>22038933</v>
          </cell>
          <cell r="I193">
            <v>45929</v>
          </cell>
          <cell r="J193" t="e">
            <v>#N/A</v>
          </cell>
          <cell r="K193">
            <v>45933</v>
          </cell>
          <cell r="L193">
            <v>86</v>
          </cell>
          <cell r="M193" t="str">
            <v>2 meses y 26 días</v>
          </cell>
          <cell r="N193" t="e">
            <v>#N/A</v>
          </cell>
          <cell r="O193" t="e">
            <v>#N/A</v>
          </cell>
          <cell r="P193" t="e">
            <v>#N/A</v>
          </cell>
          <cell r="Q193" t="e">
            <v>#N/A</v>
          </cell>
          <cell r="R193">
            <v>46022</v>
          </cell>
        </row>
        <row r="194">
          <cell r="B194" t="str">
            <v>514-2025</v>
          </cell>
          <cell r="C194">
            <v>16341500</v>
          </cell>
          <cell r="D194" t="str">
            <v xml:space="preserve">ADICIÓN Y PRORROGA </v>
          </cell>
          <cell r="E194">
            <v>45931</v>
          </cell>
          <cell r="F194">
            <v>1920</v>
          </cell>
          <cell r="G194">
            <v>45929</v>
          </cell>
          <cell r="H194">
            <v>16341500</v>
          </cell>
          <cell r="I194">
            <v>45929</v>
          </cell>
          <cell r="J194" t="e">
            <v>#N/A</v>
          </cell>
          <cell r="K194">
            <v>45931</v>
          </cell>
          <cell r="L194">
            <v>87</v>
          </cell>
          <cell r="M194" t="str">
            <v>2 meses y 27 días</v>
          </cell>
          <cell r="N194" t="e">
            <v>#N/A</v>
          </cell>
          <cell r="O194" t="e">
            <v>#N/A</v>
          </cell>
          <cell r="P194" t="e">
            <v>#N/A</v>
          </cell>
          <cell r="Q194" t="e">
            <v>#N/A</v>
          </cell>
          <cell r="R194">
            <v>46022</v>
          </cell>
        </row>
        <row r="195">
          <cell r="B195" t="str">
            <v>515-2025</v>
          </cell>
          <cell r="C195">
            <v>16341500</v>
          </cell>
          <cell r="D195" t="str">
            <v xml:space="preserve">ADICIÓN Y PRORROGA </v>
          </cell>
          <cell r="E195">
            <v>45931</v>
          </cell>
          <cell r="F195">
            <v>1921</v>
          </cell>
          <cell r="G195">
            <v>45929</v>
          </cell>
          <cell r="H195">
            <v>16341500</v>
          </cell>
          <cell r="I195">
            <v>45929</v>
          </cell>
          <cell r="J195" t="e">
            <v>#N/A</v>
          </cell>
          <cell r="K195">
            <v>45931</v>
          </cell>
          <cell r="L195">
            <v>87</v>
          </cell>
          <cell r="M195" t="str">
            <v>2 meses y 27 días</v>
          </cell>
          <cell r="N195" t="e">
            <v>#N/A</v>
          </cell>
          <cell r="O195" t="e">
            <v>#N/A</v>
          </cell>
          <cell r="P195" t="e">
            <v>#N/A</v>
          </cell>
          <cell r="Q195" t="e">
            <v>#N/A</v>
          </cell>
          <cell r="R195">
            <v>46022</v>
          </cell>
        </row>
        <row r="196">
          <cell r="B196" t="str">
            <v>516-2025</v>
          </cell>
          <cell r="C196">
            <v>5570100</v>
          </cell>
          <cell r="D196" t="str">
            <v xml:space="preserve">ADICIÓN Y PRORROGA </v>
          </cell>
          <cell r="E196">
            <v>45937</v>
          </cell>
          <cell r="F196">
            <v>1881</v>
          </cell>
          <cell r="G196">
            <v>45929</v>
          </cell>
          <cell r="H196">
            <v>5570100</v>
          </cell>
          <cell r="I196">
            <v>45929</v>
          </cell>
          <cell r="J196" t="e">
            <v>#N/A</v>
          </cell>
          <cell r="K196">
            <v>45937</v>
          </cell>
          <cell r="L196">
            <v>81</v>
          </cell>
          <cell r="M196" t="str">
            <v>2 meses y 21 días</v>
          </cell>
          <cell r="N196" t="e">
            <v>#N/A</v>
          </cell>
          <cell r="O196" t="e">
            <v>#N/A</v>
          </cell>
          <cell r="P196" t="e">
            <v>#N/A</v>
          </cell>
          <cell r="Q196" t="e">
            <v>#N/A</v>
          </cell>
          <cell r="R196">
            <v>46022</v>
          </cell>
        </row>
        <row r="197">
          <cell r="B197" t="str">
            <v>517-2025</v>
          </cell>
          <cell r="C197">
            <v>8928000</v>
          </cell>
          <cell r="D197" t="str">
            <v xml:space="preserve">ADICIÓN Y PRORROGA </v>
          </cell>
          <cell r="E197">
            <v>45924</v>
          </cell>
          <cell r="F197">
            <v>1844</v>
          </cell>
          <cell r="G197">
            <v>45918</v>
          </cell>
          <cell r="H197">
            <v>8928000</v>
          </cell>
          <cell r="I197">
            <v>45918</v>
          </cell>
          <cell r="J197" t="e">
            <v>#N/A</v>
          </cell>
          <cell r="K197">
            <v>45924</v>
          </cell>
          <cell r="L197">
            <v>90</v>
          </cell>
          <cell r="M197" t="str">
            <v>3 meses y 0 días</v>
          </cell>
          <cell r="N197" t="e">
            <v>#N/A</v>
          </cell>
          <cell r="O197" t="e">
            <v>#N/A</v>
          </cell>
          <cell r="P197" t="e">
            <v>#N/A</v>
          </cell>
          <cell r="Q197" t="e">
            <v>#N/A</v>
          </cell>
          <cell r="R197">
            <v>46022</v>
          </cell>
        </row>
        <row r="198">
          <cell r="B198" t="str">
            <v>518-2025</v>
          </cell>
          <cell r="C198">
            <v>8035200</v>
          </cell>
          <cell r="D198" t="str">
            <v xml:space="preserve">ADICIÓN Y PRORROGA </v>
          </cell>
          <cell r="E198">
            <v>45939</v>
          </cell>
          <cell r="F198">
            <v>2052</v>
          </cell>
          <cell r="G198">
            <v>45937</v>
          </cell>
          <cell r="H198">
            <v>8035200</v>
          </cell>
          <cell r="I198">
            <v>45937</v>
          </cell>
          <cell r="J198" t="e">
            <v>#N/A</v>
          </cell>
          <cell r="K198">
            <v>45939</v>
          </cell>
          <cell r="L198">
            <v>81</v>
          </cell>
          <cell r="M198" t="str">
            <v>2 meses y 21 días</v>
          </cell>
          <cell r="N198" t="e">
            <v>#N/A</v>
          </cell>
          <cell r="O198" t="e">
            <v>#N/A</v>
          </cell>
          <cell r="P198" t="e">
            <v>#N/A</v>
          </cell>
          <cell r="Q198" t="e">
            <v>#N/A</v>
          </cell>
          <cell r="R198">
            <v>46022</v>
          </cell>
        </row>
        <row r="199">
          <cell r="B199" t="str">
            <v>519-2025</v>
          </cell>
          <cell r="C199">
            <v>0</v>
          </cell>
          <cell r="D199" t="str">
            <v xml:space="preserve">ADICIÓN Y PRORROGA </v>
          </cell>
          <cell r="E199">
            <v>45947</v>
          </cell>
          <cell r="F199">
            <v>1922</v>
          </cell>
          <cell r="G199">
            <v>45929</v>
          </cell>
          <cell r="H199">
            <v>7466667</v>
          </cell>
          <cell r="I199">
            <v>45929</v>
          </cell>
          <cell r="J199" t="e">
            <v>#N/A</v>
          </cell>
          <cell r="K199">
            <v>45947</v>
          </cell>
          <cell r="L199">
            <v>64</v>
          </cell>
          <cell r="M199" t="str">
            <v>2 meses y 4 días</v>
          </cell>
          <cell r="N199" t="e">
            <v>#N/A</v>
          </cell>
          <cell r="O199" t="e">
            <v>#N/A</v>
          </cell>
          <cell r="P199" t="e">
            <v>#N/A</v>
          </cell>
          <cell r="Q199" t="e">
            <v>#N/A</v>
          </cell>
          <cell r="R199">
            <v>46022</v>
          </cell>
        </row>
        <row r="200">
          <cell r="B200" t="str">
            <v>520-2025</v>
          </cell>
          <cell r="C200">
            <v>7638400</v>
          </cell>
          <cell r="D200" t="str">
            <v xml:space="preserve">ADICIÓN Y PRORROGA </v>
          </cell>
          <cell r="E200">
            <v>45936</v>
          </cell>
          <cell r="F200" t="e">
            <v>#N/A</v>
          </cell>
          <cell r="G200">
            <v>45929</v>
          </cell>
          <cell r="H200">
            <v>7638400</v>
          </cell>
          <cell r="I200">
            <v>45929</v>
          </cell>
          <cell r="J200" t="e">
            <v>#N/A</v>
          </cell>
          <cell r="K200">
            <v>45936</v>
          </cell>
          <cell r="L200">
            <v>77</v>
          </cell>
          <cell r="M200" t="str">
            <v>2 meses y 17 días</v>
          </cell>
          <cell r="N200" t="e">
            <v>#N/A</v>
          </cell>
          <cell r="O200" t="e">
            <v>#N/A</v>
          </cell>
          <cell r="P200" t="e">
            <v>#N/A</v>
          </cell>
          <cell r="Q200" t="e">
            <v>#N/A</v>
          </cell>
          <cell r="R200">
            <v>46022</v>
          </cell>
        </row>
        <row r="201">
          <cell r="B201" t="str">
            <v>521-2025</v>
          </cell>
          <cell r="C201">
            <v>5776428</v>
          </cell>
          <cell r="D201" t="str">
            <v xml:space="preserve">ADICIÓN Y PRORROGA </v>
          </cell>
          <cell r="E201">
            <v>45931</v>
          </cell>
          <cell r="F201">
            <v>1874</v>
          </cell>
          <cell r="G201">
            <v>45929</v>
          </cell>
          <cell r="H201">
            <v>5776428</v>
          </cell>
          <cell r="I201">
            <v>45929</v>
          </cell>
          <cell r="J201" t="e">
            <v>#N/A</v>
          </cell>
          <cell r="K201">
            <v>45931</v>
          </cell>
          <cell r="L201">
            <v>84</v>
          </cell>
          <cell r="M201" t="str">
            <v>2 meses y 24 días</v>
          </cell>
          <cell r="N201" t="e">
            <v>#N/A</v>
          </cell>
          <cell r="O201" t="e">
            <v>#N/A</v>
          </cell>
          <cell r="P201" t="e">
            <v>#N/A</v>
          </cell>
          <cell r="Q201" t="e">
            <v>#N/A</v>
          </cell>
          <cell r="R201">
            <v>46022</v>
          </cell>
        </row>
        <row r="202">
          <cell r="B202" t="str">
            <v>522-2025</v>
          </cell>
          <cell r="C202">
            <v>5982700</v>
          </cell>
          <cell r="D202" t="str">
            <v xml:space="preserve">ADICIÓN Y PRORROGA </v>
          </cell>
          <cell r="E202">
            <v>45930</v>
          </cell>
          <cell r="F202">
            <v>1871</v>
          </cell>
          <cell r="G202">
            <v>45929</v>
          </cell>
          <cell r="H202">
            <v>5982700</v>
          </cell>
          <cell r="I202">
            <v>45929</v>
          </cell>
          <cell r="J202" t="e">
            <v>#N/A</v>
          </cell>
          <cell r="K202">
            <v>45930</v>
          </cell>
          <cell r="L202">
            <v>87</v>
          </cell>
          <cell r="M202" t="str">
            <v>2 meses y 27 días</v>
          </cell>
          <cell r="N202" t="e">
            <v>#N/A</v>
          </cell>
          <cell r="O202" t="e">
            <v>#N/A</v>
          </cell>
          <cell r="P202" t="e">
            <v>#N/A</v>
          </cell>
          <cell r="Q202" t="e">
            <v>#N/A</v>
          </cell>
          <cell r="R202">
            <v>46021</v>
          </cell>
        </row>
        <row r="203">
          <cell r="B203" t="str">
            <v>523-2025</v>
          </cell>
          <cell r="C203">
            <v>0</v>
          </cell>
          <cell r="D203" t="str">
            <v xml:space="preserve">ADICIÓN Y PRORROGA </v>
          </cell>
          <cell r="E203" t="e">
            <v>#N/A</v>
          </cell>
          <cell r="F203" t="e">
            <v>#N/A</v>
          </cell>
          <cell r="G203" t="e">
            <v>#N/A</v>
          </cell>
          <cell r="H203">
            <v>0</v>
          </cell>
          <cell r="I203" t="e">
            <v>#N/A</v>
          </cell>
          <cell r="J203" t="e">
            <v>#N/A</v>
          </cell>
          <cell r="K203" t="e">
            <v>#N/A</v>
          </cell>
          <cell r="L203" t="e">
            <v>#N/A</v>
          </cell>
          <cell r="M203" t="e">
            <v>#N/A</v>
          </cell>
          <cell r="N203" t="e">
            <v>#N/A</v>
          </cell>
          <cell r="O203" t="e">
            <v>#N/A</v>
          </cell>
          <cell r="P203" t="e">
            <v>#N/A</v>
          </cell>
          <cell r="Q203" t="e">
            <v>#N/A</v>
          </cell>
          <cell r="R203" t="e">
            <v>#N/A</v>
          </cell>
        </row>
        <row r="204">
          <cell r="B204" t="str">
            <v>524-2025</v>
          </cell>
          <cell r="C204">
            <v>8035200</v>
          </cell>
          <cell r="D204" t="str">
            <v xml:space="preserve">ADICIÓN Y PRORROGA </v>
          </cell>
          <cell r="E204">
            <v>45936</v>
          </cell>
          <cell r="F204">
            <v>2030</v>
          </cell>
          <cell r="G204">
            <v>45933</v>
          </cell>
          <cell r="H204">
            <v>8035200</v>
          </cell>
          <cell r="I204">
            <v>45933</v>
          </cell>
          <cell r="J204" t="e">
            <v>#N/A</v>
          </cell>
          <cell r="K204">
            <v>45936</v>
          </cell>
          <cell r="L204">
            <v>81</v>
          </cell>
          <cell r="M204" t="str">
            <v>2 meses y 21 días</v>
          </cell>
          <cell r="N204" t="e">
            <v>#N/A</v>
          </cell>
          <cell r="O204" t="e">
            <v>#N/A</v>
          </cell>
          <cell r="P204" t="e">
            <v>#N/A</v>
          </cell>
          <cell r="Q204" t="e">
            <v>#N/A</v>
          </cell>
          <cell r="R204">
            <v>46021</v>
          </cell>
        </row>
        <row r="205">
          <cell r="B205" t="str">
            <v>525-2025</v>
          </cell>
          <cell r="C205">
            <v>8134400</v>
          </cell>
          <cell r="D205" t="str">
            <v xml:space="preserve">ADICIÓN Y PRORROGA </v>
          </cell>
          <cell r="E205">
            <v>45879</v>
          </cell>
          <cell r="F205">
            <v>2057</v>
          </cell>
          <cell r="G205">
            <v>45938</v>
          </cell>
          <cell r="H205">
            <v>8134400</v>
          </cell>
          <cell r="I205">
            <v>45938</v>
          </cell>
          <cell r="J205" t="e">
            <v>#N/A</v>
          </cell>
          <cell r="K205">
            <v>45879</v>
          </cell>
          <cell r="L205">
            <v>82</v>
          </cell>
          <cell r="M205" t="str">
            <v>2 meses y 22 días</v>
          </cell>
          <cell r="N205" t="e">
            <v>#N/A</v>
          </cell>
          <cell r="O205" t="e">
            <v>#N/A</v>
          </cell>
          <cell r="P205" t="e">
            <v>#N/A</v>
          </cell>
          <cell r="Q205" t="e">
            <v>#N/A</v>
          </cell>
          <cell r="R205">
            <v>46022</v>
          </cell>
        </row>
        <row r="206">
          <cell r="B206" t="str">
            <v>526-2025</v>
          </cell>
          <cell r="C206">
            <v>0</v>
          </cell>
          <cell r="D206" t="str">
            <v xml:space="preserve">ADICIÓN Y PRORROGA </v>
          </cell>
          <cell r="E206">
            <v>45925</v>
          </cell>
          <cell r="F206">
            <v>1858</v>
          </cell>
          <cell r="G206">
            <v>45919</v>
          </cell>
          <cell r="H206">
            <v>10500000</v>
          </cell>
          <cell r="I206">
            <v>45919</v>
          </cell>
          <cell r="J206" t="e">
            <v>#N/A</v>
          </cell>
          <cell r="K206">
            <v>45925</v>
          </cell>
          <cell r="L206">
            <v>90</v>
          </cell>
          <cell r="M206" t="str">
            <v>3 meses y 0 días</v>
          </cell>
          <cell r="N206" t="e">
            <v>#N/A</v>
          </cell>
          <cell r="O206" t="e">
            <v>#N/A</v>
          </cell>
          <cell r="P206" t="e">
            <v>#N/A</v>
          </cell>
          <cell r="Q206" t="e">
            <v>#N/A</v>
          </cell>
          <cell r="R206">
            <v>46021</v>
          </cell>
        </row>
        <row r="207">
          <cell r="B207" t="str">
            <v>527-2025</v>
          </cell>
          <cell r="C207">
            <v>8983333</v>
          </cell>
          <cell r="D207" t="str">
            <v xml:space="preserve">ADICIÓN Y PRORROGA </v>
          </cell>
          <cell r="E207">
            <v>45939</v>
          </cell>
          <cell r="F207">
            <v>1924</v>
          </cell>
          <cell r="G207">
            <v>45929</v>
          </cell>
          <cell r="H207">
            <v>8983333</v>
          </cell>
          <cell r="I207">
            <v>45929</v>
          </cell>
          <cell r="J207" t="e">
            <v>#N/A</v>
          </cell>
          <cell r="K207">
            <v>45939</v>
          </cell>
          <cell r="L207">
            <v>77</v>
          </cell>
          <cell r="M207" t="str">
            <v>2 meses y 17 días</v>
          </cell>
          <cell r="N207" t="e">
            <v>#N/A</v>
          </cell>
          <cell r="O207" t="e">
            <v>#N/A</v>
          </cell>
          <cell r="P207" t="e">
            <v>#N/A</v>
          </cell>
          <cell r="Q207" t="e">
            <v>#N/A</v>
          </cell>
          <cell r="R207">
            <v>46022</v>
          </cell>
        </row>
        <row r="208">
          <cell r="B208" t="str">
            <v>528-2025</v>
          </cell>
          <cell r="C208">
            <v>5157500</v>
          </cell>
          <cell r="D208" t="str">
            <v xml:space="preserve">ADICIÓN Y PRORROGA </v>
          </cell>
          <cell r="E208">
            <v>45932</v>
          </cell>
          <cell r="F208">
            <v>1886</v>
          </cell>
          <cell r="G208">
            <v>45929</v>
          </cell>
          <cell r="H208">
            <v>5157500</v>
          </cell>
          <cell r="I208">
            <v>45929</v>
          </cell>
          <cell r="J208" t="e">
            <v>#N/A</v>
          </cell>
          <cell r="K208">
            <v>45932</v>
          </cell>
          <cell r="L208">
            <v>75</v>
          </cell>
          <cell r="M208" t="str">
            <v>2 meses y 15 días</v>
          </cell>
          <cell r="N208" t="e">
            <v>#N/A</v>
          </cell>
          <cell r="O208" t="e">
            <v>#N/A</v>
          </cell>
          <cell r="P208" t="e">
            <v>#N/A</v>
          </cell>
          <cell r="Q208" t="e">
            <v>#N/A</v>
          </cell>
          <cell r="R208">
            <v>46021</v>
          </cell>
        </row>
        <row r="209">
          <cell r="B209" t="str">
            <v>529-2025</v>
          </cell>
          <cell r="C209">
            <v>0</v>
          </cell>
          <cell r="D209" t="str">
            <v xml:space="preserve">ADICIÓN Y PRORROGA </v>
          </cell>
          <cell r="E209">
            <v>45945</v>
          </cell>
          <cell r="F209">
            <v>2054</v>
          </cell>
          <cell r="G209">
            <v>45937</v>
          </cell>
          <cell r="H209">
            <v>1856700</v>
          </cell>
          <cell r="I209">
            <v>45937</v>
          </cell>
          <cell r="J209" t="e">
            <v>#N/A</v>
          </cell>
          <cell r="K209">
            <v>45945</v>
          </cell>
          <cell r="L209">
            <v>27</v>
          </cell>
          <cell r="M209" t="str">
            <v>0 meses y 27 días</v>
          </cell>
          <cell r="N209" t="e">
            <v>#N/A</v>
          </cell>
          <cell r="O209" t="e">
            <v>#N/A</v>
          </cell>
          <cell r="P209" t="e">
            <v>#N/A</v>
          </cell>
          <cell r="Q209" t="e">
            <v>#N/A</v>
          </cell>
          <cell r="R209">
            <v>46021</v>
          </cell>
        </row>
        <row r="210">
          <cell r="B210" t="str">
            <v>530-2025</v>
          </cell>
          <cell r="C210">
            <v>5707633</v>
          </cell>
          <cell r="D210" t="str">
            <v xml:space="preserve">ADICIÓN Y PRORROGA </v>
          </cell>
          <cell r="E210">
            <v>45931</v>
          </cell>
          <cell r="F210">
            <v>1877</v>
          </cell>
          <cell r="G210">
            <v>45929</v>
          </cell>
          <cell r="H210">
            <v>5707633</v>
          </cell>
          <cell r="I210">
            <v>45929</v>
          </cell>
          <cell r="J210" t="e">
            <v>#N/A</v>
          </cell>
          <cell r="K210">
            <v>45931</v>
          </cell>
          <cell r="L210">
            <v>83</v>
          </cell>
          <cell r="M210" t="str">
            <v>2 meses y 23 días</v>
          </cell>
          <cell r="N210" t="e">
            <v>#N/A</v>
          </cell>
          <cell r="O210" t="e">
            <v>#N/A</v>
          </cell>
          <cell r="P210" t="e">
            <v>#N/A</v>
          </cell>
          <cell r="Q210" t="e">
            <v>#N/A</v>
          </cell>
          <cell r="R210">
            <v>46021</v>
          </cell>
        </row>
        <row r="211">
          <cell r="B211" t="str">
            <v>531-2025</v>
          </cell>
          <cell r="C211">
            <v>17169867</v>
          </cell>
          <cell r="D211" t="str">
            <v xml:space="preserve">ADICIÓN Y PRORROGA </v>
          </cell>
          <cell r="E211">
            <v>45940</v>
          </cell>
          <cell r="F211">
            <v>2049</v>
          </cell>
          <cell r="G211">
            <v>45936</v>
          </cell>
          <cell r="H211">
            <v>17169867</v>
          </cell>
          <cell r="I211">
            <v>45936</v>
          </cell>
          <cell r="J211" t="e">
            <v>#N/A</v>
          </cell>
          <cell r="K211">
            <v>45940</v>
          </cell>
          <cell r="L211">
            <v>67</v>
          </cell>
          <cell r="M211" t="str">
            <v>2 meses y 7 días</v>
          </cell>
          <cell r="N211" t="e">
            <v>#N/A</v>
          </cell>
          <cell r="O211" t="e">
            <v>#N/A</v>
          </cell>
          <cell r="P211" t="e">
            <v>#N/A</v>
          </cell>
          <cell r="Q211" t="e">
            <v>#N/A</v>
          </cell>
          <cell r="R211">
            <v>46022</v>
          </cell>
        </row>
        <row r="212">
          <cell r="B212" t="str">
            <v>532-2025-C1</v>
          </cell>
          <cell r="C212">
            <v>14087500</v>
          </cell>
          <cell r="D212" t="str">
            <v xml:space="preserve">ADICIÓN Y PRORROGA </v>
          </cell>
          <cell r="E212">
            <v>45944</v>
          </cell>
          <cell r="F212">
            <v>2074</v>
          </cell>
          <cell r="G212">
            <v>45944</v>
          </cell>
          <cell r="H212">
            <v>14087500</v>
          </cell>
          <cell r="I212">
            <v>45944</v>
          </cell>
          <cell r="J212" t="e">
            <v>#N/A</v>
          </cell>
          <cell r="K212">
            <v>45944</v>
          </cell>
          <cell r="L212">
            <v>75</v>
          </cell>
          <cell r="M212" t="str">
            <v>2 meses y 15 días</v>
          </cell>
          <cell r="N212" t="e">
            <v>#N/A</v>
          </cell>
          <cell r="O212" t="e">
            <v>#N/A</v>
          </cell>
          <cell r="P212" t="e">
            <v>#N/A</v>
          </cell>
          <cell r="Q212" t="e">
            <v>#N/A</v>
          </cell>
          <cell r="R212">
            <v>46022</v>
          </cell>
        </row>
        <row r="213">
          <cell r="B213" t="str">
            <v>533-2025</v>
          </cell>
          <cell r="C213">
            <v>15590167</v>
          </cell>
          <cell r="D213" t="str">
            <v xml:space="preserve">ADICIÓN Y PRORROGA </v>
          </cell>
          <cell r="E213">
            <v>45933</v>
          </cell>
          <cell r="F213">
            <v>1925</v>
          </cell>
          <cell r="G213">
            <v>45929</v>
          </cell>
          <cell r="H213">
            <v>15590167</v>
          </cell>
          <cell r="I213">
            <v>45929</v>
          </cell>
          <cell r="J213" t="e">
            <v>#N/A</v>
          </cell>
          <cell r="K213">
            <v>45933</v>
          </cell>
          <cell r="L213">
            <v>82</v>
          </cell>
          <cell r="M213" t="str">
            <v>2 meses y 22 días</v>
          </cell>
          <cell r="N213" t="e">
            <v>#N/A</v>
          </cell>
          <cell r="O213" t="e">
            <v>#N/A</v>
          </cell>
          <cell r="P213" t="e">
            <v>#N/A</v>
          </cell>
          <cell r="Q213" t="e">
            <v>#N/A</v>
          </cell>
          <cell r="R213">
            <v>46022</v>
          </cell>
        </row>
        <row r="214">
          <cell r="B214" t="str">
            <v>534-2025</v>
          </cell>
          <cell r="C214">
            <v>0</v>
          </cell>
          <cell r="D214" t="str">
            <v xml:space="preserve">ADICIÓN Y PRORROGA </v>
          </cell>
          <cell r="E214">
            <v>45944</v>
          </cell>
          <cell r="F214">
            <v>1926</v>
          </cell>
          <cell r="G214">
            <v>45929</v>
          </cell>
          <cell r="H214">
            <v>8686700</v>
          </cell>
          <cell r="I214">
            <v>45929</v>
          </cell>
          <cell r="J214" t="e">
            <v>#N/A</v>
          </cell>
          <cell r="K214">
            <v>45944</v>
          </cell>
          <cell r="L214">
            <v>53</v>
          </cell>
          <cell r="M214" t="str">
            <v>1 meses y 23 días</v>
          </cell>
          <cell r="N214" t="e">
            <v>#N/A</v>
          </cell>
          <cell r="O214" t="e">
            <v>#N/A</v>
          </cell>
          <cell r="P214" t="e">
            <v>#N/A</v>
          </cell>
          <cell r="Q214" t="e">
            <v>#N/A</v>
          </cell>
          <cell r="R214">
            <v>46022</v>
          </cell>
        </row>
        <row r="215">
          <cell r="B215" t="str">
            <v>536-2025</v>
          </cell>
          <cell r="C215">
            <v>0</v>
          </cell>
          <cell r="D215" t="str">
            <v xml:space="preserve">ADICIÓN Y PRORROGA </v>
          </cell>
          <cell r="E215">
            <v>45946</v>
          </cell>
          <cell r="F215">
            <v>1927</v>
          </cell>
          <cell r="G215">
            <v>45929</v>
          </cell>
          <cell r="H215">
            <v>13838400</v>
          </cell>
          <cell r="I215">
            <v>45929</v>
          </cell>
          <cell r="J215" t="e">
            <v>#N/A</v>
          </cell>
          <cell r="K215">
            <v>45946</v>
          </cell>
          <cell r="L215">
            <v>54</v>
          </cell>
          <cell r="M215" t="str">
            <v>1 meses y 24 días</v>
          </cell>
          <cell r="N215" t="e">
            <v>#N/A</v>
          </cell>
          <cell r="O215" t="e">
            <v>#N/A</v>
          </cell>
          <cell r="P215" t="e">
            <v>#N/A</v>
          </cell>
          <cell r="Q215" t="e">
            <v>#N/A</v>
          </cell>
          <cell r="R215">
            <v>46022</v>
          </cell>
        </row>
        <row r="216">
          <cell r="B216" t="str">
            <v>537-2025</v>
          </cell>
          <cell r="C216">
            <v>0</v>
          </cell>
          <cell r="D216" t="str">
            <v xml:space="preserve">ADICIÓN Y PRORROGA </v>
          </cell>
          <cell r="E216">
            <v>45947</v>
          </cell>
          <cell r="F216">
            <v>2067</v>
          </cell>
          <cell r="G216">
            <v>45940</v>
          </cell>
          <cell r="H216">
            <v>13838400</v>
          </cell>
          <cell r="I216">
            <v>45940</v>
          </cell>
          <cell r="J216" t="e">
            <v>#N/A</v>
          </cell>
          <cell r="K216">
            <v>45947</v>
          </cell>
          <cell r="L216">
            <v>54</v>
          </cell>
          <cell r="M216" t="str">
            <v>1 meses y 24 días</v>
          </cell>
          <cell r="N216" t="e">
            <v>#N/A</v>
          </cell>
          <cell r="O216" t="e">
            <v>#N/A</v>
          </cell>
          <cell r="P216" t="e">
            <v>#N/A</v>
          </cell>
          <cell r="Q216" t="e">
            <v>#N/A</v>
          </cell>
          <cell r="R216">
            <v>46022</v>
          </cell>
        </row>
        <row r="217">
          <cell r="B217" t="str">
            <v>538-2025</v>
          </cell>
          <cell r="C217">
            <v>0</v>
          </cell>
          <cell r="D217" t="str">
            <v xml:space="preserve">ADICIÓN Y PRORROGA </v>
          </cell>
          <cell r="E217" t="e">
            <v>#N/A</v>
          </cell>
          <cell r="F217" t="e">
            <v>#N/A</v>
          </cell>
          <cell r="G217" t="e">
            <v>#N/A</v>
          </cell>
          <cell r="H217">
            <v>0</v>
          </cell>
          <cell r="I217" t="e">
            <v>#N/A</v>
          </cell>
          <cell r="J217" t="e">
            <v>#N/A</v>
          </cell>
          <cell r="K217" t="e">
            <v>#N/A</v>
          </cell>
          <cell r="L217" t="e">
            <v>#N/A</v>
          </cell>
          <cell r="M217" t="e">
            <v>#N/A</v>
          </cell>
          <cell r="N217" t="e">
            <v>#N/A</v>
          </cell>
          <cell r="O217" t="e">
            <v>#N/A</v>
          </cell>
          <cell r="P217" t="e">
            <v>#N/A</v>
          </cell>
          <cell r="Q217" t="e">
            <v>#N/A</v>
          </cell>
          <cell r="R217" t="e">
            <v>#N/A</v>
          </cell>
        </row>
        <row r="218">
          <cell r="B218" t="str">
            <v>539-2025</v>
          </cell>
          <cell r="C218">
            <v>16200000</v>
          </cell>
          <cell r="D218" t="str">
            <v xml:space="preserve">ADICIÓN Y PRORROGA </v>
          </cell>
          <cell r="E218">
            <v>45936</v>
          </cell>
          <cell r="F218">
            <v>1929</v>
          </cell>
          <cell r="G218">
            <v>45929</v>
          </cell>
          <cell r="H218">
            <v>16200000</v>
          </cell>
          <cell r="I218">
            <v>45929</v>
          </cell>
          <cell r="J218" t="e">
            <v>#N/A</v>
          </cell>
          <cell r="K218">
            <v>45936</v>
          </cell>
          <cell r="L218">
            <v>81</v>
          </cell>
          <cell r="M218" t="str">
            <v>2 meses y 21 días</v>
          </cell>
          <cell r="N218" t="e">
            <v>#N/A</v>
          </cell>
          <cell r="O218" t="e">
            <v>#N/A</v>
          </cell>
          <cell r="P218" t="e">
            <v>#N/A</v>
          </cell>
          <cell r="Q218" t="e">
            <v>#N/A</v>
          </cell>
          <cell r="R218">
            <v>46022</v>
          </cell>
        </row>
        <row r="219">
          <cell r="B219" t="str">
            <v>541-2025-C1</v>
          </cell>
          <cell r="C219">
            <v>12018667</v>
          </cell>
          <cell r="D219" t="str">
            <v xml:space="preserve">ADICIÓN Y PRORROGA </v>
          </cell>
          <cell r="E219">
            <v>45939</v>
          </cell>
          <cell r="F219">
            <v>1930</v>
          </cell>
          <cell r="G219">
            <v>45929</v>
          </cell>
          <cell r="H219">
            <v>12018667</v>
          </cell>
          <cell r="I219">
            <v>45929</v>
          </cell>
          <cell r="J219" t="e">
            <v>#N/A</v>
          </cell>
          <cell r="K219">
            <v>45939</v>
          </cell>
          <cell r="L219">
            <v>80</v>
          </cell>
          <cell r="M219" t="str">
            <v>2 meses y 20 días</v>
          </cell>
          <cell r="N219" t="e">
            <v>#N/A</v>
          </cell>
          <cell r="O219" t="e">
            <v>#N/A</v>
          </cell>
          <cell r="P219" t="e">
            <v>#N/A</v>
          </cell>
          <cell r="Q219" t="e">
            <v>#N/A</v>
          </cell>
          <cell r="R219">
            <v>46022</v>
          </cell>
        </row>
        <row r="220">
          <cell r="B220" t="str">
            <v>542-2025</v>
          </cell>
          <cell r="C220">
            <v>15590167</v>
          </cell>
          <cell r="D220" t="str">
            <v xml:space="preserve">ADICIÓN Y PRORROGA </v>
          </cell>
          <cell r="E220">
            <v>45936</v>
          </cell>
          <cell r="F220">
            <v>1931</v>
          </cell>
          <cell r="G220">
            <v>45929</v>
          </cell>
          <cell r="H220">
            <v>15590167</v>
          </cell>
          <cell r="I220">
            <v>45929</v>
          </cell>
          <cell r="J220" t="e">
            <v>#N/A</v>
          </cell>
          <cell r="K220">
            <v>45936</v>
          </cell>
          <cell r="L220">
            <v>83</v>
          </cell>
          <cell r="M220" t="str">
            <v>2 meses y 23 días</v>
          </cell>
          <cell r="N220" t="e">
            <v>#N/A</v>
          </cell>
          <cell r="O220" t="e">
            <v>#N/A</v>
          </cell>
          <cell r="P220" t="e">
            <v>#N/A</v>
          </cell>
          <cell r="Q220" t="e">
            <v>#N/A</v>
          </cell>
          <cell r="R220">
            <v>46022</v>
          </cell>
        </row>
        <row r="221">
          <cell r="B221" t="str">
            <v>543-2025</v>
          </cell>
          <cell r="C221">
            <v>20750000</v>
          </cell>
          <cell r="D221" t="str">
            <v xml:space="preserve">ADICIÓN Y PRORROGA </v>
          </cell>
          <cell r="E221">
            <v>45946</v>
          </cell>
          <cell r="F221">
            <v>1932</v>
          </cell>
          <cell r="G221">
            <v>45929</v>
          </cell>
          <cell r="H221">
            <v>20750000</v>
          </cell>
          <cell r="I221">
            <v>45929</v>
          </cell>
          <cell r="J221" t="e">
            <v>#N/A</v>
          </cell>
          <cell r="K221">
            <v>45946</v>
          </cell>
          <cell r="L221">
            <v>75</v>
          </cell>
          <cell r="M221" t="str">
            <v>2 meses y 15 días</v>
          </cell>
          <cell r="N221" t="e">
            <v>#N/A</v>
          </cell>
          <cell r="O221" t="e">
            <v>#N/A</v>
          </cell>
          <cell r="P221" t="e">
            <v>#N/A</v>
          </cell>
          <cell r="Q221" t="e">
            <v>#N/A</v>
          </cell>
          <cell r="R221">
            <v>46022</v>
          </cell>
        </row>
        <row r="222">
          <cell r="B222" t="str">
            <v>544-2025-C1</v>
          </cell>
          <cell r="C222">
            <v>8035200</v>
          </cell>
          <cell r="D222" t="str">
            <v xml:space="preserve">ADICIÓN Y PRORROGA </v>
          </cell>
          <cell r="E222">
            <v>45938</v>
          </cell>
          <cell r="F222">
            <v>1879</v>
          </cell>
          <cell r="G222">
            <v>45929</v>
          </cell>
          <cell r="H222">
            <v>8035200</v>
          </cell>
          <cell r="I222">
            <v>45929</v>
          </cell>
          <cell r="J222" t="e">
            <v>#N/A</v>
          </cell>
          <cell r="K222">
            <v>45938</v>
          </cell>
          <cell r="L222">
            <v>81</v>
          </cell>
          <cell r="M222" t="str">
            <v>2 meses y 21 días</v>
          </cell>
          <cell r="N222" t="e">
            <v>#N/A</v>
          </cell>
          <cell r="O222" t="e">
            <v>#N/A</v>
          </cell>
          <cell r="P222" t="e">
            <v>#N/A</v>
          </cell>
          <cell r="Q222" t="e">
            <v>#N/A</v>
          </cell>
          <cell r="R222">
            <v>46022</v>
          </cell>
        </row>
        <row r="223">
          <cell r="B223" t="str">
            <v>545-2025-C1</v>
          </cell>
          <cell r="C223">
            <v>5295033</v>
          </cell>
          <cell r="D223" t="str">
            <v xml:space="preserve">ADICIÓN Y PRORROGA </v>
          </cell>
          <cell r="E223">
            <v>45933</v>
          </cell>
          <cell r="F223">
            <v>1885</v>
          </cell>
          <cell r="G223">
            <v>45929</v>
          </cell>
          <cell r="H223">
            <v>5295033</v>
          </cell>
          <cell r="I223">
            <v>45929</v>
          </cell>
          <cell r="J223" t="e">
            <v>#N/A</v>
          </cell>
          <cell r="K223">
            <v>45933</v>
          </cell>
          <cell r="L223">
            <v>77</v>
          </cell>
          <cell r="M223" t="str">
            <v>2 meses y 17 días</v>
          </cell>
          <cell r="N223" t="e">
            <v>#N/A</v>
          </cell>
          <cell r="O223" t="e">
            <v>#N/A</v>
          </cell>
          <cell r="P223" t="e">
            <v>#N/A</v>
          </cell>
          <cell r="Q223" t="e">
            <v>#N/A</v>
          </cell>
          <cell r="R223">
            <v>46021</v>
          </cell>
        </row>
        <row r="224">
          <cell r="B224" t="str">
            <v>546-2025</v>
          </cell>
          <cell r="C224">
            <v>4813666</v>
          </cell>
          <cell r="D224" t="str">
            <v xml:space="preserve">ADICIÓN Y PRORROGA </v>
          </cell>
          <cell r="E224">
            <v>45933</v>
          </cell>
          <cell r="F224">
            <v>1890</v>
          </cell>
          <cell r="G224">
            <v>45929</v>
          </cell>
          <cell r="H224">
            <v>4813666</v>
          </cell>
          <cell r="I224">
            <v>45929</v>
          </cell>
          <cell r="J224" t="e">
            <v>#N/A</v>
          </cell>
          <cell r="K224">
            <v>45933</v>
          </cell>
          <cell r="L224">
            <v>70</v>
          </cell>
          <cell r="M224" t="str">
            <v>2 meses y 10 días</v>
          </cell>
          <cell r="N224" t="e">
            <v>#N/A</v>
          </cell>
          <cell r="O224" t="e">
            <v>#N/A</v>
          </cell>
          <cell r="P224" t="e">
            <v>#N/A</v>
          </cell>
          <cell r="Q224" t="e">
            <v>#N/A</v>
          </cell>
          <cell r="R224">
            <v>46021</v>
          </cell>
        </row>
        <row r="225">
          <cell r="B225" t="str">
            <v>547-2025</v>
          </cell>
          <cell r="C225">
            <v>4744900</v>
          </cell>
          <cell r="D225" t="str">
            <v xml:space="preserve">ADICIÓN Y PRORROGA </v>
          </cell>
          <cell r="E225">
            <v>45933</v>
          </cell>
          <cell r="F225">
            <v>1891</v>
          </cell>
          <cell r="G225">
            <v>45929</v>
          </cell>
          <cell r="H225">
            <v>4744900</v>
          </cell>
          <cell r="I225">
            <v>45929</v>
          </cell>
          <cell r="J225" t="e">
            <v>#N/A</v>
          </cell>
          <cell r="K225">
            <v>45933</v>
          </cell>
          <cell r="L225">
            <v>69</v>
          </cell>
          <cell r="M225" t="str">
            <v>2 meses y 9 días</v>
          </cell>
          <cell r="N225" t="e">
            <v>#N/A</v>
          </cell>
          <cell r="O225" t="e">
            <v>#N/A</v>
          </cell>
          <cell r="P225" t="e">
            <v>#N/A</v>
          </cell>
          <cell r="Q225" t="e">
            <v>#N/A</v>
          </cell>
          <cell r="R225">
            <v>46021</v>
          </cell>
        </row>
        <row r="226">
          <cell r="B226" t="str">
            <v>549-2025</v>
          </cell>
          <cell r="C226">
            <v>0</v>
          </cell>
          <cell r="D226" t="str">
            <v xml:space="preserve">ADICIÓN Y PRORROGA </v>
          </cell>
          <cell r="E226" t="e">
            <v>#N/A</v>
          </cell>
          <cell r="F226" t="e">
            <v>#N/A</v>
          </cell>
          <cell r="G226" t="e">
            <v>#N/A</v>
          </cell>
          <cell r="H226">
            <v>0</v>
          </cell>
          <cell r="I226" t="e">
            <v>#N/A</v>
          </cell>
          <cell r="J226" t="e">
            <v>#N/A</v>
          </cell>
          <cell r="K226" t="e">
            <v>#N/A</v>
          </cell>
          <cell r="L226" t="e">
            <v>#N/A</v>
          </cell>
          <cell r="M226" t="e">
            <v>#N/A</v>
          </cell>
          <cell r="N226" t="e">
            <v>#N/A</v>
          </cell>
          <cell r="O226" t="e">
            <v>#N/A</v>
          </cell>
          <cell r="P226" t="e">
            <v>#N/A</v>
          </cell>
          <cell r="Q226" t="e">
            <v>#N/A</v>
          </cell>
          <cell r="R226" t="e">
            <v>#N/A</v>
          </cell>
        </row>
        <row r="227">
          <cell r="B227" t="str">
            <v>551-2025</v>
          </cell>
          <cell r="C227">
            <v>7638400</v>
          </cell>
          <cell r="D227" t="str">
            <v xml:space="preserve">ADICIÓN Y PRORROGA </v>
          </cell>
          <cell r="E227">
            <v>45944</v>
          </cell>
          <cell r="F227">
            <v>2076</v>
          </cell>
          <cell r="G227">
            <v>45944</v>
          </cell>
          <cell r="H227">
            <v>7638400</v>
          </cell>
          <cell r="I227">
            <v>45944</v>
          </cell>
          <cell r="J227" t="e">
            <v>#N/A</v>
          </cell>
          <cell r="K227">
            <v>45944</v>
          </cell>
          <cell r="L227">
            <v>77</v>
          </cell>
          <cell r="M227" t="str">
            <v>2 meses y 17 días</v>
          </cell>
          <cell r="N227" t="e">
            <v>#N/A</v>
          </cell>
          <cell r="O227" t="e">
            <v>#N/A</v>
          </cell>
          <cell r="P227" t="e">
            <v>#N/A</v>
          </cell>
          <cell r="Q227" t="e">
            <v>#N/A</v>
          </cell>
          <cell r="R227">
            <v>46022</v>
          </cell>
        </row>
        <row r="228">
          <cell r="B228" t="str">
            <v>552-2025</v>
          </cell>
          <cell r="C228">
            <v>0</v>
          </cell>
          <cell r="D228" t="str">
            <v xml:space="preserve">ADICIÓN Y PRORROGA </v>
          </cell>
          <cell r="E228">
            <v>45950</v>
          </cell>
          <cell r="F228">
            <v>2078</v>
          </cell>
          <cell r="G228">
            <v>45944</v>
          </cell>
          <cell r="H228">
            <v>6944000</v>
          </cell>
          <cell r="I228">
            <v>45944</v>
          </cell>
          <cell r="J228" t="e">
            <v>#N/A</v>
          </cell>
          <cell r="K228">
            <v>45950</v>
          </cell>
          <cell r="L228">
            <v>70</v>
          </cell>
          <cell r="M228" t="str">
            <v>2 meses y 10 días</v>
          </cell>
          <cell r="N228" t="e">
            <v>#N/A</v>
          </cell>
          <cell r="O228" t="e">
            <v>#N/A</v>
          </cell>
          <cell r="P228" t="e">
            <v>#N/A</v>
          </cell>
          <cell r="Q228" t="e">
            <v>#N/A</v>
          </cell>
          <cell r="R228">
            <v>46022</v>
          </cell>
        </row>
        <row r="229">
          <cell r="B229" t="str">
            <v>553-2025</v>
          </cell>
          <cell r="C229">
            <v>8035200</v>
          </cell>
          <cell r="D229" t="str">
            <v xml:space="preserve">ADICIÓN Y PRORROGA </v>
          </cell>
          <cell r="E229">
            <v>45940</v>
          </cell>
          <cell r="F229">
            <v>2070</v>
          </cell>
          <cell r="G229">
            <v>45940</v>
          </cell>
          <cell r="H229">
            <v>8035200</v>
          </cell>
          <cell r="I229">
            <v>45940</v>
          </cell>
          <cell r="J229" t="e">
            <v>#N/A</v>
          </cell>
          <cell r="K229">
            <v>45940</v>
          </cell>
          <cell r="L229">
            <v>81</v>
          </cell>
          <cell r="M229" t="str">
            <v>2 meses y 21 días</v>
          </cell>
          <cell r="N229" t="e">
            <v>#N/A</v>
          </cell>
          <cell r="O229" t="e">
            <v>#N/A</v>
          </cell>
          <cell r="P229" t="e">
            <v>#N/A</v>
          </cell>
          <cell r="Q229" t="e">
            <v>#N/A</v>
          </cell>
          <cell r="R229">
            <v>46022</v>
          </cell>
        </row>
        <row r="230">
          <cell r="B230" t="str">
            <v>554-2025</v>
          </cell>
          <cell r="C230">
            <v>0</v>
          </cell>
          <cell r="D230" t="str">
            <v xml:space="preserve">ADICIÓN Y PRORROGA </v>
          </cell>
          <cell r="E230" t="e">
            <v>#N/A</v>
          </cell>
          <cell r="F230" t="e">
            <v>#N/A</v>
          </cell>
          <cell r="G230" t="e">
            <v>#N/A</v>
          </cell>
          <cell r="H230">
            <v>0</v>
          </cell>
          <cell r="I230" t="e">
            <v>#N/A</v>
          </cell>
          <cell r="J230" t="e">
            <v>#N/A</v>
          </cell>
          <cell r="K230" t="e">
            <v>#N/A</v>
          </cell>
          <cell r="L230" t="e">
            <v>#N/A</v>
          </cell>
          <cell r="M230" t="e">
            <v>#N/A</v>
          </cell>
          <cell r="N230" t="e">
            <v>#N/A</v>
          </cell>
          <cell r="O230" t="e">
            <v>#N/A</v>
          </cell>
          <cell r="P230" t="e">
            <v>#N/A</v>
          </cell>
          <cell r="Q230" t="e">
            <v>#N/A</v>
          </cell>
          <cell r="R230" t="e">
            <v>#N/A</v>
          </cell>
        </row>
        <row r="231">
          <cell r="B231" t="str">
            <v>555-2025</v>
          </cell>
          <cell r="C231">
            <v>7539200</v>
          </cell>
          <cell r="D231" t="str">
            <v xml:space="preserve">ADICIÓN Y PRORROGA </v>
          </cell>
          <cell r="E231">
            <v>45944</v>
          </cell>
          <cell r="F231">
            <v>2077</v>
          </cell>
          <cell r="G231">
            <v>45944</v>
          </cell>
          <cell r="H231">
            <v>7539200</v>
          </cell>
          <cell r="I231">
            <v>45944</v>
          </cell>
          <cell r="J231" t="e">
            <v>#N/A</v>
          </cell>
          <cell r="K231">
            <v>45944</v>
          </cell>
          <cell r="L231">
            <v>76</v>
          </cell>
          <cell r="M231" t="str">
            <v>2 meses y 16 días</v>
          </cell>
          <cell r="N231" t="e">
            <v>#N/A</v>
          </cell>
          <cell r="O231" t="e">
            <v>#N/A</v>
          </cell>
          <cell r="P231" t="e">
            <v>#N/A</v>
          </cell>
          <cell r="Q231" t="e">
            <v>#N/A</v>
          </cell>
          <cell r="R231">
            <v>46022</v>
          </cell>
        </row>
        <row r="232">
          <cell r="B232" t="str">
            <v>556-2025</v>
          </cell>
          <cell r="C232">
            <v>0</v>
          </cell>
          <cell r="D232" t="str">
            <v xml:space="preserve">ADICIÓN Y PRORROGA </v>
          </cell>
          <cell r="E232" t="e">
            <v>#N/A</v>
          </cell>
          <cell r="F232" t="e">
            <v>#N/A</v>
          </cell>
          <cell r="G232" t="e">
            <v>#N/A</v>
          </cell>
          <cell r="H232">
            <v>0</v>
          </cell>
          <cell r="I232" t="e">
            <v>#N/A</v>
          </cell>
          <cell r="J232" t="e">
            <v>#N/A</v>
          </cell>
          <cell r="K232" t="e">
            <v>#N/A</v>
          </cell>
          <cell r="L232" t="e">
            <v>#N/A</v>
          </cell>
          <cell r="M232" t="e">
            <v>#N/A</v>
          </cell>
          <cell r="N232" t="e">
            <v>#N/A</v>
          </cell>
          <cell r="O232" t="e">
            <v>#N/A</v>
          </cell>
          <cell r="P232" t="e">
            <v>#N/A</v>
          </cell>
          <cell r="Q232" t="e">
            <v>#N/A</v>
          </cell>
          <cell r="R232" t="e">
            <v>#N/A</v>
          </cell>
        </row>
        <row r="233">
          <cell r="B233" t="str">
            <v>557-2025</v>
          </cell>
          <cell r="C233">
            <v>0</v>
          </cell>
          <cell r="D233" t="str">
            <v xml:space="preserve">ADICIÓN Y PRORROGA </v>
          </cell>
          <cell r="E233">
            <v>45950</v>
          </cell>
          <cell r="F233">
            <v>1933</v>
          </cell>
          <cell r="G233">
            <v>45929</v>
          </cell>
          <cell r="H233">
            <v>5250000</v>
          </cell>
          <cell r="I233">
            <v>45929</v>
          </cell>
          <cell r="J233" t="e">
            <v>#N/A</v>
          </cell>
          <cell r="K233">
            <v>45950</v>
          </cell>
          <cell r="L233">
            <v>45</v>
          </cell>
          <cell r="M233" t="str">
            <v>1 meses y 15 días</v>
          </cell>
          <cell r="N233" t="e">
            <v>#N/A</v>
          </cell>
          <cell r="O233" t="e">
            <v>#N/A</v>
          </cell>
          <cell r="P233" t="e">
            <v>#N/A</v>
          </cell>
          <cell r="Q233" t="e">
            <v>#N/A</v>
          </cell>
          <cell r="R233">
            <v>46022</v>
          </cell>
        </row>
        <row r="234">
          <cell r="B234" t="str">
            <v>558-2025</v>
          </cell>
          <cell r="C234">
            <v>17426133</v>
          </cell>
          <cell r="D234" t="str">
            <v xml:space="preserve">ADICIÓN Y PRORROGA </v>
          </cell>
          <cell r="E234">
            <v>45937</v>
          </cell>
          <cell r="F234">
            <v>1934</v>
          </cell>
          <cell r="G234">
            <v>45929</v>
          </cell>
          <cell r="H234">
            <v>17426133</v>
          </cell>
          <cell r="I234">
            <v>45929</v>
          </cell>
          <cell r="J234" t="e">
            <v>#N/A</v>
          </cell>
          <cell r="K234">
            <v>45937</v>
          </cell>
          <cell r="L234">
            <v>68</v>
          </cell>
          <cell r="M234" t="str">
            <v>2 meses y 8 días</v>
          </cell>
          <cell r="N234" t="e">
            <v>#N/A</v>
          </cell>
          <cell r="O234" t="e">
            <v>#N/A</v>
          </cell>
          <cell r="P234" t="e">
            <v>#N/A</v>
          </cell>
          <cell r="Q234" t="e">
            <v>#N/A</v>
          </cell>
          <cell r="R234">
            <v>46022</v>
          </cell>
        </row>
        <row r="235">
          <cell r="B235" t="str">
            <v>559-2025</v>
          </cell>
          <cell r="C235">
            <v>0</v>
          </cell>
          <cell r="D235" t="str">
            <v xml:space="preserve">ADICIÓN Y PRORROGA </v>
          </cell>
          <cell r="E235">
            <v>45946</v>
          </cell>
          <cell r="F235">
            <v>2021</v>
          </cell>
          <cell r="G235">
            <v>45930</v>
          </cell>
          <cell r="H235">
            <v>3713400</v>
          </cell>
          <cell r="I235">
            <v>45930</v>
          </cell>
          <cell r="J235" t="e">
            <v>#N/A</v>
          </cell>
          <cell r="K235">
            <v>45946</v>
          </cell>
          <cell r="L235">
            <v>54</v>
          </cell>
          <cell r="M235" t="str">
            <v>1 meses y 24 días</v>
          </cell>
          <cell r="N235" t="e">
            <v>#N/A</v>
          </cell>
          <cell r="O235" t="e">
            <v>#N/A</v>
          </cell>
          <cell r="P235" t="e">
            <v>#N/A</v>
          </cell>
          <cell r="Q235" t="e">
            <v>#N/A</v>
          </cell>
          <cell r="R235">
            <v>46021</v>
          </cell>
        </row>
        <row r="236">
          <cell r="B236" t="str">
            <v>560-2025</v>
          </cell>
          <cell r="C236">
            <v>0</v>
          </cell>
          <cell r="D236" t="str">
            <v xml:space="preserve">ADICIÓN Y PRORROGA </v>
          </cell>
          <cell r="E236">
            <v>45946</v>
          </cell>
          <cell r="F236">
            <v>2038</v>
          </cell>
          <cell r="G236">
            <v>45936</v>
          </cell>
          <cell r="H236">
            <v>6533352</v>
          </cell>
          <cell r="I236">
            <v>45936</v>
          </cell>
          <cell r="J236" t="e">
            <v>#N/A</v>
          </cell>
          <cell r="K236">
            <v>45946</v>
          </cell>
          <cell r="L236">
            <v>56</v>
          </cell>
          <cell r="M236" t="str">
            <v>1 meses y 26 días</v>
          </cell>
          <cell r="N236" t="e">
            <v>#N/A</v>
          </cell>
          <cell r="O236" t="e">
            <v>#N/A</v>
          </cell>
          <cell r="P236" t="e">
            <v>#N/A</v>
          </cell>
          <cell r="Q236" t="e">
            <v>#N/A</v>
          </cell>
          <cell r="R236">
            <v>46022</v>
          </cell>
        </row>
        <row r="237">
          <cell r="B237" t="str">
            <v>561-2025</v>
          </cell>
          <cell r="C237">
            <v>0</v>
          </cell>
          <cell r="D237" t="str">
            <v xml:space="preserve">ADICIÓN Y PRORROGA </v>
          </cell>
          <cell r="E237">
            <v>45946</v>
          </cell>
          <cell r="F237">
            <v>2037</v>
          </cell>
          <cell r="G237">
            <v>45936</v>
          </cell>
          <cell r="H237">
            <v>15119753</v>
          </cell>
          <cell r="I237">
            <v>45936</v>
          </cell>
          <cell r="J237" t="e">
            <v>#N/A</v>
          </cell>
          <cell r="K237">
            <v>45946</v>
          </cell>
          <cell r="L237">
            <v>59</v>
          </cell>
          <cell r="M237" t="str">
            <v>1 meses y 29 días</v>
          </cell>
          <cell r="N237" t="e">
            <v>#N/A</v>
          </cell>
          <cell r="O237" t="e">
            <v>#N/A</v>
          </cell>
          <cell r="P237" t="e">
            <v>#N/A</v>
          </cell>
          <cell r="Q237" t="e">
            <v>#N/A</v>
          </cell>
          <cell r="R237">
            <v>46022</v>
          </cell>
        </row>
        <row r="238">
          <cell r="B238" t="str">
            <v>562-2025</v>
          </cell>
          <cell r="C238">
            <v>0</v>
          </cell>
          <cell r="D238" t="str">
            <v xml:space="preserve">ADICIÓN Y PRORROGA </v>
          </cell>
          <cell r="E238" t="e">
            <v>#N/A</v>
          </cell>
          <cell r="F238" t="e">
            <v>#N/A</v>
          </cell>
          <cell r="G238" t="e">
            <v>#N/A</v>
          </cell>
          <cell r="H238">
            <v>0</v>
          </cell>
          <cell r="I238" t="e">
            <v>#N/A</v>
          </cell>
          <cell r="J238" t="e">
            <v>#N/A</v>
          </cell>
          <cell r="K238" t="e">
            <v>#N/A</v>
          </cell>
          <cell r="L238" t="e">
            <v>#N/A</v>
          </cell>
          <cell r="M238" t="e">
            <v>#N/A</v>
          </cell>
          <cell r="N238" t="e">
            <v>#N/A</v>
          </cell>
          <cell r="O238" t="e">
            <v>#N/A</v>
          </cell>
          <cell r="P238" t="e">
            <v>#N/A</v>
          </cell>
          <cell r="Q238" t="e">
            <v>#N/A</v>
          </cell>
          <cell r="R238" t="e">
            <v>#N/A</v>
          </cell>
        </row>
        <row r="239">
          <cell r="B239" t="str">
            <v>563-2025</v>
          </cell>
          <cell r="C239">
            <v>0</v>
          </cell>
          <cell r="D239" t="str">
            <v xml:space="preserve">ADICIÓN Y PRORROGA </v>
          </cell>
          <cell r="E239">
            <v>45939</v>
          </cell>
          <cell r="F239">
            <v>2031</v>
          </cell>
          <cell r="G239">
            <v>45933</v>
          </cell>
          <cell r="H239">
            <v>3644633</v>
          </cell>
          <cell r="I239">
            <v>45933</v>
          </cell>
          <cell r="J239" t="e">
            <v>#N/A</v>
          </cell>
          <cell r="K239">
            <v>45939</v>
          </cell>
          <cell r="L239">
            <v>53</v>
          </cell>
          <cell r="M239" t="str">
            <v>1 meses y 23 días</v>
          </cell>
          <cell r="N239" t="e">
            <v>#N/A</v>
          </cell>
          <cell r="O239" t="e">
            <v>#N/A</v>
          </cell>
          <cell r="P239" t="e">
            <v>#N/A</v>
          </cell>
          <cell r="Q239" t="e">
            <v>#N/A</v>
          </cell>
          <cell r="R239">
            <v>46021</v>
          </cell>
        </row>
        <row r="240">
          <cell r="B240" t="str">
            <v>564-2025</v>
          </cell>
          <cell r="C240">
            <v>0</v>
          </cell>
          <cell r="D240" t="str">
            <v xml:space="preserve">ADICIÓN Y PRORROGA </v>
          </cell>
          <cell r="E240" t="e">
            <v>#N/A</v>
          </cell>
          <cell r="F240" t="e">
            <v>#N/A</v>
          </cell>
          <cell r="G240" t="e">
            <v>#N/A</v>
          </cell>
          <cell r="H240">
            <v>0</v>
          </cell>
          <cell r="I240" t="e">
            <v>#N/A</v>
          </cell>
          <cell r="J240" t="e">
            <v>#N/A</v>
          </cell>
          <cell r="K240" t="e">
            <v>#N/A</v>
          </cell>
          <cell r="L240" t="e">
            <v>#N/A</v>
          </cell>
          <cell r="M240" t="e">
            <v>#N/A</v>
          </cell>
          <cell r="N240" t="e">
            <v>#N/A</v>
          </cell>
          <cell r="O240" t="e">
            <v>#N/A</v>
          </cell>
          <cell r="P240" t="e">
            <v>#N/A</v>
          </cell>
          <cell r="Q240" t="e">
            <v>#N/A</v>
          </cell>
          <cell r="R240" t="e">
            <v>#N/A</v>
          </cell>
        </row>
        <row r="241">
          <cell r="B241" t="str">
            <v>565-2025</v>
          </cell>
          <cell r="C241">
            <v>0</v>
          </cell>
          <cell r="D241" t="str">
            <v xml:space="preserve">ADICIÓN Y PRORROGA </v>
          </cell>
          <cell r="E241">
            <v>45947</v>
          </cell>
          <cell r="F241">
            <v>1935</v>
          </cell>
          <cell r="G241">
            <v>45929</v>
          </cell>
          <cell r="H241">
            <v>9955167</v>
          </cell>
          <cell r="I241">
            <v>45929</v>
          </cell>
          <cell r="J241" t="e">
            <v>#N/A</v>
          </cell>
          <cell r="K241">
            <v>45947</v>
          </cell>
          <cell r="L241">
            <v>53</v>
          </cell>
          <cell r="M241" t="str">
            <v>1 meses y 23 días</v>
          </cell>
          <cell r="N241" t="e">
            <v>#N/A</v>
          </cell>
          <cell r="O241" t="e">
            <v>#N/A</v>
          </cell>
          <cell r="P241" t="e">
            <v>#N/A</v>
          </cell>
          <cell r="Q241" t="e">
            <v>#N/A</v>
          </cell>
          <cell r="R241">
            <v>46022</v>
          </cell>
        </row>
        <row r="242">
          <cell r="B242" t="str">
            <v>566-2025</v>
          </cell>
          <cell r="C242">
            <v>17938667</v>
          </cell>
          <cell r="D242" t="str">
            <v xml:space="preserve">ADICIÓN Y PRORROGA </v>
          </cell>
          <cell r="E242">
            <v>45936</v>
          </cell>
          <cell r="F242">
            <v>1936</v>
          </cell>
          <cell r="G242">
            <v>45929</v>
          </cell>
          <cell r="H242">
            <v>17938667</v>
          </cell>
          <cell r="I242">
            <v>45929</v>
          </cell>
          <cell r="J242" t="e">
            <v>#N/A</v>
          </cell>
          <cell r="K242">
            <v>45936</v>
          </cell>
          <cell r="L242">
            <v>70</v>
          </cell>
          <cell r="M242" t="str">
            <v>2 meses y 10 días</v>
          </cell>
          <cell r="N242" t="e">
            <v>#N/A</v>
          </cell>
          <cell r="O242" t="e">
            <v>#N/A</v>
          </cell>
          <cell r="P242" t="e">
            <v>#N/A</v>
          </cell>
          <cell r="Q242" t="e">
            <v>#N/A</v>
          </cell>
          <cell r="R242">
            <v>46022</v>
          </cell>
        </row>
        <row r="243">
          <cell r="B243" t="str">
            <v>588-2025</v>
          </cell>
          <cell r="C243">
            <v>0</v>
          </cell>
          <cell r="D243" t="str">
            <v xml:space="preserve">ADICIÓN Y PRORROGA </v>
          </cell>
          <cell r="E243">
            <v>45945</v>
          </cell>
          <cell r="F243">
            <v>1937</v>
          </cell>
          <cell r="G243">
            <v>45929</v>
          </cell>
          <cell r="H243">
            <v>5716667</v>
          </cell>
          <cell r="I243">
            <v>45929</v>
          </cell>
          <cell r="J243" t="e">
            <v>#N/A</v>
          </cell>
          <cell r="K243">
            <v>45945</v>
          </cell>
          <cell r="L243">
            <v>49</v>
          </cell>
          <cell r="M243" t="str">
            <v>1 meses y 19 días</v>
          </cell>
          <cell r="N243" t="e">
            <v>#N/A</v>
          </cell>
          <cell r="O243" t="e">
            <v>#N/A</v>
          </cell>
          <cell r="P243" t="e">
            <v>#N/A</v>
          </cell>
          <cell r="Q243" t="e">
            <v>#N/A</v>
          </cell>
          <cell r="R243">
            <v>46022</v>
          </cell>
        </row>
        <row r="244">
          <cell r="B244" t="str">
            <v>589-2025</v>
          </cell>
          <cell r="C244">
            <v>6745600</v>
          </cell>
          <cell r="D244" t="str">
            <v xml:space="preserve">ADICIÓN Y PRORROGA </v>
          </cell>
          <cell r="E244">
            <v>45936</v>
          </cell>
          <cell r="F244">
            <v>1938</v>
          </cell>
          <cell r="G244">
            <v>45929</v>
          </cell>
          <cell r="H244">
            <v>6745600</v>
          </cell>
          <cell r="I244">
            <v>45929</v>
          </cell>
          <cell r="J244" t="e">
            <v>#N/A</v>
          </cell>
          <cell r="K244">
            <v>45936</v>
          </cell>
          <cell r="L244">
            <v>68</v>
          </cell>
          <cell r="M244" t="str">
            <v>2 meses y 8 días</v>
          </cell>
          <cell r="N244" t="e">
            <v>#N/A</v>
          </cell>
          <cell r="O244" t="e">
            <v>#N/A</v>
          </cell>
          <cell r="P244" t="e">
            <v>#N/A</v>
          </cell>
          <cell r="Q244" t="e">
            <v>#N/A</v>
          </cell>
          <cell r="R244">
            <v>46022</v>
          </cell>
        </row>
        <row r="245">
          <cell r="B245" t="str">
            <v>590-2025</v>
          </cell>
          <cell r="C245">
            <v>0</v>
          </cell>
          <cell r="D245" t="str">
            <v xml:space="preserve">ADICIÓN Y PRORROGA </v>
          </cell>
          <cell r="E245" t="e">
            <v>#N/A</v>
          </cell>
          <cell r="F245" t="e">
            <v>#N/A</v>
          </cell>
          <cell r="G245" t="e">
            <v>#N/A</v>
          </cell>
          <cell r="H245">
            <v>0</v>
          </cell>
          <cell r="I245" t="e">
            <v>#N/A</v>
          </cell>
          <cell r="J245" t="e">
            <v>#N/A</v>
          </cell>
          <cell r="K245" t="e">
            <v>#N/A</v>
          </cell>
          <cell r="L245" t="e">
            <v>#N/A</v>
          </cell>
          <cell r="M245" t="e">
            <v>#N/A</v>
          </cell>
          <cell r="N245" t="e">
            <v>#N/A</v>
          </cell>
          <cell r="O245" t="e">
            <v>#N/A</v>
          </cell>
          <cell r="P245" t="e">
            <v>#N/A</v>
          </cell>
          <cell r="Q245" t="e">
            <v>#N/A</v>
          </cell>
          <cell r="R245" t="e">
            <v>#N/A</v>
          </cell>
        </row>
        <row r="246">
          <cell r="B246" t="str">
            <v>591-2025</v>
          </cell>
          <cell r="C246">
            <v>0</v>
          </cell>
          <cell r="D246" t="str">
            <v xml:space="preserve">ADICIÓN Y PRORROGA </v>
          </cell>
          <cell r="E246" t="e">
            <v>#N/A</v>
          </cell>
          <cell r="F246" t="e">
            <v>#N/A</v>
          </cell>
          <cell r="G246" t="e">
            <v>#N/A</v>
          </cell>
          <cell r="H246">
            <v>0</v>
          </cell>
          <cell r="I246" t="e">
            <v>#N/A</v>
          </cell>
          <cell r="J246" t="e">
            <v>#N/A</v>
          </cell>
          <cell r="K246" t="e">
            <v>#N/A</v>
          </cell>
          <cell r="L246" t="e">
            <v>#N/A</v>
          </cell>
          <cell r="M246" t="e">
            <v>#N/A</v>
          </cell>
          <cell r="N246" t="e">
            <v>#N/A</v>
          </cell>
          <cell r="O246" t="e">
            <v>#N/A</v>
          </cell>
          <cell r="P246" t="e">
            <v>#N/A</v>
          </cell>
          <cell r="Q246" t="e">
            <v>#N/A</v>
          </cell>
          <cell r="R246">
            <v>45965</v>
          </cell>
        </row>
        <row r="247">
          <cell r="B247" t="str">
            <v>592-2025</v>
          </cell>
          <cell r="C247">
            <v>0</v>
          </cell>
          <cell r="D247" t="str">
            <v xml:space="preserve">ADICIÓN Y PRORROGA </v>
          </cell>
          <cell r="E247" t="e">
            <v>#N/A</v>
          </cell>
          <cell r="F247" t="e">
            <v>#N/A</v>
          </cell>
          <cell r="G247" t="e">
            <v>#N/A</v>
          </cell>
          <cell r="H247">
            <v>0</v>
          </cell>
          <cell r="I247" t="e">
            <v>#N/A</v>
          </cell>
          <cell r="J247" t="e">
            <v>#N/A</v>
          </cell>
          <cell r="K247" t="e">
            <v>#N/A</v>
          </cell>
          <cell r="L247" t="e">
            <v>#N/A</v>
          </cell>
          <cell r="M247" t="e">
            <v>#N/A</v>
          </cell>
          <cell r="N247" t="e">
            <v>#N/A</v>
          </cell>
          <cell r="O247" t="e">
            <v>#N/A</v>
          </cell>
          <cell r="P247" t="e">
            <v>#N/A</v>
          </cell>
          <cell r="Q247" t="e">
            <v>#N/A</v>
          </cell>
          <cell r="R247" t="e">
            <v>#N/A</v>
          </cell>
        </row>
        <row r="248">
          <cell r="B248" t="str">
            <v>593-2025</v>
          </cell>
          <cell r="C248">
            <v>0</v>
          </cell>
          <cell r="D248" t="str">
            <v xml:space="preserve">ADICIÓN Y PRORROGA </v>
          </cell>
          <cell r="E248" t="e">
            <v>#N/A</v>
          </cell>
          <cell r="F248" t="e">
            <v>#N/A</v>
          </cell>
          <cell r="G248" t="e">
            <v>#N/A</v>
          </cell>
          <cell r="H248">
            <v>0</v>
          </cell>
          <cell r="I248" t="e">
            <v>#N/A</v>
          </cell>
          <cell r="J248" t="e">
            <v>#N/A</v>
          </cell>
          <cell r="K248" t="e">
            <v>#N/A</v>
          </cell>
          <cell r="L248" t="e">
            <v>#N/A</v>
          </cell>
          <cell r="M248" t="e">
            <v>#N/A</v>
          </cell>
          <cell r="N248" t="e">
            <v>#N/A</v>
          </cell>
          <cell r="O248" t="e">
            <v>#N/A</v>
          </cell>
          <cell r="P248" t="e">
            <v>#N/A</v>
          </cell>
          <cell r="Q248" t="e">
            <v>#N/A</v>
          </cell>
          <cell r="R248" t="e">
            <v>#N/A</v>
          </cell>
        </row>
        <row r="249">
          <cell r="B249" t="str">
            <v>594-2025</v>
          </cell>
          <cell r="C249">
            <v>0</v>
          </cell>
          <cell r="D249" t="str">
            <v xml:space="preserve">ADICIÓN Y PRORROGA </v>
          </cell>
          <cell r="E249" t="e">
            <v>#N/A</v>
          </cell>
          <cell r="F249" t="e">
            <v>#N/A</v>
          </cell>
          <cell r="G249" t="e">
            <v>#N/A</v>
          </cell>
          <cell r="H249">
            <v>0</v>
          </cell>
          <cell r="I249" t="e">
            <v>#N/A</v>
          </cell>
          <cell r="J249" t="e">
            <v>#N/A</v>
          </cell>
          <cell r="K249" t="e">
            <v>#N/A</v>
          </cell>
          <cell r="L249" t="e">
            <v>#N/A</v>
          </cell>
          <cell r="M249" t="e">
            <v>#N/A</v>
          </cell>
          <cell r="N249" t="e">
            <v>#N/A</v>
          </cell>
          <cell r="O249" t="e">
            <v>#N/A</v>
          </cell>
          <cell r="P249" t="e">
            <v>#N/A</v>
          </cell>
          <cell r="Q249" t="e">
            <v>#N/A</v>
          </cell>
          <cell r="R249" t="e">
            <v>#N/A</v>
          </cell>
        </row>
        <row r="250">
          <cell r="B250" t="str">
            <v>595-2025</v>
          </cell>
          <cell r="C250">
            <v>0</v>
          </cell>
          <cell r="D250" t="str">
            <v xml:space="preserve">ADICIÓN Y PRORROGA </v>
          </cell>
          <cell r="E250">
            <v>45944</v>
          </cell>
          <cell r="F250">
            <v>2053</v>
          </cell>
          <cell r="G250">
            <v>45937</v>
          </cell>
          <cell r="H250">
            <v>3575866</v>
          </cell>
          <cell r="I250">
            <v>45937</v>
          </cell>
          <cell r="J250" t="e">
            <v>#N/A</v>
          </cell>
          <cell r="K250">
            <v>45944</v>
          </cell>
          <cell r="L250">
            <v>52</v>
          </cell>
          <cell r="M250" t="str">
            <v>1 meses y 22 días</v>
          </cell>
          <cell r="N250" t="e">
            <v>#N/A</v>
          </cell>
          <cell r="O250" t="e">
            <v>#N/A</v>
          </cell>
          <cell r="P250" t="e">
            <v>#N/A</v>
          </cell>
          <cell r="Q250" t="e">
            <v>#N/A</v>
          </cell>
          <cell r="R250">
            <v>46021</v>
          </cell>
        </row>
        <row r="251">
          <cell r="B251" t="str">
            <v>596-2025</v>
          </cell>
          <cell r="C251">
            <v>0</v>
          </cell>
          <cell r="D251" t="str">
            <v xml:space="preserve">ADICIÓN Y PRORROGA </v>
          </cell>
          <cell r="E251" t="e">
            <v>#N/A</v>
          </cell>
          <cell r="F251" t="e">
            <v>#N/A</v>
          </cell>
          <cell r="G251" t="e">
            <v>#N/A</v>
          </cell>
          <cell r="H251">
            <v>0</v>
          </cell>
          <cell r="I251" t="e">
            <v>#N/A</v>
          </cell>
          <cell r="J251" t="e">
            <v>#N/A</v>
          </cell>
          <cell r="K251" t="e">
            <v>#N/A</v>
          </cell>
          <cell r="L251" t="e">
            <v>#N/A</v>
          </cell>
          <cell r="M251" t="e">
            <v>#N/A</v>
          </cell>
          <cell r="N251" t="e">
            <v>#N/A</v>
          </cell>
          <cell r="O251" t="e">
            <v>#N/A</v>
          </cell>
          <cell r="P251" t="e">
            <v>#N/A</v>
          </cell>
          <cell r="Q251" t="e">
            <v>#N/A</v>
          </cell>
          <cell r="R251" t="e">
            <v>#N/A</v>
          </cell>
        </row>
        <row r="252">
          <cell r="B252" t="str">
            <v>599-2025</v>
          </cell>
          <cell r="C252">
            <v>0</v>
          </cell>
          <cell r="D252" t="str">
            <v xml:space="preserve">ADICIÓN Y PRORROGA </v>
          </cell>
          <cell r="E252" t="e">
            <v>#N/A</v>
          </cell>
          <cell r="F252" t="e">
            <v>#N/A</v>
          </cell>
          <cell r="G252" t="e">
            <v>#N/A</v>
          </cell>
          <cell r="H252">
            <v>0</v>
          </cell>
          <cell r="I252" t="e">
            <v>#N/A</v>
          </cell>
          <cell r="J252" t="e">
            <v>#N/A</v>
          </cell>
          <cell r="K252" t="e">
            <v>#N/A</v>
          </cell>
          <cell r="L252" t="e">
            <v>#N/A</v>
          </cell>
          <cell r="M252" t="e">
            <v>#N/A</v>
          </cell>
          <cell r="N252" t="e">
            <v>#N/A</v>
          </cell>
          <cell r="O252" t="e">
            <v>#N/A</v>
          </cell>
          <cell r="P252" t="e">
            <v>#N/A</v>
          </cell>
          <cell r="Q252" t="e">
            <v>#N/A</v>
          </cell>
          <cell r="R252">
            <v>45965</v>
          </cell>
        </row>
        <row r="253">
          <cell r="B253" t="str">
            <v>600-2025</v>
          </cell>
          <cell r="C253">
            <v>4744900</v>
          </cell>
          <cell r="D253" t="str">
            <v xml:space="preserve">ADICIÓN Y PRORROGA </v>
          </cell>
          <cell r="E253">
            <v>45933</v>
          </cell>
          <cell r="F253">
            <v>1892</v>
          </cell>
          <cell r="G253">
            <v>45929</v>
          </cell>
          <cell r="H253">
            <v>4744900</v>
          </cell>
          <cell r="I253">
            <v>45929</v>
          </cell>
          <cell r="J253" t="e">
            <v>#N/A</v>
          </cell>
          <cell r="K253">
            <v>45933</v>
          </cell>
          <cell r="L253">
            <v>69</v>
          </cell>
          <cell r="M253" t="str">
            <v>2 meses y 9 días</v>
          </cell>
          <cell r="N253" t="e">
            <v>#N/A</v>
          </cell>
          <cell r="O253" t="e">
            <v>#N/A</v>
          </cell>
          <cell r="P253" t="e">
            <v>#N/A</v>
          </cell>
          <cell r="Q253" t="e">
            <v>#N/A</v>
          </cell>
          <cell r="R253">
            <v>46021</v>
          </cell>
        </row>
        <row r="254">
          <cell r="B254" t="str">
            <v>601-2025</v>
          </cell>
          <cell r="C254">
            <v>0</v>
          </cell>
          <cell r="D254" t="str">
            <v xml:space="preserve">ADICIÓN Y PRORROGA </v>
          </cell>
          <cell r="E254" t="e">
            <v>#N/A</v>
          </cell>
          <cell r="F254" t="e">
            <v>#N/A</v>
          </cell>
          <cell r="G254" t="e">
            <v>#N/A</v>
          </cell>
          <cell r="H254">
            <v>0</v>
          </cell>
          <cell r="I254" t="e">
            <v>#N/A</v>
          </cell>
          <cell r="J254" t="e">
            <v>#N/A</v>
          </cell>
          <cell r="K254" t="e">
            <v>#N/A</v>
          </cell>
          <cell r="L254" t="e">
            <v>#N/A</v>
          </cell>
          <cell r="M254" t="e">
            <v>#N/A</v>
          </cell>
          <cell r="N254" t="e">
            <v>#N/A</v>
          </cell>
          <cell r="O254" t="e">
            <v>#N/A</v>
          </cell>
          <cell r="P254" t="e">
            <v>#N/A</v>
          </cell>
          <cell r="Q254" t="e">
            <v>#N/A</v>
          </cell>
          <cell r="R254" t="e">
            <v>#N/A</v>
          </cell>
        </row>
        <row r="255">
          <cell r="B255" t="str">
            <v>602-2025</v>
          </cell>
          <cell r="C255">
            <v>0</v>
          </cell>
          <cell r="D255" t="str">
            <v xml:space="preserve">ADICIÓN Y PRORROGA </v>
          </cell>
          <cell r="E255" t="e">
            <v>#N/A</v>
          </cell>
          <cell r="F255" t="e">
            <v>#N/A</v>
          </cell>
          <cell r="G255" t="e">
            <v>#N/A</v>
          </cell>
          <cell r="H255">
            <v>0</v>
          </cell>
          <cell r="I255" t="e">
            <v>#N/A</v>
          </cell>
          <cell r="J255" t="e">
            <v>#N/A</v>
          </cell>
          <cell r="K255" t="e">
            <v>#N/A</v>
          </cell>
          <cell r="L255" t="e">
            <v>#N/A</v>
          </cell>
          <cell r="M255" t="e">
            <v>#N/A</v>
          </cell>
          <cell r="N255" t="e">
            <v>#N/A</v>
          </cell>
          <cell r="O255" t="e">
            <v>#N/A</v>
          </cell>
          <cell r="P255" t="e">
            <v>#N/A</v>
          </cell>
          <cell r="Q255" t="e">
            <v>#N/A</v>
          </cell>
          <cell r="R255" t="e">
            <v>#N/A</v>
          </cell>
        </row>
        <row r="256">
          <cell r="B256" t="str">
            <v>603-2025</v>
          </cell>
          <cell r="C256">
            <v>11267500</v>
          </cell>
          <cell r="D256" t="str">
            <v xml:space="preserve">ADICIÓN Y PRORROGA </v>
          </cell>
          <cell r="E256">
            <v>45933</v>
          </cell>
          <cell r="F256">
            <v>1939</v>
          </cell>
          <cell r="G256">
            <v>45929</v>
          </cell>
          <cell r="H256">
            <v>11267500</v>
          </cell>
          <cell r="I256">
            <v>45929</v>
          </cell>
          <cell r="J256" t="e">
            <v>#N/A</v>
          </cell>
          <cell r="K256">
            <v>45933</v>
          </cell>
          <cell r="L256">
            <v>75</v>
          </cell>
          <cell r="M256" t="str">
            <v>2 meses y 15 días</v>
          </cell>
          <cell r="N256" t="e">
            <v>#N/A</v>
          </cell>
          <cell r="O256" t="e">
            <v>#N/A</v>
          </cell>
          <cell r="P256" t="e">
            <v>#N/A</v>
          </cell>
          <cell r="Q256" t="e">
            <v>#N/A</v>
          </cell>
          <cell r="R256">
            <v>46022</v>
          </cell>
        </row>
        <row r="257">
          <cell r="B257" t="str">
            <v>604-2025</v>
          </cell>
          <cell r="C257">
            <v>0</v>
          </cell>
          <cell r="D257" t="str">
            <v xml:space="preserve">ADICIÓN Y PRORROGA </v>
          </cell>
          <cell r="E257">
            <v>45944</v>
          </cell>
          <cell r="F257">
            <v>2042</v>
          </cell>
          <cell r="G257">
            <v>45936</v>
          </cell>
          <cell r="H257">
            <v>12557067</v>
          </cell>
          <cell r="I257">
            <v>45936</v>
          </cell>
          <cell r="J257" t="e">
            <v>#N/A</v>
          </cell>
          <cell r="K257">
            <v>45944</v>
          </cell>
          <cell r="L257">
            <v>49</v>
          </cell>
          <cell r="M257" t="str">
            <v>1 meses y 19 días</v>
          </cell>
          <cell r="N257" t="e">
            <v>#N/A</v>
          </cell>
          <cell r="O257" t="e">
            <v>#N/A</v>
          </cell>
          <cell r="P257" t="e">
            <v>#N/A</v>
          </cell>
          <cell r="Q257" t="e">
            <v>#N/A</v>
          </cell>
          <cell r="R257">
            <v>46022</v>
          </cell>
        </row>
        <row r="258">
          <cell r="B258" t="str">
            <v>605-2025</v>
          </cell>
          <cell r="C258">
            <v>0</v>
          </cell>
          <cell r="D258" t="str">
            <v xml:space="preserve">ADICIÓN Y PRORROGA </v>
          </cell>
          <cell r="E258">
            <v>45947</v>
          </cell>
          <cell r="F258">
            <v>1940</v>
          </cell>
          <cell r="G258">
            <v>45929</v>
          </cell>
          <cell r="H258">
            <v>8863767</v>
          </cell>
          <cell r="I258">
            <v>45929</v>
          </cell>
          <cell r="J258" t="e">
            <v>#N/A</v>
          </cell>
          <cell r="K258">
            <v>45947</v>
          </cell>
          <cell r="L258">
            <v>89</v>
          </cell>
          <cell r="M258" t="str">
            <v>2 meses y 29 días</v>
          </cell>
          <cell r="N258" t="e">
            <v>#N/A</v>
          </cell>
          <cell r="O258" t="e">
            <v>#N/A</v>
          </cell>
          <cell r="P258" t="e">
            <v>#N/A</v>
          </cell>
          <cell r="Q258" t="e">
            <v>#N/A</v>
          </cell>
          <cell r="R258">
            <v>46022</v>
          </cell>
        </row>
        <row r="259">
          <cell r="B259" t="str">
            <v>606-2025</v>
          </cell>
          <cell r="C259">
            <v>6646400</v>
          </cell>
          <cell r="D259" t="str">
            <v xml:space="preserve">ADICIÓN Y PRORROGA </v>
          </cell>
          <cell r="E259">
            <v>45939</v>
          </cell>
          <cell r="F259">
            <v>2032</v>
          </cell>
          <cell r="G259">
            <v>45933</v>
          </cell>
          <cell r="H259">
            <v>6646400</v>
          </cell>
          <cell r="I259">
            <v>45933</v>
          </cell>
          <cell r="J259" t="e">
            <v>#N/A</v>
          </cell>
          <cell r="K259">
            <v>45939</v>
          </cell>
          <cell r="L259">
            <v>67</v>
          </cell>
          <cell r="M259" t="str">
            <v>2 meses y 7 días</v>
          </cell>
          <cell r="N259" t="e">
            <v>#N/A</v>
          </cell>
          <cell r="O259" t="e">
            <v>#N/A</v>
          </cell>
          <cell r="P259" t="e">
            <v>#N/A</v>
          </cell>
          <cell r="Q259" t="e">
            <v>#N/A</v>
          </cell>
          <cell r="R259">
            <v>46021</v>
          </cell>
        </row>
        <row r="260">
          <cell r="B260" t="str">
            <v>607-2025</v>
          </cell>
          <cell r="C260">
            <v>6051200</v>
          </cell>
          <cell r="D260" t="str">
            <v xml:space="preserve">ADICIÓN Y PRORROGA </v>
          </cell>
          <cell r="E260">
            <v>45946</v>
          </cell>
          <cell r="F260">
            <v>1941</v>
          </cell>
          <cell r="G260">
            <v>45929</v>
          </cell>
          <cell r="H260">
            <v>6051200</v>
          </cell>
          <cell r="I260">
            <v>45929</v>
          </cell>
          <cell r="J260" t="e">
            <v>#N/A</v>
          </cell>
          <cell r="K260">
            <v>45946</v>
          </cell>
          <cell r="L260">
            <v>63</v>
          </cell>
          <cell r="M260" t="str">
            <v>2 meses y 3 días</v>
          </cell>
          <cell r="N260" t="e">
            <v>#N/A</v>
          </cell>
          <cell r="O260" t="e">
            <v>#N/A</v>
          </cell>
          <cell r="P260" t="e">
            <v>#N/A</v>
          </cell>
          <cell r="Q260" t="e">
            <v>#N/A</v>
          </cell>
          <cell r="R260">
            <v>46022</v>
          </cell>
        </row>
        <row r="261">
          <cell r="B261" t="str">
            <v>608-2025-C1</v>
          </cell>
          <cell r="C261">
            <v>0</v>
          </cell>
          <cell r="D261" t="str">
            <v xml:space="preserve">ADICIÓN Y PRORROGA </v>
          </cell>
          <cell r="E261">
            <v>45945</v>
          </cell>
          <cell r="F261">
            <v>1942</v>
          </cell>
          <cell r="G261">
            <v>45929</v>
          </cell>
          <cell r="H261">
            <v>6051200</v>
          </cell>
          <cell r="I261">
            <v>45929</v>
          </cell>
          <cell r="J261" t="e">
            <v>#N/A</v>
          </cell>
          <cell r="K261">
            <v>45945</v>
          </cell>
          <cell r="L261">
            <v>61</v>
          </cell>
          <cell r="M261" t="str">
            <v>2 meses y 1 días</v>
          </cell>
          <cell r="N261" t="e">
            <v>#N/A</v>
          </cell>
          <cell r="O261" t="e">
            <v>#N/A</v>
          </cell>
          <cell r="P261" t="e">
            <v>#N/A</v>
          </cell>
          <cell r="Q261" t="e">
            <v>#N/A</v>
          </cell>
          <cell r="R261">
            <v>46022</v>
          </cell>
        </row>
        <row r="262">
          <cell r="B262" t="str">
            <v>608-2025-C2</v>
          </cell>
          <cell r="C262">
            <v>6051200</v>
          </cell>
          <cell r="D262" t="str">
            <v xml:space="preserve">ADICIÓN Y PRORROGA </v>
          </cell>
          <cell r="E262">
            <v>45945</v>
          </cell>
          <cell r="F262">
            <v>1942</v>
          </cell>
          <cell r="G262">
            <v>45929</v>
          </cell>
          <cell r="H262">
            <v>6051200</v>
          </cell>
          <cell r="I262">
            <v>45929</v>
          </cell>
          <cell r="J262" t="e">
            <v>#N/A</v>
          </cell>
          <cell r="K262">
            <v>45945</v>
          </cell>
          <cell r="L262">
            <v>61</v>
          </cell>
          <cell r="M262" t="str">
            <v>2 meses y 1 días</v>
          </cell>
          <cell r="N262" t="e">
            <v>#N/A</v>
          </cell>
          <cell r="O262" t="e">
            <v>#N/A</v>
          </cell>
          <cell r="P262" t="e">
            <v>#N/A</v>
          </cell>
          <cell r="Q262" t="e">
            <v>#N/A</v>
          </cell>
          <cell r="R262">
            <v>46022</v>
          </cell>
        </row>
        <row r="263">
          <cell r="B263" t="str">
            <v>609-2025</v>
          </cell>
          <cell r="C263">
            <v>0</v>
          </cell>
          <cell r="D263" t="str">
            <v xml:space="preserve">ADICIÓN Y PRORROGA </v>
          </cell>
          <cell r="E263" t="e">
            <v>#N/A</v>
          </cell>
          <cell r="F263" t="e">
            <v>#N/A</v>
          </cell>
          <cell r="G263" t="e">
            <v>#N/A</v>
          </cell>
          <cell r="H263">
            <v>0</v>
          </cell>
          <cell r="I263" t="e">
            <v>#N/A</v>
          </cell>
          <cell r="J263" t="e">
            <v>#N/A</v>
          </cell>
          <cell r="K263" t="e">
            <v>#N/A</v>
          </cell>
          <cell r="L263" t="e">
            <v>#N/A</v>
          </cell>
          <cell r="M263" t="e">
            <v>#N/A</v>
          </cell>
          <cell r="N263" t="e">
            <v>#N/A</v>
          </cell>
          <cell r="O263" t="e">
            <v>#N/A</v>
          </cell>
          <cell r="P263" t="e">
            <v>#N/A</v>
          </cell>
          <cell r="Q263" t="e">
            <v>#N/A</v>
          </cell>
          <cell r="R263" t="e">
            <v>#N/A</v>
          </cell>
        </row>
        <row r="264">
          <cell r="B264" t="str">
            <v>610-2025</v>
          </cell>
          <cell r="C264">
            <v>0</v>
          </cell>
          <cell r="D264" t="str">
            <v xml:space="preserve">ADICIÓN Y PRORROGA </v>
          </cell>
          <cell r="E264">
            <v>45945</v>
          </cell>
          <cell r="F264">
            <v>2039</v>
          </cell>
          <cell r="G264">
            <v>45936</v>
          </cell>
          <cell r="H264">
            <v>14350933</v>
          </cell>
          <cell r="I264">
            <v>45936</v>
          </cell>
          <cell r="J264" t="e">
            <v>#N/A</v>
          </cell>
          <cell r="K264">
            <v>45945</v>
          </cell>
          <cell r="L264">
            <v>56</v>
          </cell>
          <cell r="M264" t="str">
            <v>1 meses y 26 días</v>
          </cell>
          <cell r="N264">
            <v>30</v>
          </cell>
          <cell r="O264">
            <v>1</v>
          </cell>
          <cell r="P264">
            <v>45873</v>
          </cell>
          <cell r="Q264" t="e">
            <v>#N/A</v>
          </cell>
          <cell r="R264">
            <v>46022</v>
          </cell>
        </row>
        <row r="265">
          <cell r="B265" t="str">
            <v>611-2025</v>
          </cell>
          <cell r="C265">
            <v>0</v>
          </cell>
          <cell r="D265" t="str">
            <v xml:space="preserve">ADICIÓN Y PRORROGA </v>
          </cell>
          <cell r="E265" t="e">
            <v>#N/A</v>
          </cell>
          <cell r="F265" t="e">
            <v>#N/A</v>
          </cell>
          <cell r="G265" t="e">
            <v>#N/A</v>
          </cell>
          <cell r="H265">
            <v>0</v>
          </cell>
          <cell r="I265" t="e">
            <v>#N/A</v>
          </cell>
          <cell r="J265" t="e">
            <v>#N/A</v>
          </cell>
          <cell r="K265" t="e">
            <v>#N/A</v>
          </cell>
          <cell r="L265" t="e">
            <v>#N/A</v>
          </cell>
          <cell r="M265" t="e">
            <v>#N/A</v>
          </cell>
          <cell r="N265" t="e">
            <v>#N/A</v>
          </cell>
          <cell r="O265" t="e">
            <v>#N/A</v>
          </cell>
          <cell r="P265" t="e">
            <v>#N/A</v>
          </cell>
          <cell r="Q265" t="e">
            <v>#N/A</v>
          </cell>
          <cell r="R265" t="e">
            <v>#N/A</v>
          </cell>
        </row>
        <row r="266">
          <cell r="B266" t="str">
            <v>613-2025</v>
          </cell>
          <cell r="C266">
            <v>0</v>
          </cell>
          <cell r="D266" t="str">
            <v xml:space="preserve">ADICIÓN Y PRORROGA </v>
          </cell>
          <cell r="E266">
            <v>45944</v>
          </cell>
          <cell r="F266">
            <v>2033</v>
          </cell>
          <cell r="G266">
            <v>45933</v>
          </cell>
          <cell r="H266">
            <v>3232033</v>
          </cell>
          <cell r="I266">
            <v>45933</v>
          </cell>
          <cell r="J266" t="e">
            <v>#N/A</v>
          </cell>
          <cell r="K266">
            <v>45944</v>
          </cell>
          <cell r="L266">
            <v>47</v>
          </cell>
          <cell r="M266" t="str">
            <v>1 meses y 17 días</v>
          </cell>
          <cell r="N266" t="e">
            <v>#N/A</v>
          </cell>
          <cell r="O266" t="e">
            <v>#N/A</v>
          </cell>
          <cell r="P266" t="e">
            <v>#N/A</v>
          </cell>
          <cell r="Q266" t="e">
            <v>#N/A</v>
          </cell>
          <cell r="R266">
            <v>46021</v>
          </cell>
        </row>
        <row r="267">
          <cell r="B267" t="str">
            <v>614-2025</v>
          </cell>
          <cell r="C267">
            <v>0</v>
          </cell>
          <cell r="D267" t="str">
            <v xml:space="preserve">ADICIÓN Y PRORROGA </v>
          </cell>
          <cell r="E267">
            <v>45944</v>
          </cell>
          <cell r="F267">
            <v>2034</v>
          </cell>
          <cell r="G267">
            <v>45933</v>
          </cell>
          <cell r="H267">
            <v>1856700</v>
          </cell>
          <cell r="I267">
            <v>45933</v>
          </cell>
          <cell r="J267" t="e">
            <v>#N/A</v>
          </cell>
          <cell r="K267">
            <v>45944</v>
          </cell>
          <cell r="L267">
            <v>27</v>
          </cell>
          <cell r="M267" t="str">
            <v>0 meses y 27 días</v>
          </cell>
          <cell r="N267" t="e">
            <v>#N/A</v>
          </cell>
          <cell r="O267" t="e">
            <v>#N/A</v>
          </cell>
          <cell r="P267" t="e">
            <v>#N/A</v>
          </cell>
          <cell r="Q267" t="e">
            <v>#N/A</v>
          </cell>
          <cell r="R267">
            <v>46021</v>
          </cell>
        </row>
        <row r="268">
          <cell r="B268" t="str">
            <v>616-2025</v>
          </cell>
          <cell r="C268">
            <v>0</v>
          </cell>
          <cell r="D268" t="str">
            <v xml:space="preserve">ADICIÓN Y PRORROGA </v>
          </cell>
          <cell r="E268">
            <v>45950</v>
          </cell>
          <cell r="F268">
            <v>2041</v>
          </cell>
          <cell r="G268">
            <v>45936</v>
          </cell>
          <cell r="H268">
            <v>9767333</v>
          </cell>
          <cell r="I268">
            <v>45936</v>
          </cell>
          <cell r="J268" t="e">
            <v>#N/A</v>
          </cell>
          <cell r="K268">
            <v>45950</v>
          </cell>
          <cell r="L268">
            <v>52</v>
          </cell>
          <cell r="M268" t="str">
            <v>1 meses y 22 días</v>
          </cell>
          <cell r="N268" t="e">
            <v>#N/A</v>
          </cell>
          <cell r="O268" t="e">
            <v>#N/A</v>
          </cell>
          <cell r="P268" t="e">
            <v>#N/A</v>
          </cell>
          <cell r="Q268" t="e">
            <v>#N/A</v>
          </cell>
          <cell r="R268">
            <v>46022</v>
          </cell>
        </row>
        <row r="269">
          <cell r="B269" t="str">
            <v>617-2025</v>
          </cell>
          <cell r="C269">
            <v>0</v>
          </cell>
          <cell r="D269" t="str">
            <v xml:space="preserve">ADICIÓN Y PRORROGA </v>
          </cell>
          <cell r="E269">
            <v>45940</v>
          </cell>
          <cell r="F269">
            <v>2043</v>
          </cell>
          <cell r="G269">
            <v>45936</v>
          </cell>
          <cell r="H269">
            <v>4860800</v>
          </cell>
          <cell r="I269">
            <v>45936</v>
          </cell>
          <cell r="J269" t="e">
            <v>#N/A</v>
          </cell>
          <cell r="K269">
            <v>45940</v>
          </cell>
          <cell r="L269">
            <v>45</v>
          </cell>
          <cell r="M269" t="str">
            <v>1 meses y 15 días</v>
          </cell>
          <cell r="N269" t="e">
            <v>#N/A</v>
          </cell>
          <cell r="O269" t="e">
            <v>#N/A</v>
          </cell>
          <cell r="P269" t="e">
            <v>#N/A</v>
          </cell>
          <cell r="Q269" t="e">
            <v>#N/A</v>
          </cell>
          <cell r="R269">
            <v>46022</v>
          </cell>
        </row>
        <row r="270">
          <cell r="B270" t="str">
            <v>618-2025</v>
          </cell>
          <cell r="C270">
            <v>0</v>
          </cell>
          <cell r="D270" t="str">
            <v xml:space="preserve">ADICIÓN Y PRORROGA </v>
          </cell>
          <cell r="E270">
            <v>45950</v>
          </cell>
          <cell r="F270">
            <v>2040</v>
          </cell>
          <cell r="G270">
            <v>45936</v>
          </cell>
          <cell r="H270">
            <v>6416667</v>
          </cell>
          <cell r="I270">
            <v>45936</v>
          </cell>
          <cell r="J270" t="e">
            <v>#N/A</v>
          </cell>
          <cell r="K270">
            <v>45950</v>
          </cell>
          <cell r="L270">
            <v>55</v>
          </cell>
          <cell r="M270" t="str">
            <v>1 meses y 25 días</v>
          </cell>
          <cell r="N270" t="e">
            <v>#N/A</v>
          </cell>
          <cell r="O270" t="e">
            <v>#N/A</v>
          </cell>
          <cell r="P270" t="e">
            <v>#N/A</v>
          </cell>
          <cell r="Q270" t="e">
            <v>#N/A</v>
          </cell>
          <cell r="R270">
            <v>46022</v>
          </cell>
        </row>
        <row r="271">
          <cell r="B271" t="str">
            <v>620-2025</v>
          </cell>
          <cell r="C271">
            <v>0</v>
          </cell>
          <cell r="D271" t="str">
            <v xml:space="preserve">ADICIÓN Y PRORROGA </v>
          </cell>
          <cell r="E271">
            <v>45944</v>
          </cell>
          <cell r="F271">
            <v>1943</v>
          </cell>
          <cell r="G271">
            <v>45929</v>
          </cell>
          <cell r="H271">
            <v>4662400</v>
          </cell>
          <cell r="I271">
            <v>45929</v>
          </cell>
          <cell r="J271" t="e">
            <v>#N/A</v>
          </cell>
          <cell r="K271">
            <v>45944</v>
          </cell>
          <cell r="L271">
            <v>47</v>
          </cell>
          <cell r="M271" t="str">
            <v>1 meses y 17 días</v>
          </cell>
          <cell r="N271" t="e">
            <v>#N/A</v>
          </cell>
          <cell r="O271" t="e">
            <v>#N/A</v>
          </cell>
          <cell r="P271" t="e">
            <v>#N/A</v>
          </cell>
          <cell r="Q271" t="e">
            <v>#N/A</v>
          </cell>
          <cell r="R271">
            <v>46022</v>
          </cell>
        </row>
      </sheetData>
      <sheetData sheetId="5"/>
      <sheetData sheetId="6"/>
      <sheetData sheetId="7"/>
      <sheetData sheetId="8"/>
    </sheetDataSet>
  </externalBook>
</externalLink>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sta 1" id="{CDABF503-379D-4962-B79F-C24650EDFFE7}">
    <nsvFilter filterId="{E4CD8A9E-10A4-4D51-BD9C-BF8F10B04915}" ref="B7:AT1111" tableId="2"/>
  </namedSheetView>
</namedSheetViews>
</file>

<file path=xl/persons/person.xml><?xml version="1.0" encoding="utf-8"?>
<personList xmlns="http://schemas.microsoft.com/office/spreadsheetml/2018/threadedcomments" xmlns:x="http://schemas.openxmlformats.org/spreadsheetml/2006/main">
  <person displayName="Magda Cristina Vargas Del Valle" id="{796EF421-57FE-41E5-BA43-4C5E8FF3D8AE}" userId="S::magda.vargas@scj.gov.co::f4b4e3d3-3060-41ed-9735-b660b70049e1"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6F57622-9C7D-4207-92FB-B4AA0475ED64}" name="Tabla132" displayName="Tabla132" ref="B7:AO490" totalsRowShown="0" headerRowDxfId="292" dataDxfId="291" tableBorderDxfId="290">
  <autoFilter ref="B7:AO490" xr:uid="{E4CD8A9E-10A4-4D51-BD9C-BF8F10B04915}"/>
  <tableColumns count="40">
    <tableColumn id="1" xr3:uid="{C8B8A0E5-8B21-4FBE-B2E4-CF2BB0EE020C}" name="No. CONTRATO" dataDxfId="289" totalsRowDxfId="288"/>
    <tableColumn id="3" xr3:uid="{0249FD33-46A8-4A49-A549-DF03F52F2C52}" name="TIPO CONTRATO" dataDxfId="287" totalsRowDxfId="286"/>
    <tableColumn id="11" xr3:uid="{FC48B799-128F-466F-8A93-ABB0C4F31B0B}" name="NOMBRE DEL CONTRATISTA" dataDxfId="285" totalsRowDxfId="284" dataCellStyle="Hipervínculo 2"/>
    <tableColumn id="12" xr3:uid="{A40AC0B5-0CE8-4697-9A5C-5940F4DFA23E}" name="No. IDENTIFICACIÓN DEL CONTRATISTA" dataDxfId="283" totalsRowDxfId="282"/>
    <tableColumn id="4" xr3:uid="{EED11C7C-02F9-42C6-86FE-9D0F9F9C249D}" name="VALOR TOTAL CONTRATO" dataDxfId="281" totalsRowDxfId="280"/>
    <tableColumn id="5" xr3:uid="{F11D9874-FCAC-46C0-A926-7DD1D322F8D4}" name="DURACIÓN CONTRATO" dataDxfId="279" totalsRowDxfId="278"/>
    <tableColumn id="6" xr3:uid="{7BD67863-237B-4727-A4BE-59FDAFAAF1FE}" name="VALOR MENSUAL" dataDxfId="277" totalsRowDxfId="276" dataCellStyle="Moneda [0]"/>
    <tableColumn id="7" xr3:uid="{EF38BE88-754B-4300-8CDC-95B25E7422D5}" name="FECHA INICIO CONTRATO" dataDxfId="275" totalsRowDxfId="274" dataCellStyle="Bueno"/>
    <tableColumn id="8" xr3:uid="{98D40098-037E-4007-8F60-399ECFD95F5E}" name="FECHA FINAL CONTRATO" dataDxfId="273" totalsRowDxfId="272" dataCellStyle="Bueno"/>
    <tableColumn id="9" xr3:uid="{51FC688B-F322-4247-A6C6-161EE80B702A}" name="OBJETO DEL CONTRATO" dataDxfId="271" dataCellStyle="Bueno"/>
    <tableColumn id="10" xr3:uid="{5FFECCAC-EFE4-4688-A132-64761BB3E157}" name="RUBRO PRESUPUESTAL" dataDxfId="270" totalsRowDxfId="269"/>
    <tableColumn id="15" xr3:uid="{3CD3F076-12ED-4BF4-B9E7-3DA1196E783A}" name="SUPERVISOR Y/O APOYO A LA SUPERVISIÓN" dataDxfId="268" totalsRowDxfId="267"/>
    <tableColumn id="13" xr3:uid="{8EEF1269-A9E1-4780-B077-718408846EC2}" name="CARGO APOYO A LA SUPERVISIÓN" dataDxfId="266" totalsRowDxfId="265"/>
    <tableColumn id="14" xr3:uid="{40C8687E-192E-405E-9C7F-D08722A8DAFF}" name="CÉDULA SUPERVISOR" dataDxfId="264" totalsRowDxfId="263" dataCellStyle="Hipervínculo 2"/>
    <tableColumn id="21" xr3:uid="{8E15818B-B889-4152-B83C-DF297AB0F514}" name="CIUDAD CÉDULA" dataDxfId="262" totalsRowDxfId="261" dataCellStyle="Moneda [0]"/>
    <tableColumn id="26" xr3:uid="{D6417392-BD5C-4730-A945-756961769719}" name="RIESGO ARL" dataDxfId="260" totalsRowDxfId="259"/>
    <tableColumn id="27" xr3:uid="{8EAA445A-C411-478F-942F-F803EA5BB034}" name="SIPSE" dataDxfId="258" totalsRowDxfId="257"/>
    <tableColumn id="41" xr3:uid="{E84740BF-ACAE-40FA-B0F1-7FF8B18A0DDD}" name="AREA" dataDxfId="256" totalsRowDxfId="255"/>
    <tableColumn id="29" xr3:uid="{95E0A261-6381-4A38-AE7E-37CB74433B0C}" name="Adicion 1" dataDxfId="254" totalsRowDxfId="253"/>
    <tableColumn id="30" xr3:uid="{283BE7E3-69CF-47E3-AAC5-36E6E94DA5F7}" name="Prorroga mes 1" dataDxfId="252" totalsRowDxfId="251"/>
    <tableColumn id="31" xr3:uid="{F176F50F-DFBA-4ADB-A3BD-179F921FEAEC}" name="Prorroga Días 1" dataDxfId="250" totalsRowDxfId="249"/>
    <tableColumn id="32" xr3:uid="{D7A11E23-9614-4FB7-A359-A72FB32E6938}" name="Adicion 2" dataDxfId="248" totalsRowDxfId="247"/>
    <tableColumn id="33" xr3:uid="{D8F39F1F-DEC7-47CF-A1B9-C3FA296CCC9E}" name="Prorroga mes 2" dataDxfId="246" totalsRowDxfId="245"/>
    <tableColumn id="34" xr3:uid="{CFD253A6-898D-4D4D-A709-8ACFB355EC86}" name="Prorroga Días 2" dataDxfId="244" totalsRowDxfId="243"/>
    <tableColumn id="35" xr3:uid="{A2FF478D-3ED8-4FB6-AC34-C2A8456F8676}" name="Total Adición " dataDxfId="242" totalsRowDxfId="241"/>
    <tableColumn id="19" xr3:uid="{1DA56F37-9954-4F4D-A2D4-4D91E3A5B2F0}" name="Total Prorroga" dataDxfId="240" totalsRowDxfId="239"/>
    <tableColumn id="25" xr3:uid="{9A94CADC-2D39-4D81-AE65-20D693968DC0}" name="Inicio suspensión" dataDxfId="238" totalsRowDxfId="237"/>
    <tableColumn id="28" xr3:uid="{0E41A55F-F49A-40B6-874D-60DBFCE1E3CE}" name="Final suspensión" dataDxfId="236" totalsRowDxfId="235"/>
    <tableColumn id="36" xr3:uid="{0E22D22A-E10A-4667-ABE9-C5B08544E00D}" name="Período suspensión" dataDxfId="234" totalsRowDxfId="233"/>
    <tableColumn id="42" xr3:uid="{2BC49B1D-B0D3-435A-A059-CEE56D76ACE4}" name="EPS" dataDxfId="232" totalsRowDxfId="231"/>
    <tableColumn id="16" xr3:uid="{F341832F-C135-4F07-B1D4-5CA55EF80D38}" name="ARL" dataDxfId="230" totalsRowDxfId="229"/>
    <tableColumn id="43" xr3:uid="{A6BFAD1F-76BA-4935-B9E3-AF6969C4E49A}" name="PENSION" dataDxfId="228" totalsRowDxfId="227"/>
    <tableColumn id="39" xr3:uid="{0EC5A354-485C-4316-9D51-7AAC7A498980}" name="DIRECCIÓN RESIDENCIA" dataDxfId="226" totalsRowDxfId="225" dataCellStyle="Hipervínculo 2"/>
    <tableColumn id="40" xr3:uid="{24168586-97C3-4D74-8711-09F9D4E435A2}" name="TELÉFONO" dataDxfId="224" totalsRowDxfId="223"/>
    <tableColumn id="20" xr3:uid="{F60D3FF6-C1AE-4CF2-AE69-F48763D7336A}" name="BANCO" dataDxfId="222" totalsRowDxfId="221" dataCellStyle="Hipervínculo 2"/>
    <tableColumn id="37" xr3:uid="{04CC4FC4-8386-42F7-975A-6C0F5530A524}" name="No. DE CUENTA" dataDxfId="220" totalsRowDxfId="219" dataCellStyle="Hipervínculo 2"/>
    <tableColumn id="38" xr3:uid="{9DF050B1-449E-443C-BEC9-484F5132719D}" name="TIPO DE CUENTA" dataDxfId="218" totalsRowDxfId="217"/>
    <tableColumn id="55" xr3:uid="{2938055F-050A-47CA-985A-24C7873B45CA}" name="Correo electrónico" dataDxfId="216" totalsRowDxfId="215"/>
    <tableColumn id="2" xr3:uid="{324B85F4-F159-4E7A-800D-309B650F4AB3}" name="N°" dataDxfId="214" totalsRowDxfId="213"/>
    <tableColumn id="17" xr3:uid="{C4B5B0C9-B732-43BB-AF10-4D6FAA52A95F}" name="vigencia" dataDxfId="212"/>
  </tableColumns>
  <tableStyleInfo name="TableStyleMedium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E4CD8A9E-10A4-4D51-BD9C-BF8F10B04915}" name="Tabla13" displayName="Tabla13" ref="B7:AT1111" totalsRowShown="0" headerRowDxfId="86" dataDxfId="84" headerRowBorderDxfId="85" tableBorderDxfId="83" totalsRowBorderDxfId="82">
  <autoFilter ref="B7:AT1111" xr:uid="{E4CD8A9E-10A4-4D51-BD9C-BF8F10B04915}"/>
  <tableColumns count="45">
    <tableColumn id="1" xr3:uid="{531E1474-38A4-4BBE-90DA-51DBBAAB1BD0}" name="No. CONTRATO" dataDxfId="81"/>
    <tableColumn id="3" xr3:uid="{5504F042-1CBF-4F23-99B8-67D040313FE2}" name="TIPO CONTRATO" dataDxfId="80" totalsRowDxfId="79"/>
    <tableColumn id="11" xr3:uid="{F871285B-DFB3-4E99-AFBD-FB9641026211}" name="NOMBRE DEL CONTRATISTA" dataDxfId="78" totalsRowDxfId="77" dataCellStyle="Hipervínculo 2"/>
    <tableColumn id="12" xr3:uid="{3A0F4804-CD74-4B00-8AA4-98C0AB9B9AAD}" name="No. IDENTIFICACIÓN DEL CONTRATISTA" dataDxfId="76" totalsRowDxfId="75"/>
    <tableColumn id="4" xr3:uid="{3BBC4A96-B2F5-4209-A114-90CD020C827E}" name="VALOR TOTAL CONTRATO" dataDxfId="74" totalsRowDxfId="73"/>
    <tableColumn id="5" xr3:uid="{D56103D0-3A05-4FCB-9840-72216CCB1C1E}" name="DURACIÓN CONTRATO" dataDxfId="72" totalsRowDxfId="71"/>
    <tableColumn id="6" xr3:uid="{657A278E-F6CE-4967-80F8-7B7F4346622E}" name="VALOR MENSUAL" dataDxfId="70" totalsRowDxfId="69" dataCellStyle="Moneda [0]"/>
    <tableColumn id="7" xr3:uid="{9B2CF66E-ABF3-4F19-A0F5-09AAB466AE79}" name="FECHA INICIO CONTRATO" dataDxfId="68" totalsRowDxfId="67" dataCellStyle="Bueno"/>
    <tableColumn id="8" xr3:uid="{C256A4A3-A0B0-4E52-9D9B-9C8BAC098F59}" name="FECHA FINAL CONTRATO" dataDxfId="66" totalsRowDxfId="65" dataCellStyle="Bueno"/>
    <tableColumn id="9" xr3:uid="{6B0A4C8E-4317-459A-B957-60E1976A4CD7}" name="OBJETO DEL CONTRATO_x000a_" dataDxfId="64" dataCellStyle="Bueno"/>
    <tableColumn id="10" xr3:uid="{6475C390-4E8D-482C-A4E5-56905AA06446}" name="RUBRO PRESUPUESTAL" dataDxfId="63" totalsRowDxfId="62"/>
    <tableColumn id="15" xr3:uid="{03E96502-FB93-46B8-95BB-8DEC058CB560}" name="SUPERVISOR Y/O APOYO A LA SUPERVISIÓN" dataDxfId="61" totalsRowDxfId="60"/>
    <tableColumn id="13" xr3:uid="{3AF9FAF0-84E4-49C5-9C6D-55355D93E4A3}" name="CARGO APOYO A LA SUPERVISIÓN" dataDxfId="59" totalsRowDxfId="58"/>
    <tableColumn id="14" xr3:uid="{9435F02B-DD19-4284-A21C-84025362CC3C}" name="CÉDULA SUPERVISOR" dataDxfId="57" totalsRowDxfId="56" dataCellStyle="Hipervínculo 2"/>
    <tableColumn id="21" xr3:uid="{908A0CA9-AB59-44FE-A9F4-1716176B9FFF}" name="CIUDAD CÉDULA" dataDxfId="55" totalsRowDxfId="54" dataCellStyle="Moneda [0]"/>
    <tableColumn id="26" xr3:uid="{591E44F1-9FEE-4BCF-B6C4-28875146D003}" name="RIESGO ARL" dataDxfId="53" totalsRowDxfId="52"/>
    <tableColumn id="27" xr3:uid="{B91313C0-F1D7-46E3-AA4C-F54DFB1DF6A7}" name="SIPSE" dataDxfId="51" totalsRowDxfId="50"/>
    <tableColumn id="41" xr3:uid="{FAF1DBED-60EE-4840-9737-4A2AFBF4A9E8}" name="AREA" dataDxfId="49" totalsRowDxfId="48"/>
    <tableColumn id="29" xr3:uid="{37F6CF4B-485E-40FF-A4BA-FD1F088F9232}" name="Adicion 1" dataDxfId="47" totalsRowDxfId="46"/>
    <tableColumn id="30" xr3:uid="{69FDF955-962D-4D3E-B83C-FA3F962905AB}" name="Prorroga mes 1" dataDxfId="45" totalsRowDxfId="44"/>
    <tableColumn id="31" xr3:uid="{386A92B2-C09D-4C13-AFA9-A1A7DD65B048}" name="Prorroga Días 1" dataDxfId="43" totalsRowDxfId="42"/>
    <tableColumn id="32" xr3:uid="{8B204B4E-9B84-49D7-9B7D-D7F5937FE2C4}" name="Adicion 2" dataDxfId="41" totalsRowDxfId="40"/>
    <tableColumn id="33" xr3:uid="{EB4A8D33-9BA1-4122-906E-652CBA51CB3A}" name="Prorroga mes 2" dataDxfId="39" totalsRowDxfId="38"/>
    <tableColumn id="34" xr3:uid="{5C5FDB41-80A4-4F6C-9331-DF514FF49DEE}" name="Prorroga Días 2" dataDxfId="37" totalsRowDxfId="36"/>
    <tableColumn id="35" xr3:uid="{7CD11158-D6E0-4AA9-B36C-443CE8F0EA00}" name="Total Adición " dataDxfId="35" totalsRowDxfId="34"/>
    <tableColumn id="19" xr3:uid="{5543BC58-85E4-42D9-AB99-57CCEA35FF41}" name="Total Prorroga" dataDxfId="33" totalsRowDxfId="32"/>
    <tableColumn id="25" xr3:uid="{EDB0FA01-04F2-43B7-B492-6C062CF06256}" name="Inicio suspensión" dataDxfId="31" totalsRowDxfId="30"/>
    <tableColumn id="28" xr3:uid="{94328E35-BFE7-4F04-9DA7-A6D48D6C6556}" name="Final suspensión" dataDxfId="29" totalsRowDxfId="28"/>
    <tableColumn id="36" xr3:uid="{89BA8E84-1E37-4779-85CD-452F00AA9706}" name="Período suspensión" dataDxfId="27" totalsRowDxfId="26"/>
    <tableColumn id="42" xr3:uid="{3AFC6B46-B2F3-4523-AE11-765BDD4994A4}" name="EPS" dataDxfId="25" totalsRowDxfId="24"/>
    <tableColumn id="16" xr3:uid="{C7D84C4B-9BA6-4B5D-BA76-03A926AB6F2F}" name="ARL" dataDxfId="23" totalsRowDxfId="22"/>
    <tableColumn id="43" xr3:uid="{6B6179A7-AA46-4125-94A7-ACDE066AD02F}" name="PENSION" dataDxfId="21" totalsRowDxfId="20"/>
    <tableColumn id="39" xr3:uid="{4CE0CA21-8998-4680-AF39-62C3E09FF1E8}" name="DIRECCIÓN RESIDENCIA" dataDxfId="19" totalsRowDxfId="18" dataCellStyle="Hipervínculo 2"/>
    <tableColumn id="40" xr3:uid="{00E0180E-558D-4F6E-BBE8-93F0C942717B}" name="TELÉFONO" dataDxfId="17" totalsRowDxfId="16" dataCellStyle="Hipervínculo 2"/>
    <tableColumn id="20" xr3:uid="{B4ADEC54-BA4B-4435-9E1D-436E3011F810}" name="BANCO" dataDxfId="15" totalsRowDxfId="14" dataCellStyle="Hipervínculo 2"/>
    <tableColumn id="37" xr3:uid="{F5CFB577-7A00-445E-83EF-53CCE1A5FFFF}" name="No. DE CUENTA" dataDxfId="13" totalsRowDxfId="12" dataCellStyle="Hipervínculo 2"/>
    <tableColumn id="38" xr3:uid="{D38E4039-2066-4356-9F2A-E91A0C41769C}" name="TIPO DE CUENTA" dataDxfId="11" totalsRowDxfId="10"/>
    <tableColumn id="55" xr3:uid="{CFE5D430-00E0-46E2-9F1C-7F395AF86C75}" name="Correo electrónico" dataDxfId="9" totalsRowDxfId="8"/>
    <tableColumn id="2" xr3:uid="{5507F4CB-E8FE-47C6-9056-3A3CEE0C961A}" name="N°" dataDxfId="7" totalsRowDxfId="6"/>
    <tableColumn id="17" xr3:uid="{CDCBB7C1-A508-437C-B5D4-2DC3FB661E19}" name="vigencia" dataDxfId="5"/>
    <tableColumn id="46" xr3:uid="{AD852A8C-4DF3-475D-86DE-47E06DCE06FF}" name="SALDO CRP A 25/09/2025" dataDxfId="4" dataCellStyle="Millares"/>
    <tableColumn id="23" xr3:uid="{06956D16-2B5A-4185-A726-716330AA2852}" name="DECLARA RENTA" dataDxfId="3"/>
    <tableColumn id="24" xr3:uid="{75DB31CA-623A-4118-A79A-5617585AB234}" name="DEPENDIENTES" dataDxfId="2"/>
    <tableColumn id="45" xr3:uid="{2E06C805-E254-47B2-B6EB-1E2195CF4A6A}" name="TIPO DOCUMENTO DEPENDIENTE" dataDxfId="1"/>
    <tableColumn id="44" xr3:uid="{6616694C-984E-41CA-BEA1-CDD94B8CD520}" name="# DOCUMENTO DEPENDIENTE" dataDxfId="0"/>
  </tableColumns>
  <tableStyleInfo name="TableStyleMedium1"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M7" dT="2024-10-22T04:03:04.20" personId="{796EF421-57FE-41E5-BA43-4C5E8FF3D8AE}" id="{4C6456DC-757D-4BF2-847B-479F0F95D16C}">
    <text>Digite la Ciudad en la que fue expedida su cédula</text>
  </threadedComment>
</ThreadedComment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mailto:mariadelmarp29@gmail.com" TargetMode="External"/><Relationship Id="rId7" Type="http://schemas.openxmlformats.org/officeDocument/2006/relationships/hyperlink" Target="mailto:adrilunasilgado@hotmail.com" TargetMode="External"/><Relationship Id="rId2" Type="http://schemas.openxmlformats.org/officeDocument/2006/relationships/hyperlink" Target="mailto:mardidi_31@hotmail.com" TargetMode="External"/><Relationship Id="rId1" Type="http://schemas.openxmlformats.org/officeDocument/2006/relationships/hyperlink" Target="mailto:nataliapenuela4@gmail.com" TargetMode="External"/><Relationship Id="rId6" Type="http://schemas.openxmlformats.org/officeDocument/2006/relationships/hyperlink" Target="mailto:alejandro.cv.ing.ambiental@gmail.com" TargetMode="External"/><Relationship Id="rId5" Type="http://schemas.openxmlformats.org/officeDocument/2006/relationships/hyperlink" Target="mailto:jyolimam@gmail.com" TargetMode="External"/><Relationship Id="rId10" Type="http://schemas.openxmlformats.org/officeDocument/2006/relationships/table" Target="../tables/table1.xml"/><Relationship Id="rId4" Type="http://schemas.openxmlformats.org/officeDocument/2006/relationships/hyperlink" Target="mailto:alexjimbass@gmail.com" TargetMode="External"/><Relationship Id="rId9"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26" Type="http://schemas.openxmlformats.org/officeDocument/2006/relationships/hyperlink" Target="mailto:jhonecortesp@gmail.com" TargetMode="External"/><Relationship Id="rId21" Type="http://schemas.openxmlformats.org/officeDocument/2006/relationships/hyperlink" Target="mailto:michaelbautista920612@gmail.com" TargetMode="External"/><Relationship Id="rId34" Type="http://schemas.openxmlformats.org/officeDocument/2006/relationships/hyperlink" Target="mailto:eduaracastillodelgado@gmail.com" TargetMode="External"/><Relationship Id="rId42" Type="http://schemas.openxmlformats.org/officeDocument/2006/relationships/hyperlink" Target="mailto:guillermocabuya@hotmail.com" TargetMode="External"/><Relationship Id="rId47" Type="http://schemas.openxmlformats.org/officeDocument/2006/relationships/hyperlink" Target="mailto:produccionescarlospopular@gmail.com" TargetMode="External"/><Relationship Id="rId50" Type="http://schemas.openxmlformats.org/officeDocument/2006/relationships/hyperlink" Target="mailto:cristianmonroy91@gmail.com" TargetMode="External"/><Relationship Id="rId55" Type="http://schemas.openxmlformats.org/officeDocument/2006/relationships/hyperlink" Target="mailto:Jaaldanab@outlook.com" TargetMode="External"/><Relationship Id="rId63" Type="http://schemas.openxmlformats.org/officeDocument/2006/relationships/hyperlink" Target="mailto:pabloan651@gmail.com" TargetMode="External"/><Relationship Id="rId68" Type="http://schemas.microsoft.com/office/2019/04/relationships/namedSheetView" Target="../namedSheetViews/namedSheetView1.xml"/><Relationship Id="rId7" Type="http://schemas.openxmlformats.org/officeDocument/2006/relationships/hyperlink" Target="mailto:lilaazuero@yahoo.com" TargetMode="External"/><Relationship Id="rId2" Type="http://schemas.openxmlformats.org/officeDocument/2006/relationships/hyperlink" Target="mailto:alejandro.cv.ing.ambiental@gmail.com" TargetMode="External"/><Relationship Id="rId16" Type="http://schemas.openxmlformats.org/officeDocument/2006/relationships/hyperlink" Target="mailto:social.dato22@gmail.com" TargetMode="External"/><Relationship Id="rId29" Type="http://schemas.openxmlformats.org/officeDocument/2006/relationships/hyperlink" Target="mailto:EDWAR.1994L@GMAIL.COM" TargetMode="External"/><Relationship Id="rId11" Type="http://schemas.openxmlformats.org/officeDocument/2006/relationships/hyperlink" Target="mailto:cafl0819@hotmail.com" TargetMode="External"/><Relationship Id="rId24" Type="http://schemas.openxmlformats.org/officeDocument/2006/relationships/hyperlink" Target="mailto:mariomoreno58@gmail.com" TargetMode="External"/><Relationship Id="rId32" Type="http://schemas.openxmlformats.org/officeDocument/2006/relationships/hyperlink" Target="mailto:danielfelipe2301@gmail.com" TargetMode="External"/><Relationship Id="rId37" Type="http://schemas.openxmlformats.org/officeDocument/2006/relationships/hyperlink" Target="mailto:angerina02@gmail.com" TargetMode="External"/><Relationship Id="rId40" Type="http://schemas.openxmlformats.org/officeDocument/2006/relationships/hyperlink" Target="mailto:jurisprudencia-910107@hotmail.es" TargetMode="External"/><Relationship Id="rId45" Type="http://schemas.openxmlformats.org/officeDocument/2006/relationships/hyperlink" Target="mailto:guiale2@hotmail.com" TargetMode="External"/><Relationship Id="rId53" Type="http://schemas.openxmlformats.org/officeDocument/2006/relationships/hyperlink" Target="mailto:jsilva43@gmail.com" TargetMode="External"/><Relationship Id="rId58" Type="http://schemas.openxmlformats.org/officeDocument/2006/relationships/hyperlink" Target="mailto:lilaazuero@yahoo.com" TargetMode="External"/><Relationship Id="rId66" Type="http://schemas.openxmlformats.org/officeDocument/2006/relationships/drawing" Target="../drawings/drawing2.xml"/><Relationship Id="rId5" Type="http://schemas.openxmlformats.org/officeDocument/2006/relationships/hyperlink" Target="mailto:Luza_ro@hotmail.com" TargetMode="External"/><Relationship Id="rId61" Type="http://schemas.openxmlformats.org/officeDocument/2006/relationships/hyperlink" Target="mailto:paufe0120@gmail.com" TargetMode="External"/><Relationship Id="rId19" Type="http://schemas.openxmlformats.org/officeDocument/2006/relationships/hyperlink" Target="mailto:nikoaguirrearpa@gmail.com" TargetMode="External"/><Relationship Id="rId14" Type="http://schemas.openxmlformats.org/officeDocument/2006/relationships/hyperlink" Target="mailto:Carolinasoler698@gmail.com" TargetMode="External"/><Relationship Id="rId22" Type="http://schemas.openxmlformats.org/officeDocument/2006/relationships/hyperlink" Target="mailto:juana.cadavid@gmail.com" TargetMode="External"/><Relationship Id="rId27" Type="http://schemas.openxmlformats.org/officeDocument/2006/relationships/hyperlink" Target="mailto:erika-sip@hotmail.com" TargetMode="External"/><Relationship Id="rId30" Type="http://schemas.openxmlformats.org/officeDocument/2006/relationships/hyperlink" Target="mailto:lemosle1@Hotmail.com" TargetMode="External"/><Relationship Id="rId35" Type="http://schemas.openxmlformats.org/officeDocument/2006/relationships/hyperlink" Target="mailto:sandra_castellanos@hotmail.com" TargetMode="External"/><Relationship Id="rId43" Type="http://schemas.openxmlformats.org/officeDocument/2006/relationships/hyperlink" Target="mailto:alejaariza70@gmail.com" TargetMode="External"/><Relationship Id="rId48" Type="http://schemas.openxmlformats.org/officeDocument/2006/relationships/hyperlink" Target="mailto:angelicaalcala1814@gmail.com" TargetMode="External"/><Relationship Id="rId56" Type="http://schemas.openxmlformats.org/officeDocument/2006/relationships/hyperlink" Target="mailto:juandiegomedinasalinas@gmail.com" TargetMode="External"/><Relationship Id="rId64" Type="http://schemas.openxmlformats.org/officeDocument/2006/relationships/hyperlink" Target="mailto:misa19707@gmail.com" TargetMode="External"/><Relationship Id="rId8" Type="http://schemas.openxmlformats.org/officeDocument/2006/relationships/hyperlink" Target="mailto:brayan_andres7@hotmail.com" TargetMode="External"/><Relationship Id="rId51" Type="http://schemas.openxmlformats.org/officeDocument/2006/relationships/hyperlink" Target="mailto:dmendietag@gmail.com" TargetMode="External"/><Relationship Id="rId3" Type="http://schemas.openxmlformats.org/officeDocument/2006/relationships/hyperlink" Target="mailto:omarmanuelmedina@gmail.com" TargetMode="External"/><Relationship Id="rId12" Type="http://schemas.openxmlformats.org/officeDocument/2006/relationships/hyperlink" Target="mailto:adrilunasilgado@hotmail.com" TargetMode="External"/><Relationship Id="rId17" Type="http://schemas.openxmlformats.org/officeDocument/2006/relationships/hyperlink" Target="mailto:ohernandez@maca-consultores.com" TargetMode="External"/><Relationship Id="rId25" Type="http://schemas.openxmlformats.org/officeDocument/2006/relationships/hyperlink" Target="mailto:mabel.niviayo@gmail.com" TargetMode="External"/><Relationship Id="rId33" Type="http://schemas.openxmlformats.org/officeDocument/2006/relationships/hyperlink" Target="mailto:diana.aguilar@gobiernobogota.gov.co" TargetMode="External"/><Relationship Id="rId38" Type="http://schemas.openxmlformats.org/officeDocument/2006/relationships/hyperlink" Target="mailto:restrepopinedo@yahoo.com" TargetMode="External"/><Relationship Id="rId46" Type="http://schemas.openxmlformats.org/officeDocument/2006/relationships/hyperlink" Target="mailto:adrianapaolarodriguez1214@gmail.com" TargetMode="External"/><Relationship Id="rId59" Type="http://schemas.openxmlformats.org/officeDocument/2006/relationships/hyperlink" Target="mailto:sebscastillo@hotmail.com" TargetMode="External"/><Relationship Id="rId67" Type="http://schemas.openxmlformats.org/officeDocument/2006/relationships/table" Target="../tables/table2.xml"/><Relationship Id="rId20" Type="http://schemas.openxmlformats.org/officeDocument/2006/relationships/hyperlink" Target="mailto:garcia1985acevedo@gmail.com" TargetMode="External"/><Relationship Id="rId41" Type="http://schemas.openxmlformats.org/officeDocument/2006/relationships/hyperlink" Target="mailto:ch.ov@outlook.com" TargetMode="External"/><Relationship Id="rId54" Type="http://schemas.openxmlformats.org/officeDocument/2006/relationships/hyperlink" Target="mailto:angelicaf2411@hotmail.com" TargetMode="External"/><Relationship Id="rId62" Type="http://schemas.openxmlformats.org/officeDocument/2006/relationships/hyperlink" Target="mailto:claudia.gualterosb@gmail.com" TargetMode="External"/><Relationship Id="rId1" Type="http://schemas.openxmlformats.org/officeDocument/2006/relationships/hyperlink" Target="mailto:alexjimbass@gmail.com" TargetMode="External"/><Relationship Id="rId6" Type="http://schemas.openxmlformats.org/officeDocument/2006/relationships/hyperlink" Target="mailto:Melanicueto260@gmail.com" TargetMode="External"/><Relationship Id="rId15" Type="http://schemas.openxmlformats.org/officeDocument/2006/relationships/hyperlink" Target="mailto:sangor168@gmail.com" TargetMode="External"/><Relationship Id="rId23" Type="http://schemas.openxmlformats.org/officeDocument/2006/relationships/hyperlink" Target="mailto:samimudu9@hotmail.es" TargetMode="External"/><Relationship Id="rId28" Type="http://schemas.openxmlformats.org/officeDocument/2006/relationships/hyperlink" Target="mailto:annitadiaz2110@gmail.com" TargetMode="External"/><Relationship Id="rId36" Type="http://schemas.openxmlformats.org/officeDocument/2006/relationships/hyperlink" Target="mailto:luufer21@hotmail.com" TargetMode="External"/><Relationship Id="rId49" Type="http://schemas.openxmlformats.org/officeDocument/2006/relationships/hyperlink" Target="mailto:jessicaleano26@gmail.com" TargetMode="External"/><Relationship Id="rId57" Type="http://schemas.openxmlformats.org/officeDocument/2006/relationships/hyperlink" Target="mailto:ferclaros2100@gmail.com" TargetMode="External"/><Relationship Id="rId10" Type="http://schemas.openxmlformats.org/officeDocument/2006/relationships/hyperlink" Target="mailto:nhorapulido@gmail.com" TargetMode="External"/><Relationship Id="rId31" Type="http://schemas.openxmlformats.org/officeDocument/2006/relationships/hyperlink" Target="mailto:alvarocubillosutl@gmail.com" TargetMode="External"/><Relationship Id="rId44" Type="http://schemas.openxmlformats.org/officeDocument/2006/relationships/hyperlink" Target="mailto:yenifer_stif2@hotmail.com" TargetMode="External"/><Relationship Id="rId52" Type="http://schemas.openxmlformats.org/officeDocument/2006/relationships/hyperlink" Target="mailto:aridiazgruposuba@hotmail.com" TargetMode="External"/><Relationship Id="rId60" Type="http://schemas.openxmlformats.org/officeDocument/2006/relationships/hyperlink" Target="mailto:daniel.jaimes@gobiernobogota.gov.co" TargetMode="External"/><Relationship Id="rId65" Type="http://schemas.openxmlformats.org/officeDocument/2006/relationships/printerSettings" Target="../printerSettings/printerSettings3.bin"/><Relationship Id="rId4" Type="http://schemas.openxmlformats.org/officeDocument/2006/relationships/hyperlink" Target="mailto:granpezm@gmail.com" TargetMode="External"/><Relationship Id="rId9" Type="http://schemas.openxmlformats.org/officeDocument/2006/relationships/hyperlink" Target="mailto:lydas1306@gmail.com" TargetMode="External"/><Relationship Id="rId13" Type="http://schemas.openxmlformats.org/officeDocument/2006/relationships/hyperlink" Target="mailto:Luzmy2005@gmail.com" TargetMode="External"/><Relationship Id="rId18" Type="http://schemas.openxmlformats.org/officeDocument/2006/relationships/hyperlink" Target="mailto:julianf.diazb@gmail.com" TargetMode="External"/><Relationship Id="rId39" Type="http://schemas.openxmlformats.org/officeDocument/2006/relationships/hyperlink" Target="mailto:cvargascarpinetro@gmail.co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8.bin"/><Relationship Id="rId5" Type="http://schemas.openxmlformats.org/officeDocument/2006/relationships/comments" Target="../comments1.xml"/><Relationship Id="rId4"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9.bin"/><Relationship Id="rId6" Type="http://schemas.microsoft.com/office/2017/10/relationships/threadedComment" Target="../threadedComments/threadedComment1.xml"/><Relationship Id="rId5" Type="http://schemas.openxmlformats.org/officeDocument/2006/relationships/comments" Target="../comments2.xml"/><Relationship Id="rId4" Type="http://schemas.openxmlformats.org/officeDocument/2006/relationships/vmlDrawing" Target="../drawings/vmlDrawing5.vml"/></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19F313-BDCE-4A32-9DB3-C7D7A62BA25A}">
  <dimension ref="A1:N1036"/>
  <sheetViews>
    <sheetView topLeftCell="A17" workbookViewId="0">
      <selection activeCell="B2" sqref="B2"/>
    </sheetView>
  </sheetViews>
  <sheetFormatPr baseColWidth="10" defaultColWidth="11.375" defaultRowHeight="14.25"/>
  <cols>
    <col min="1" max="1" width="20.625" bestFit="1" customWidth="1"/>
    <col min="2" max="2" width="21.625" bestFit="1" customWidth="1"/>
    <col min="3" max="3" width="23.375" customWidth="1"/>
    <col min="4" max="4" width="22.625" customWidth="1"/>
    <col min="5" max="5" width="18.375" bestFit="1" customWidth="1"/>
    <col min="6" max="6" width="25.625" customWidth="1"/>
    <col min="7" max="11" width="18.625" bestFit="1" customWidth="1"/>
    <col min="12" max="12" width="21.625" bestFit="1" customWidth="1"/>
    <col min="13" max="13" width="19.625" bestFit="1" customWidth="1"/>
    <col min="14" max="14" width="20.625" bestFit="1" customWidth="1"/>
    <col min="15" max="15" width="20.375" bestFit="1" customWidth="1"/>
    <col min="16" max="16" width="17.625" bestFit="1" customWidth="1"/>
  </cols>
  <sheetData>
    <row r="1" spans="1:2">
      <c r="A1" t="s">
        <v>0</v>
      </c>
      <c r="B1" t="s">
        <v>0</v>
      </c>
    </row>
    <row r="2" spans="1:2">
      <c r="A2" s="20">
        <v>45962</v>
      </c>
      <c r="B2" s="20">
        <v>45931</v>
      </c>
    </row>
    <row r="3" spans="1:2">
      <c r="A3" s="20">
        <v>45963</v>
      </c>
      <c r="B3" s="20">
        <v>45932</v>
      </c>
    </row>
    <row r="4" spans="1:2">
      <c r="A4" s="20">
        <v>45964</v>
      </c>
      <c r="B4" s="20">
        <v>45933</v>
      </c>
    </row>
    <row r="5" spans="1:2">
      <c r="A5" s="20">
        <v>45965</v>
      </c>
      <c r="B5" s="20">
        <v>45934</v>
      </c>
    </row>
    <row r="6" spans="1:2">
      <c r="A6" s="20">
        <v>45966</v>
      </c>
      <c r="B6" s="20">
        <v>45935</v>
      </c>
    </row>
    <row r="7" spans="1:2">
      <c r="A7" s="20">
        <v>45967</v>
      </c>
      <c r="B7" s="20">
        <v>45936</v>
      </c>
    </row>
    <row r="8" spans="1:2">
      <c r="A8" s="20">
        <v>45968</v>
      </c>
      <c r="B8" s="20">
        <v>45937</v>
      </c>
    </row>
    <row r="9" spans="1:2">
      <c r="A9" s="20">
        <v>45969</v>
      </c>
      <c r="B9" s="20">
        <v>45938</v>
      </c>
    </row>
    <row r="10" spans="1:2">
      <c r="A10" s="20">
        <v>45970</v>
      </c>
      <c r="B10" s="20">
        <v>45939</v>
      </c>
    </row>
    <row r="11" spans="1:2">
      <c r="A11" s="20">
        <v>45971</v>
      </c>
      <c r="B11" s="20">
        <v>45940</v>
      </c>
    </row>
    <row r="12" spans="1:2">
      <c r="A12" s="20">
        <v>45972</v>
      </c>
      <c r="B12" s="20">
        <v>45941</v>
      </c>
    </row>
    <row r="13" spans="1:2">
      <c r="A13" s="20">
        <v>45973</v>
      </c>
      <c r="B13" s="20">
        <v>45942</v>
      </c>
    </row>
    <row r="14" spans="1:2">
      <c r="A14" s="20">
        <v>45974</v>
      </c>
      <c r="B14" s="20">
        <v>45943</v>
      </c>
    </row>
    <row r="15" spans="1:2">
      <c r="A15" s="20">
        <v>45975</v>
      </c>
      <c r="B15" s="20">
        <v>45944</v>
      </c>
    </row>
    <row r="16" spans="1:2">
      <c r="A16" s="20">
        <v>45976</v>
      </c>
      <c r="B16" s="20">
        <v>45945</v>
      </c>
    </row>
    <row r="17" spans="1:14">
      <c r="A17" s="20">
        <v>45977</v>
      </c>
      <c r="B17" s="20">
        <v>45946</v>
      </c>
    </row>
    <row r="18" spans="1:14">
      <c r="A18" s="20">
        <v>45978</v>
      </c>
      <c r="B18" s="20">
        <v>45947</v>
      </c>
    </row>
    <row r="19" spans="1:14">
      <c r="A19" s="20">
        <v>45979</v>
      </c>
      <c r="B19" s="20">
        <v>45948</v>
      </c>
    </row>
    <row r="20" spans="1:14">
      <c r="A20" s="20">
        <v>45980</v>
      </c>
      <c r="B20" s="20">
        <v>45949</v>
      </c>
    </row>
    <row r="21" spans="1:14">
      <c r="A21" s="20">
        <v>45981</v>
      </c>
      <c r="B21" s="20">
        <v>45950</v>
      </c>
    </row>
    <row r="22" spans="1:14">
      <c r="A22" s="20">
        <v>45982</v>
      </c>
      <c r="B22" s="20">
        <v>45951</v>
      </c>
    </row>
    <row r="23" spans="1:14">
      <c r="A23" s="20">
        <v>45983</v>
      </c>
      <c r="B23" s="20">
        <v>45952</v>
      </c>
    </row>
    <row r="24" spans="1:14">
      <c r="A24" s="20">
        <v>45984</v>
      </c>
      <c r="B24" s="20">
        <v>45953</v>
      </c>
    </row>
    <row r="25" spans="1:14">
      <c r="A25" s="20">
        <v>45985</v>
      </c>
      <c r="B25" s="20">
        <v>45954</v>
      </c>
    </row>
    <row r="26" spans="1:14">
      <c r="A26" s="20">
        <v>45986</v>
      </c>
      <c r="B26" s="20">
        <v>45955</v>
      </c>
    </row>
    <row r="27" spans="1:14">
      <c r="A27" s="20">
        <v>45987</v>
      </c>
      <c r="B27" s="20">
        <v>45956</v>
      </c>
    </row>
    <row r="28" spans="1:14">
      <c r="A28" s="20">
        <v>45988</v>
      </c>
      <c r="B28" s="20">
        <v>45957</v>
      </c>
    </row>
    <row r="29" spans="1:14">
      <c r="A29" s="20">
        <v>45989</v>
      </c>
      <c r="B29" s="20">
        <v>45958</v>
      </c>
    </row>
    <row r="30" spans="1:14">
      <c r="A30" s="20">
        <v>45990</v>
      </c>
      <c r="B30" s="20">
        <v>45959</v>
      </c>
      <c r="E30" s="20"/>
    </row>
    <row r="31" spans="1:14">
      <c r="A31" s="20">
        <v>45991</v>
      </c>
      <c r="B31" s="20">
        <v>45960</v>
      </c>
      <c r="E31" s="20"/>
    </row>
    <row r="32" spans="1:14">
      <c r="A32" s="20">
        <v>45992</v>
      </c>
      <c r="B32" s="20">
        <v>45961</v>
      </c>
      <c r="E32" s="20"/>
      <c r="G32" s="20"/>
      <c r="I32" s="20"/>
      <c r="L32" s="20"/>
      <c r="N32" s="20"/>
    </row>
    <row r="33" spans="1:13">
      <c r="A33" s="20">
        <v>45993</v>
      </c>
      <c r="B33" s="20">
        <v>45901</v>
      </c>
      <c r="M33" s="20"/>
    </row>
    <row r="34" spans="1:13">
      <c r="A34" s="20">
        <v>45994</v>
      </c>
      <c r="B34" s="20">
        <v>45902</v>
      </c>
    </row>
    <row r="35" spans="1:13">
      <c r="A35" s="20">
        <v>45995</v>
      </c>
      <c r="B35" s="20">
        <v>45903</v>
      </c>
    </row>
    <row r="36" spans="1:13">
      <c r="A36" s="20">
        <v>45996</v>
      </c>
      <c r="B36" s="20">
        <v>45904</v>
      </c>
    </row>
    <row r="37" spans="1:13">
      <c r="A37" s="20">
        <v>45997</v>
      </c>
      <c r="B37" s="20">
        <v>45905</v>
      </c>
    </row>
    <row r="38" spans="1:13">
      <c r="A38" s="20">
        <v>45998</v>
      </c>
      <c r="B38" s="20">
        <v>45906</v>
      </c>
    </row>
    <row r="39" spans="1:13">
      <c r="A39" s="20">
        <v>45999</v>
      </c>
      <c r="B39" s="20">
        <v>45907</v>
      </c>
    </row>
    <row r="40" spans="1:13">
      <c r="A40" s="20">
        <v>46000</v>
      </c>
      <c r="B40" s="20">
        <v>45908</v>
      </c>
    </row>
    <row r="41" spans="1:13">
      <c r="A41" s="20">
        <v>46001</v>
      </c>
      <c r="B41" s="20">
        <v>45909</v>
      </c>
    </row>
    <row r="42" spans="1:13">
      <c r="A42" s="20">
        <v>46002</v>
      </c>
      <c r="B42" s="20">
        <v>45910</v>
      </c>
    </row>
    <row r="43" spans="1:13">
      <c r="A43" s="20">
        <v>46003</v>
      </c>
      <c r="B43" s="20">
        <v>45911</v>
      </c>
    </row>
    <row r="44" spans="1:13">
      <c r="A44" s="20">
        <v>46004</v>
      </c>
      <c r="B44" s="20">
        <v>45912</v>
      </c>
    </row>
    <row r="45" spans="1:13">
      <c r="A45" s="20">
        <v>46005</v>
      </c>
      <c r="B45" s="20">
        <v>45913</v>
      </c>
    </row>
    <row r="46" spans="1:13">
      <c r="A46" s="20">
        <v>46006</v>
      </c>
      <c r="B46" s="20">
        <v>45914</v>
      </c>
    </row>
    <row r="47" spans="1:13">
      <c r="A47" s="20">
        <v>46007</v>
      </c>
      <c r="B47" s="20">
        <v>45915</v>
      </c>
    </row>
    <row r="48" spans="1:13">
      <c r="A48" s="20">
        <v>46008</v>
      </c>
      <c r="B48" s="20">
        <v>45916</v>
      </c>
    </row>
    <row r="49" spans="1:2">
      <c r="A49" s="20">
        <v>46009</v>
      </c>
      <c r="B49" s="20">
        <v>45917</v>
      </c>
    </row>
    <row r="50" spans="1:2">
      <c r="A50" s="20">
        <v>46010</v>
      </c>
      <c r="B50" s="20">
        <v>45918</v>
      </c>
    </row>
    <row r="51" spans="1:2">
      <c r="A51" s="20">
        <v>46011</v>
      </c>
      <c r="B51" s="20">
        <v>45919</v>
      </c>
    </row>
    <row r="52" spans="1:2">
      <c r="A52" s="20">
        <v>46012</v>
      </c>
      <c r="B52" s="20">
        <v>45920</v>
      </c>
    </row>
    <row r="53" spans="1:2">
      <c r="A53" s="20">
        <v>46013</v>
      </c>
      <c r="B53" s="20">
        <v>45921</v>
      </c>
    </row>
    <row r="54" spans="1:2">
      <c r="A54" s="20">
        <v>46014</v>
      </c>
      <c r="B54" s="20">
        <v>45922</v>
      </c>
    </row>
    <row r="55" spans="1:2">
      <c r="A55" s="20">
        <v>46015</v>
      </c>
      <c r="B55" s="20">
        <v>45923</v>
      </c>
    </row>
    <row r="56" spans="1:2">
      <c r="A56" s="20">
        <v>46016</v>
      </c>
      <c r="B56" s="20">
        <v>45924</v>
      </c>
    </row>
    <row r="57" spans="1:2">
      <c r="A57" s="20">
        <v>46017</v>
      </c>
      <c r="B57" s="20">
        <v>45925</v>
      </c>
    </row>
    <row r="58" spans="1:2">
      <c r="A58" s="20">
        <v>46018</v>
      </c>
      <c r="B58" s="20">
        <v>45926</v>
      </c>
    </row>
    <row r="59" spans="1:2">
      <c r="A59" s="20">
        <v>46019</v>
      </c>
      <c r="B59" s="20">
        <v>45927</v>
      </c>
    </row>
    <row r="60" spans="1:2">
      <c r="A60" s="20">
        <v>46020</v>
      </c>
      <c r="B60" s="20">
        <v>45928</v>
      </c>
    </row>
    <row r="61" spans="1:2">
      <c r="A61" s="20">
        <v>46021</v>
      </c>
      <c r="B61" s="20">
        <v>45929</v>
      </c>
    </row>
    <row r="62" spans="1:2">
      <c r="A62" s="20">
        <v>46022</v>
      </c>
      <c r="B62" s="20">
        <v>45930</v>
      </c>
    </row>
    <row r="63" spans="1:2">
      <c r="B63" s="20">
        <v>45870</v>
      </c>
    </row>
    <row r="64" spans="1:2">
      <c r="B64" s="20">
        <v>45871</v>
      </c>
    </row>
    <row r="65" spans="2:2">
      <c r="B65" s="20">
        <v>45872</v>
      </c>
    </row>
    <row r="66" spans="2:2">
      <c r="B66" s="20">
        <v>45873</v>
      </c>
    </row>
    <row r="67" spans="2:2">
      <c r="B67" s="20">
        <v>45874</v>
      </c>
    </row>
    <row r="68" spans="2:2">
      <c r="B68" s="20">
        <v>45875</v>
      </c>
    </row>
    <row r="69" spans="2:2">
      <c r="B69" s="20">
        <v>45876</v>
      </c>
    </row>
    <row r="70" spans="2:2">
      <c r="B70" s="20">
        <v>45877</v>
      </c>
    </row>
    <row r="71" spans="2:2">
      <c r="B71" s="20">
        <v>45878</v>
      </c>
    </row>
    <row r="72" spans="2:2">
      <c r="B72" s="20">
        <v>45879</v>
      </c>
    </row>
    <row r="73" spans="2:2">
      <c r="B73" s="20">
        <v>45880</v>
      </c>
    </row>
    <row r="74" spans="2:2">
      <c r="B74" s="20">
        <v>45881</v>
      </c>
    </row>
    <row r="75" spans="2:2">
      <c r="B75" s="20">
        <v>45882</v>
      </c>
    </row>
    <row r="76" spans="2:2">
      <c r="B76" s="20">
        <v>45883</v>
      </c>
    </row>
    <row r="77" spans="2:2">
      <c r="B77" s="20">
        <v>45884</v>
      </c>
    </row>
    <row r="78" spans="2:2">
      <c r="B78" s="20">
        <v>45885</v>
      </c>
    </row>
    <row r="79" spans="2:2">
      <c r="B79" s="20">
        <v>45886</v>
      </c>
    </row>
    <row r="80" spans="2:2">
      <c r="B80" s="20">
        <v>45887</v>
      </c>
    </row>
    <row r="81" spans="2:6">
      <c r="B81" s="20">
        <v>45888</v>
      </c>
    </row>
    <row r="82" spans="2:6">
      <c r="B82" s="20">
        <v>45889</v>
      </c>
    </row>
    <row r="83" spans="2:6">
      <c r="B83" s="20">
        <v>45890</v>
      </c>
    </row>
    <row r="84" spans="2:6">
      <c r="B84" s="20">
        <v>45891</v>
      </c>
    </row>
    <row r="85" spans="2:6">
      <c r="B85" s="20">
        <v>45892</v>
      </c>
    </row>
    <row r="86" spans="2:6">
      <c r="B86" s="20">
        <v>45893</v>
      </c>
    </row>
    <row r="87" spans="2:6">
      <c r="B87" s="20">
        <v>45894</v>
      </c>
    </row>
    <row r="88" spans="2:6">
      <c r="B88" s="20">
        <v>45895</v>
      </c>
    </row>
    <row r="89" spans="2:6">
      <c r="B89" s="20">
        <v>45896</v>
      </c>
    </row>
    <row r="90" spans="2:6">
      <c r="B90" s="20">
        <v>45897</v>
      </c>
    </row>
    <row r="91" spans="2:6">
      <c r="B91" s="20">
        <v>45898</v>
      </c>
    </row>
    <row r="92" spans="2:6">
      <c r="B92" s="20">
        <v>45899</v>
      </c>
      <c r="F92" s="20"/>
    </row>
    <row r="93" spans="2:6">
      <c r="B93" s="20">
        <v>45900</v>
      </c>
      <c r="F93" s="20"/>
    </row>
    <row r="94" spans="2:6">
      <c r="B94" s="20">
        <v>45839</v>
      </c>
      <c r="F94" s="20"/>
    </row>
    <row r="95" spans="2:6">
      <c r="B95" s="20">
        <v>45840</v>
      </c>
      <c r="F95" s="20"/>
    </row>
    <row r="96" spans="2:6">
      <c r="B96" s="20">
        <v>45841</v>
      </c>
      <c r="F96" s="20"/>
    </row>
    <row r="97" spans="2:6">
      <c r="B97" s="20">
        <v>45842</v>
      </c>
      <c r="F97" s="20"/>
    </row>
    <row r="98" spans="2:6">
      <c r="B98" s="20">
        <v>45843</v>
      </c>
      <c r="F98" s="20"/>
    </row>
    <row r="99" spans="2:6">
      <c r="B99" s="20">
        <v>45844</v>
      </c>
      <c r="F99" s="20"/>
    </row>
    <row r="100" spans="2:6">
      <c r="B100" s="20">
        <v>45845</v>
      </c>
      <c r="F100" s="20"/>
    </row>
    <row r="101" spans="2:6">
      <c r="B101" s="20">
        <v>45846</v>
      </c>
      <c r="F101" s="20"/>
    </row>
    <row r="102" spans="2:6">
      <c r="B102" s="20">
        <v>45847</v>
      </c>
      <c r="F102" s="20"/>
    </row>
    <row r="103" spans="2:6">
      <c r="B103" s="20">
        <v>45848</v>
      </c>
      <c r="F103" s="20"/>
    </row>
    <row r="104" spans="2:6">
      <c r="B104" s="20">
        <v>45849</v>
      </c>
      <c r="F104" s="20"/>
    </row>
    <row r="105" spans="2:6">
      <c r="B105" s="20">
        <v>45850</v>
      </c>
      <c r="F105" s="20"/>
    </row>
    <row r="106" spans="2:6">
      <c r="B106" s="20">
        <v>45851</v>
      </c>
      <c r="F106" s="20"/>
    </row>
    <row r="107" spans="2:6">
      <c r="B107" s="20">
        <v>45852</v>
      </c>
      <c r="F107" s="20"/>
    </row>
    <row r="108" spans="2:6">
      <c r="B108" s="20">
        <v>45853</v>
      </c>
      <c r="F108" s="20"/>
    </row>
    <row r="109" spans="2:6">
      <c r="B109" s="20">
        <v>45854</v>
      </c>
      <c r="F109" s="20"/>
    </row>
    <row r="110" spans="2:6">
      <c r="B110" s="20">
        <v>45855</v>
      </c>
      <c r="F110" s="20"/>
    </row>
    <row r="111" spans="2:6">
      <c r="B111" s="20">
        <v>45856</v>
      </c>
      <c r="F111" s="20"/>
    </row>
    <row r="112" spans="2:6">
      <c r="B112" s="20">
        <v>45857</v>
      </c>
      <c r="F112" s="20"/>
    </row>
    <row r="113" spans="2:6">
      <c r="B113" s="20">
        <v>45858</v>
      </c>
      <c r="F113" s="20"/>
    </row>
    <row r="114" spans="2:6">
      <c r="B114" s="20">
        <v>45859</v>
      </c>
      <c r="F114" s="20"/>
    </row>
    <row r="115" spans="2:6">
      <c r="B115" s="20">
        <v>45860</v>
      </c>
      <c r="F115" s="20"/>
    </row>
    <row r="116" spans="2:6">
      <c r="B116" s="20">
        <v>45861</v>
      </c>
      <c r="F116" s="20"/>
    </row>
    <row r="117" spans="2:6">
      <c r="B117" s="20">
        <v>45862</v>
      </c>
      <c r="F117" s="20"/>
    </row>
    <row r="118" spans="2:6">
      <c r="B118" s="20">
        <v>45863</v>
      </c>
      <c r="F118" s="20"/>
    </row>
    <row r="119" spans="2:6">
      <c r="B119" s="20">
        <v>45864</v>
      </c>
      <c r="F119" s="20"/>
    </row>
    <row r="120" spans="2:6">
      <c r="B120" s="20">
        <v>45865</v>
      </c>
      <c r="F120" s="20"/>
    </row>
    <row r="121" spans="2:6">
      <c r="B121" s="20">
        <v>45866</v>
      </c>
      <c r="F121" s="20"/>
    </row>
    <row r="122" spans="2:6">
      <c r="B122" s="20">
        <v>45867</v>
      </c>
      <c r="F122" s="20"/>
    </row>
    <row r="123" spans="2:6">
      <c r="B123" s="20">
        <v>45868</v>
      </c>
      <c r="F123" s="20"/>
    </row>
    <row r="124" spans="2:6">
      <c r="B124" s="20">
        <v>45869</v>
      </c>
      <c r="F124" s="20"/>
    </row>
    <row r="125" spans="2:6">
      <c r="B125" s="20">
        <v>45809</v>
      </c>
      <c r="F125" s="20"/>
    </row>
    <row r="126" spans="2:6">
      <c r="B126" s="20">
        <v>45810</v>
      </c>
      <c r="F126" s="20"/>
    </row>
    <row r="127" spans="2:6">
      <c r="B127" s="20">
        <v>45811</v>
      </c>
      <c r="F127" s="20"/>
    </row>
    <row r="128" spans="2:6">
      <c r="B128" s="20">
        <v>45812</v>
      </c>
      <c r="F128" s="20"/>
    </row>
    <row r="129" spans="2:6">
      <c r="B129" s="20">
        <v>45813</v>
      </c>
      <c r="F129" s="20"/>
    </row>
    <row r="130" spans="2:6">
      <c r="B130" s="20">
        <v>45814</v>
      </c>
      <c r="F130" s="20"/>
    </row>
    <row r="131" spans="2:6">
      <c r="B131" s="20">
        <v>45815</v>
      </c>
      <c r="F131" s="20"/>
    </row>
    <row r="132" spans="2:6">
      <c r="B132" s="20">
        <v>45816</v>
      </c>
      <c r="F132" s="20"/>
    </row>
    <row r="133" spans="2:6">
      <c r="B133" s="20">
        <v>45817</v>
      </c>
      <c r="F133" s="20"/>
    </row>
    <row r="134" spans="2:6">
      <c r="B134" s="20">
        <v>45818</v>
      </c>
      <c r="F134" s="20"/>
    </row>
    <row r="135" spans="2:6">
      <c r="B135" s="20">
        <v>45819</v>
      </c>
      <c r="F135" s="20"/>
    </row>
    <row r="136" spans="2:6">
      <c r="B136" s="20">
        <v>45820</v>
      </c>
      <c r="F136" s="20"/>
    </row>
    <row r="137" spans="2:6">
      <c r="B137" s="20">
        <v>45821</v>
      </c>
      <c r="F137" s="20"/>
    </row>
    <row r="138" spans="2:6">
      <c r="B138" s="20">
        <v>45822</v>
      </c>
      <c r="F138" s="20"/>
    </row>
    <row r="139" spans="2:6">
      <c r="B139" s="20">
        <v>45823</v>
      </c>
      <c r="F139" s="20"/>
    </row>
    <row r="140" spans="2:6">
      <c r="B140" s="20">
        <v>45824</v>
      </c>
      <c r="F140" s="20"/>
    </row>
    <row r="141" spans="2:6">
      <c r="B141" s="20">
        <v>45825</v>
      </c>
      <c r="F141" s="20"/>
    </row>
    <row r="142" spans="2:6">
      <c r="B142" s="20">
        <v>45826</v>
      </c>
      <c r="F142" s="20"/>
    </row>
    <row r="143" spans="2:6">
      <c r="B143" s="20">
        <v>45827</v>
      </c>
      <c r="F143" s="20"/>
    </row>
    <row r="144" spans="2:6">
      <c r="B144" s="20">
        <v>45828</v>
      </c>
      <c r="F144" s="20"/>
    </row>
    <row r="145" spans="2:6">
      <c r="B145" s="20">
        <v>45829</v>
      </c>
      <c r="F145" s="20"/>
    </row>
    <row r="146" spans="2:6">
      <c r="B146" s="20">
        <v>45830</v>
      </c>
      <c r="F146" s="20"/>
    </row>
    <row r="147" spans="2:6">
      <c r="B147" s="20">
        <v>45831</v>
      </c>
      <c r="F147" s="20"/>
    </row>
    <row r="148" spans="2:6">
      <c r="B148" s="20">
        <v>45832</v>
      </c>
      <c r="F148" s="20"/>
    </row>
    <row r="149" spans="2:6">
      <c r="B149" s="20">
        <v>45833</v>
      </c>
      <c r="F149" s="20"/>
    </row>
    <row r="150" spans="2:6">
      <c r="B150" s="20">
        <v>45834</v>
      </c>
      <c r="F150" s="20"/>
    </row>
    <row r="151" spans="2:6">
      <c r="B151" s="20">
        <v>45835</v>
      </c>
      <c r="F151" s="20"/>
    </row>
    <row r="152" spans="2:6">
      <c r="B152" s="20">
        <v>45836</v>
      </c>
      <c r="F152" s="20"/>
    </row>
    <row r="153" spans="2:6">
      <c r="B153" s="20">
        <v>45837</v>
      </c>
      <c r="F153" s="20"/>
    </row>
    <row r="154" spans="2:6">
      <c r="B154" s="20">
        <v>45838</v>
      </c>
      <c r="F154" s="20"/>
    </row>
    <row r="155" spans="2:6">
      <c r="B155" s="20">
        <v>45778</v>
      </c>
      <c r="F155" s="20"/>
    </row>
    <row r="156" spans="2:6">
      <c r="B156" s="20">
        <v>45779</v>
      </c>
      <c r="F156" s="20"/>
    </row>
    <row r="157" spans="2:6">
      <c r="B157" s="20">
        <v>45780</v>
      </c>
      <c r="F157" s="20"/>
    </row>
    <row r="158" spans="2:6">
      <c r="B158" s="20">
        <v>45781</v>
      </c>
      <c r="F158" s="20"/>
    </row>
    <row r="159" spans="2:6">
      <c r="B159" s="20">
        <v>45782</v>
      </c>
      <c r="F159" s="20"/>
    </row>
    <row r="160" spans="2:6">
      <c r="B160" s="20">
        <v>45783</v>
      </c>
      <c r="F160" s="20"/>
    </row>
    <row r="161" spans="2:6">
      <c r="B161" s="20">
        <v>45784</v>
      </c>
      <c r="F161" s="20"/>
    </row>
    <row r="162" spans="2:6">
      <c r="B162" s="20">
        <v>45785</v>
      </c>
      <c r="F162" s="20"/>
    </row>
    <row r="163" spans="2:6">
      <c r="B163" s="20">
        <v>45786</v>
      </c>
      <c r="F163" s="20"/>
    </row>
    <row r="164" spans="2:6">
      <c r="B164" s="20">
        <v>45787</v>
      </c>
      <c r="F164" s="20"/>
    </row>
    <row r="165" spans="2:6">
      <c r="B165" s="20">
        <v>45788</v>
      </c>
      <c r="F165" s="20"/>
    </row>
    <row r="166" spans="2:6">
      <c r="B166" s="20">
        <v>45789</v>
      </c>
      <c r="F166" s="20"/>
    </row>
    <row r="167" spans="2:6">
      <c r="B167" s="20">
        <v>45790</v>
      </c>
      <c r="F167" s="20"/>
    </row>
    <row r="168" spans="2:6">
      <c r="B168" s="20">
        <v>45791</v>
      </c>
      <c r="F168" s="20"/>
    </row>
    <row r="169" spans="2:6">
      <c r="B169" s="20">
        <v>45792</v>
      </c>
      <c r="F169" s="20"/>
    </row>
    <row r="170" spans="2:6">
      <c r="B170" s="20">
        <v>45793</v>
      </c>
      <c r="F170" s="20"/>
    </row>
    <row r="171" spans="2:6">
      <c r="B171" s="20">
        <v>45794</v>
      </c>
      <c r="F171" s="20"/>
    </row>
    <row r="172" spans="2:6">
      <c r="B172" s="20">
        <v>45795</v>
      </c>
      <c r="F172" s="20"/>
    </row>
    <row r="173" spans="2:6">
      <c r="B173" s="20">
        <v>45796</v>
      </c>
      <c r="F173" s="20"/>
    </row>
    <row r="174" spans="2:6">
      <c r="B174" s="20">
        <v>45797</v>
      </c>
      <c r="F174" s="20"/>
    </row>
    <row r="175" spans="2:6">
      <c r="B175" s="20">
        <v>45798</v>
      </c>
      <c r="F175" s="20"/>
    </row>
    <row r="176" spans="2:6">
      <c r="B176" s="20">
        <v>45799</v>
      </c>
      <c r="F176" s="20"/>
    </row>
    <row r="177" spans="2:6">
      <c r="B177" s="20">
        <v>45800</v>
      </c>
      <c r="F177" s="20"/>
    </row>
    <row r="178" spans="2:6">
      <c r="B178" s="20">
        <v>45801</v>
      </c>
      <c r="F178" s="20"/>
    </row>
    <row r="179" spans="2:6">
      <c r="B179" s="20">
        <v>45802</v>
      </c>
      <c r="F179" s="20"/>
    </row>
    <row r="180" spans="2:6">
      <c r="B180" s="20">
        <v>45803</v>
      </c>
      <c r="F180" s="20"/>
    </row>
    <row r="181" spans="2:6">
      <c r="B181" s="20">
        <v>45804</v>
      </c>
      <c r="F181" s="20"/>
    </row>
    <row r="182" spans="2:6">
      <c r="B182" s="20">
        <v>45805</v>
      </c>
      <c r="F182" s="20"/>
    </row>
    <row r="183" spans="2:6">
      <c r="B183" s="20">
        <v>45806</v>
      </c>
      <c r="D183" s="20"/>
    </row>
    <row r="184" spans="2:6">
      <c r="B184" s="20">
        <v>45807</v>
      </c>
      <c r="D184" s="20"/>
    </row>
    <row r="185" spans="2:6">
      <c r="B185" s="20">
        <v>45808</v>
      </c>
      <c r="D185" s="20"/>
    </row>
    <row r="186" spans="2:6">
      <c r="B186" s="20">
        <v>45748</v>
      </c>
      <c r="D186" s="20"/>
    </row>
    <row r="187" spans="2:6">
      <c r="B187" s="20">
        <v>45749</v>
      </c>
      <c r="D187" s="20"/>
    </row>
    <row r="188" spans="2:6">
      <c r="B188" s="20">
        <v>45750</v>
      </c>
      <c r="D188" s="20"/>
    </row>
    <row r="189" spans="2:6">
      <c r="B189" s="20">
        <v>45751</v>
      </c>
      <c r="D189" s="20"/>
    </row>
    <row r="190" spans="2:6">
      <c r="B190" s="20">
        <v>45752</v>
      </c>
      <c r="D190" s="20"/>
    </row>
    <row r="191" spans="2:6">
      <c r="B191" s="20">
        <v>45753</v>
      </c>
      <c r="D191" s="20"/>
    </row>
    <row r="192" spans="2:6">
      <c r="B192" s="20">
        <v>45754</v>
      </c>
      <c r="D192" s="20"/>
    </row>
    <row r="193" spans="2:4">
      <c r="B193" s="20">
        <v>45755</v>
      </c>
      <c r="D193" s="20"/>
    </row>
    <row r="194" spans="2:4">
      <c r="B194" s="20">
        <v>45756</v>
      </c>
      <c r="D194" s="20"/>
    </row>
    <row r="195" spans="2:4">
      <c r="B195" s="20">
        <v>45757</v>
      </c>
      <c r="D195" s="20"/>
    </row>
    <row r="196" spans="2:4">
      <c r="B196" s="20">
        <v>45758</v>
      </c>
      <c r="D196" s="20"/>
    </row>
    <row r="197" spans="2:4">
      <c r="B197" s="20">
        <v>45759</v>
      </c>
      <c r="D197" s="20"/>
    </row>
    <row r="198" spans="2:4">
      <c r="B198" s="20">
        <v>45760</v>
      </c>
      <c r="D198" s="20"/>
    </row>
    <row r="199" spans="2:4">
      <c r="B199" s="20">
        <v>45761</v>
      </c>
      <c r="D199" s="20"/>
    </row>
    <row r="200" spans="2:4">
      <c r="B200" s="20">
        <v>45762</v>
      </c>
      <c r="D200" s="20"/>
    </row>
    <row r="201" spans="2:4">
      <c r="B201" s="20">
        <v>45763</v>
      </c>
      <c r="D201" s="20"/>
    </row>
    <row r="202" spans="2:4">
      <c r="B202" s="20">
        <v>45764</v>
      </c>
      <c r="D202" s="20"/>
    </row>
    <row r="203" spans="2:4">
      <c r="B203" s="20">
        <v>45765</v>
      </c>
      <c r="D203" s="20"/>
    </row>
    <row r="204" spans="2:4">
      <c r="B204" s="20">
        <v>45766</v>
      </c>
      <c r="D204" s="20"/>
    </row>
    <row r="205" spans="2:4">
      <c r="B205" s="20">
        <v>45767</v>
      </c>
      <c r="D205" s="20"/>
    </row>
    <row r="206" spans="2:4">
      <c r="B206" s="20">
        <v>45768</v>
      </c>
      <c r="D206" s="20"/>
    </row>
    <row r="207" spans="2:4">
      <c r="B207" s="20">
        <v>45769</v>
      </c>
      <c r="D207" s="20"/>
    </row>
    <row r="208" spans="2:4">
      <c r="B208" s="20">
        <v>45770</v>
      </c>
      <c r="D208" s="20"/>
    </row>
    <row r="209" spans="2:4">
      <c r="B209" s="20">
        <v>45771</v>
      </c>
      <c r="D209" s="20"/>
    </row>
    <row r="210" spans="2:4">
      <c r="B210" s="20">
        <v>45772</v>
      </c>
      <c r="D210" s="20"/>
    </row>
    <row r="211" spans="2:4">
      <c r="B211" s="20">
        <v>45773</v>
      </c>
      <c r="D211" s="20"/>
    </row>
    <row r="212" spans="2:4">
      <c r="B212" s="20">
        <v>45774</v>
      </c>
      <c r="D212" s="20"/>
    </row>
    <row r="213" spans="2:4">
      <c r="B213" s="20">
        <v>45775</v>
      </c>
      <c r="D213" s="20"/>
    </row>
    <row r="214" spans="2:4">
      <c r="B214" s="20">
        <v>45776</v>
      </c>
      <c r="D214" s="20"/>
    </row>
    <row r="215" spans="2:4">
      <c r="B215" s="20">
        <v>45777</v>
      </c>
      <c r="D215" s="20"/>
    </row>
    <row r="216" spans="2:4">
      <c r="B216" s="20">
        <v>45717</v>
      </c>
      <c r="D216" s="20"/>
    </row>
    <row r="217" spans="2:4">
      <c r="B217" s="20">
        <v>45718</v>
      </c>
      <c r="D217" s="20"/>
    </row>
    <row r="218" spans="2:4">
      <c r="B218" s="20">
        <v>45719</v>
      </c>
      <c r="D218" s="20"/>
    </row>
    <row r="219" spans="2:4">
      <c r="B219" s="20">
        <v>45720</v>
      </c>
      <c r="D219" s="20"/>
    </row>
    <row r="220" spans="2:4">
      <c r="B220" s="20">
        <v>45721</v>
      </c>
      <c r="D220" s="20"/>
    </row>
    <row r="221" spans="2:4">
      <c r="B221" s="20">
        <v>45722</v>
      </c>
      <c r="D221" s="20"/>
    </row>
    <row r="222" spans="2:4">
      <c r="B222" s="20">
        <v>45723</v>
      </c>
      <c r="D222" s="20"/>
    </row>
    <row r="223" spans="2:4">
      <c r="B223" s="20">
        <v>45724</v>
      </c>
      <c r="D223" s="20"/>
    </row>
    <row r="224" spans="2:4">
      <c r="B224" s="20">
        <v>45725</v>
      </c>
      <c r="D224" s="20"/>
    </row>
    <row r="225" spans="2:4">
      <c r="B225" s="20">
        <v>45726</v>
      </c>
      <c r="D225" s="20"/>
    </row>
    <row r="226" spans="2:4">
      <c r="B226" s="20">
        <v>45727</v>
      </c>
      <c r="D226" s="20"/>
    </row>
    <row r="227" spans="2:4">
      <c r="B227" s="20">
        <v>45728</v>
      </c>
      <c r="D227" s="20"/>
    </row>
    <row r="228" spans="2:4">
      <c r="B228" s="20">
        <v>45729</v>
      </c>
      <c r="D228" s="20"/>
    </row>
    <row r="229" spans="2:4">
      <c r="B229" s="20">
        <v>45730</v>
      </c>
      <c r="D229" s="20"/>
    </row>
    <row r="230" spans="2:4">
      <c r="B230" s="20">
        <v>45731</v>
      </c>
      <c r="D230" s="20"/>
    </row>
    <row r="231" spans="2:4">
      <c r="B231" s="20">
        <v>45732</v>
      </c>
      <c r="D231" s="20"/>
    </row>
    <row r="232" spans="2:4">
      <c r="B232" s="20">
        <v>45733</v>
      </c>
      <c r="D232" s="20"/>
    </row>
    <row r="233" spans="2:4">
      <c r="B233" s="20">
        <v>45734</v>
      </c>
      <c r="D233" s="20"/>
    </row>
    <row r="234" spans="2:4">
      <c r="B234" s="20">
        <v>45735</v>
      </c>
      <c r="D234" s="20"/>
    </row>
    <row r="235" spans="2:4">
      <c r="B235" s="20">
        <v>45736</v>
      </c>
      <c r="D235" s="20"/>
    </row>
    <row r="236" spans="2:4">
      <c r="B236" s="20">
        <v>45737</v>
      </c>
      <c r="D236" s="20"/>
    </row>
    <row r="237" spans="2:4">
      <c r="B237" s="20">
        <v>45738</v>
      </c>
      <c r="D237" s="20"/>
    </row>
    <row r="238" spans="2:4">
      <c r="B238" s="20">
        <v>45739</v>
      </c>
      <c r="D238" s="20"/>
    </row>
    <row r="239" spans="2:4">
      <c r="B239" s="20">
        <v>45740</v>
      </c>
      <c r="D239" s="20"/>
    </row>
    <row r="240" spans="2:4">
      <c r="B240" s="20">
        <v>45741</v>
      </c>
      <c r="D240" s="20"/>
    </row>
    <row r="241" spans="2:4">
      <c r="B241" s="20">
        <v>45742</v>
      </c>
      <c r="D241" s="20"/>
    </row>
    <row r="242" spans="2:4">
      <c r="B242" s="20">
        <v>45743</v>
      </c>
      <c r="D242" s="20"/>
    </row>
    <row r="243" spans="2:4">
      <c r="B243" s="20">
        <v>45744</v>
      </c>
      <c r="D243" s="20"/>
    </row>
    <row r="244" spans="2:4">
      <c r="B244" s="20">
        <v>45745</v>
      </c>
      <c r="D244" s="20"/>
    </row>
    <row r="245" spans="2:4">
      <c r="B245" s="20">
        <v>45746</v>
      </c>
      <c r="D245" s="20"/>
    </row>
    <row r="246" spans="2:4">
      <c r="B246" s="20">
        <v>45747</v>
      </c>
      <c r="D246" s="20"/>
    </row>
    <row r="247" spans="2:4">
      <c r="B247" s="20">
        <v>45689</v>
      </c>
      <c r="D247" s="20"/>
    </row>
    <row r="248" spans="2:4">
      <c r="B248" s="20">
        <v>45690</v>
      </c>
      <c r="D248" s="20"/>
    </row>
    <row r="249" spans="2:4">
      <c r="B249" s="20">
        <v>45691</v>
      </c>
    </row>
    <row r="250" spans="2:4">
      <c r="B250" s="20">
        <v>45692</v>
      </c>
    </row>
    <row r="251" spans="2:4">
      <c r="B251" s="20">
        <v>45693</v>
      </c>
    </row>
    <row r="252" spans="2:4">
      <c r="B252" s="20">
        <v>45694</v>
      </c>
    </row>
    <row r="253" spans="2:4">
      <c r="B253" s="20">
        <v>45695</v>
      </c>
    </row>
    <row r="254" spans="2:4">
      <c r="B254" s="20">
        <v>45696</v>
      </c>
    </row>
    <row r="255" spans="2:4">
      <c r="B255" s="20">
        <v>45697</v>
      </c>
    </row>
    <row r="256" spans="2:4">
      <c r="B256" s="20">
        <v>45698</v>
      </c>
    </row>
    <row r="257" spans="2:2">
      <c r="B257" s="20">
        <v>45699</v>
      </c>
    </row>
    <row r="258" spans="2:2">
      <c r="B258" s="20">
        <v>45700</v>
      </c>
    </row>
    <row r="259" spans="2:2">
      <c r="B259" s="20">
        <v>45701</v>
      </c>
    </row>
    <row r="260" spans="2:2">
      <c r="B260" s="20">
        <v>45702</v>
      </c>
    </row>
    <row r="261" spans="2:2">
      <c r="B261" s="20">
        <v>45703</v>
      </c>
    </row>
    <row r="262" spans="2:2">
      <c r="B262" s="20">
        <v>45704</v>
      </c>
    </row>
    <row r="263" spans="2:2">
      <c r="B263" s="20">
        <v>45705</v>
      </c>
    </row>
    <row r="264" spans="2:2">
      <c r="B264" s="20">
        <v>45706</v>
      </c>
    </row>
    <row r="265" spans="2:2">
      <c r="B265" s="20">
        <v>45707</v>
      </c>
    </row>
    <row r="266" spans="2:2">
      <c r="B266" s="20">
        <v>45708</v>
      </c>
    </row>
    <row r="267" spans="2:2">
      <c r="B267" s="20">
        <v>45709</v>
      </c>
    </row>
    <row r="268" spans="2:2">
      <c r="B268" s="20">
        <v>45710</v>
      </c>
    </row>
    <row r="269" spans="2:2">
      <c r="B269" s="20">
        <v>45711</v>
      </c>
    </row>
    <row r="270" spans="2:2">
      <c r="B270" s="20">
        <v>45712</v>
      </c>
    </row>
    <row r="271" spans="2:2">
      <c r="B271" s="20">
        <v>45713</v>
      </c>
    </row>
    <row r="272" spans="2:2">
      <c r="B272" s="20">
        <v>45714</v>
      </c>
    </row>
    <row r="273" spans="2:2">
      <c r="B273" s="20">
        <v>45715</v>
      </c>
    </row>
    <row r="274" spans="2:2">
      <c r="B274" s="20">
        <v>45716</v>
      </c>
    </row>
    <row r="275" spans="2:2">
      <c r="B275" s="20">
        <v>45658</v>
      </c>
    </row>
    <row r="276" spans="2:2">
      <c r="B276" s="20">
        <v>45659</v>
      </c>
    </row>
    <row r="277" spans="2:2">
      <c r="B277" s="20">
        <v>45660</v>
      </c>
    </row>
    <row r="278" spans="2:2">
      <c r="B278" s="20">
        <v>45661</v>
      </c>
    </row>
    <row r="279" spans="2:2">
      <c r="B279" s="20">
        <v>45662</v>
      </c>
    </row>
    <row r="280" spans="2:2">
      <c r="B280" s="20">
        <v>45663</v>
      </c>
    </row>
    <row r="281" spans="2:2">
      <c r="B281" s="20">
        <v>45664</v>
      </c>
    </row>
    <row r="282" spans="2:2">
      <c r="B282" s="20">
        <v>45665</v>
      </c>
    </row>
    <row r="283" spans="2:2">
      <c r="B283" s="20">
        <v>45666</v>
      </c>
    </row>
    <row r="284" spans="2:2">
      <c r="B284" s="20">
        <v>45667</v>
      </c>
    </row>
    <row r="285" spans="2:2">
      <c r="B285" s="20">
        <v>45668</v>
      </c>
    </row>
    <row r="286" spans="2:2">
      <c r="B286" s="20">
        <v>45669</v>
      </c>
    </row>
    <row r="287" spans="2:2">
      <c r="B287" s="20">
        <v>45670</v>
      </c>
    </row>
    <row r="288" spans="2:2">
      <c r="B288" s="20">
        <v>45671</v>
      </c>
    </row>
    <row r="289" spans="2:2">
      <c r="B289" s="20">
        <v>45672</v>
      </c>
    </row>
    <row r="290" spans="2:2">
      <c r="B290" s="20">
        <v>45673</v>
      </c>
    </row>
    <row r="291" spans="2:2">
      <c r="B291" s="20">
        <v>45674</v>
      </c>
    </row>
    <row r="292" spans="2:2">
      <c r="B292" s="20">
        <v>45675</v>
      </c>
    </row>
    <row r="293" spans="2:2">
      <c r="B293" s="20">
        <v>45676</v>
      </c>
    </row>
    <row r="294" spans="2:2">
      <c r="B294" s="20">
        <v>45677</v>
      </c>
    </row>
    <row r="295" spans="2:2">
      <c r="B295" s="20">
        <v>45678</v>
      </c>
    </row>
    <row r="296" spans="2:2">
      <c r="B296" s="20">
        <v>45679</v>
      </c>
    </row>
    <row r="297" spans="2:2">
      <c r="B297" s="20">
        <v>45680</v>
      </c>
    </row>
    <row r="298" spans="2:2">
      <c r="B298" s="20">
        <v>45681</v>
      </c>
    </row>
    <row r="299" spans="2:2">
      <c r="B299" s="20">
        <v>45682</v>
      </c>
    </row>
    <row r="300" spans="2:2">
      <c r="B300" s="20">
        <v>45683</v>
      </c>
    </row>
    <row r="301" spans="2:2">
      <c r="B301" s="20">
        <v>45684</v>
      </c>
    </row>
    <row r="302" spans="2:2">
      <c r="B302" s="20">
        <v>45685</v>
      </c>
    </row>
    <row r="303" spans="2:2">
      <c r="B303" s="20">
        <v>45686</v>
      </c>
    </row>
    <row r="304" spans="2:2">
      <c r="B304" s="20">
        <v>45687</v>
      </c>
    </row>
    <row r="305" spans="2:2">
      <c r="B305" s="20">
        <v>45688</v>
      </c>
    </row>
    <row r="306" spans="2:2">
      <c r="B306" s="20">
        <v>45627</v>
      </c>
    </row>
    <row r="307" spans="2:2">
      <c r="B307" s="20">
        <v>45628</v>
      </c>
    </row>
    <row r="308" spans="2:2">
      <c r="B308" s="20">
        <v>45629</v>
      </c>
    </row>
    <row r="309" spans="2:2">
      <c r="B309" s="20">
        <v>45630</v>
      </c>
    </row>
    <row r="310" spans="2:2">
      <c r="B310" s="20">
        <v>45631</v>
      </c>
    </row>
    <row r="311" spans="2:2">
      <c r="B311" s="20">
        <v>45632</v>
      </c>
    </row>
    <row r="312" spans="2:2">
      <c r="B312" s="20">
        <v>45633</v>
      </c>
    </row>
    <row r="313" spans="2:2">
      <c r="B313" s="20">
        <v>45634</v>
      </c>
    </row>
    <row r="314" spans="2:2">
      <c r="B314" s="20">
        <v>45635</v>
      </c>
    </row>
    <row r="315" spans="2:2">
      <c r="B315" s="20">
        <v>45636</v>
      </c>
    </row>
    <row r="316" spans="2:2">
      <c r="B316" s="20">
        <v>45637</v>
      </c>
    </row>
    <row r="317" spans="2:2">
      <c r="B317" s="20">
        <v>45638</v>
      </c>
    </row>
    <row r="318" spans="2:2">
      <c r="B318" s="20">
        <v>45639</v>
      </c>
    </row>
    <row r="319" spans="2:2">
      <c r="B319" s="20">
        <v>45640</v>
      </c>
    </row>
    <row r="320" spans="2:2">
      <c r="B320" s="20">
        <v>45641</v>
      </c>
    </row>
    <row r="321" spans="2:2">
      <c r="B321" s="20">
        <v>45642</v>
      </c>
    </row>
    <row r="322" spans="2:2">
      <c r="B322" s="20">
        <v>45643</v>
      </c>
    </row>
    <row r="323" spans="2:2">
      <c r="B323" s="20">
        <v>45644</v>
      </c>
    </row>
    <row r="324" spans="2:2">
      <c r="B324" s="20">
        <v>45645</v>
      </c>
    </row>
    <row r="325" spans="2:2">
      <c r="B325" s="20">
        <v>45646</v>
      </c>
    </row>
    <row r="326" spans="2:2">
      <c r="B326" s="20">
        <v>45647</v>
      </c>
    </row>
    <row r="327" spans="2:2">
      <c r="B327" s="20">
        <v>45648</v>
      </c>
    </row>
    <row r="328" spans="2:2">
      <c r="B328" s="20">
        <v>45649</v>
      </c>
    </row>
    <row r="329" spans="2:2">
      <c r="B329" s="20">
        <v>45650</v>
      </c>
    </row>
    <row r="330" spans="2:2">
      <c r="B330" s="20">
        <v>45651</v>
      </c>
    </row>
    <row r="331" spans="2:2">
      <c r="B331" s="20">
        <v>45652</v>
      </c>
    </row>
    <row r="332" spans="2:2">
      <c r="B332" s="20">
        <v>45653</v>
      </c>
    </row>
    <row r="333" spans="2:2">
      <c r="B333" s="20">
        <v>45654</v>
      </c>
    </row>
    <row r="334" spans="2:2">
      <c r="B334" s="20">
        <v>45655</v>
      </c>
    </row>
    <row r="335" spans="2:2">
      <c r="B335" s="20">
        <v>45656</v>
      </c>
    </row>
    <row r="336" spans="2:2">
      <c r="B336" s="20">
        <v>45657</v>
      </c>
    </row>
    <row r="337" spans="2:2">
      <c r="B337" s="20">
        <v>45597</v>
      </c>
    </row>
    <row r="338" spans="2:2">
      <c r="B338" s="20">
        <v>45598</v>
      </c>
    </row>
    <row r="339" spans="2:2">
      <c r="B339" s="20">
        <v>45599</v>
      </c>
    </row>
    <row r="340" spans="2:2">
      <c r="B340" s="20">
        <v>45600</v>
      </c>
    </row>
    <row r="341" spans="2:2">
      <c r="B341" s="20">
        <v>45601</v>
      </c>
    </row>
    <row r="342" spans="2:2">
      <c r="B342" s="20">
        <v>45602</v>
      </c>
    </row>
    <row r="343" spans="2:2">
      <c r="B343" s="20">
        <v>45603</v>
      </c>
    </row>
    <row r="344" spans="2:2">
      <c r="B344" s="20">
        <v>45604</v>
      </c>
    </row>
    <row r="345" spans="2:2">
      <c r="B345" s="20">
        <v>45605</v>
      </c>
    </row>
    <row r="346" spans="2:2">
      <c r="B346" s="20">
        <v>45606</v>
      </c>
    </row>
    <row r="347" spans="2:2">
      <c r="B347" s="20">
        <v>45607</v>
      </c>
    </row>
    <row r="348" spans="2:2">
      <c r="B348" s="20">
        <v>45608</v>
      </c>
    </row>
    <row r="349" spans="2:2">
      <c r="B349" s="20">
        <v>45609</v>
      </c>
    </row>
    <row r="350" spans="2:2">
      <c r="B350" s="20">
        <v>45610</v>
      </c>
    </row>
    <row r="351" spans="2:2">
      <c r="B351" s="20">
        <v>45611</v>
      </c>
    </row>
    <row r="352" spans="2:2">
      <c r="B352" s="20">
        <v>45612</v>
      </c>
    </row>
    <row r="353" spans="2:2">
      <c r="B353" s="20">
        <v>45613</v>
      </c>
    </row>
    <row r="354" spans="2:2">
      <c r="B354" s="20">
        <v>45614</v>
      </c>
    </row>
    <row r="355" spans="2:2">
      <c r="B355" s="20">
        <v>45615</v>
      </c>
    </row>
    <row r="356" spans="2:2">
      <c r="B356" s="20">
        <v>45616</v>
      </c>
    </row>
    <row r="357" spans="2:2">
      <c r="B357" s="20">
        <v>45617</v>
      </c>
    </row>
    <row r="358" spans="2:2">
      <c r="B358" s="20">
        <v>45618</v>
      </c>
    </row>
    <row r="359" spans="2:2">
      <c r="B359" s="20">
        <v>45619</v>
      </c>
    </row>
    <row r="360" spans="2:2">
      <c r="B360" s="20">
        <v>45620</v>
      </c>
    </row>
    <row r="361" spans="2:2">
      <c r="B361" s="20">
        <v>45621</v>
      </c>
    </row>
    <row r="362" spans="2:2">
      <c r="B362" s="20">
        <v>45622</v>
      </c>
    </row>
    <row r="363" spans="2:2">
      <c r="B363" s="20">
        <v>45623</v>
      </c>
    </row>
    <row r="364" spans="2:2">
      <c r="B364" s="20">
        <v>45624</v>
      </c>
    </row>
    <row r="365" spans="2:2">
      <c r="B365" s="20">
        <v>45625</v>
      </c>
    </row>
    <row r="366" spans="2:2">
      <c r="B366" s="20">
        <v>45626</v>
      </c>
    </row>
    <row r="367" spans="2:2">
      <c r="B367" s="20">
        <v>45566</v>
      </c>
    </row>
    <row r="368" spans="2:2">
      <c r="B368" s="20">
        <v>45567</v>
      </c>
    </row>
    <row r="369" spans="2:2">
      <c r="B369" s="20">
        <v>45568</v>
      </c>
    </row>
    <row r="370" spans="2:2">
      <c r="B370" s="20">
        <v>45569</v>
      </c>
    </row>
    <row r="371" spans="2:2">
      <c r="B371" s="20">
        <v>45570</v>
      </c>
    </row>
    <row r="372" spans="2:2">
      <c r="B372" s="20">
        <v>45571</v>
      </c>
    </row>
    <row r="373" spans="2:2">
      <c r="B373" s="20">
        <v>45572</v>
      </c>
    </row>
    <row r="374" spans="2:2">
      <c r="B374" s="20">
        <v>45573</v>
      </c>
    </row>
    <row r="375" spans="2:2">
      <c r="B375" s="20">
        <v>45574</v>
      </c>
    </row>
    <row r="376" spans="2:2">
      <c r="B376" s="20">
        <v>45575</v>
      </c>
    </row>
    <row r="377" spans="2:2">
      <c r="B377" s="20">
        <v>45576</v>
      </c>
    </row>
    <row r="378" spans="2:2">
      <c r="B378" s="20">
        <v>45577</v>
      </c>
    </row>
    <row r="379" spans="2:2">
      <c r="B379" s="20">
        <v>45578</v>
      </c>
    </row>
    <row r="380" spans="2:2">
      <c r="B380" s="20">
        <v>45579</v>
      </c>
    </row>
    <row r="381" spans="2:2">
      <c r="B381" s="20">
        <v>45580</v>
      </c>
    </row>
    <row r="382" spans="2:2">
      <c r="B382" s="20">
        <v>45581</v>
      </c>
    </row>
    <row r="383" spans="2:2">
      <c r="B383" s="20">
        <v>45582</v>
      </c>
    </row>
    <row r="384" spans="2:2">
      <c r="B384" s="20">
        <v>45583</v>
      </c>
    </row>
    <row r="385" spans="2:2">
      <c r="B385" s="20">
        <v>45584</v>
      </c>
    </row>
    <row r="386" spans="2:2">
      <c r="B386" s="20">
        <v>45585</v>
      </c>
    </row>
    <row r="387" spans="2:2">
      <c r="B387" s="20">
        <v>45586</v>
      </c>
    </row>
    <row r="388" spans="2:2">
      <c r="B388" s="20">
        <v>45587</v>
      </c>
    </row>
    <row r="389" spans="2:2">
      <c r="B389" s="20">
        <v>45588</v>
      </c>
    </row>
    <row r="390" spans="2:2">
      <c r="B390" s="20">
        <v>45589</v>
      </c>
    </row>
    <row r="391" spans="2:2">
      <c r="B391" s="20">
        <v>45590</v>
      </c>
    </row>
    <row r="392" spans="2:2">
      <c r="B392" s="20">
        <v>45591</v>
      </c>
    </row>
    <row r="393" spans="2:2">
      <c r="B393" s="20">
        <v>45592</v>
      </c>
    </row>
    <row r="394" spans="2:2">
      <c r="B394" s="20">
        <v>45593</v>
      </c>
    </row>
    <row r="395" spans="2:2">
      <c r="B395" s="20">
        <v>45594</v>
      </c>
    </row>
    <row r="396" spans="2:2">
      <c r="B396" s="20">
        <v>45595</v>
      </c>
    </row>
    <row r="397" spans="2:2">
      <c r="B397" s="20">
        <v>45596</v>
      </c>
    </row>
    <row r="398" spans="2:2">
      <c r="B398" s="20">
        <v>45536</v>
      </c>
    </row>
    <row r="399" spans="2:2">
      <c r="B399" s="20">
        <v>45537</v>
      </c>
    </row>
    <row r="400" spans="2:2">
      <c r="B400" s="20">
        <v>45538</v>
      </c>
    </row>
    <row r="401" spans="2:2">
      <c r="B401" s="20">
        <v>45539</v>
      </c>
    </row>
    <row r="402" spans="2:2">
      <c r="B402" s="20">
        <v>45540</v>
      </c>
    </row>
    <row r="403" spans="2:2">
      <c r="B403" s="20">
        <v>45541</v>
      </c>
    </row>
    <row r="404" spans="2:2">
      <c r="B404" s="20">
        <v>45542</v>
      </c>
    </row>
    <row r="405" spans="2:2">
      <c r="B405" s="20">
        <v>45543</v>
      </c>
    </row>
    <row r="406" spans="2:2">
      <c r="B406" s="20">
        <v>45544</v>
      </c>
    </row>
    <row r="407" spans="2:2">
      <c r="B407" s="20">
        <v>45545</v>
      </c>
    </row>
    <row r="408" spans="2:2">
      <c r="B408" s="20">
        <v>45546</v>
      </c>
    </row>
    <row r="409" spans="2:2">
      <c r="B409" s="20">
        <v>45547</v>
      </c>
    </row>
    <row r="410" spans="2:2">
      <c r="B410" s="20">
        <v>45548</v>
      </c>
    </row>
    <row r="411" spans="2:2">
      <c r="B411" s="20">
        <v>45549</v>
      </c>
    </row>
    <row r="412" spans="2:2">
      <c r="B412" s="20">
        <v>45550</v>
      </c>
    </row>
    <row r="413" spans="2:2">
      <c r="B413" s="20">
        <v>45551</v>
      </c>
    </row>
    <row r="414" spans="2:2">
      <c r="B414" s="20">
        <v>45552</v>
      </c>
    </row>
    <row r="415" spans="2:2">
      <c r="B415" s="20">
        <v>45553</v>
      </c>
    </row>
    <row r="416" spans="2:2">
      <c r="B416" s="20">
        <v>45554</v>
      </c>
    </row>
    <row r="417" spans="2:2">
      <c r="B417" s="20">
        <v>45555</v>
      </c>
    </row>
    <row r="418" spans="2:2">
      <c r="B418" s="20">
        <v>45556</v>
      </c>
    </row>
    <row r="419" spans="2:2">
      <c r="B419" s="20">
        <v>45557</v>
      </c>
    </row>
    <row r="420" spans="2:2">
      <c r="B420" s="20">
        <v>45558</v>
      </c>
    </row>
    <row r="421" spans="2:2">
      <c r="B421" s="20">
        <v>45559</v>
      </c>
    </row>
    <row r="422" spans="2:2">
      <c r="B422" s="20">
        <v>45560</v>
      </c>
    </row>
    <row r="423" spans="2:2">
      <c r="B423" s="20">
        <v>45561</v>
      </c>
    </row>
    <row r="424" spans="2:2">
      <c r="B424" s="20">
        <v>45562</v>
      </c>
    </row>
    <row r="425" spans="2:2">
      <c r="B425" s="20">
        <v>45563</v>
      </c>
    </row>
    <row r="426" spans="2:2">
      <c r="B426" s="20">
        <v>45564</v>
      </c>
    </row>
    <row r="427" spans="2:2">
      <c r="B427" s="20">
        <v>45565</v>
      </c>
    </row>
    <row r="428" spans="2:2">
      <c r="B428" s="20">
        <v>45505</v>
      </c>
    </row>
    <row r="429" spans="2:2">
      <c r="B429" s="20">
        <v>45506</v>
      </c>
    </row>
    <row r="430" spans="2:2">
      <c r="B430" s="20">
        <v>45507</v>
      </c>
    </row>
    <row r="431" spans="2:2">
      <c r="B431" s="20">
        <v>45508</v>
      </c>
    </row>
    <row r="432" spans="2:2">
      <c r="B432" s="20">
        <v>45509</v>
      </c>
    </row>
    <row r="433" spans="2:2">
      <c r="B433" s="20">
        <v>45510</v>
      </c>
    </row>
    <row r="434" spans="2:2">
      <c r="B434" s="20">
        <v>45511</v>
      </c>
    </row>
    <row r="435" spans="2:2">
      <c r="B435" s="20">
        <v>45512</v>
      </c>
    </row>
    <row r="436" spans="2:2">
      <c r="B436" s="20">
        <v>45513</v>
      </c>
    </row>
    <row r="437" spans="2:2">
      <c r="B437" s="20">
        <v>45514</v>
      </c>
    </row>
    <row r="438" spans="2:2">
      <c r="B438" s="20">
        <v>45515</v>
      </c>
    </row>
    <row r="439" spans="2:2">
      <c r="B439" s="20">
        <v>45516</v>
      </c>
    </row>
    <row r="440" spans="2:2">
      <c r="B440" s="20">
        <v>45517</v>
      </c>
    </row>
    <row r="441" spans="2:2">
      <c r="B441" s="20">
        <v>45518</v>
      </c>
    </row>
    <row r="442" spans="2:2">
      <c r="B442" s="20">
        <v>45519</v>
      </c>
    </row>
    <row r="443" spans="2:2">
      <c r="B443" s="20">
        <v>45520</v>
      </c>
    </row>
    <row r="444" spans="2:2">
      <c r="B444" s="20">
        <v>45521</v>
      </c>
    </row>
    <row r="445" spans="2:2">
      <c r="B445" s="20">
        <v>45522</v>
      </c>
    </row>
    <row r="446" spans="2:2">
      <c r="B446" s="20">
        <v>45523</v>
      </c>
    </row>
    <row r="447" spans="2:2">
      <c r="B447" s="20">
        <v>45524</v>
      </c>
    </row>
    <row r="448" spans="2:2">
      <c r="B448" s="20">
        <v>45525</v>
      </c>
    </row>
    <row r="449" spans="2:2">
      <c r="B449" s="20">
        <v>45526</v>
      </c>
    </row>
    <row r="450" spans="2:2">
      <c r="B450" s="20">
        <v>45527</v>
      </c>
    </row>
    <row r="451" spans="2:2">
      <c r="B451" s="20">
        <v>45528</v>
      </c>
    </row>
    <row r="452" spans="2:2">
      <c r="B452" s="20">
        <v>45529</v>
      </c>
    </row>
    <row r="453" spans="2:2">
      <c r="B453" s="20">
        <v>45530</v>
      </c>
    </row>
    <row r="454" spans="2:2">
      <c r="B454" s="20">
        <v>45531</v>
      </c>
    </row>
    <row r="455" spans="2:2">
      <c r="B455" s="20">
        <v>45532</v>
      </c>
    </row>
    <row r="456" spans="2:2">
      <c r="B456" s="20">
        <v>45533</v>
      </c>
    </row>
    <row r="457" spans="2:2">
      <c r="B457" s="20">
        <v>45534</v>
      </c>
    </row>
    <row r="458" spans="2:2">
      <c r="B458" s="20">
        <v>45535</v>
      </c>
    </row>
    <row r="459" spans="2:2">
      <c r="B459" s="20">
        <v>45474</v>
      </c>
    </row>
    <row r="460" spans="2:2">
      <c r="B460" s="20">
        <v>45475</v>
      </c>
    </row>
    <row r="461" spans="2:2">
      <c r="B461" s="20">
        <v>45476</v>
      </c>
    </row>
    <row r="462" spans="2:2">
      <c r="B462" s="20">
        <v>45477</v>
      </c>
    </row>
    <row r="463" spans="2:2">
      <c r="B463" s="20">
        <v>45478</v>
      </c>
    </row>
    <row r="464" spans="2:2">
      <c r="B464" s="20">
        <v>45479</v>
      </c>
    </row>
    <row r="465" spans="2:2">
      <c r="B465" s="20">
        <v>45480</v>
      </c>
    </row>
    <row r="466" spans="2:2">
      <c r="B466" s="20">
        <v>45481</v>
      </c>
    </row>
    <row r="467" spans="2:2">
      <c r="B467" s="20">
        <v>45482</v>
      </c>
    </row>
    <row r="468" spans="2:2">
      <c r="B468" s="20">
        <v>45483</v>
      </c>
    </row>
    <row r="469" spans="2:2">
      <c r="B469" s="20">
        <v>45484</v>
      </c>
    </row>
    <row r="470" spans="2:2">
      <c r="B470" s="20">
        <v>45485</v>
      </c>
    </row>
    <row r="471" spans="2:2">
      <c r="B471" s="20">
        <v>45486</v>
      </c>
    </row>
    <row r="472" spans="2:2">
      <c r="B472" s="20">
        <v>45487</v>
      </c>
    </row>
    <row r="473" spans="2:2">
      <c r="B473" s="20">
        <v>45488</v>
      </c>
    </row>
    <row r="474" spans="2:2">
      <c r="B474" s="20">
        <v>45489</v>
      </c>
    </row>
    <row r="475" spans="2:2">
      <c r="B475" s="20">
        <v>45490</v>
      </c>
    </row>
    <row r="476" spans="2:2">
      <c r="B476" s="20">
        <v>45491</v>
      </c>
    </row>
    <row r="477" spans="2:2">
      <c r="B477" s="20">
        <v>45492</v>
      </c>
    </row>
    <row r="478" spans="2:2">
      <c r="B478" s="20">
        <v>45493</v>
      </c>
    </row>
    <row r="479" spans="2:2">
      <c r="B479" s="20">
        <v>45494</v>
      </c>
    </row>
    <row r="480" spans="2:2">
      <c r="B480" s="20">
        <v>45495</v>
      </c>
    </row>
    <row r="481" spans="2:2">
      <c r="B481" s="20">
        <v>45496</v>
      </c>
    </row>
    <row r="482" spans="2:2">
      <c r="B482" s="20">
        <v>45497</v>
      </c>
    </row>
    <row r="483" spans="2:2">
      <c r="B483" s="20">
        <v>45498</v>
      </c>
    </row>
    <row r="484" spans="2:2">
      <c r="B484" s="20">
        <v>45499</v>
      </c>
    </row>
    <row r="485" spans="2:2">
      <c r="B485" s="20">
        <v>45500</v>
      </c>
    </row>
    <row r="486" spans="2:2">
      <c r="B486" s="20">
        <v>45501</v>
      </c>
    </row>
    <row r="487" spans="2:2">
      <c r="B487" s="20">
        <v>45502</v>
      </c>
    </row>
    <row r="488" spans="2:2">
      <c r="B488" s="20">
        <v>45503</v>
      </c>
    </row>
    <row r="489" spans="2:2">
      <c r="B489" s="20">
        <v>45504</v>
      </c>
    </row>
    <row r="490" spans="2:2">
      <c r="B490" s="20">
        <v>45444</v>
      </c>
    </row>
    <row r="491" spans="2:2">
      <c r="B491" s="20">
        <v>45445</v>
      </c>
    </row>
    <row r="492" spans="2:2">
      <c r="B492" s="20">
        <v>45446</v>
      </c>
    </row>
    <row r="493" spans="2:2">
      <c r="B493" s="20">
        <v>45447</v>
      </c>
    </row>
    <row r="494" spans="2:2">
      <c r="B494" s="20">
        <v>45448</v>
      </c>
    </row>
    <row r="495" spans="2:2">
      <c r="B495" s="20">
        <v>45449</v>
      </c>
    </row>
    <row r="496" spans="2:2">
      <c r="B496" s="20">
        <v>45450</v>
      </c>
    </row>
    <row r="497" spans="2:2">
      <c r="B497" s="20">
        <v>45451</v>
      </c>
    </row>
    <row r="498" spans="2:2">
      <c r="B498" s="20">
        <v>45452</v>
      </c>
    </row>
    <row r="499" spans="2:2">
      <c r="B499" s="20">
        <v>45453</v>
      </c>
    </row>
    <row r="500" spans="2:2">
      <c r="B500" s="20">
        <v>45454</v>
      </c>
    </row>
    <row r="501" spans="2:2">
      <c r="B501" s="20">
        <v>45455</v>
      </c>
    </row>
    <row r="502" spans="2:2">
      <c r="B502" s="20">
        <v>45456</v>
      </c>
    </row>
    <row r="503" spans="2:2">
      <c r="B503" s="20">
        <v>45457</v>
      </c>
    </row>
    <row r="504" spans="2:2">
      <c r="B504" s="20">
        <v>45458</v>
      </c>
    </row>
    <row r="505" spans="2:2">
      <c r="B505" s="20">
        <v>45459</v>
      </c>
    </row>
    <row r="506" spans="2:2">
      <c r="B506" s="20">
        <v>45460</v>
      </c>
    </row>
    <row r="507" spans="2:2">
      <c r="B507" s="20">
        <v>45461</v>
      </c>
    </row>
    <row r="508" spans="2:2">
      <c r="B508" s="20">
        <v>45462</v>
      </c>
    </row>
    <row r="509" spans="2:2">
      <c r="B509" s="20">
        <v>45463</v>
      </c>
    </row>
    <row r="510" spans="2:2">
      <c r="B510" s="20">
        <v>45464</v>
      </c>
    </row>
    <row r="511" spans="2:2">
      <c r="B511" s="20">
        <v>45465</v>
      </c>
    </row>
    <row r="512" spans="2:2">
      <c r="B512" s="20">
        <v>45466</v>
      </c>
    </row>
    <row r="513" spans="2:2">
      <c r="B513" s="20">
        <v>45467</v>
      </c>
    </row>
    <row r="514" spans="2:2">
      <c r="B514" s="20">
        <v>45468</v>
      </c>
    </row>
    <row r="515" spans="2:2">
      <c r="B515" s="20">
        <v>45469</v>
      </c>
    </row>
    <row r="516" spans="2:2">
      <c r="B516" s="20">
        <v>45470</v>
      </c>
    </row>
    <row r="517" spans="2:2">
      <c r="B517" s="20">
        <v>45471</v>
      </c>
    </row>
    <row r="518" spans="2:2">
      <c r="B518" s="20">
        <v>45472</v>
      </c>
    </row>
    <row r="519" spans="2:2">
      <c r="B519" s="20">
        <v>45473</v>
      </c>
    </row>
    <row r="520" spans="2:2">
      <c r="B520" s="20">
        <v>45413</v>
      </c>
    </row>
    <row r="521" spans="2:2">
      <c r="B521" s="20">
        <v>45414</v>
      </c>
    </row>
    <row r="522" spans="2:2">
      <c r="B522" s="20">
        <v>45415</v>
      </c>
    </row>
    <row r="523" spans="2:2">
      <c r="B523" s="20">
        <v>45416</v>
      </c>
    </row>
    <row r="524" spans="2:2">
      <c r="B524" s="20">
        <v>45417</v>
      </c>
    </row>
    <row r="525" spans="2:2">
      <c r="B525" s="20">
        <v>45418</v>
      </c>
    </row>
    <row r="526" spans="2:2">
      <c r="B526" s="20">
        <v>45419</v>
      </c>
    </row>
    <row r="527" spans="2:2">
      <c r="B527" s="20">
        <v>45420</v>
      </c>
    </row>
    <row r="528" spans="2:2">
      <c r="B528" s="20">
        <v>45421</v>
      </c>
    </row>
    <row r="529" spans="2:2">
      <c r="B529" s="20">
        <v>45422</v>
      </c>
    </row>
    <row r="530" spans="2:2">
      <c r="B530" s="20">
        <v>45423</v>
      </c>
    </row>
    <row r="531" spans="2:2">
      <c r="B531" s="20">
        <v>45424</v>
      </c>
    </row>
    <row r="532" spans="2:2">
      <c r="B532" s="20">
        <v>45425</v>
      </c>
    </row>
    <row r="533" spans="2:2">
      <c r="B533" s="20">
        <v>45426</v>
      </c>
    </row>
    <row r="534" spans="2:2">
      <c r="B534" s="20">
        <v>45427</v>
      </c>
    </row>
    <row r="535" spans="2:2">
      <c r="B535" s="20">
        <v>45428</v>
      </c>
    </row>
    <row r="536" spans="2:2">
      <c r="B536" s="20">
        <v>45429</v>
      </c>
    </row>
    <row r="537" spans="2:2">
      <c r="B537" s="20">
        <v>45430</v>
      </c>
    </row>
    <row r="538" spans="2:2">
      <c r="B538" s="20">
        <v>45431</v>
      </c>
    </row>
    <row r="539" spans="2:2">
      <c r="B539" s="20">
        <v>45432</v>
      </c>
    </row>
    <row r="540" spans="2:2">
      <c r="B540" s="20">
        <v>45433</v>
      </c>
    </row>
    <row r="541" spans="2:2">
      <c r="B541" s="20">
        <v>45434</v>
      </c>
    </row>
    <row r="542" spans="2:2">
      <c r="B542" s="20">
        <v>45435</v>
      </c>
    </row>
    <row r="543" spans="2:2">
      <c r="B543" s="20">
        <v>45436</v>
      </c>
    </row>
    <row r="544" spans="2:2">
      <c r="B544" s="20">
        <v>45437</v>
      </c>
    </row>
    <row r="545" spans="2:2">
      <c r="B545" s="20">
        <v>45438</v>
      </c>
    </row>
    <row r="546" spans="2:2">
      <c r="B546" s="20">
        <v>45439</v>
      </c>
    </row>
    <row r="547" spans="2:2">
      <c r="B547" s="20">
        <v>45440</v>
      </c>
    </row>
    <row r="548" spans="2:2">
      <c r="B548" s="20">
        <v>45441</v>
      </c>
    </row>
    <row r="549" spans="2:2">
      <c r="B549" s="20">
        <v>45442</v>
      </c>
    </row>
    <row r="550" spans="2:2">
      <c r="B550" s="20">
        <v>45443</v>
      </c>
    </row>
    <row r="551" spans="2:2">
      <c r="B551" s="20">
        <v>45383</v>
      </c>
    </row>
    <row r="552" spans="2:2">
      <c r="B552" s="20">
        <v>45384</v>
      </c>
    </row>
    <row r="553" spans="2:2">
      <c r="B553" s="20">
        <v>45385</v>
      </c>
    </row>
    <row r="554" spans="2:2">
      <c r="B554" s="20">
        <v>45386</v>
      </c>
    </row>
    <row r="555" spans="2:2">
      <c r="B555" s="20">
        <v>45387</v>
      </c>
    </row>
    <row r="556" spans="2:2">
      <c r="B556" s="20">
        <v>45388</v>
      </c>
    </row>
    <row r="557" spans="2:2">
      <c r="B557" s="20">
        <v>45389</v>
      </c>
    </row>
    <row r="558" spans="2:2">
      <c r="B558" s="20">
        <v>45390</v>
      </c>
    </row>
    <row r="559" spans="2:2">
      <c r="B559" s="20">
        <v>45391</v>
      </c>
    </row>
    <row r="560" spans="2:2">
      <c r="B560" s="20">
        <v>45392</v>
      </c>
    </row>
    <row r="561" spans="2:2">
      <c r="B561" s="20">
        <v>45393</v>
      </c>
    </row>
    <row r="562" spans="2:2">
      <c r="B562" s="20">
        <v>45394</v>
      </c>
    </row>
    <row r="563" spans="2:2">
      <c r="B563" s="20">
        <v>45395</v>
      </c>
    </row>
    <row r="564" spans="2:2">
      <c r="B564" s="20">
        <v>45396</v>
      </c>
    </row>
    <row r="565" spans="2:2">
      <c r="B565" s="20">
        <v>45397</v>
      </c>
    </row>
    <row r="566" spans="2:2">
      <c r="B566" s="20">
        <v>45398</v>
      </c>
    </row>
    <row r="567" spans="2:2">
      <c r="B567" s="20">
        <v>45399</v>
      </c>
    </row>
    <row r="568" spans="2:2">
      <c r="B568" s="20">
        <v>45400</v>
      </c>
    </row>
    <row r="569" spans="2:2">
      <c r="B569" s="20">
        <v>45401</v>
      </c>
    </row>
    <row r="570" spans="2:2">
      <c r="B570" s="20">
        <v>45402</v>
      </c>
    </row>
    <row r="571" spans="2:2">
      <c r="B571" s="20">
        <v>45403</v>
      </c>
    </row>
    <row r="572" spans="2:2">
      <c r="B572" s="20">
        <v>45404</v>
      </c>
    </row>
    <row r="573" spans="2:2">
      <c r="B573" s="20">
        <v>45405</v>
      </c>
    </row>
    <row r="574" spans="2:2">
      <c r="B574" s="20">
        <v>45406</v>
      </c>
    </row>
    <row r="575" spans="2:2">
      <c r="B575" s="20">
        <v>45407</v>
      </c>
    </row>
    <row r="576" spans="2:2">
      <c r="B576" s="20">
        <v>45408</v>
      </c>
    </row>
    <row r="577" spans="2:2">
      <c r="B577" s="20">
        <v>45409</v>
      </c>
    </row>
    <row r="578" spans="2:2">
      <c r="B578" s="20">
        <v>45410</v>
      </c>
    </row>
    <row r="579" spans="2:2">
      <c r="B579" s="20">
        <v>45411</v>
      </c>
    </row>
    <row r="580" spans="2:2">
      <c r="B580" s="20">
        <v>45412</v>
      </c>
    </row>
    <row r="581" spans="2:2">
      <c r="B581" s="20">
        <v>45352</v>
      </c>
    </row>
    <row r="582" spans="2:2">
      <c r="B582" s="20">
        <v>45353</v>
      </c>
    </row>
    <row r="583" spans="2:2">
      <c r="B583" s="20">
        <v>45354</v>
      </c>
    </row>
    <row r="584" spans="2:2">
      <c r="B584" s="20">
        <v>45355</v>
      </c>
    </row>
    <row r="585" spans="2:2">
      <c r="B585" s="20">
        <v>45356</v>
      </c>
    </row>
    <row r="586" spans="2:2">
      <c r="B586" s="20">
        <v>45357</v>
      </c>
    </row>
    <row r="587" spans="2:2">
      <c r="B587" s="20">
        <v>45358</v>
      </c>
    </row>
    <row r="588" spans="2:2">
      <c r="B588" s="20">
        <v>45359</v>
      </c>
    </row>
    <row r="589" spans="2:2">
      <c r="B589" s="20">
        <v>45360</v>
      </c>
    </row>
    <row r="590" spans="2:2">
      <c r="B590" s="20">
        <v>45361</v>
      </c>
    </row>
    <row r="591" spans="2:2">
      <c r="B591" s="20">
        <v>45362</v>
      </c>
    </row>
    <row r="592" spans="2:2">
      <c r="B592" s="20">
        <v>45363</v>
      </c>
    </row>
    <row r="593" spans="2:2">
      <c r="B593" s="20">
        <v>45364</v>
      </c>
    </row>
    <row r="594" spans="2:2">
      <c r="B594" s="20">
        <v>45365</v>
      </c>
    </row>
    <row r="595" spans="2:2">
      <c r="B595" s="20">
        <v>45366</v>
      </c>
    </row>
    <row r="596" spans="2:2">
      <c r="B596" s="20">
        <v>45367</v>
      </c>
    </row>
    <row r="597" spans="2:2">
      <c r="B597" s="20">
        <v>45368</v>
      </c>
    </row>
    <row r="598" spans="2:2">
      <c r="B598" s="20">
        <v>45369</v>
      </c>
    </row>
    <row r="599" spans="2:2">
      <c r="B599" s="20">
        <v>45370</v>
      </c>
    </row>
    <row r="600" spans="2:2">
      <c r="B600" s="20">
        <v>45371</v>
      </c>
    </row>
    <row r="601" spans="2:2">
      <c r="B601" s="20">
        <v>45372</v>
      </c>
    </row>
    <row r="602" spans="2:2">
      <c r="B602" s="20">
        <v>45373</v>
      </c>
    </row>
    <row r="603" spans="2:2">
      <c r="B603" s="20">
        <v>45374</v>
      </c>
    </row>
    <row r="604" spans="2:2">
      <c r="B604" s="20">
        <v>45375</v>
      </c>
    </row>
    <row r="605" spans="2:2">
      <c r="B605" s="20">
        <v>45376</v>
      </c>
    </row>
    <row r="606" spans="2:2">
      <c r="B606" s="20">
        <v>45377</v>
      </c>
    </row>
    <row r="607" spans="2:2">
      <c r="B607" s="20">
        <v>45378</v>
      </c>
    </row>
    <row r="608" spans="2:2">
      <c r="B608" s="20">
        <v>45379</v>
      </c>
    </row>
    <row r="609" spans="2:2">
      <c r="B609" s="20">
        <v>45380</v>
      </c>
    </row>
    <row r="610" spans="2:2">
      <c r="B610" s="20">
        <v>45381</v>
      </c>
    </row>
    <row r="611" spans="2:2">
      <c r="B611" s="20">
        <v>45382</v>
      </c>
    </row>
    <row r="612" spans="2:2">
      <c r="B612" s="20">
        <v>45323</v>
      </c>
    </row>
    <row r="613" spans="2:2">
      <c r="B613" s="20">
        <v>45324</v>
      </c>
    </row>
    <row r="614" spans="2:2">
      <c r="B614" s="20">
        <v>45325</v>
      </c>
    </row>
    <row r="615" spans="2:2">
      <c r="B615" s="20">
        <v>45326</v>
      </c>
    </row>
    <row r="616" spans="2:2">
      <c r="B616" s="20">
        <v>45327</v>
      </c>
    </row>
    <row r="617" spans="2:2">
      <c r="B617" s="20">
        <v>45328</v>
      </c>
    </row>
    <row r="618" spans="2:2">
      <c r="B618" s="20">
        <v>45329</v>
      </c>
    </row>
    <row r="619" spans="2:2">
      <c r="B619" s="20">
        <v>45330</v>
      </c>
    </row>
    <row r="620" spans="2:2">
      <c r="B620" s="20">
        <v>45331</v>
      </c>
    </row>
    <row r="621" spans="2:2">
      <c r="B621" s="20">
        <v>45332</v>
      </c>
    </row>
    <row r="622" spans="2:2">
      <c r="B622" s="20">
        <v>45333</v>
      </c>
    </row>
    <row r="623" spans="2:2">
      <c r="B623" s="20">
        <v>45334</v>
      </c>
    </row>
    <row r="624" spans="2:2">
      <c r="B624" s="20">
        <v>45335</v>
      </c>
    </row>
    <row r="625" spans="2:2">
      <c r="B625" s="20">
        <v>45336</v>
      </c>
    </row>
    <row r="626" spans="2:2">
      <c r="B626" s="20">
        <v>45337</v>
      </c>
    </row>
    <row r="627" spans="2:2">
      <c r="B627" s="20">
        <v>45338</v>
      </c>
    </row>
    <row r="628" spans="2:2">
      <c r="B628" s="20">
        <v>45339</v>
      </c>
    </row>
    <row r="629" spans="2:2">
      <c r="B629" s="20">
        <v>45340</v>
      </c>
    </row>
    <row r="630" spans="2:2">
      <c r="B630" s="20">
        <v>45341</v>
      </c>
    </row>
    <row r="631" spans="2:2">
      <c r="B631" s="20">
        <v>45342</v>
      </c>
    </row>
    <row r="632" spans="2:2">
      <c r="B632" s="20">
        <v>45343</v>
      </c>
    </row>
    <row r="633" spans="2:2">
      <c r="B633" s="20">
        <v>45344</v>
      </c>
    </row>
    <row r="634" spans="2:2">
      <c r="B634" s="20">
        <v>45345</v>
      </c>
    </row>
    <row r="635" spans="2:2">
      <c r="B635" s="20">
        <v>45346</v>
      </c>
    </row>
    <row r="636" spans="2:2">
      <c r="B636" s="20">
        <v>45347</v>
      </c>
    </row>
    <row r="637" spans="2:2">
      <c r="B637" s="20">
        <v>45348</v>
      </c>
    </row>
    <row r="638" spans="2:2">
      <c r="B638" s="20">
        <v>45349</v>
      </c>
    </row>
    <row r="639" spans="2:2">
      <c r="B639" s="20">
        <v>45350</v>
      </c>
    </row>
    <row r="640" spans="2:2">
      <c r="B640" s="20">
        <v>45351</v>
      </c>
    </row>
    <row r="641" spans="2:2">
      <c r="B641" s="20">
        <v>45292</v>
      </c>
    </row>
    <row r="642" spans="2:2">
      <c r="B642" s="20">
        <v>45293</v>
      </c>
    </row>
    <row r="643" spans="2:2">
      <c r="B643" s="20">
        <v>45294</v>
      </c>
    </row>
    <row r="644" spans="2:2">
      <c r="B644" s="20">
        <v>45295</v>
      </c>
    </row>
    <row r="645" spans="2:2">
      <c r="B645" s="20">
        <v>45296</v>
      </c>
    </row>
    <row r="646" spans="2:2">
      <c r="B646" s="20">
        <v>45297</v>
      </c>
    </row>
    <row r="647" spans="2:2">
      <c r="B647" s="20">
        <v>45298</v>
      </c>
    </row>
    <row r="648" spans="2:2">
      <c r="B648" s="20">
        <v>45299</v>
      </c>
    </row>
    <row r="649" spans="2:2">
      <c r="B649" s="20">
        <v>45300</v>
      </c>
    </row>
    <row r="650" spans="2:2">
      <c r="B650" s="20">
        <v>45301</v>
      </c>
    </row>
    <row r="651" spans="2:2">
      <c r="B651" s="20">
        <v>45302</v>
      </c>
    </row>
    <row r="652" spans="2:2">
      <c r="B652" s="20">
        <v>45303</v>
      </c>
    </row>
    <row r="653" spans="2:2">
      <c r="B653" s="20">
        <v>45304</v>
      </c>
    </row>
    <row r="654" spans="2:2">
      <c r="B654" s="20">
        <v>45305</v>
      </c>
    </row>
    <row r="655" spans="2:2">
      <c r="B655" s="20">
        <v>45306</v>
      </c>
    </row>
    <row r="656" spans="2:2">
      <c r="B656" s="20">
        <v>45307</v>
      </c>
    </row>
    <row r="657" spans="2:2">
      <c r="B657" s="20">
        <v>45308</v>
      </c>
    </row>
    <row r="658" spans="2:2">
      <c r="B658" s="20">
        <v>45309</v>
      </c>
    </row>
    <row r="659" spans="2:2">
      <c r="B659" s="20">
        <v>45310</v>
      </c>
    </row>
    <row r="660" spans="2:2">
      <c r="B660" s="20">
        <v>45311</v>
      </c>
    </row>
    <row r="661" spans="2:2">
      <c r="B661" s="20">
        <v>45312</v>
      </c>
    </row>
    <row r="662" spans="2:2">
      <c r="B662" s="20">
        <v>45313</v>
      </c>
    </row>
    <row r="663" spans="2:2">
      <c r="B663" s="20">
        <v>45314</v>
      </c>
    </row>
    <row r="664" spans="2:2">
      <c r="B664" s="20">
        <v>45315</v>
      </c>
    </row>
    <row r="665" spans="2:2">
      <c r="B665" s="20">
        <v>45316</v>
      </c>
    </row>
    <row r="666" spans="2:2">
      <c r="B666" s="20">
        <v>45317</v>
      </c>
    </row>
    <row r="667" spans="2:2">
      <c r="B667" s="20">
        <v>45318</v>
      </c>
    </row>
    <row r="668" spans="2:2">
      <c r="B668" s="20">
        <v>45319</v>
      </c>
    </row>
    <row r="669" spans="2:2">
      <c r="B669" s="20">
        <v>45320</v>
      </c>
    </row>
    <row r="670" spans="2:2">
      <c r="B670" s="20">
        <v>45321</v>
      </c>
    </row>
    <row r="671" spans="2:2">
      <c r="B671" s="20">
        <v>45322</v>
      </c>
    </row>
    <row r="672" spans="2:2">
      <c r="B672" s="20">
        <v>45261</v>
      </c>
    </row>
    <row r="673" spans="2:2">
      <c r="B673" s="20">
        <v>45262</v>
      </c>
    </row>
    <row r="674" spans="2:2">
      <c r="B674" s="20">
        <v>45263</v>
      </c>
    </row>
    <row r="675" spans="2:2">
      <c r="B675" s="20">
        <v>45264</v>
      </c>
    </row>
    <row r="676" spans="2:2">
      <c r="B676" s="20">
        <v>45265</v>
      </c>
    </row>
    <row r="677" spans="2:2">
      <c r="B677" s="20">
        <v>45266</v>
      </c>
    </row>
    <row r="678" spans="2:2">
      <c r="B678" s="20">
        <v>45267</v>
      </c>
    </row>
    <row r="679" spans="2:2">
      <c r="B679" s="20">
        <v>45268</v>
      </c>
    </row>
    <row r="680" spans="2:2">
      <c r="B680" s="20">
        <v>45269</v>
      </c>
    </row>
    <row r="681" spans="2:2">
      <c r="B681" s="20">
        <v>45270</v>
      </c>
    </row>
    <row r="682" spans="2:2">
      <c r="B682" s="20">
        <v>45271</v>
      </c>
    </row>
    <row r="683" spans="2:2">
      <c r="B683" s="20">
        <v>45272</v>
      </c>
    </row>
    <row r="684" spans="2:2">
      <c r="B684" s="20">
        <v>45273</v>
      </c>
    </row>
    <row r="685" spans="2:2">
      <c r="B685" s="20">
        <v>45274</v>
      </c>
    </row>
    <row r="686" spans="2:2">
      <c r="B686" s="20">
        <v>45275</v>
      </c>
    </row>
    <row r="687" spans="2:2">
      <c r="B687" s="20">
        <v>45276</v>
      </c>
    </row>
    <row r="688" spans="2:2">
      <c r="B688" s="20">
        <v>45277</v>
      </c>
    </row>
    <row r="689" spans="2:2">
      <c r="B689" s="20">
        <v>45278</v>
      </c>
    </row>
    <row r="690" spans="2:2">
      <c r="B690" s="20">
        <v>45279</v>
      </c>
    </row>
    <row r="691" spans="2:2">
      <c r="B691" s="20">
        <v>45280</v>
      </c>
    </row>
    <row r="692" spans="2:2">
      <c r="B692" s="20">
        <v>45281</v>
      </c>
    </row>
    <row r="693" spans="2:2">
      <c r="B693" s="20">
        <v>45282</v>
      </c>
    </row>
    <row r="694" spans="2:2">
      <c r="B694" s="20">
        <v>45283</v>
      </c>
    </row>
    <row r="695" spans="2:2">
      <c r="B695" s="20">
        <v>45284</v>
      </c>
    </row>
    <row r="696" spans="2:2">
      <c r="B696" s="20">
        <v>45285</v>
      </c>
    </row>
    <row r="697" spans="2:2">
      <c r="B697" s="20">
        <v>45286</v>
      </c>
    </row>
    <row r="698" spans="2:2">
      <c r="B698" s="20">
        <v>45287</v>
      </c>
    </row>
    <row r="699" spans="2:2">
      <c r="B699" s="20">
        <v>45288</v>
      </c>
    </row>
    <row r="700" spans="2:2">
      <c r="B700" s="20">
        <v>45289</v>
      </c>
    </row>
    <row r="701" spans="2:2">
      <c r="B701" s="20">
        <v>45290</v>
      </c>
    </row>
    <row r="702" spans="2:2">
      <c r="B702" s="20">
        <v>45291</v>
      </c>
    </row>
    <row r="703" spans="2:2">
      <c r="B703" s="20">
        <v>45231</v>
      </c>
    </row>
    <row r="704" spans="2:2">
      <c r="B704" s="20">
        <v>45232</v>
      </c>
    </row>
    <row r="705" spans="2:2">
      <c r="B705" s="20">
        <v>45233</v>
      </c>
    </row>
    <row r="706" spans="2:2">
      <c r="B706" s="20">
        <v>45234</v>
      </c>
    </row>
    <row r="707" spans="2:2">
      <c r="B707" s="20">
        <v>45235</v>
      </c>
    </row>
    <row r="708" spans="2:2">
      <c r="B708" s="20">
        <v>45236</v>
      </c>
    </row>
    <row r="709" spans="2:2">
      <c r="B709" s="20">
        <v>45237</v>
      </c>
    </row>
    <row r="710" spans="2:2">
      <c r="B710" s="20">
        <v>45238</v>
      </c>
    </row>
    <row r="711" spans="2:2">
      <c r="B711" s="20">
        <v>45239</v>
      </c>
    </row>
    <row r="712" spans="2:2">
      <c r="B712" s="20">
        <v>45240</v>
      </c>
    </row>
    <row r="713" spans="2:2">
      <c r="B713" s="20">
        <v>45241</v>
      </c>
    </row>
    <row r="714" spans="2:2">
      <c r="B714" s="20">
        <v>45242</v>
      </c>
    </row>
    <row r="715" spans="2:2">
      <c r="B715" s="20">
        <v>45243</v>
      </c>
    </row>
    <row r="716" spans="2:2">
      <c r="B716" s="20">
        <v>45244</v>
      </c>
    </row>
    <row r="717" spans="2:2">
      <c r="B717" s="20">
        <v>45245</v>
      </c>
    </row>
    <row r="718" spans="2:2">
      <c r="B718" s="20">
        <v>45246</v>
      </c>
    </row>
    <row r="719" spans="2:2">
      <c r="B719" s="20">
        <v>45247</v>
      </c>
    </row>
    <row r="720" spans="2:2">
      <c r="B720" s="20">
        <v>45248</v>
      </c>
    </row>
    <row r="721" spans="2:2">
      <c r="B721" s="20">
        <v>45249</v>
      </c>
    </row>
    <row r="722" spans="2:2">
      <c r="B722" s="20">
        <v>45250</v>
      </c>
    </row>
    <row r="723" spans="2:2">
      <c r="B723" s="20">
        <v>45251</v>
      </c>
    </row>
    <row r="724" spans="2:2">
      <c r="B724" s="20">
        <v>45252</v>
      </c>
    </row>
    <row r="725" spans="2:2">
      <c r="B725" s="20">
        <v>45253</v>
      </c>
    </row>
    <row r="726" spans="2:2">
      <c r="B726" s="20">
        <v>45254</v>
      </c>
    </row>
    <row r="727" spans="2:2">
      <c r="B727" s="20">
        <v>45255</v>
      </c>
    </row>
    <row r="728" spans="2:2">
      <c r="B728" s="20">
        <v>45256</v>
      </c>
    </row>
    <row r="729" spans="2:2">
      <c r="B729" s="20">
        <v>45257</v>
      </c>
    </row>
    <row r="730" spans="2:2">
      <c r="B730" s="20">
        <v>45258</v>
      </c>
    </row>
    <row r="731" spans="2:2">
      <c r="B731" s="20">
        <v>45259</v>
      </c>
    </row>
    <row r="732" spans="2:2">
      <c r="B732" s="20">
        <v>45260</v>
      </c>
    </row>
    <row r="733" spans="2:2">
      <c r="B733" s="20">
        <v>45200</v>
      </c>
    </row>
    <row r="734" spans="2:2">
      <c r="B734" s="20">
        <v>45201</v>
      </c>
    </row>
    <row r="735" spans="2:2">
      <c r="B735" s="20">
        <v>45202</v>
      </c>
    </row>
    <row r="736" spans="2:2">
      <c r="B736" s="20">
        <v>45203</v>
      </c>
    </row>
    <row r="737" spans="2:2">
      <c r="B737" s="20">
        <v>45204</v>
      </c>
    </row>
    <row r="738" spans="2:2">
      <c r="B738" s="20">
        <v>45205</v>
      </c>
    </row>
    <row r="739" spans="2:2">
      <c r="B739" s="20">
        <v>45206</v>
      </c>
    </row>
    <row r="740" spans="2:2">
      <c r="B740" s="20">
        <v>45207</v>
      </c>
    </row>
    <row r="741" spans="2:2">
      <c r="B741" s="20">
        <v>45208</v>
      </c>
    </row>
    <row r="742" spans="2:2">
      <c r="B742" s="20">
        <v>45209</v>
      </c>
    </row>
    <row r="743" spans="2:2">
      <c r="B743" s="20">
        <v>45210</v>
      </c>
    </row>
    <row r="744" spans="2:2">
      <c r="B744" s="20">
        <v>45211</v>
      </c>
    </row>
    <row r="745" spans="2:2">
      <c r="B745" s="20">
        <v>45212</v>
      </c>
    </row>
    <row r="746" spans="2:2">
      <c r="B746" s="20">
        <v>45213</v>
      </c>
    </row>
    <row r="747" spans="2:2">
      <c r="B747" s="20">
        <v>45214</v>
      </c>
    </row>
    <row r="748" spans="2:2">
      <c r="B748" s="20">
        <v>45215</v>
      </c>
    </row>
    <row r="749" spans="2:2">
      <c r="B749" s="20">
        <v>45216</v>
      </c>
    </row>
    <row r="750" spans="2:2">
      <c r="B750" s="20">
        <v>45217</v>
      </c>
    </row>
    <row r="751" spans="2:2">
      <c r="B751" s="20">
        <v>45218</v>
      </c>
    </row>
    <row r="752" spans="2:2">
      <c r="B752" s="20">
        <v>45219</v>
      </c>
    </row>
    <row r="753" spans="2:2">
      <c r="B753" s="20">
        <v>45220</v>
      </c>
    </row>
    <row r="754" spans="2:2">
      <c r="B754" s="20">
        <v>45221</v>
      </c>
    </row>
    <row r="755" spans="2:2">
      <c r="B755" s="20">
        <v>45222</v>
      </c>
    </row>
    <row r="756" spans="2:2">
      <c r="B756" s="20">
        <v>45223</v>
      </c>
    </row>
    <row r="757" spans="2:2">
      <c r="B757" s="20">
        <v>45224</v>
      </c>
    </row>
    <row r="758" spans="2:2">
      <c r="B758" s="20">
        <v>45225</v>
      </c>
    </row>
    <row r="759" spans="2:2">
      <c r="B759" s="20">
        <v>45226</v>
      </c>
    </row>
    <row r="760" spans="2:2">
      <c r="B760" s="20">
        <v>45227</v>
      </c>
    </row>
    <row r="761" spans="2:2">
      <c r="B761" s="20">
        <v>45228</v>
      </c>
    </row>
    <row r="762" spans="2:2">
      <c r="B762" s="20">
        <v>45229</v>
      </c>
    </row>
    <row r="763" spans="2:2">
      <c r="B763" s="20">
        <v>45230</v>
      </c>
    </row>
    <row r="764" spans="2:2">
      <c r="B764" s="20">
        <v>45170</v>
      </c>
    </row>
    <row r="765" spans="2:2">
      <c r="B765" s="20">
        <v>45171</v>
      </c>
    </row>
    <row r="766" spans="2:2">
      <c r="B766" s="20">
        <v>45172</v>
      </c>
    </row>
    <row r="767" spans="2:2">
      <c r="B767" s="20">
        <v>45173</v>
      </c>
    </row>
    <row r="768" spans="2:2">
      <c r="B768" s="20">
        <v>45174</v>
      </c>
    </row>
    <row r="769" spans="2:2">
      <c r="B769" s="20">
        <v>45175</v>
      </c>
    </row>
    <row r="770" spans="2:2">
      <c r="B770" s="20">
        <v>45176</v>
      </c>
    </row>
    <row r="771" spans="2:2">
      <c r="B771" s="20">
        <v>45177</v>
      </c>
    </row>
    <row r="772" spans="2:2">
      <c r="B772" s="20">
        <v>45178</v>
      </c>
    </row>
    <row r="773" spans="2:2">
      <c r="B773" s="20">
        <v>45179</v>
      </c>
    </row>
    <row r="774" spans="2:2">
      <c r="B774" s="20">
        <v>45180</v>
      </c>
    </row>
    <row r="775" spans="2:2">
      <c r="B775" s="20">
        <v>45181</v>
      </c>
    </row>
    <row r="776" spans="2:2">
      <c r="B776" s="20">
        <v>45182</v>
      </c>
    </row>
    <row r="777" spans="2:2">
      <c r="B777" s="20">
        <v>45183</v>
      </c>
    </row>
    <row r="778" spans="2:2">
      <c r="B778" s="20">
        <v>45184</v>
      </c>
    </row>
    <row r="779" spans="2:2">
      <c r="B779" s="20">
        <v>45185</v>
      </c>
    </row>
    <row r="780" spans="2:2">
      <c r="B780" s="20">
        <v>45186</v>
      </c>
    </row>
    <row r="781" spans="2:2">
      <c r="B781" s="20">
        <v>45187</v>
      </c>
    </row>
    <row r="782" spans="2:2">
      <c r="B782" s="20">
        <v>45188</v>
      </c>
    </row>
    <row r="783" spans="2:2">
      <c r="B783" s="20">
        <v>45189</v>
      </c>
    </row>
    <row r="784" spans="2:2">
      <c r="B784" s="20">
        <v>45190</v>
      </c>
    </row>
    <row r="785" spans="2:2">
      <c r="B785" s="20">
        <v>45191</v>
      </c>
    </row>
    <row r="786" spans="2:2">
      <c r="B786" s="20">
        <v>45192</v>
      </c>
    </row>
    <row r="787" spans="2:2">
      <c r="B787" s="20">
        <v>45193</v>
      </c>
    </row>
    <row r="788" spans="2:2">
      <c r="B788" s="20">
        <v>45194</v>
      </c>
    </row>
    <row r="789" spans="2:2">
      <c r="B789" s="20">
        <v>45195</v>
      </c>
    </row>
    <row r="790" spans="2:2">
      <c r="B790" s="20">
        <v>45196</v>
      </c>
    </row>
    <row r="791" spans="2:2">
      <c r="B791" s="20">
        <v>45197</v>
      </c>
    </row>
    <row r="792" spans="2:2">
      <c r="B792" s="20">
        <v>45198</v>
      </c>
    </row>
    <row r="793" spans="2:2">
      <c r="B793" s="20">
        <v>45199</v>
      </c>
    </row>
    <row r="794" spans="2:2">
      <c r="B794" s="20">
        <v>45139</v>
      </c>
    </row>
    <row r="795" spans="2:2">
      <c r="B795" s="20">
        <v>45140</v>
      </c>
    </row>
    <row r="796" spans="2:2">
      <c r="B796" s="20">
        <v>45141</v>
      </c>
    </row>
    <row r="797" spans="2:2">
      <c r="B797" s="20">
        <v>45142</v>
      </c>
    </row>
    <row r="798" spans="2:2">
      <c r="B798" s="20">
        <v>45143</v>
      </c>
    </row>
    <row r="799" spans="2:2">
      <c r="B799" s="20">
        <v>45144</v>
      </c>
    </row>
    <row r="800" spans="2:2">
      <c r="B800" s="20">
        <v>45145</v>
      </c>
    </row>
    <row r="801" spans="2:2">
      <c r="B801" s="20">
        <v>45146</v>
      </c>
    </row>
    <row r="802" spans="2:2">
      <c r="B802" s="20">
        <v>45147</v>
      </c>
    </row>
    <row r="803" spans="2:2">
      <c r="B803" s="20">
        <v>45148</v>
      </c>
    </row>
    <row r="804" spans="2:2">
      <c r="B804" s="20">
        <v>45149</v>
      </c>
    </row>
    <row r="805" spans="2:2">
      <c r="B805" s="20">
        <v>45150</v>
      </c>
    </row>
    <row r="806" spans="2:2">
      <c r="B806" s="20">
        <v>45151</v>
      </c>
    </row>
    <row r="807" spans="2:2">
      <c r="B807" s="20">
        <v>45152</v>
      </c>
    </row>
    <row r="808" spans="2:2">
      <c r="B808" s="20">
        <v>45153</v>
      </c>
    </row>
    <row r="809" spans="2:2">
      <c r="B809" s="20">
        <v>45154</v>
      </c>
    </row>
    <row r="810" spans="2:2">
      <c r="B810" s="20">
        <v>45155</v>
      </c>
    </row>
    <row r="811" spans="2:2">
      <c r="B811" s="20">
        <v>45156</v>
      </c>
    </row>
    <row r="812" spans="2:2">
      <c r="B812" s="20">
        <v>45157</v>
      </c>
    </row>
    <row r="813" spans="2:2">
      <c r="B813" s="20">
        <v>45158</v>
      </c>
    </row>
    <row r="814" spans="2:2">
      <c r="B814" s="20">
        <v>45159</v>
      </c>
    </row>
    <row r="815" spans="2:2">
      <c r="B815" s="20">
        <v>45160</v>
      </c>
    </row>
    <row r="816" spans="2:2">
      <c r="B816" s="20">
        <v>45161</v>
      </c>
    </row>
    <row r="817" spans="2:2">
      <c r="B817" s="20">
        <v>45162</v>
      </c>
    </row>
    <row r="818" spans="2:2">
      <c r="B818" s="20">
        <v>45163</v>
      </c>
    </row>
    <row r="819" spans="2:2">
      <c r="B819" s="20">
        <v>45164</v>
      </c>
    </row>
    <row r="820" spans="2:2">
      <c r="B820" s="20">
        <v>45165</v>
      </c>
    </row>
    <row r="821" spans="2:2">
      <c r="B821" s="20">
        <v>45166</v>
      </c>
    </row>
    <row r="822" spans="2:2">
      <c r="B822" s="20">
        <v>45167</v>
      </c>
    </row>
    <row r="823" spans="2:2">
      <c r="B823" s="20">
        <v>45168</v>
      </c>
    </row>
    <row r="824" spans="2:2">
      <c r="B824" s="20">
        <v>45169</v>
      </c>
    </row>
    <row r="825" spans="2:2">
      <c r="B825" s="20">
        <v>45108</v>
      </c>
    </row>
    <row r="826" spans="2:2">
      <c r="B826" s="20">
        <v>45109</v>
      </c>
    </row>
    <row r="827" spans="2:2">
      <c r="B827" s="20">
        <v>45110</v>
      </c>
    </row>
    <row r="828" spans="2:2">
      <c r="B828" s="20">
        <v>45111</v>
      </c>
    </row>
    <row r="829" spans="2:2">
      <c r="B829" s="20">
        <v>45112</v>
      </c>
    </row>
    <row r="830" spans="2:2">
      <c r="B830" s="20">
        <v>45113</v>
      </c>
    </row>
    <row r="831" spans="2:2">
      <c r="B831" s="20">
        <v>45114</v>
      </c>
    </row>
    <row r="832" spans="2:2">
      <c r="B832" s="20">
        <v>45115</v>
      </c>
    </row>
    <row r="833" spans="2:2">
      <c r="B833" s="20">
        <v>45116</v>
      </c>
    </row>
    <row r="834" spans="2:2">
      <c r="B834" s="20">
        <v>45117</v>
      </c>
    </row>
    <row r="835" spans="2:2">
      <c r="B835" s="20">
        <v>45118</v>
      </c>
    </row>
    <row r="836" spans="2:2">
      <c r="B836" s="20">
        <v>45119</v>
      </c>
    </row>
    <row r="837" spans="2:2">
      <c r="B837" s="20">
        <v>45120</v>
      </c>
    </row>
    <row r="838" spans="2:2">
      <c r="B838" s="20">
        <v>45121</v>
      </c>
    </row>
    <row r="839" spans="2:2">
      <c r="B839" s="20">
        <v>45122</v>
      </c>
    </row>
    <row r="840" spans="2:2">
      <c r="B840" s="20">
        <v>45123</v>
      </c>
    </row>
    <row r="841" spans="2:2">
      <c r="B841" s="20">
        <v>45124</v>
      </c>
    </row>
    <row r="842" spans="2:2">
      <c r="B842" s="20">
        <v>45125</v>
      </c>
    </row>
    <row r="843" spans="2:2">
      <c r="B843" s="20">
        <v>45126</v>
      </c>
    </row>
    <row r="844" spans="2:2">
      <c r="B844" s="20">
        <v>45127</v>
      </c>
    </row>
    <row r="845" spans="2:2">
      <c r="B845" s="20">
        <v>45128</v>
      </c>
    </row>
    <row r="846" spans="2:2">
      <c r="B846" s="20">
        <v>45129</v>
      </c>
    </row>
    <row r="847" spans="2:2">
      <c r="B847" s="20">
        <v>45130</v>
      </c>
    </row>
    <row r="848" spans="2:2">
      <c r="B848" s="20">
        <v>45131</v>
      </c>
    </row>
    <row r="849" spans="2:2">
      <c r="B849" s="20">
        <v>45132</v>
      </c>
    </row>
    <row r="850" spans="2:2">
      <c r="B850" s="20">
        <v>45133</v>
      </c>
    </row>
    <row r="851" spans="2:2">
      <c r="B851" s="20">
        <v>45134</v>
      </c>
    </row>
    <row r="852" spans="2:2">
      <c r="B852" s="20">
        <v>45135</v>
      </c>
    </row>
    <row r="853" spans="2:2">
      <c r="B853" s="20">
        <v>45136</v>
      </c>
    </row>
    <row r="854" spans="2:2">
      <c r="B854" s="20">
        <v>45137</v>
      </c>
    </row>
    <row r="855" spans="2:2">
      <c r="B855" s="20">
        <v>45138</v>
      </c>
    </row>
    <row r="856" spans="2:2">
      <c r="B856" s="20">
        <v>45078</v>
      </c>
    </row>
    <row r="857" spans="2:2">
      <c r="B857" s="20">
        <v>45079</v>
      </c>
    </row>
    <row r="858" spans="2:2">
      <c r="B858" s="20">
        <v>45080</v>
      </c>
    </row>
    <row r="859" spans="2:2">
      <c r="B859" s="20">
        <v>45081</v>
      </c>
    </row>
    <row r="860" spans="2:2">
      <c r="B860" s="20">
        <v>45082</v>
      </c>
    </row>
    <row r="861" spans="2:2">
      <c r="B861" s="20">
        <v>45083</v>
      </c>
    </row>
    <row r="862" spans="2:2">
      <c r="B862" s="20">
        <v>45084</v>
      </c>
    </row>
    <row r="863" spans="2:2">
      <c r="B863" s="20">
        <v>45085</v>
      </c>
    </row>
    <row r="864" spans="2:2">
      <c r="B864" s="20">
        <v>45086</v>
      </c>
    </row>
    <row r="865" spans="2:2">
      <c r="B865" s="20">
        <v>45087</v>
      </c>
    </row>
    <row r="866" spans="2:2">
      <c r="B866" s="20">
        <v>45088</v>
      </c>
    </row>
    <row r="867" spans="2:2">
      <c r="B867" s="20">
        <v>45089</v>
      </c>
    </row>
    <row r="868" spans="2:2">
      <c r="B868" s="20">
        <v>45090</v>
      </c>
    </row>
    <row r="869" spans="2:2">
      <c r="B869" s="20">
        <v>45091</v>
      </c>
    </row>
    <row r="870" spans="2:2">
      <c r="B870" s="20">
        <v>45092</v>
      </c>
    </row>
    <row r="871" spans="2:2">
      <c r="B871" s="20">
        <v>45093</v>
      </c>
    </row>
    <row r="872" spans="2:2">
      <c r="B872" s="20">
        <v>45094</v>
      </c>
    </row>
    <row r="873" spans="2:2">
      <c r="B873" s="20">
        <v>45095</v>
      </c>
    </row>
    <row r="874" spans="2:2">
      <c r="B874" s="20">
        <v>45096</v>
      </c>
    </row>
    <row r="875" spans="2:2">
      <c r="B875" s="20">
        <v>45097</v>
      </c>
    </row>
    <row r="876" spans="2:2">
      <c r="B876" s="20">
        <v>45098</v>
      </c>
    </row>
    <row r="877" spans="2:2">
      <c r="B877" s="20">
        <v>45099</v>
      </c>
    </row>
    <row r="878" spans="2:2">
      <c r="B878" s="20">
        <v>45100</v>
      </c>
    </row>
    <row r="879" spans="2:2">
      <c r="B879" s="20">
        <v>45101</v>
      </c>
    </row>
    <row r="880" spans="2:2">
      <c r="B880" s="20">
        <v>45102</v>
      </c>
    </row>
    <row r="881" spans="2:2">
      <c r="B881" s="20">
        <v>45103</v>
      </c>
    </row>
    <row r="882" spans="2:2">
      <c r="B882" s="20">
        <v>45104</v>
      </c>
    </row>
    <row r="883" spans="2:2">
      <c r="B883" s="20">
        <v>45105</v>
      </c>
    </row>
    <row r="884" spans="2:2">
      <c r="B884" s="20">
        <v>45106</v>
      </c>
    </row>
    <row r="885" spans="2:2">
      <c r="B885" s="20">
        <v>45107</v>
      </c>
    </row>
    <row r="886" spans="2:2">
      <c r="B886" s="20">
        <v>45047</v>
      </c>
    </row>
    <row r="887" spans="2:2">
      <c r="B887" s="20">
        <v>45048</v>
      </c>
    </row>
    <row r="888" spans="2:2">
      <c r="B888" s="20">
        <v>45049</v>
      </c>
    </row>
    <row r="889" spans="2:2">
      <c r="B889" s="20">
        <v>45050</v>
      </c>
    </row>
    <row r="890" spans="2:2">
      <c r="B890" s="20">
        <v>45051</v>
      </c>
    </row>
    <row r="891" spans="2:2">
      <c r="B891" s="20">
        <v>45052</v>
      </c>
    </row>
    <row r="892" spans="2:2">
      <c r="B892" s="20">
        <v>45053</v>
      </c>
    </row>
    <row r="893" spans="2:2">
      <c r="B893" s="20">
        <v>45054</v>
      </c>
    </row>
    <row r="894" spans="2:2">
      <c r="B894" s="20">
        <v>45055</v>
      </c>
    </row>
    <row r="895" spans="2:2">
      <c r="B895" s="20">
        <v>45056</v>
      </c>
    </row>
    <row r="896" spans="2:2">
      <c r="B896" s="20">
        <v>45057</v>
      </c>
    </row>
    <row r="897" spans="2:2">
      <c r="B897" s="20">
        <v>45058</v>
      </c>
    </row>
    <row r="898" spans="2:2">
      <c r="B898" s="20">
        <v>45059</v>
      </c>
    </row>
    <row r="899" spans="2:2">
      <c r="B899" s="20">
        <v>45060</v>
      </c>
    </row>
    <row r="900" spans="2:2">
      <c r="B900" s="20">
        <v>45061</v>
      </c>
    </row>
    <row r="901" spans="2:2">
      <c r="B901" s="20">
        <v>45062</v>
      </c>
    </row>
    <row r="902" spans="2:2">
      <c r="B902" s="20">
        <v>45063</v>
      </c>
    </row>
    <row r="903" spans="2:2">
      <c r="B903" s="20">
        <v>45064</v>
      </c>
    </row>
    <row r="904" spans="2:2">
      <c r="B904" s="20">
        <v>45065</v>
      </c>
    </row>
    <row r="905" spans="2:2">
      <c r="B905" s="20">
        <v>45066</v>
      </c>
    </row>
    <row r="906" spans="2:2">
      <c r="B906" s="20">
        <v>45067</v>
      </c>
    </row>
    <row r="907" spans="2:2">
      <c r="B907" s="20">
        <v>45068</v>
      </c>
    </row>
    <row r="908" spans="2:2">
      <c r="B908" s="20">
        <v>45069</v>
      </c>
    </row>
    <row r="909" spans="2:2">
      <c r="B909" s="20">
        <v>45070</v>
      </c>
    </row>
    <row r="910" spans="2:2">
      <c r="B910" s="20">
        <v>45071</v>
      </c>
    </row>
    <row r="911" spans="2:2">
      <c r="B911" s="20">
        <v>45072</v>
      </c>
    </row>
    <row r="912" spans="2:2">
      <c r="B912" s="20">
        <v>45073</v>
      </c>
    </row>
    <row r="913" spans="2:2">
      <c r="B913" s="20">
        <v>45074</v>
      </c>
    </row>
    <row r="914" spans="2:2">
      <c r="B914" s="20">
        <v>45075</v>
      </c>
    </row>
    <row r="915" spans="2:2">
      <c r="B915" s="20">
        <v>45076</v>
      </c>
    </row>
    <row r="916" spans="2:2">
      <c r="B916" s="20">
        <v>45077</v>
      </c>
    </row>
    <row r="917" spans="2:2">
      <c r="B917" s="20">
        <v>45017</v>
      </c>
    </row>
    <row r="918" spans="2:2">
      <c r="B918" s="20">
        <v>45018</v>
      </c>
    </row>
    <row r="919" spans="2:2">
      <c r="B919" s="20">
        <v>45019</v>
      </c>
    </row>
    <row r="920" spans="2:2">
      <c r="B920" s="20">
        <v>45020</v>
      </c>
    </row>
    <row r="921" spans="2:2">
      <c r="B921" s="20">
        <v>45021</v>
      </c>
    </row>
    <row r="922" spans="2:2">
      <c r="B922" s="20">
        <v>45022</v>
      </c>
    </row>
    <row r="923" spans="2:2">
      <c r="B923" s="20">
        <v>45023</v>
      </c>
    </row>
    <row r="924" spans="2:2">
      <c r="B924" s="20">
        <v>45024</v>
      </c>
    </row>
    <row r="925" spans="2:2">
      <c r="B925" s="20">
        <v>45025</v>
      </c>
    </row>
    <row r="926" spans="2:2">
      <c r="B926" s="20">
        <v>45026</v>
      </c>
    </row>
    <row r="927" spans="2:2">
      <c r="B927" s="20">
        <v>45027</v>
      </c>
    </row>
    <row r="928" spans="2:2">
      <c r="B928" s="20">
        <v>45028</v>
      </c>
    </row>
    <row r="929" spans="2:2">
      <c r="B929" s="20">
        <v>45029</v>
      </c>
    </row>
    <row r="930" spans="2:2">
      <c r="B930" s="20">
        <v>45030</v>
      </c>
    </row>
    <row r="931" spans="2:2">
      <c r="B931" s="20">
        <v>45031</v>
      </c>
    </row>
    <row r="932" spans="2:2">
      <c r="B932" s="20">
        <v>45032</v>
      </c>
    </row>
    <row r="933" spans="2:2">
      <c r="B933" s="20">
        <v>45033</v>
      </c>
    </row>
    <row r="934" spans="2:2">
      <c r="B934" s="20">
        <v>45034</v>
      </c>
    </row>
    <row r="935" spans="2:2">
      <c r="B935" s="20">
        <v>45035</v>
      </c>
    </row>
    <row r="936" spans="2:2">
      <c r="B936" s="20">
        <v>45036</v>
      </c>
    </row>
    <row r="937" spans="2:2">
      <c r="B937" s="20">
        <v>45037</v>
      </c>
    </row>
    <row r="938" spans="2:2">
      <c r="B938" s="20">
        <v>45038</v>
      </c>
    </row>
    <row r="939" spans="2:2">
      <c r="B939" s="20">
        <v>45039</v>
      </c>
    </row>
    <row r="940" spans="2:2">
      <c r="B940" s="20">
        <v>45040</v>
      </c>
    </row>
    <row r="941" spans="2:2">
      <c r="B941" s="20">
        <v>45041</v>
      </c>
    </row>
    <row r="942" spans="2:2">
      <c r="B942" s="20">
        <v>45042</v>
      </c>
    </row>
    <row r="943" spans="2:2">
      <c r="B943" s="20">
        <v>45043</v>
      </c>
    </row>
    <row r="944" spans="2:2">
      <c r="B944" s="20">
        <v>45044</v>
      </c>
    </row>
    <row r="945" spans="2:2">
      <c r="B945" s="20">
        <v>45045</v>
      </c>
    </row>
    <row r="946" spans="2:2">
      <c r="B946" s="20">
        <v>45046</v>
      </c>
    </row>
    <row r="947" spans="2:2">
      <c r="B947" s="20">
        <v>44986</v>
      </c>
    </row>
    <row r="948" spans="2:2">
      <c r="B948" s="20">
        <v>44987</v>
      </c>
    </row>
    <row r="949" spans="2:2">
      <c r="B949" s="20">
        <v>44988</v>
      </c>
    </row>
    <row r="950" spans="2:2">
      <c r="B950" s="20">
        <v>44989</v>
      </c>
    </row>
    <row r="951" spans="2:2">
      <c r="B951" s="20">
        <v>44990</v>
      </c>
    </row>
    <row r="952" spans="2:2">
      <c r="B952" s="20">
        <v>44991</v>
      </c>
    </row>
    <row r="953" spans="2:2">
      <c r="B953" s="20">
        <v>44992</v>
      </c>
    </row>
    <row r="954" spans="2:2">
      <c r="B954" s="20">
        <v>44993</v>
      </c>
    </row>
    <row r="955" spans="2:2">
      <c r="B955" s="20">
        <v>44994</v>
      </c>
    </row>
    <row r="956" spans="2:2">
      <c r="B956" s="20">
        <v>44995</v>
      </c>
    </row>
    <row r="957" spans="2:2">
      <c r="B957" s="20">
        <v>44996</v>
      </c>
    </row>
    <row r="958" spans="2:2">
      <c r="B958" s="20">
        <v>44997</v>
      </c>
    </row>
    <row r="959" spans="2:2">
      <c r="B959" s="20">
        <v>44998</v>
      </c>
    </row>
    <row r="960" spans="2:2">
      <c r="B960" s="20">
        <v>44999</v>
      </c>
    </row>
    <row r="961" spans="2:2">
      <c r="B961" s="20">
        <v>45000</v>
      </c>
    </row>
    <row r="962" spans="2:2">
      <c r="B962" s="20">
        <v>45001</v>
      </c>
    </row>
    <row r="963" spans="2:2">
      <c r="B963" s="20">
        <v>45002</v>
      </c>
    </row>
    <row r="964" spans="2:2">
      <c r="B964" s="20">
        <v>45003</v>
      </c>
    </row>
    <row r="965" spans="2:2">
      <c r="B965" s="20">
        <v>45004</v>
      </c>
    </row>
    <row r="966" spans="2:2">
      <c r="B966" s="20">
        <v>45005</v>
      </c>
    </row>
    <row r="967" spans="2:2">
      <c r="B967" s="20">
        <v>45006</v>
      </c>
    </row>
    <row r="968" spans="2:2">
      <c r="B968" s="20">
        <v>45007</v>
      </c>
    </row>
    <row r="969" spans="2:2">
      <c r="B969" s="20">
        <v>45008</v>
      </c>
    </row>
    <row r="970" spans="2:2">
      <c r="B970" s="20">
        <v>45009</v>
      </c>
    </row>
    <row r="971" spans="2:2">
      <c r="B971" s="20">
        <v>45010</v>
      </c>
    </row>
    <row r="972" spans="2:2">
      <c r="B972" s="20">
        <v>45011</v>
      </c>
    </row>
    <row r="973" spans="2:2">
      <c r="B973" s="20">
        <v>45012</v>
      </c>
    </row>
    <row r="974" spans="2:2">
      <c r="B974" s="20">
        <v>45013</v>
      </c>
    </row>
    <row r="975" spans="2:2">
      <c r="B975" s="20">
        <v>45014</v>
      </c>
    </row>
    <row r="976" spans="2:2">
      <c r="B976" s="20">
        <v>45015</v>
      </c>
    </row>
    <row r="977" spans="2:2">
      <c r="B977" s="20">
        <v>45016</v>
      </c>
    </row>
    <row r="978" spans="2:2">
      <c r="B978" s="20">
        <v>44958</v>
      </c>
    </row>
    <row r="979" spans="2:2">
      <c r="B979" s="20">
        <v>44959</v>
      </c>
    </row>
    <row r="980" spans="2:2">
      <c r="B980" s="20">
        <v>44960</v>
      </c>
    </row>
    <row r="981" spans="2:2">
      <c r="B981" s="20">
        <v>44961</v>
      </c>
    </row>
    <row r="982" spans="2:2">
      <c r="B982" s="20">
        <v>44962</v>
      </c>
    </row>
    <row r="983" spans="2:2">
      <c r="B983" s="20">
        <v>44963</v>
      </c>
    </row>
    <row r="984" spans="2:2">
      <c r="B984" s="20">
        <v>44964</v>
      </c>
    </row>
    <row r="985" spans="2:2">
      <c r="B985" s="20">
        <v>44965</v>
      </c>
    </row>
    <row r="986" spans="2:2">
      <c r="B986" s="20">
        <v>44966</v>
      </c>
    </row>
    <row r="987" spans="2:2">
      <c r="B987" s="20">
        <v>44967</v>
      </c>
    </row>
    <row r="988" spans="2:2">
      <c r="B988" s="20">
        <v>44968</v>
      </c>
    </row>
    <row r="989" spans="2:2">
      <c r="B989" s="20">
        <v>44969</v>
      </c>
    </row>
    <row r="990" spans="2:2">
      <c r="B990" s="20">
        <v>44970</v>
      </c>
    </row>
    <row r="991" spans="2:2">
      <c r="B991" s="20">
        <v>44971</v>
      </c>
    </row>
    <row r="992" spans="2:2">
      <c r="B992" s="20">
        <v>44972</v>
      </c>
    </row>
    <row r="993" spans="2:2">
      <c r="B993" s="20">
        <v>44973</v>
      </c>
    </row>
    <row r="994" spans="2:2">
      <c r="B994" s="20">
        <v>44974</v>
      </c>
    </row>
    <row r="995" spans="2:2">
      <c r="B995" s="20">
        <v>44975</v>
      </c>
    </row>
    <row r="996" spans="2:2">
      <c r="B996" s="20">
        <v>44976</v>
      </c>
    </row>
    <row r="997" spans="2:2">
      <c r="B997" s="20">
        <v>44977</v>
      </c>
    </row>
    <row r="998" spans="2:2">
      <c r="B998" s="20">
        <v>44978</v>
      </c>
    </row>
    <row r="999" spans="2:2">
      <c r="B999" s="20">
        <v>44979</v>
      </c>
    </row>
    <row r="1000" spans="2:2">
      <c r="B1000" s="20">
        <v>44980</v>
      </c>
    </row>
    <row r="1001" spans="2:2">
      <c r="B1001" s="20">
        <v>44981</v>
      </c>
    </row>
    <row r="1002" spans="2:2">
      <c r="B1002" s="20">
        <v>44982</v>
      </c>
    </row>
    <row r="1003" spans="2:2">
      <c r="B1003" s="20">
        <v>44983</v>
      </c>
    </row>
    <row r="1004" spans="2:2">
      <c r="B1004" s="20">
        <v>44984</v>
      </c>
    </row>
    <row r="1005" spans="2:2">
      <c r="B1005" s="20">
        <v>44985</v>
      </c>
    </row>
    <row r="1006" spans="2:2">
      <c r="B1006" s="20">
        <v>44927</v>
      </c>
    </row>
    <row r="1007" spans="2:2">
      <c r="B1007" s="20">
        <v>44928</v>
      </c>
    </row>
    <row r="1008" spans="2:2">
      <c r="B1008" s="20">
        <v>44929</v>
      </c>
    </row>
    <row r="1009" spans="2:2">
      <c r="B1009" s="20">
        <v>44930</v>
      </c>
    </row>
    <row r="1010" spans="2:2">
      <c r="B1010" s="20">
        <v>44931</v>
      </c>
    </row>
    <row r="1011" spans="2:2">
      <c r="B1011" s="20">
        <v>44932</v>
      </c>
    </row>
    <row r="1012" spans="2:2">
      <c r="B1012" s="20">
        <v>44933</v>
      </c>
    </row>
    <row r="1013" spans="2:2">
      <c r="B1013" s="20">
        <v>44934</v>
      </c>
    </row>
    <row r="1014" spans="2:2">
      <c r="B1014" s="20">
        <v>44935</v>
      </c>
    </row>
    <row r="1015" spans="2:2">
      <c r="B1015" s="20">
        <v>44936</v>
      </c>
    </row>
    <row r="1016" spans="2:2">
      <c r="B1016" s="20">
        <v>44937</v>
      </c>
    </row>
    <row r="1017" spans="2:2">
      <c r="B1017" s="20">
        <v>44938</v>
      </c>
    </row>
    <row r="1018" spans="2:2">
      <c r="B1018" s="20">
        <v>44939</v>
      </c>
    </row>
    <row r="1019" spans="2:2">
      <c r="B1019" s="20">
        <v>44940</v>
      </c>
    </row>
    <row r="1020" spans="2:2">
      <c r="B1020" s="20">
        <v>44941</v>
      </c>
    </row>
    <row r="1021" spans="2:2">
      <c r="B1021" s="20">
        <v>44942</v>
      </c>
    </row>
    <row r="1022" spans="2:2">
      <c r="B1022" s="20">
        <v>44943</v>
      </c>
    </row>
    <row r="1023" spans="2:2">
      <c r="B1023" s="20">
        <v>44944</v>
      </c>
    </row>
    <row r="1024" spans="2:2">
      <c r="B1024" s="20">
        <v>44945</v>
      </c>
    </row>
    <row r="1025" spans="2:2">
      <c r="B1025" s="20">
        <v>44946</v>
      </c>
    </row>
    <row r="1026" spans="2:2">
      <c r="B1026" s="20">
        <v>44947</v>
      </c>
    </row>
    <row r="1027" spans="2:2">
      <c r="B1027" s="20">
        <v>44948</v>
      </c>
    </row>
    <row r="1028" spans="2:2">
      <c r="B1028" s="20">
        <v>44949</v>
      </c>
    </row>
    <row r="1029" spans="2:2">
      <c r="B1029" s="20">
        <v>44950</v>
      </c>
    </row>
    <row r="1030" spans="2:2">
      <c r="B1030" s="20">
        <v>44951</v>
      </c>
    </row>
    <row r="1031" spans="2:2">
      <c r="B1031" s="20">
        <v>44952</v>
      </c>
    </row>
    <row r="1032" spans="2:2">
      <c r="B1032" s="20">
        <v>44953</v>
      </c>
    </row>
    <row r="1033" spans="2:2">
      <c r="B1033" s="20">
        <v>44954</v>
      </c>
    </row>
    <row r="1034" spans="2:2">
      <c r="B1034" s="20">
        <v>44955</v>
      </c>
    </row>
    <row r="1035" spans="2:2">
      <c r="B1035" s="20">
        <v>44956</v>
      </c>
    </row>
    <row r="1036" spans="2:2">
      <c r="B1036" s="20">
        <v>44957</v>
      </c>
    </row>
  </sheetData>
  <sheetProtection algorithmName="SHA-512" hashValue="WPbAzHWN26NjVRQeCc0+fBLsb6tAXmSOqmQBiMi0nU//voqMtiwIB9ttU3iCJjJcq1fjZRLqSek/xmTUHQCCcg==" saltValue="VRb3i6jA+Ecy3XsOq2qqlg==" spinCount="100000" sheet="1" objects="1" scenarios="1"/>
  <autoFilter ref="B1:B32" xr:uid="{F119F313-BDCE-4A32-9DB3-C7D7A62BA25A}">
    <sortState ref="B2:B32">
      <sortCondition ref="B1:B32"/>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dimension ref="A1:H1091"/>
  <sheetViews>
    <sheetView topLeftCell="A870" workbookViewId="0">
      <selection activeCell="D887" sqref="D887"/>
    </sheetView>
  </sheetViews>
  <sheetFormatPr baseColWidth="10" defaultColWidth="11.375" defaultRowHeight="14.25"/>
  <cols>
    <col min="1" max="1" width="12.125" bestFit="1" customWidth="1"/>
    <col min="2" max="2" width="21.625" customWidth="1"/>
    <col min="3" max="3" width="14.625" customWidth="1"/>
    <col min="6" max="6" width="34.375" bestFit="1" customWidth="1"/>
  </cols>
  <sheetData>
    <row r="1" spans="1:8" ht="15">
      <c r="A1" t="s">
        <v>1</v>
      </c>
      <c r="B1" t="s">
        <v>2</v>
      </c>
      <c r="C1" t="s">
        <v>3</v>
      </c>
      <c r="D1" s="31" t="s">
        <v>4</v>
      </c>
      <c r="E1" s="31" t="s">
        <v>5</v>
      </c>
      <c r="F1" s="31" t="s">
        <v>6</v>
      </c>
      <c r="G1" s="100">
        <v>1</v>
      </c>
      <c r="H1" s="100" t="s">
        <v>7</v>
      </c>
    </row>
    <row r="2" spans="1:8" ht="15">
      <c r="A2" s="452" t="s">
        <v>8</v>
      </c>
      <c r="B2" s="20">
        <v>45965</v>
      </c>
      <c r="C2" t="s">
        <v>9</v>
      </c>
      <c r="D2" s="31">
        <v>1</v>
      </c>
      <c r="E2" s="31">
        <v>1</v>
      </c>
      <c r="F2" s="31" t="s">
        <v>10</v>
      </c>
      <c r="G2" s="100">
        <v>4</v>
      </c>
      <c r="H2" s="100" t="s">
        <v>11</v>
      </c>
    </row>
    <row r="3" spans="1:8" ht="15">
      <c r="A3" s="452" t="s">
        <v>12</v>
      </c>
      <c r="B3" s="20">
        <v>45971</v>
      </c>
      <c r="C3" t="s">
        <v>13</v>
      </c>
      <c r="D3" s="31">
        <v>2</v>
      </c>
      <c r="E3" s="31">
        <v>2</v>
      </c>
      <c r="F3" s="31" t="s">
        <v>14</v>
      </c>
      <c r="G3" s="100">
        <v>8</v>
      </c>
      <c r="H3" s="100" t="s">
        <v>15</v>
      </c>
    </row>
    <row r="4" spans="1:8" ht="15">
      <c r="A4" s="452" t="s">
        <v>16</v>
      </c>
      <c r="B4" s="20">
        <v>45972</v>
      </c>
      <c r="C4" t="s">
        <v>17</v>
      </c>
      <c r="D4" s="31">
        <v>3</v>
      </c>
      <c r="E4" s="31">
        <v>3</v>
      </c>
      <c r="G4" s="100"/>
      <c r="H4" s="100" t="s">
        <v>18</v>
      </c>
    </row>
    <row r="5" spans="1:8">
      <c r="A5" s="452" t="s">
        <v>19</v>
      </c>
      <c r="B5" s="20">
        <v>45992</v>
      </c>
      <c r="C5" t="s">
        <v>20</v>
      </c>
      <c r="D5" s="31">
        <v>4</v>
      </c>
      <c r="E5" s="31">
        <v>4</v>
      </c>
    </row>
    <row r="6" spans="1:8">
      <c r="A6" s="452" t="s">
        <v>21</v>
      </c>
      <c r="C6" t="s">
        <v>22</v>
      </c>
      <c r="D6" s="31">
        <v>5</v>
      </c>
      <c r="E6" s="31">
        <v>5</v>
      </c>
    </row>
    <row r="7" spans="1:8">
      <c r="A7" s="452" t="s">
        <v>23</v>
      </c>
      <c r="C7" t="s">
        <v>24</v>
      </c>
      <c r="D7" s="31">
        <v>6</v>
      </c>
      <c r="E7" s="31">
        <v>6</v>
      </c>
    </row>
    <row r="8" spans="1:8">
      <c r="A8" s="452" t="s">
        <v>25</v>
      </c>
      <c r="C8" t="s">
        <v>26</v>
      </c>
      <c r="D8" s="31">
        <v>7</v>
      </c>
      <c r="E8" s="31">
        <v>7</v>
      </c>
    </row>
    <row r="9" spans="1:8">
      <c r="A9" s="452" t="s">
        <v>27</v>
      </c>
      <c r="C9" t="s">
        <v>28</v>
      </c>
      <c r="D9" s="31">
        <v>8</v>
      </c>
      <c r="E9" s="31">
        <v>8</v>
      </c>
    </row>
    <row r="10" spans="1:8">
      <c r="A10" s="452" t="s">
        <v>29</v>
      </c>
      <c r="C10" t="s">
        <v>30</v>
      </c>
      <c r="D10" s="31">
        <v>9</v>
      </c>
      <c r="E10" s="31">
        <v>9</v>
      </c>
    </row>
    <row r="11" spans="1:8">
      <c r="A11" s="452" t="s">
        <v>31</v>
      </c>
      <c r="C11" t="s">
        <v>32</v>
      </c>
      <c r="D11" s="31">
        <v>10</v>
      </c>
      <c r="E11" s="31">
        <v>10</v>
      </c>
    </row>
    <row r="12" spans="1:8">
      <c r="A12" s="452" t="s">
        <v>33</v>
      </c>
      <c r="C12" t="s">
        <v>34</v>
      </c>
      <c r="D12" s="31">
        <v>11</v>
      </c>
      <c r="E12" s="31">
        <v>11</v>
      </c>
    </row>
    <row r="13" spans="1:8">
      <c r="A13" s="452" t="s">
        <v>35</v>
      </c>
      <c r="C13" t="s">
        <v>36</v>
      </c>
      <c r="D13" s="31">
        <v>12</v>
      </c>
      <c r="E13" s="31">
        <v>12</v>
      </c>
    </row>
    <row r="14" spans="1:8">
      <c r="A14" s="452" t="s">
        <v>37</v>
      </c>
      <c r="D14" s="31">
        <v>13</v>
      </c>
      <c r="E14" s="31">
        <v>13</v>
      </c>
    </row>
    <row r="15" spans="1:8">
      <c r="A15" s="452" t="s">
        <v>38</v>
      </c>
      <c r="D15" s="31">
        <v>14</v>
      </c>
      <c r="E15" s="31">
        <v>14</v>
      </c>
    </row>
    <row r="16" spans="1:8">
      <c r="A16" s="452" t="s">
        <v>39</v>
      </c>
      <c r="D16" s="31">
        <v>15</v>
      </c>
      <c r="E16" s="31">
        <v>15</v>
      </c>
    </row>
    <row r="17" spans="1:5">
      <c r="A17" s="452" t="s">
        <v>40</v>
      </c>
      <c r="B17" s="20"/>
      <c r="D17" s="31">
        <v>16</v>
      </c>
      <c r="E17" s="31">
        <v>16</v>
      </c>
    </row>
    <row r="18" spans="1:5">
      <c r="A18" s="452" t="s">
        <v>41</v>
      </c>
      <c r="B18" s="20"/>
      <c r="D18" s="31">
        <v>17</v>
      </c>
      <c r="E18" s="31">
        <v>17</v>
      </c>
    </row>
    <row r="19" spans="1:5">
      <c r="A19" s="452" t="s">
        <v>42</v>
      </c>
      <c r="B19" s="20"/>
      <c r="D19" s="31">
        <v>18</v>
      </c>
      <c r="E19" s="31">
        <v>18</v>
      </c>
    </row>
    <row r="20" spans="1:5">
      <c r="A20" s="452" t="s">
        <v>43</v>
      </c>
      <c r="B20" s="20"/>
      <c r="D20" s="31">
        <v>19</v>
      </c>
      <c r="E20" s="31">
        <v>19</v>
      </c>
    </row>
    <row r="21" spans="1:5">
      <c r="A21" s="452" t="s">
        <v>44</v>
      </c>
      <c r="B21" s="20"/>
      <c r="D21" s="31">
        <v>20</v>
      </c>
      <c r="E21" s="31">
        <v>20</v>
      </c>
    </row>
    <row r="22" spans="1:5">
      <c r="A22" s="452" t="s">
        <v>45</v>
      </c>
    </row>
    <row r="23" spans="1:5">
      <c r="A23" s="452" t="s">
        <v>46</v>
      </c>
    </row>
    <row r="24" spans="1:5">
      <c r="A24" s="452" t="s">
        <v>47</v>
      </c>
    </row>
    <row r="25" spans="1:5">
      <c r="A25" s="452" t="s">
        <v>48</v>
      </c>
    </row>
    <row r="26" spans="1:5">
      <c r="A26" s="452" t="s">
        <v>49</v>
      </c>
    </row>
    <row r="27" spans="1:5">
      <c r="A27" s="452" t="s">
        <v>50</v>
      </c>
    </row>
    <row r="28" spans="1:5">
      <c r="A28" s="452" t="s">
        <v>51</v>
      </c>
    </row>
    <row r="29" spans="1:5">
      <c r="A29" s="452" t="s">
        <v>52</v>
      </c>
    </row>
    <row r="30" spans="1:5">
      <c r="A30" s="452" t="s">
        <v>53</v>
      </c>
    </row>
    <row r="31" spans="1:5">
      <c r="A31" s="452" t="s">
        <v>54</v>
      </c>
    </row>
    <row r="32" spans="1:5">
      <c r="A32" s="452" t="s">
        <v>55</v>
      </c>
    </row>
    <row r="33" spans="1:1">
      <c r="A33" s="452" t="s">
        <v>56</v>
      </c>
    </row>
    <row r="34" spans="1:1">
      <c r="A34" s="452" t="s">
        <v>57</v>
      </c>
    </row>
    <row r="35" spans="1:1">
      <c r="A35" s="452" t="s">
        <v>58</v>
      </c>
    </row>
    <row r="36" spans="1:1">
      <c r="A36" s="452" t="s">
        <v>59</v>
      </c>
    </row>
    <row r="37" spans="1:1">
      <c r="A37" s="452" t="s">
        <v>60</v>
      </c>
    </row>
    <row r="38" spans="1:1">
      <c r="A38" s="452" t="s">
        <v>61</v>
      </c>
    </row>
    <row r="39" spans="1:1">
      <c r="A39" s="452" t="s">
        <v>62</v>
      </c>
    </row>
    <row r="40" spans="1:1">
      <c r="A40" s="452" t="s">
        <v>63</v>
      </c>
    </row>
    <row r="41" spans="1:1">
      <c r="A41" s="452" t="s">
        <v>64</v>
      </c>
    </row>
    <row r="42" spans="1:1">
      <c r="A42" s="452" t="s">
        <v>65</v>
      </c>
    </row>
    <row r="43" spans="1:1">
      <c r="A43" s="452" t="s">
        <v>66</v>
      </c>
    </row>
    <row r="44" spans="1:1">
      <c r="A44" s="452" t="s">
        <v>67</v>
      </c>
    </row>
    <row r="45" spans="1:1">
      <c r="A45" s="452" t="s">
        <v>68</v>
      </c>
    </row>
    <row r="46" spans="1:1">
      <c r="A46" s="452" t="s">
        <v>69</v>
      </c>
    </row>
    <row r="47" spans="1:1">
      <c r="A47" s="452" t="s">
        <v>70</v>
      </c>
    </row>
    <row r="48" spans="1:1">
      <c r="A48" s="452" t="s">
        <v>71</v>
      </c>
    </row>
    <row r="49" spans="1:1">
      <c r="A49" s="452" t="s">
        <v>72</v>
      </c>
    </row>
    <row r="50" spans="1:1">
      <c r="A50" s="452" t="s">
        <v>73</v>
      </c>
    </row>
    <row r="51" spans="1:1">
      <c r="A51" s="452" t="s">
        <v>74</v>
      </c>
    </row>
    <row r="52" spans="1:1">
      <c r="A52" s="452" t="s">
        <v>75</v>
      </c>
    </row>
    <row r="53" spans="1:1">
      <c r="A53" s="452" t="s">
        <v>76</v>
      </c>
    </row>
    <row r="54" spans="1:1">
      <c r="A54" s="452" t="s">
        <v>77</v>
      </c>
    </row>
    <row r="55" spans="1:1">
      <c r="A55" s="452" t="s">
        <v>78</v>
      </c>
    </row>
    <row r="56" spans="1:1">
      <c r="A56" s="452" t="s">
        <v>79</v>
      </c>
    </row>
    <row r="57" spans="1:1">
      <c r="A57" s="452" t="s">
        <v>80</v>
      </c>
    </row>
    <row r="58" spans="1:1">
      <c r="A58" s="452" t="s">
        <v>81</v>
      </c>
    </row>
    <row r="59" spans="1:1">
      <c r="A59" s="452" t="s">
        <v>82</v>
      </c>
    </row>
    <row r="60" spans="1:1">
      <c r="A60" s="452" t="s">
        <v>83</v>
      </c>
    </row>
    <row r="61" spans="1:1">
      <c r="A61" s="452" t="s">
        <v>84</v>
      </c>
    </row>
    <row r="62" spans="1:1">
      <c r="A62" s="452" t="s">
        <v>85</v>
      </c>
    </row>
    <row r="63" spans="1:1">
      <c r="A63" s="452" t="s">
        <v>86</v>
      </c>
    </row>
    <row r="64" spans="1:1">
      <c r="A64" s="452" t="s">
        <v>87</v>
      </c>
    </row>
    <row r="65" spans="1:1">
      <c r="A65" s="452" t="s">
        <v>88</v>
      </c>
    </row>
    <row r="66" spans="1:1">
      <c r="A66" s="452" t="s">
        <v>89</v>
      </c>
    </row>
    <row r="67" spans="1:1">
      <c r="A67" s="452" t="s">
        <v>90</v>
      </c>
    </row>
    <row r="68" spans="1:1">
      <c r="A68" s="452" t="s">
        <v>91</v>
      </c>
    </row>
    <row r="69" spans="1:1">
      <c r="A69" s="452" t="s">
        <v>92</v>
      </c>
    </row>
    <row r="70" spans="1:1">
      <c r="A70" s="452" t="s">
        <v>93</v>
      </c>
    </row>
    <row r="71" spans="1:1">
      <c r="A71" s="452" t="s">
        <v>94</v>
      </c>
    </row>
    <row r="72" spans="1:1">
      <c r="A72" s="452" t="s">
        <v>95</v>
      </c>
    </row>
    <row r="73" spans="1:1">
      <c r="A73" s="452" t="s">
        <v>96</v>
      </c>
    </row>
    <row r="74" spans="1:1">
      <c r="A74" s="452" t="s">
        <v>97</v>
      </c>
    </row>
    <row r="75" spans="1:1">
      <c r="A75" s="452" t="s">
        <v>98</v>
      </c>
    </row>
    <row r="76" spans="1:1">
      <c r="A76" s="452" t="s">
        <v>99</v>
      </c>
    </row>
    <row r="77" spans="1:1">
      <c r="A77" s="452" t="s">
        <v>100</v>
      </c>
    </row>
    <row r="78" spans="1:1">
      <c r="A78" s="452" t="s">
        <v>101</v>
      </c>
    </row>
    <row r="79" spans="1:1">
      <c r="A79" s="452" t="s">
        <v>102</v>
      </c>
    </row>
    <row r="80" spans="1:1">
      <c r="A80" s="452" t="s">
        <v>103</v>
      </c>
    </row>
    <row r="81" spans="1:1">
      <c r="A81" s="452" t="s">
        <v>104</v>
      </c>
    </row>
    <row r="82" spans="1:1">
      <c r="A82" s="452" t="s">
        <v>105</v>
      </c>
    </row>
    <row r="83" spans="1:1">
      <c r="A83" s="452" t="s">
        <v>106</v>
      </c>
    </row>
    <row r="84" spans="1:1">
      <c r="A84" s="452" t="s">
        <v>107</v>
      </c>
    </row>
    <row r="85" spans="1:1">
      <c r="A85" s="452" t="s">
        <v>108</v>
      </c>
    </row>
    <row r="86" spans="1:1">
      <c r="A86" s="452" t="s">
        <v>109</v>
      </c>
    </row>
    <row r="87" spans="1:1">
      <c r="A87" s="452" t="s">
        <v>110</v>
      </c>
    </row>
    <row r="88" spans="1:1">
      <c r="A88" s="452" t="s">
        <v>111</v>
      </c>
    </row>
    <row r="89" spans="1:1">
      <c r="A89" s="452" t="s">
        <v>112</v>
      </c>
    </row>
    <row r="90" spans="1:1">
      <c r="A90" s="452" t="s">
        <v>113</v>
      </c>
    </row>
    <row r="91" spans="1:1">
      <c r="A91" s="452" t="s">
        <v>114</v>
      </c>
    </row>
    <row r="92" spans="1:1">
      <c r="A92" s="452" t="s">
        <v>115</v>
      </c>
    </row>
    <row r="93" spans="1:1">
      <c r="A93" s="452" t="s">
        <v>116</v>
      </c>
    </row>
    <row r="94" spans="1:1">
      <c r="A94" s="452" t="s">
        <v>117</v>
      </c>
    </row>
    <row r="95" spans="1:1">
      <c r="A95" s="452" t="s">
        <v>118</v>
      </c>
    </row>
    <row r="96" spans="1:1">
      <c r="A96" s="452" t="s">
        <v>119</v>
      </c>
    </row>
    <row r="97" spans="1:1">
      <c r="A97" s="452" t="s">
        <v>120</v>
      </c>
    </row>
    <row r="98" spans="1:1">
      <c r="A98" s="452" t="s">
        <v>121</v>
      </c>
    </row>
    <row r="99" spans="1:1">
      <c r="A99" s="452" t="s">
        <v>122</v>
      </c>
    </row>
    <row r="100" spans="1:1">
      <c r="A100" s="452" t="s">
        <v>123</v>
      </c>
    </row>
    <row r="101" spans="1:1">
      <c r="A101" s="452" t="s">
        <v>124</v>
      </c>
    </row>
    <row r="102" spans="1:1">
      <c r="A102" s="452" t="s">
        <v>125</v>
      </c>
    </row>
    <row r="103" spans="1:1">
      <c r="A103" s="452" t="s">
        <v>126</v>
      </c>
    </row>
    <row r="104" spans="1:1">
      <c r="A104" s="452" t="s">
        <v>127</v>
      </c>
    </row>
    <row r="105" spans="1:1">
      <c r="A105" s="452" t="s">
        <v>128</v>
      </c>
    </row>
    <row r="106" spans="1:1">
      <c r="A106" s="452" t="s">
        <v>129</v>
      </c>
    </row>
    <row r="107" spans="1:1">
      <c r="A107" s="452" t="s">
        <v>130</v>
      </c>
    </row>
    <row r="108" spans="1:1">
      <c r="A108" s="452" t="s">
        <v>131</v>
      </c>
    </row>
    <row r="109" spans="1:1">
      <c r="A109" s="452" t="s">
        <v>132</v>
      </c>
    </row>
    <row r="110" spans="1:1">
      <c r="A110" s="452" t="s">
        <v>133</v>
      </c>
    </row>
    <row r="111" spans="1:1">
      <c r="A111" s="452" t="s">
        <v>134</v>
      </c>
    </row>
    <row r="112" spans="1:1">
      <c r="A112" s="452" t="s">
        <v>135</v>
      </c>
    </row>
    <row r="113" spans="1:1">
      <c r="A113" s="452" t="s">
        <v>136</v>
      </c>
    </row>
    <row r="114" spans="1:1">
      <c r="A114" s="452" t="s">
        <v>137</v>
      </c>
    </row>
    <row r="115" spans="1:1">
      <c r="A115" s="452" t="s">
        <v>138</v>
      </c>
    </row>
    <row r="116" spans="1:1">
      <c r="A116" s="452" t="s">
        <v>139</v>
      </c>
    </row>
    <row r="117" spans="1:1">
      <c r="A117" s="452" t="s">
        <v>140</v>
      </c>
    </row>
    <row r="118" spans="1:1">
      <c r="A118" s="452" t="s">
        <v>141</v>
      </c>
    </row>
    <row r="119" spans="1:1">
      <c r="A119" s="452" t="s">
        <v>142</v>
      </c>
    </row>
    <row r="120" spans="1:1">
      <c r="A120" s="452" t="s">
        <v>143</v>
      </c>
    </row>
    <row r="121" spans="1:1">
      <c r="A121" s="452" t="s">
        <v>144</v>
      </c>
    </row>
    <row r="122" spans="1:1">
      <c r="A122" s="452" t="s">
        <v>145</v>
      </c>
    </row>
    <row r="123" spans="1:1">
      <c r="A123" s="452" t="s">
        <v>146</v>
      </c>
    </row>
    <row r="124" spans="1:1">
      <c r="A124" s="452" t="s">
        <v>147</v>
      </c>
    </row>
    <row r="125" spans="1:1">
      <c r="A125" s="452" t="s">
        <v>148</v>
      </c>
    </row>
    <row r="126" spans="1:1">
      <c r="A126" s="452" t="s">
        <v>149</v>
      </c>
    </row>
    <row r="127" spans="1:1">
      <c r="A127" s="452" t="s">
        <v>150</v>
      </c>
    </row>
    <row r="128" spans="1:1">
      <c r="A128" s="452" t="s">
        <v>151</v>
      </c>
    </row>
    <row r="129" spans="1:1">
      <c r="A129" s="452" t="s">
        <v>152</v>
      </c>
    </row>
    <row r="130" spans="1:1">
      <c r="A130" s="452" t="s">
        <v>153</v>
      </c>
    </row>
    <row r="131" spans="1:1">
      <c r="A131" s="452" t="s">
        <v>154</v>
      </c>
    </row>
    <row r="132" spans="1:1">
      <c r="A132" s="452" t="s">
        <v>155</v>
      </c>
    </row>
    <row r="133" spans="1:1">
      <c r="A133" s="452" t="s">
        <v>156</v>
      </c>
    </row>
    <row r="134" spans="1:1">
      <c r="A134" s="452" t="s">
        <v>157</v>
      </c>
    </row>
    <row r="135" spans="1:1">
      <c r="A135" s="452" t="s">
        <v>158</v>
      </c>
    </row>
    <row r="136" spans="1:1">
      <c r="A136" s="452" t="s">
        <v>159</v>
      </c>
    </row>
    <row r="137" spans="1:1">
      <c r="A137" s="452" t="s">
        <v>160</v>
      </c>
    </row>
    <row r="138" spans="1:1">
      <c r="A138" s="452" t="s">
        <v>161</v>
      </c>
    </row>
    <row r="139" spans="1:1">
      <c r="A139" s="452" t="s">
        <v>162</v>
      </c>
    </row>
    <row r="140" spans="1:1">
      <c r="A140" s="452" t="s">
        <v>163</v>
      </c>
    </row>
    <row r="141" spans="1:1">
      <c r="A141" s="452" t="s">
        <v>164</v>
      </c>
    </row>
    <row r="142" spans="1:1">
      <c r="A142" s="452" t="s">
        <v>165</v>
      </c>
    </row>
    <row r="143" spans="1:1">
      <c r="A143" s="452" t="s">
        <v>166</v>
      </c>
    </row>
    <row r="144" spans="1:1">
      <c r="A144" s="452" t="s">
        <v>167</v>
      </c>
    </row>
    <row r="145" spans="1:1">
      <c r="A145" s="452" t="s">
        <v>168</v>
      </c>
    </row>
    <row r="146" spans="1:1">
      <c r="A146" s="452" t="s">
        <v>169</v>
      </c>
    </row>
    <row r="147" spans="1:1">
      <c r="A147" s="452" t="s">
        <v>170</v>
      </c>
    </row>
    <row r="148" spans="1:1">
      <c r="A148" s="452" t="s">
        <v>171</v>
      </c>
    </row>
    <row r="149" spans="1:1">
      <c r="A149" s="452" t="s">
        <v>172</v>
      </c>
    </row>
    <row r="150" spans="1:1">
      <c r="A150" s="452" t="s">
        <v>173</v>
      </c>
    </row>
    <row r="151" spans="1:1">
      <c r="A151" s="452" t="s">
        <v>174</v>
      </c>
    </row>
    <row r="152" spans="1:1">
      <c r="A152" s="452" t="s">
        <v>175</v>
      </c>
    </row>
    <row r="153" spans="1:1">
      <c r="A153" s="452" t="s">
        <v>176</v>
      </c>
    </row>
    <row r="154" spans="1:1">
      <c r="A154" s="452" t="s">
        <v>177</v>
      </c>
    </row>
    <row r="155" spans="1:1">
      <c r="A155" s="452" t="s">
        <v>178</v>
      </c>
    </row>
    <row r="156" spans="1:1">
      <c r="A156" s="452" t="s">
        <v>179</v>
      </c>
    </row>
    <row r="157" spans="1:1">
      <c r="A157" s="452" t="s">
        <v>180</v>
      </c>
    </row>
    <row r="158" spans="1:1">
      <c r="A158" s="452" t="s">
        <v>181</v>
      </c>
    </row>
    <row r="159" spans="1:1">
      <c r="A159" s="452" t="s">
        <v>182</v>
      </c>
    </row>
    <row r="160" spans="1:1">
      <c r="A160" s="452" t="s">
        <v>183</v>
      </c>
    </row>
    <row r="161" spans="1:1">
      <c r="A161" s="452" t="s">
        <v>184</v>
      </c>
    </row>
    <row r="162" spans="1:1">
      <c r="A162" s="452" t="s">
        <v>185</v>
      </c>
    </row>
    <row r="163" spans="1:1">
      <c r="A163" s="452" t="s">
        <v>186</v>
      </c>
    </row>
    <row r="164" spans="1:1">
      <c r="A164" s="452" t="s">
        <v>187</v>
      </c>
    </row>
    <row r="165" spans="1:1">
      <c r="A165" s="452" t="s">
        <v>188</v>
      </c>
    </row>
    <row r="166" spans="1:1">
      <c r="A166" s="452" t="s">
        <v>189</v>
      </c>
    </row>
    <row r="167" spans="1:1">
      <c r="A167" s="452" t="s">
        <v>190</v>
      </c>
    </row>
    <row r="168" spans="1:1">
      <c r="A168" s="452" t="s">
        <v>191</v>
      </c>
    </row>
    <row r="169" spans="1:1">
      <c r="A169" s="452" t="s">
        <v>192</v>
      </c>
    </row>
    <row r="170" spans="1:1">
      <c r="A170" s="452" t="s">
        <v>193</v>
      </c>
    </row>
    <row r="171" spans="1:1">
      <c r="A171" s="452" t="s">
        <v>194</v>
      </c>
    </row>
    <row r="172" spans="1:1">
      <c r="A172" s="452" t="s">
        <v>195</v>
      </c>
    </row>
    <row r="173" spans="1:1">
      <c r="A173" s="452" t="s">
        <v>196</v>
      </c>
    </row>
    <row r="174" spans="1:1">
      <c r="A174" s="452" t="s">
        <v>197</v>
      </c>
    </row>
    <row r="175" spans="1:1">
      <c r="A175" s="452" t="s">
        <v>198</v>
      </c>
    </row>
    <row r="176" spans="1:1">
      <c r="A176" s="452" t="s">
        <v>199</v>
      </c>
    </row>
    <row r="177" spans="1:1">
      <c r="A177" s="452" t="s">
        <v>200</v>
      </c>
    </row>
    <row r="178" spans="1:1">
      <c r="A178" s="452" t="s">
        <v>201</v>
      </c>
    </row>
    <row r="179" spans="1:1">
      <c r="A179" s="452" t="s">
        <v>202</v>
      </c>
    </row>
    <row r="180" spans="1:1">
      <c r="A180" s="452" t="s">
        <v>203</v>
      </c>
    </row>
    <row r="181" spans="1:1">
      <c r="A181" s="452" t="s">
        <v>204</v>
      </c>
    </row>
    <row r="182" spans="1:1">
      <c r="A182" s="452" t="s">
        <v>205</v>
      </c>
    </row>
    <row r="183" spans="1:1">
      <c r="A183" s="452" t="s">
        <v>206</v>
      </c>
    </row>
    <row r="184" spans="1:1">
      <c r="A184" s="452" t="s">
        <v>207</v>
      </c>
    </row>
    <row r="185" spans="1:1">
      <c r="A185" s="452" t="s">
        <v>208</v>
      </c>
    </row>
    <row r="186" spans="1:1">
      <c r="A186" s="452" t="s">
        <v>209</v>
      </c>
    </row>
    <row r="187" spans="1:1">
      <c r="A187" s="452" t="s">
        <v>210</v>
      </c>
    </row>
    <row r="188" spans="1:1">
      <c r="A188" s="452" t="s">
        <v>211</v>
      </c>
    </row>
    <row r="189" spans="1:1">
      <c r="A189" s="452" t="s">
        <v>212</v>
      </c>
    </row>
    <row r="190" spans="1:1">
      <c r="A190" s="452" t="s">
        <v>213</v>
      </c>
    </row>
    <row r="191" spans="1:1">
      <c r="A191" s="452" t="s">
        <v>214</v>
      </c>
    </row>
    <row r="192" spans="1:1">
      <c r="A192" s="452" t="s">
        <v>215</v>
      </c>
    </row>
    <row r="193" spans="1:1">
      <c r="A193" s="452" t="s">
        <v>216</v>
      </c>
    </row>
    <row r="194" spans="1:1">
      <c r="A194" s="452" t="s">
        <v>217</v>
      </c>
    </row>
    <row r="195" spans="1:1">
      <c r="A195" s="452" t="s">
        <v>218</v>
      </c>
    </row>
    <row r="196" spans="1:1">
      <c r="A196" s="452" t="s">
        <v>219</v>
      </c>
    </row>
    <row r="197" spans="1:1">
      <c r="A197" s="452" t="s">
        <v>220</v>
      </c>
    </row>
    <row r="198" spans="1:1">
      <c r="A198" s="452" t="s">
        <v>221</v>
      </c>
    </row>
    <row r="199" spans="1:1">
      <c r="A199" s="452" t="s">
        <v>222</v>
      </c>
    </row>
    <row r="200" spans="1:1">
      <c r="A200" s="452" t="s">
        <v>223</v>
      </c>
    </row>
    <row r="201" spans="1:1">
      <c r="A201" s="452" t="s">
        <v>224</v>
      </c>
    </row>
    <row r="202" spans="1:1">
      <c r="A202" s="452" t="s">
        <v>225</v>
      </c>
    </row>
    <row r="203" spans="1:1">
      <c r="A203" s="452" t="s">
        <v>226</v>
      </c>
    </row>
    <row r="204" spans="1:1">
      <c r="A204" s="452" t="s">
        <v>227</v>
      </c>
    </row>
    <row r="205" spans="1:1">
      <c r="A205" s="452" t="s">
        <v>228</v>
      </c>
    </row>
    <row r="206" spans="1:1">
      <c r="A206" s="452" t="s">
        <v>229</v>
      </c>
    </row>
    <row r="207" spans="1:1">
      <c r="A207" s="452" t="s">
        <v>230</v>
      </c>
    </row>
    <row r="208" spans="1:1">
      <c r="A208" s="452" t="s">
        <v>231</v>
      </c>
    </row>
    <row r="209" spans="1:1">
      <c r="A209" s="452" t="s">
        <v>232</v>
      </c>
    </row>
    <row r="210" spans="1:1">
      <c r="A210" s="452" t="s">
        <v>233</v>
      </c>
    </row>
    <row r="211" spans="1:1">
      <c r="A211" s="452" t="s">
        <v>234</v>
      </c>
    </row>
    <row r="212" spans="1:1">
      <c r="A212" s="452" t="s">
        <v>235</v>
      </c>
    </row>
    <row r="213" spans="1:1">
      <c r="A213" s="452" t="s">
        <v>236</v>
      </c>
    </row>
    <row r="214" spans="1:1">
      <c r="A214" s="452" t="s">
        <v>237</v>
      </c>
    </row>
    <row r="215" spans="1:1">
      <c r="A215" s="452" t="s">
        <v>238</v>
      </c>
    </row>
    <row r="216" spans="1:1">
      <c r="A216" s="452" t="s">
        <v>239</v>
      </c>
    </row>
    <row r="217" spans="1:1">
      <c r="A217" s="452" t="s">
        <v>240</v>
      </c>
    </row>
    <row r="218" spans="1:1">
      <c r="A218" s="452" t="s">
        <v>241</v>
      </c>
    </row>
    <row r="219" spans="1:1">
      <c r="A219" s="452" t="s">
        <v>242</v>
      </c>
    </row>
    <row r="220" spans="1:1">
      <c r="A220" s="452" t="s">
        <v>243</v>
      </c>
    </row>
    <row r="221" spans="1:1">
      <c r="A221" s="452" t="s">
        <v>244</v>
      </c>
    </row>
    <row r="222" spans="1:1">
      <c r="A222" s="452" t="s">
        <v>245</v>
      </c>
    </row>
    <row r="223" spans="1:1">
      <c r="A223" s="452" t="s">
        <v>246</v>
      </c>
    </row>
    <row r="224" spans="1:1">
      <c r="A224" s="452" t="s">
        <v>247</v>
      </c>
    </row>
    <row r="225" spans="1:1">
      <c r="A225" s="452" t="s">
        <v>248</v>
      </c>
    </row>
    <row r="226" spans="1:1">
      <c r="A226" s="452" t="s">
        <v>249</v>
      </c>
    </row>
    <row r="227" spans="1:1">
      <c r="A227" s="452" t="s">
        <v>250</v>
      </c>
    </row>
    <row r="228" spans="1:1">
      <c r="A228" s="452" t="s">
        <v>251</v>
      </c>
    </row>
    <row r="229" spans="1:1">
      <c r="A229" s="452" t="s">
        <v>252</v>
      </c>
    </row>
    <row r="230" spans="1:1">
      <c r="A230" s="452" t="s">
        <v>253</v>
      </c>
    </row>
    <row r="231" spans="1:1">
      <c r="A231" s="452" t="s">
        <v>254</v>
      </c>
    </row>
    <row r="232" spans="1:1">
      <c r="A232" s="452" t="s">
        <v>255</v>
      </c>
    </row>
    <row r="233" spans="1:1">
      <c r="A233" s="452" t="s">
        <v>256</v>
      </c>
    </row>
    <row r="234" spans="1:1">
      <c r="A234" s="452" t="s">
        <v>257</v>
      </c>
    </row>
    <row r="235" spans="1:1">
      <c r="A235" s="452" t="s">
        <v>258</v>
      </c>
    </row>
    <row r="236" spans="1:1">
      <c r="A236" s="452" t="s">
        <v>259</v>
      </c>
    </row>
    <row r="237" spans="1:1">
      <c r="A237" s="452" t="s">
        <v>260</v>
      </c>
    </row>
    <row r="238" spans="1:1">
      <c r="A238" s="452" t="s">
        <v>261</v>
      </c>
    </row>
    <row r="239" spans="1:1">
      <c r="A239" s="452" t="s">
        <v>262</v>
      </c>
    </row>
    <row r="240" spans="1:1">
      <c r="A240" s="452" t="s">
        <v>263</v>
      </c>
    </row>
    <row r="241" spans="1:1">
      <c r="A241" s="452" t="s">
        <v>264</v>
      </c>
    </row>
    <row r="242" spans="1:1">
      <c r="A242" s="452" t="s">
        <v>265</v>
      </c>
    </row>
    <row r="243" spans="1:1">
      <c r="A243" s="452" t="s">
        <v>266</v>
      </c>
    </row>
    <row r="244" spans="1:1">
      <c r="A244" s="452" t="s">
        <v>267</v>
      </c>
    </row>
    <row r="245" spans="1:1">
      <c r="A245" s="452" t="s">
        <v>268</v>
      </c>
    </row>
    <row r="246" spans="1:1">
      <c r="A246" s="452" t="s">
        <v>269</v>
      </c>
    </row>
    <row r="247" spans="1:1">
      <c r="A247" s="452" t="s">
        <v>270</v>
      </c>
    </row>
    <row r="248" spans="1:1">
      <c r="A248" s="452" t="s">
        <v>271</v>
      </c>
    </row>
    <row r="249" spans="1:1">
      <c r="A249" s="452" t="s">
        <v>272</v>
      </c>
    </row>
    <row r="250" spans="1:1">
      <c r="A250" s="452" t="s">
        <v>273</v>
      </c>
    </row>
    <row r="251" spans="1:1">
      <c r="A251" s="452" t="s">
        <v>274</v>
      </c>
    </row>
    <row r="252" spans="1:1">
      <c r="A252" s="452" t="s">
        <v>275</v>
      </c>
    </row>
    <row r="253" spans="1:1">
      <c r="A253" s="452" t="s">
        <v>276</v>
      </c>
    </row>
    <row r="254" spans="1:1">
      <c r="A254" s="452" t="s">
        <v>277</v>
      </c>
    </row>
    <row r="255" spans="1:1">
      <c r="A255" s="452" t="s">
        <v>278</v>
      </c>
    </row>
    <row r="256" spans="1:1">
      <c r="A256" s="452" t="s">
        <v>279</v>
      </c>
    </row>
    <row r="257" spans="1:1">
      <c r="A257" s="452" t="s">
        <v>280</v>
      </c>
    </row>
    <row r="258" spans="1:1">
      <c r="A258" s="452" t="s">
        <v>281</v>
      </c>
    </row>
    <row r="259" spans="1:1">
      <c r="A259" s="452" t="s">
        <v>282</v>
      </c>
    </row>
    <row r="260" spans="1:1">
      <c r="A260" s="452" t="s">
        <v>283</v>
      </c>
    </row>
    <row r="261" spans="1:1">
      <c r="A261" s="452" t="s">
        <v>284</v>
      </c>
    </row>
    <row r="262" spans="1:1">
      <c r="A262" s="452" t="s">
        <v>285</v>
      </c>
    </row>
    <row r="263" spans="1:1">
      <c r="A263" s="452" t="s">
        <v>286</v>
      </c>
    </row>
    <row r="264" spans="1:1">
      <c r="A264" s="452" t="s">
        <v>287</v>
      </c>
    </row>
    <row r="265" spans="1:1">
      <c r="A265" s="452" t="s">
        <v>288</v>
      </c>
    </row>
    <row r="266" spans="1:1">
      <c r="A266" s="452" t="s">
        <v>289</v>
      </c>
    </row>
    <row r="267" spans="1:1">
      <c r="A267" s="452" t="s">
        <v>290</v>
      </c>
    </row>
    <row r="268" spans="1:1">
      <c r="A268" s="452" t="s">
        <v>291</v>
      </c>
    </row>
    <row r="269" spans="1:1">
      <c r="A269" s="452" t="s">
        <v>292</v>
      </c>
    </row>
    <row r="270" spans="1:1">
      <c r="A270" s="452" t="s">
        <v>293</v>
      </c>
    </row>
    <row r="271" spans="1:1">
      <c r="A271" s="452" t="s">
        <v>294</v>
      </c>
    </row>
    <row r="272" spans="1:1">
      <c r="A272" s="452" t="s">
        <v>295</v>
      </c>
    </row>
    <row r="273" spans="1:8" ht="15">
      <c r="A273" s="452" t="s">
        <v>296</v>
      </c>
      <c r="B273" s="20"/>
      <c r="D273" s="31"/>
      <c r="E273" s="31"/>
      <c r="F273" s="31"/>
      <c r="G273" s="100"/>
      <c r="H273" s="100"/>
    </row>
    <row r="274" spans="1:8">
      <c r="A274" s="452" t="s">
        <v>297</v>
      </c>
    </row>
    <row r="275" spans="1:8">
      <c r="A275" s="452" t="s">
        <v>298</v>
      </c>
    </row>
    <row r="276" spans="1:8">
      <c r="A276" s="452" t="s">
        <v>299</v>
      </c>
    </row>
    <row r="277" spans="1:8">
      <c r="A277" s="452" t="s">
        <v>300</v>
      </c>
    </row>
    <row r="278" spans="1:8">
      <c r="A278" s="452" t="s">
        <v>301</v>
      </c>
    </row>
    <row r="279" spans="1:8">
      <c r="A279" s="452" t="s">
        <v>302</v>
      </c>
    </row>
    <row r="280" spans="1:8">
      <c r="A280" s="452" t="s">
        <v>303</v>
      </c>
    </row>
    <row r="281" spans="1:8">
      <c r="A281" s="452" t="s">
        <v>304</v>
      </c>
    </row>
    <row r="282" spans="1:8">
      <c r="A282" s="452" t="s">
        <v>305</v>
      </c>
      <c r="C282" s="20"/>
    </row>
    <row r="283" spans="1:8">
      <c r="A283" s="452" t="s">
        <v>306</v>
      </c>
      <c r="C283" s="20"/>
    </row>
    <row r="284" spans="1:8">
      <c r="A284" s="452" t="s">
        <v>307</v>
      </c>
      <c r="C284" s="20"/>
    </row>
    <row r="285" spans="1:8">
      <c r="A285" s="452" t="s">
        <v>308</v>
      </c>
      <c r="C285" s="20"/>
    </row>
    <row r="286" spans="1:8">
      <c r="A286" s="452" t="s">
        <v>309</v>
      </c>
      <c r="C286" s="20"/>
    </row>
    <row r="287" spans="1:8">
      <c r="A287" s="452" t="s">
        <v>310</v>
      </c>
      <c r="C287" s="20"/>
    </row>
    <row r="288" spans="1:8">
      <c r="A288" s="452" t="s">
        <v>311</v>
      </c>
      <c r="C288" s="20"/>
    </row>
    <row r="289" spans="1:3">
      <c r="A289" s="452" t="s">
        <v>312</v>
      </c>
      <c r="C289" s="20"/>
    </row>
    <row r="290" spans="1:3">
      <c r="A290" s="452" t="s">
        <v>313</v>
      </c>
      <c r="C290" s="20"/>
    </row>
    <row r="291" spans="1:3">
      <c r="A291" s="452" t="s">
        <v>314</v>
      </c>
      <c r="C291" s="20"/>
    </row>
    <row r="292" spans="1:3">
      <c r="A292" s="452" t="s">
        <v>315</v>
      </c>
      <c r="C292" s="20"/>
    </row>
    <row r="293" spans="1:3">
      <c r="A293" s="452" t="s">
        <v>316</v>
      </c>
      <c r="C293" s="20"/>
    </row>
    <row r="294" spans="1:3">
      <c r="A294" s="452" t="s">
        <v>317</v>
      </c>
      <c r="C294" s="20"/>
    </row>
    <row r="295" spans="1:3">
      <c r="A295" s="452" t="s">
        <v>318</v>
      </c>
      <c r="C295" s="20"/>
    </row>
    <row r="296" spans="1:3">
      <c r="A296" s="452" t="s">
        <v>319</v>
      </c>
      <c r="C296" s="20"/>
    </row>
    <row r="297" spans="1:3">
      <c r="A297" s="452" t="s">
        <v>320</v>
      </c>
      <c r="C297" s="20"/>
    </row>
    <row r="298" spans="1:3">
      <c r="A298" s="452" t="s">
        <v>321</v>
      </c>
      <c r="C298" s="20"/>
    </row>
    <row r="299" spans="1:3">
      <c r="A299" s="452" t="s">
        <v>322</v>
      </c>
      <c r="C299" s="20"/>
    </row>
    <row r="300" spans="1:3">
      <c r="A300" s="452" t="s">
        <v>323</v>
      </c>
      <c r="C300" s="20"/>
    </row>
    <row r="301" spans="1:3">
      <c r="A301" s="452" t="s">
        <v>324</v>
      </c>
      <c r="C301" s="20"/>
    </row>
    <row r="302" spans="1:3">
      <c r="A302" s="452" t="s">
        <v>325</v>
      </c>
      <c r="C302" s="20"/>
    </row>
    <row r="303" spans="1:3">
      <c r="A303" s="452" t="s">
        <v>326</v>
      </c>
      <c r="C303" s="20"/>
    </row>
    <row r="304" spans="1:3">
      <c r="A304" s="452" t="s">
        <v>327</v>
      </c>
      <c r="C304" s="20"/>
    </row>
    <row r="305" spans="1:8">
      <c r="A305" s="452" t="s">
        <v>328</v>
      </c>
      <c r="C305" s="20"/>
    </row>
    <row r="306" spans="1:8">
      <c r="A306" s="452" t="s">
        <v>329</v>
      </c>
      <c r="C306" s="20"/>
    </row>
    <row r="307" spans="1:8">
      <c r="A307" s="452" t="s">
        <v>330</v>
      </c>
      <c r="C307" s="20"/>
    </row>
    <row r="308" spans="1:8">
      <c r="A308" s="452" t="s">
        <v>331</v>
      </c>
      <c r="C308" s="20"/>
    </row>
    <row r="309" spans="1:8">
      <c r="A309" s="452" t="s">
        <v>332</v>
      </c>
      <c r="C309" s="20"/>
    </row>
    <row r="310" spans="1:8" ht="15">
      <c r="A310" s="452" t="s">
        <v>333</v>
      </c>
      <c r="B310" s="20"/>
      <c r="D310" s="31"/>
      <c r="E310" s="31"/>
      <c r="F310" s="31"/>
      <c r="G310" s="100"/>
      <c r="H310" s="100"/>
    </row>
    <row r="311" spans="1:8">
      <c r="A311" s="452" t="s">
        <v>334</v>
      </c>
      <c r="C311" s="20"/>
    </row>
    <row r="312" spans="1:8">
      <c r="A312" s="452" t="s">
        <v>335</v>
      </c>
      <c r="C312" s="20"/>
    </row>
    <row r="313" spans="1:8">
      <c r="A313" s="452" t="s">
        <v>336</v>
      </c>
      <c r="C313" s="20"/>
    </row>
    <row r="314" spans="1:8">
      <c r="A314" s="452" t="s">
        <v>337</v>
      </c>
      <c r="C314" s="20"/>
    </row>
    <row r="315" spans="1:8">
      <c r="A315" s="452" t="s">
        <v>338</v>
      </c>
      <c r="C315" s="20"/>
    </row>
    <row r="316" spans="1:8">
      <c r="A316" s="452" t="s">
        <v>339</v>
      </c>
      <c r="C316" s="20"/>
    </row>
    <row r="317" spans="1:8">
      <c r="A317" s="452" t="s">
        <v>340</v>
      </c>
      <c r="C317" s="20"/>
    </row>
    <row r="318" spans="1:8">
      <c r="A318" s="452" t="s">
        <v>341</v>
      </c>
      <c r="C318" s="20"/>
    </row>
    <row r="319" spans="1:8">
      <c r="A319" s="452" t="s">
        <v>342</v>
      </c>
      <c r="C319" s="20"/>
    </row>
    <row r="320" spans="1:8">
      <c r="A320" s="452" t="s">
        <v>343</v>
      </c>
      <c r="C320" s="20"/>
    </row>
    <row r="321" spans="1:8">
      <c r="A321" s="452" t="s">
        <v>344</v>
      </c>
      <c r="C321" s="20"/>
    </row>
    <row r="322" spans="1:8">
      <c r="A322" s="452" t="s">
        <v>345</v>
      </c>
      <c r="C322" s="20"/>
    </row>
    <row r="323" spans="1:8">
      <c r="A323" s="452" t="s">
        <v>346</v>
      </c>
    </row>
    <row r="324" spans="1:8">
      <c r="A324" s="452" t="s">
        <v>347</v>
      </c>
      <c r="C324" s="20"/>
    </row>
    <row r="325" spans="1:8">
      <c r="A325" s="452" t="s">
        <v>348</v>
      </c>
      <c r="C325" s="20"/>
    </row>
    <row r="326" spans="1:8">
      <c r="A326" s="452" t="s">
        <v>349</v>
      </c>
      <c r="C326" s="20"/>
    </row>
    <row r="327" spans="1:8" ht="15">
      <c r="A327" s="452" t="s">
        <v>350</v>
      </c>
      <c r="B327" s="20"/>
      <c r="D327" s="31"/>
      <c r="E327" s="31"/>
      <c r="G327" s="100"/>
      <c r="H327" s="100"/>
    </row>
    <row r="328" spans="1:8">
      <c r="A328" s="452" t="s">
        <v>351</v>
      </c>
      <c r="C328" s="20"/>
    </row>
    <row r="329" spans="1:8">
      <c r="A329" s="452" t="s">
        <v>352</v>
      </c>
      <c r="C329" s="20"/>
    </row>
    <row r="330" spans="1:8">
      <c r="A330" s="452" t="s">
        <v>353</v>
      </c>
      <c r="C330" s="20"/>
    </row>
    <row r="331" spans="1:8">
      <c r="A331" s="452" t="s">
        <v>354</v>
      </c>
      <c r="C331" s="20"/>
    </row>
    <row r="332" spans="1:8">
      <c r="A332" s="452" t="s">
        <v>355</v>
      </c>
      <c r="C332" s="20"/>
    </row>
    <row r="333" spans="1:8">
      <c r="A333" s="452" t="s">
        <v>356</v>
      </c>
      <c r="C333" s="20"/>
    </row>
    <row r="334" spans="1:8">
      <c r="A334" s="452" t="s">
        <v>357</v>
      </c>
      <c r="C334" s="20"/>
    </row>
    <row r="335" spans="1:8">
      <c r="A335" s="452" t="s">
        <v>358</v>
      </c>
      <c r="C335" s="20"/>
    </row>
    <row r="336" spans="1:8">
      <c r="A336" s="452" t="s">
        <v>359</v>
      </c>
      <c r="C336" s="20"/>
    </row>
    <row r="337" spans="1:3">
      <c r="A337" s="452" t="s">
        <v>360</v>
      </c>
      <c r="C337" s="20"/>
    </row>
    <row r="338" spans="1:3">
      <c r="A338" s="452" t="s">
        <v>361</v>
      </c>
      <c r="C338" s="20"/>
    </row>
    <row r="339" spans="1:3">
      <c r="A339" s="452" t="s">
        <v>362</v>
      </c>
      <c r="C339" s="20"/>
    </row>
    <row r="340" spans="1:3">
      <c r="A340" s="452" t="s">
        <v>363</v>
      </c>
      <c r="C340" s="20"/>
    </row>
    <row r="341" spans="1:3">
      <c r="A341" s="452" t="s">
        <v>364</v>
      </c>
      <c r="C341" s="20"/>
    </row>
    <row r="342" spans="1:3">
      <c r="A342" s="452" t="s">
        <v>365</v>
      </c>
      <c r="C342" s="20"/>
    </row>
    <row r="343" spans="1:3">
      <c r="A343" s="452" t="s">
        <v>366</v>
      </c>
      <c r="C343" s="20"/>
    </row>
    <row r="344" spans="1:3">
      <c r="A344" s="452" t="s">
        <v>367</v>
      </c>
      <c r="C344" s="20"/>
    </row>
    <row r="345" spans="1:3">
      <c r="A345" s="452" t="s">
        <v>368</v>
      </c>
      <c r="C345" s="20"/>
    </row>
    <row r="346" spans="1:3">
      <c r="A346" s="452" t="s">
        <v>369</v>
      </c>
      <c r="C346" s="20"/>
    </row>
    <row r="347" spans="1:3">
      <c r="A347" s="452" t="s">
        <v>370</v>
      </c>
      <c r="C347" s="20"/>
    </row>
    <row r="348" spans="1:3">
      <c r="A348" s="452" t="s">
        <v>371</v>
      </c>
      <c r="C348" s="20"/>
    </row>
    <row r="349" spans="1:3">
      <c r="A349" s="452" t="s">
        <v>372</v>
      </c>
      <c r="C349" s="20"/>
    </row>
    <row r="350" spans="1:3">
      <c r="A350" s="452" t="s">
        <v>373</v>
      </c>
      <c r="C350" s="20"/>
    </row>
    <row r="351" spans="1:3">
      <c r="A351" s="452" t="s">
        <v>374</v>
      </c>
      <c r="C351" s="20"/>
    </row>
    <row r="352" spans="1:3">
      <c r="A352" s="452" t="s">
        <v>375</v>
      </c>
      <c r="C352" s="20"/>
    </row>
    <row r="353" spans="1:3">
      <c r="A353" s="452" t="s">
        <v>376</v>
      </c>
      <c r="C353" s="20"/>
    </row>
    <row r="354" spans="1:3">
      <c r="A354" s="452" t="s">
        <v>377</v>
      </c>
      <c r="C354" s="20"/>
    </row>
    <row r="355" spans="1:3">
      <c r="A355" s="452" t="s">
        <v>378</v>
      </c>
      <c r="C355" s="20"/>
    </row>
    <row r="356" spans="1:3">
      <c r="A356" s="452" t="s">
        <v>379</v>
      </c>
      <c r="C356" s="20"/>
    </row>
    <row r="357" spans="1:3">
      <c r="A357" s="452" t="s">
        <v>380</v>
      </c>
      <c r="C357" s="20"/>
    </row>
    <row r="358" spans="1:3">
      <c r="A358" s="452" t="s">
        <v>381</v>
      </c>
      <c r="C358" s="20"/>
    </row>
    <row r="359" spans="1:3">
      <c r="A359" s="452" t="s">
        <v>382</v>
      </c>
      <c r="C359" s="20"/>
    </row>
    <row r="360" spans="1:3">
      <c r="A360" s="452" t="s">
        <v>383</v>
      </c>
      <c r="C360" s="20"/>
    </row>
    <row r="361" spans="1:3">
      <c r="A361" s="452" t="s">
        <v>384</v>
      </c>
      <c r="C361" s="20"/>
    </row>
    <row r="362" spans="1:3">
      <c r="A362" s="452" t="s">
        <v>385</v>
      </c>
      <c r="C362" s="20"/>
    </row>
    <row r="363" spans="1:3">
      <c r="A363" s="452" t="s">
        <v>386</v>
      </c>
      <c r="C363" s="20"/>
    </row>
    <row r="364" spans="1:3">
      <c r="A364" s="452" t="s">
        <v>387</v>
      </c>
      <c r="C364" s="20"/>
    </row>
    <row r="365" spans="1:3">
      <c r="A365" s="452" t="s">
        <v>388</v>
      </c>
      <c r="C365" s="20"/>
    </row>
    <row r="366" spans="1:3">
      <c r="A366" s="452" t="s">
        <v>389</v>
      </c>
      <c r="C366" s="20"/>
    </row>
    <row r="367" spans="1:3">
      <c r="A367" s="452" t="s">
        <v>390</v>
      </c>
      <c r="C367" s="20"/>
    </row>
    <row r="368" spans="1:3">
      <c r="A368" s="452" t="s">
        <v>391</v>
      </c>
      <c r="C368" s="20"/>
    </row>
    <row r="369" spans="1:5">
      <c r="A369" s="452" t="s">
        <v>392</v>
      </c>
      <c r="D369" s="31"/>
      <c r="E369" s="31"/>
    </row>
    <row r="370" spans="1:5">
      <c r="A370" s="452" t="s">
        <v>393</v>
      </c>
      <c r="C370" s="20"/>
    </row>
    <row r="371" spans="1:5">
      <c r="A371" s="452" t="s">
        <v>394</v>
      </c>
      <c r="C371" s="20"/>
    </row>
    <row r="372" spans="1:5">
      <c r="A372" s="452" t="s">
        <v>395</v>
      </c>
      <c r="C372" s="20"/>
    </row>
    <row r="373" spans="1:5">
      <c r="A373" s="452" t="s">
        <v>396</v>
      </c>
      <c r="C373" s="20"/>
    </row>
    <row r="374" spans="1:5">
      <c r="A374" s="452" t="s">
        <v>397</v>
      </c>
      <c r="C374" s="20"/>
    </row>
    <row r="375" spans="1:5">
      <c r="A375" s="452" t="s">
        <v>398</v>
      </c>
      <c r="C375" s="20"/>
    </row>
    <row r="376" spans="1:5">
      <c r="A376" s="452" t="s">
        <v>399</v>
      </c>
      <c r="C376" s="20"/>
    </row>
    <row r="377" spans="1:5">
      <c r="A377" s="452" t="s">
        <v>400</v>
      </c>
    </row>
    <row r="378" spans="1:5">
      <c r="A378" s="452" t="s">
        <v>401</v>
      </c>
    </row>
    <row r="379" spans="1:5">
      <c r="A379" s="452" t="s">
        <v>402</v>
      </c>
    </row>
    <row r="380" spans="1:5">
      <c r="A380" s="452" t="s">
        <v>403</v>
      </c>
    </row>
    <row r="381" spans="1:5">
      <c r="A381" s="452" t="s">
        <v>404</v>
      </c>
    </row>
    <row r="382" spans="1:5">
      <c r="A382" s="452" t="s">
        <v>405</v>
      </c>
    </row>
    <row r="383" spans="1:5">
      <c r="A383" s="452" t="s">
        <v>406</v>
      </c>
    </row>
    <row r="384" spans="1:5">
      <c r="A384" s="452" t="s">
        <v>407</v>
      </c>
    </row>
    <row r="385" spans="1:1">
      <c r="A385" s="452" t="s">
        <v>408</v>
      </c>
    </row>
    <row r="386" spans="1:1">
      <c r="A386" s="452" t="s">
        <v>409</v>
      </c>
    </row>
    <row r="387" spans="1:1">
      <c r="A387" s="452" t="s">
        <v>410</v>
      </c>
    </row>
    <row r="388" spans="1:1">
      <c r="A388" s="452" t="s">
        <v>411</v>
      </c>
    </row>
    <row r="389" spans="1:1">
      <c r="A389" s="452" t="s">
        <v>412</v>
      </c>
    </row>
    <row r="390" spans="1:1">
      <c r="A390" s="452" t="s">
        <v>413</v>
      </c>
    </row>
    <row r="391" spans="1:1">
      <c r="A391" s="452" t="s">
        <v>414</v>
      </c>
    </row>
    <row r="392" spans="1:1">
      <c r="A392" s="452" t="s">
        <v>415</v>
      </c>
    </row>
    <row r="393" spans="1:1">
      <c r="A393" s="452" t="s">
        <v>416</v>
      </c>
    </row>
    <row r="394" spans="1:1">
      <c r="A394" s="452" t="s">
        <v>417</v>
      </c>
    </row>
    <row r="395" spans="1:1">
      <c r="A395" s="452" t="s">
        <v>418</v>
      </c>
    </row>
    <row r="396" spans="1:1">
      <c r="A396" s="452" t="s">
        <v>419</v>
      </c>
    </row>
    <row r="397" spans="1:1">
      <c r="A397" s="452" t="s">
        <v>420</v>
      </c>
    </row>
    <row r="398" spans="1:1">
      <c r="A398" s="452" t="s">
        <v>421</v>
      </c>
    </row>
    <row r="399" spans="1:1">
      <c r="A399" s="452" t="s">
        <v>422</v>
      </c>
    </row>
    <row r="400" spans="1:1">
      <c r="A400" s="452" t="s">
        <v>423</v>
      </c>
    </row>
    <row r="401" spans="1:5">
      <c r="A401" s="452" t="s">
        <v>424</v>
      </c>
    </row>
    <row r="402" spans="1:5">
      <c r="A402" s="452" t="s">
        <v>425</v>
      </c>
    </row>
    <row r="403" spans="1:5">
      <c r="A403" s="452" t="s">
        <v>426</v>
      </c>
    </row>
    <row r="404" spans="1:5">
      <c r="A404" s="452" t="s">
        <v>427</v>
      </c>
    </row>
    <row r="405" spans="1:5">
      <c r="A405" s="452" t="s">
        <v>428</v>
      </c>
    </row>
    <row r="406" spans="1:5">
      <c r="A406" s="452" t="s">
        <v>429</v>
      </c>
    </row>
    <row r="407" spans="1:5">
      <c r="A407" t="s">
        <v>430</v>
      </c>
      <c r="D407" s="31"/>
      <c r="E407" s="31"/>
    </row>
    <row r="408" spans="1:5">
      <c r="A408" s="452" t="s">
        <v>431</v>
      </c>
    </row>
    <row r="409" spans="1:5">
      <c r="A409" s="452" t="s">
        <v>432</v>
      </c>
    </row>
    <row r="410" spans="1:5">
      <c r="A410" s="452" t="s">
        <v>433</v>
      </c>
    </row>
    <row r="411" spans="1:5">
      <c r="A411" s="452" t="s">
        <v>434</v>
      </c>
    </row>
    <row r="412" spans="1:5">
      <c r="A412" s="452" t="s">
        <v>435</v>
      </c>
    </row>
    <row r="413" spans="1:5">
      <c r="A413" s="452" t="s">
        <v>436</v>
      </c>
    </row>
    <row r="414" spans="1:5">
      <c r="A414" s="452" t="s">
        <v>437</v>
      </c>
    </row>
    <row r="415" spans="1:5">
      <c r="A415" s="452" t="s">
        <v>438</v>
      </c>
    </row>
    <row r="416" spans="1:5">
      <c r="A416" s="452" t="s">
        <v>439</v>
      </c>
    </row>
    <row r="417" spans="1:5">
      <c r="A417" t="s">
        <v>440</v>
      </c>
      <c r="D417" s="31"/>
      <c r="E417" s="31"/>
    </row>
    <row r="418" spans="1:5">
      <c r="A418" s="452" t="s">
        <v>441</v>
      </c>
    </row>
    <row r="419" spans="1:5">
      <c r="A419" s="452" t="s">
        <v>442</v>
      </c>
    </row>
    <row r="420" spans="1:5">
      <c r="A420" s="452" t="s">
        <v>443</v>
      </c>
    </row>
    <row r="421" spans="1:5">
      <c r="A421" s="452" t="s">
        <v>444</v>
      </c>
    </row>
    <row r="422" spans="1:5">
      <c r="A422" s="452" t="s">
        <v>445</v>
      </c>
    </row>
    <row r="423" spans="1:5">
      <c r="A423" s="452" t="s">
        <v>446</v>
      </c>
    </row>
    <row r="424" spans="1:5">
      <c r="A424" s="452" t="s">
        <v>447</v>
      </c>
    </row>
    <row r="425" spans="1:5">
      <c r="A425" t="s">
        <v>448</v>
      </c>
    </row>
    <row r="426" spans="1:5">
      <c r="A426" s="452" t="s">
        <v>449</v>
      </c>
    </row>
    <row r="427" spans="1:5">
      <c r="A427" s="452" t="s">
        <v>450</v>
      </c>
    </row>
    <row r="428" spans="1:5">
      <c r="A428" s="452" t="s">
        <v>451</v>
      </c>
    </row>
    <row r="429" spans="1:5">
      <c r="A429" s="452" t="s">
        <v>452</v>
      </c>
    </row>
    <row r="430" spans="1:5">
      <c r="A430" s="452" t="s">
        <v>453</v>
      </c>
    </row>
    <row r="431" spans="1:5">
      <c r="A431" s="452" t="s">
        <v>454</v>
      </c>
    </row>
    <row r="432" spans="1:5">
      <c r="A432" s="452" t="s">
        <v>455</v>
      </c>
    </row>
    <row r="433" spans="1:5">
      <c r="A433" s="452" t="s">
        <v>456</v>
      </c>
    </row>
    <row r="434" spans="1:5">
      <c r="A434" s="452" t="s">
        <v>457</v>
      </c>
    </row>
    <row r="435" spans="1:5">
      <c r="A435" s="452" t="s">
        <v>458</v>
      </c>
    </row>
    <row r="436" spans="1:5">
      <c r="A436" s="452" t="s">
        <v>459</v>
      </c>
    </row>
    <row r="437" spans="1:5">
      <c r="A437" t="s">
        <v>460</v>
      </c>
      <c r="D437" s="31"/>
      <c r="E437" s="31"/>
    </row>
    <row r="438" spans="1:5">
      <c r="A438" s="452" t="s">
        <v>461</v>
      </c>
    </row>
    <row r="439" spans="1:5">
      <c r="A439" s="452" t="s">
        <v>462</v>
      </c>
    </row>
    <row r="440" spans="1:5">
      <c r="A440" s="452" t="s">
        <v>463</v>
      </c>
    </row>
    <row r="441" spans="1:5">
      <c r="A441" t="s">
        <v>464</v>
      </c>
      <c r="D441" s="31"/>
      <c r="E441" s="31"/>
    </row>
    <row r="442" spans="1:5">
      <c r="A442" s="452" t="s">
        <v>465</v>
      </c>
    </row>
    <row r="443" spans="1:5">
      <c r="A443" t="s">
        <v>466</v>
      </c>
      <c r="D443" s="31"/>
      <c r="E443" s="31"/>
    </row>
    <row r="444" spans="1:5">
      <c r="A444" s="452" t="s">
        <v>467</v>
      </c>
    </row>
    <row r="445" spans="1:5">
      <c r="A445" s="452" t="s">
        <v>468</v>
      </c>
    </row>
    <row r="446" spans="1:5">
      <c r="A446" s="452" t="s">
        <v>469</v>
      </c>
    </row>
    <row r="447" spans="1:5">
      <c r="A447" s="452" t="s">
        <v>470</v>
      </c>
    </row>
    <row r="448" spans="1:5">
      <c r="A448" s="452" t="s">
        <v>471</v>
      </c>
    </row>
    <row r="449" spans="1:5">
      <c r="A449" s="452" t="s">
        <v>472</v>
      </c>
    </row>
    <row r="450" spans="1:5">
      <c r="A450" s="452" t="s">
        <v>473</v>
      </c>
    </row>
    <row r="451" spans="1:5">
      <c r="A451" s="452" t="s">
        <v>474</v>
      </c>
    </row>
    <row r="452" spans="1:5">
      <c r="A452" s="452" t="s">
        <v>475</v>
      </c>
    </row>
    <row r="453" spans="1:5">
      <c r="A453" s="452" t="s">
        <v>476</v>
      </c>
    </row>
    <row r="454" spans="1:5">
      <c r="A454" s="452" t="s">
        <v>477</v>
      </c>
    </row>
    <row r="455" spans="1:5">
      <c r="A455" t="s">
        <v>478</v>
      </c>
      <c r="D455" s="31"/>
      <c r="E455" s="31"/>
    </row>
    <row r="456" spans="1:5">
      <c r="A456" s="452" t="s">
        <v>479</v>
      </c>
    </row>
    <row r="457" spans="1:5">
      <c r="A457" s="452" t="s">
        <v>480</v>
      </c>
    </row>
    <row r="458" spans="1:5">
      <c r="A458" s="452" t="s">
        <v>481</v>
      </c>
    </row>
    <row r="459" spans="1:5">
      <c r="A459" t="s">
        <v>482</v>
      </c>
      <c r="D459" s="31"/>
      <c r="E459" s="31"/>
    </row>
    <row r="460" spans="1:5">
      <c r="A460" s="452" t="s">
        <v>483</v>
      </c>
    </row>
    <row r="461" spans="1:5">
      <c r="A461" t="s">
        <v>484</v>
      </c>
      <c r="D461" s="31"/>
      <c r="E461" s="31"/>
    </row>
    <row r="462" spans="1:5">
      <c r="A462" s="452" t="s">
        <v>485</v>
      </c>
    </row>
    <row r="463" spans="1:5">
      <c r="A463" s="452" t="s">
        <v>486</v>
      </c>
    </row>
    <row r="464" spans="1:5">
      <c r="A464" s="452" t="s">
        <v>487</v>
      </c>
    </row>
    <row r="465" spans="1:8">
      <c r="A465" s="452" t="s">
        <v>488</v>
      </c>
    </row>
    <row r="466" spans="1:8">
      <c r="A466" s="452" t="s">
        <v>489</v>
      </c>
    </row>
    <row r="467" spans="1:8">
      <c r="A467" s="452" t="s">
        <v>490</v>
      </c>
    </row>
    <row r="468" spans="1:8">
      <c r="A468" t="s">
        <v>491</v>
      </c>
      <c r="D468" s="31"/>
      <c r="E468" s="31"/>
    </row>
    <row r="469" spans="1:8">
      <c r="A469" s="452" t="s">
        <v>492</v>
      </c>
    </row>
    <row r="470" spans="1:8">
      <c r="A470" s="452" t="s">
        <v>493</v>
      </c>
    </row>
    <row r="471" spans="1:8">
      <c r="A471" t="s">
        <v>494</v>
      </c>
      <c r="D471" s="31"/>
      <c r="E471" s="31"/>
    </row>
    <row r="472" spans="1:8">
      <c r="A472" s="452" t="s">
        <v>495</v>
      </c>
    </row>
    <row r="473" spans="1:8">
      <c r="A473" t="s">
        <v>496</v>
      </c>
    </row>
    <row r="474" spans="1:8">
      <c r="A474" s="452" t="s">
        <v>497</v>
      </c>
    </row>
    <row r="475" spans="1:8">
      <c r="A475" s="452" t="s">
        <v>498</v>
      </c>
    </row>
    <row r="476" spans="1:8">
      <c r="A476" s="452" t="s">
        <v>499</v>
      </c>
    </row>
    <row r="477" spans="1:8">
      <c r="A477" s="452" t="s">
        <v>500</v>
      </c>
    </row>
    <row r="478" spans="1:8">
      <c r="A478" s="452" t="s">
        <v>501</v>
      </c>
      <c r="D478" s="31"/>
      <c r="E478" s="31"/>
    </row>
    <row r="479" spans="1:8">
      <c r="A479" s="452" t="s">
        <v>502</v>
      </c>
    </row>
    <row r="480" spans="1:8">
      <c r="A480" t="s">
        <v>503</v>
      </c>
      <c r="B480" s="20"/>
      <c r="D480" s="31"/>
      <c r="E480" s="31"/>
      <c r="H480" s="32"/>
    </row>
    <row r="481" spans="1:5">
      <c r="A481" s="452" t="s">
        <v>504</v>
      </c>
    </row>
    <row r="482" spans="1:5">
      <c r="A482" s="452" t="s">
        <v>505</v>
      </c>
    </row>
    <row r="483" spans="1:5">
      <c r="A483" s="452" t="s">
        <v>506</v>
      </c>
    </row>
    <row r="484" spans="1:5">
      <c r="A484" s="452" t="s">
        <v>507</v>
      </c>
      <c r="B484" s="20"/>
      <c r="D484" s="31"/>
      <c r="E484" s="31"/>
    </row>
    <row r="485" spans="1:5">
      <c r="A485" s="452" t="s">
        <v>508</v>
      </c>
    </row>
    <row r="486" spans="1:5">
      <c r="A486" s="452" t="s">
        <v>509</v>
      </c>
    </row>
    <row r="487" spans="1:5">
      <c r="A487" s="452" t="s">
        <v>510</v>
      </c>
    </row>
    <row r="488" spans="1:5">
      <c r="A488" s="452" t="s">
        <v>511</v>
      </c>
    </row>
    <row r="489" spans="1:5">
      <c r="A489" s="452" t="s">
        <v>512</v>
      </c>
    </row>
    <row r="490" spans="1:5">
      <c r="A490" s="452" t="s">
        <v>513</v>
      </c>
    </row>
    <row r="491" spans="1:5">
      <c r="A491" s="452" t="s">
        <v>514</v>
      </c>
    </row>
    <row r="492" spans="1:5">
      <c r="A492" s="452" t="s">
        <v>515</v>
      </c>
    </row>
    <row r="493" spans="1:5">
      <c r="A493" s="452" t="s">
        <v>516</v>
      </c>
    </row>
    <row r="494" spans="1:5">
      <c r="A494" s="452" t="s">
        <v>517</v>
      </c>
    </row>
    <row r="495" spans="1:5">
      <c r="A495" s="452" t="s">
        <v>518</v>
      </c>
    </row>
    <row r="496" spans="1:5">
      <c r="A496" t="s">
        <v>519</v>
      </c>
      <c r="B496" s="20"/>
      <c r="D496" s="31"/>
      <c r="E496" s="31"/>
    </row>
    <row r="497" spans="1:5">
      <c r="A497" t="s">
        <v>520</v>
      </c>
    </row>
    <row r="498" spans="1:5">
      <c r="A498" s="452" t="s">
        <v>521</v>
      </c>
    </row>
    <row r="499" spans="1:5">
      <c r="A499" s="452" t="s">
        <v>522</v>
      </c>
    </row>
    <row r="500" spans="1:5">
      <c r="A500" t="s">
        <v>523</v>
      </c>
      <c r="B500" s="20"/>
      <c r="D500" s="31"/>
      <c r="E500" s="31"/>
    </row>
    <row r="501" spans="1:5">
      <c r="A501" s="452" t="s">
        <v>524</v>
      </c>
    </row>
    <row r="502" spans="1:5">
      <c r="A502" s="452" t="s">
        <v>525</v>
      </c>
    </row>
    <row r="503" spans="1:5">
      <c r="A503" s="452" t="s">
        <v>526</v>
      </c>
    </row>
    <row r="504" spans="1:5">
      <c r="A504" s="452" t="s">
        <v>527</v>
      </c>
    </row>
    <row r="505" spans="1:5">
      <c r="A505" s="452" t="s">
        <v>528</v>
      </c>
    </row>
    <row r="506" spans="1:5">
      <c r="A506" t="s">
        <v>529</v>
      </c>
    </row>
    <row r="507" spans="1:5">
      <c r="A507" s="452" t="s">
        <v>530</v>
      </c>
    </row>
    <row r="508" spans="1:5">
      <c r="A508" t="s">
        <v>531</v>
      </c>
      <c r="B508" s="20"/>
      <c r="D508" s="31"/>
      <c r="E508" s="31"/>
    </row>
    <row r="509" spans="1:5">
      <c r="A509" s="452" t="s">
        <v>532</v>
      </c>
    </row>
    <row r="510" spans="1:5">
      <c r="A510" s="452" t="s">
        <v>533</v>
      </c>
    </row>
    <row r="511" spans="1:5">
      <c r="A511" s="452" t="s">
        <v>534</v>
      </c>
    </row>
    <row r="512" spans="1:5">
      <c r="A512" t="s">
        <v>535</v>
      </c>
      <c r="B512" s="20"/>
    </row>
    <row r="513" spans="1:2">
      <c r="A513" s="452" t="s">
        <v>536</v>
      </c>
    </row>
    <row r="514" spans="1:2">
      <c r="A514" s="452" t="s">
        <v>537</v>
      </c>
    </row>
    <row r="515" spans="1:2">
      <c r="A515" s="452" t="s">
        <v>538</v>
      </c>
    </row>
    <row r="516" spans="1:2">
      <c r="A516" s="452" t="s">
        <v>539</v>
      </c>
    </row>
    <row r="517" spans="1:2">
      <c r="A517" s="452" t="s">
        <v>540</v>
      </c>
    </row>
    <row r="518" spans="1:2">
      <c r="A518" s="452" t="s">
        <v>541</v>
      </c>
    </row>
    <row r="519" spans="1:2">
      <c r="A519" s="452" t="s">
        <v>542</v>
      </c>
    </row>
    <row r="520" spans="1:2">
      <c r="A520" s="452" t="s">
        <v>543</v>
      </c>
    </row>
    <row r="521" spans="1:2">
      <c r="A521" s="452" t="s">
        <v>544</v>
      </c>
    </row>
    <row r="522" spans="1:2">
      <c r="A522" t="s">
        <v>545</v>
      </c>
      <c r="B522" s="20"/>
    </row>
    <row r="523" spans="1:2">
      <c r="A523" s="452" t="s">
        <v>546</v>
      </c>
    </row>
    <row r="524" spans="1:2">
      <c r="A524" s="452" t="s">
        <v>547</v>
      </c>
    </row>
    <row r="525" spans="1:2">
      <c r="A525" s="452" t="s">
        <v>548</v>
      </c>
    </row>
    <row r="526" spans="1:2">
      <c r="A526" s="452" t="s">
        <v>549</v>
      </c>
    </row>
    <row r="527" spans="1:2">
      <c r="A527" s="452" t="s">
        <v>550</v>
      </c>
    </row>
    <row r="528" spans="1:2">
      <c r="A528" s="452" t="s">
        <v>551</v>
      </c>
    </row>
    <row r="529" spans="1:2">
      <c r="A529" s="452" t="s">
        <v>552</v>
      </c>
    </row>
    <row r="530" spans="1:2">
      <c r="A530" s="452" t="s">
        <v>553</v>
      </c>
    </row>
    <row r="531" spans="1:2">
      <c r="A531" s="452" t="s">
        <v>554</v>
      </c>
    </row>
    <row r="532" spans="1:2">
      <c r="A532" s="452" t="s">
        <v>555</v>
      </c>
    </row>
    <row r="533" spans="1:2">
      <c r="A533" s="452" t="s">
        <v>556</v>
      </c>
    </row>
    <row r="534" spans="1:2">
      <c r="A534" s="452" t="s">
        <v>557</v>
      </c>
    </row>
    <row r="535" spans="1:2">
      <c r="A535" s="452" t="s">
        <v>558</v>
      </c>
    </row>
    <row r="536" spans="1:2">
      <c r="A536" s="452" t="s">
        <v>559</v>
      </c>
    </row>
    <row r="537" spans="1:2">
      <c r="A537" s="452" t="s">
        <v>560</v>
      </c>
    </row>
    <row r="538" spans="1:2">
      <c r="A538" s="452" t="s">
        <v>561</v>
      </c>
      <c r="B538" s="20"/>
    </row>
    <row r="539" spans="1:2">
      <c r="A539" t="s">
        <v>562</v>
      </c>
      <c r="B539" s="20"/>
    </row>
    <row r="540" spans="1:2">
      <c r="A540" t="s">
        <v>563</v>
      </c>
      <c r="B540" s="20"/>
    </row>
    <row r="541" spans="1:2">
      <c r="A541" s="452" t="s">
        <v>564</v>
      </c>
    </row>
    <row r="542" spans="1:2">
      <c r="A542" t="s">
        <v>565</v>
      </c>
      <c r="B542" s="20"/>
    </row>
    <row r="543" spans="1:2">
      <c r="A543" t="s">
        <v>566</v>
      </c>
      <c r="B543" s="20"/>
    </row>
    <row r="544" spans="1:2">
      <c r="A544" t="s">
        <v>567</v>
      </c>
      <c r="B544" s="20"/>
    </row>
    <row r="545" spans="1:2">
      <c r="A545" s="452" t="s">
        <v>568</v>
      </c>
      <c r="B545" s="20"/>
    </row>
    <row r="546" spans="1:2">
      <c r="A546" t="s">
        <v>569</v>
      </c>
      <c r="B546" s="20"/>
    </row>
    <row r="547" spans="1:2">
      <c r="A547" s="452" t="s">
        <v>570</v>
      </c>
    </row>
    <row r="548" spans="1:2">
      <c r="A548" s="452" t="s">
        <v>571</v>
      </c>
    </row>
    <row r="549" spans="1:2">
      <c r="A549" s="452" t="s">
        <v>572</v>
      </c>
    </row>
    <row r="550" spans="1:2">
      <c r="A550" s="452" t="s">
        <v>573</v>
      </c>
    </row>
    <row r="551" spans="1:2">
      <c r="A551" s="452" t="s">
        <v>574</v>
      </c>
    </row>
    <row r="552" spans="1:2">
      <c r="A552" s="452" t="s">
        <v>575</v>
      </c>
    </row>
    <row r="553" spans="1:2">
      <c r="A553" s="452" t="s">
        <v>576</v>
      </c>
    </row>
    <row r="554" spans="1:2">
      <c r="A554" s="452" t="s">
        <v>577</v>
      </c>
    </row>
    <row r="555" spans="1:2">
      <c r="A555" t="s">
        <v>578</v>
      </c>
      <c r="B555" s="20"/>
    </row>
    <row r="556" spans="1:2">
      <c r="A556" s="452" t="s">
        <v>579</v>
      </c>
    </row>
    <row r="557" spans="1:2">
      <c r="A557" t="s">
        <v>580</v>
      </c>
      <c r="B557" s="20"/>
    </row>
    <row r="558" spans="1:2">
      <c r="A558" s="452" t="s">
        <v>581</v>
      </c>
    </row>
    <row r="559" spans="1:2">
      <c r="A559" s="452" t="s">
        <v>582</v>
      </c>
    </row>
    <row r="560" spans="1:2">
      <c r="A560" s="452" t="s">
        <v>583</v>
      </c>
    </row>
    <row r="561" spans="1:2">
      <c r="A561" t="s">
        <v>584</v>
      </c>
      <c r="B561" s="20"/>
    </row>
    <row r="562" spans="1:2">
      <c r="A562" s="452" t="s">
        <v>585</v>
      </c>
    </row>
    <row r="563" spans="1:2">
      <c r="A563" s="452" t="s">
        <v>586</v>
      </c>
    </row>
    <row r="564" spans="1:2">
      <c r="A564" s="452" t="s">
        <v>587</v>
      </c>
    </row>
    <row r="565" spans="1:2">
      <c r="A565" s="452" t="s">
        <v>588</v>
      </c>
    </row>
    <row r="566" spans="1:2">
      <c r="A566" s="452" t="s">
        <v>589</v>
      </c>
    </row>
    <row r="567" spans="1:2">
      <c r="A567" t="s">
        <v>590</v>
      </c>
      <c r="B567" s="20"/>
    </row>
    <row r="568" spans="1:2">
      <c r="A568" s="452" t="s">
        <v>591</v>
      </c>
    </row>
    <row r="569" spans="1:2">
      <c r="A569" s="452" t="s">
        <v>592</v>
      </c>
    </row>
    <row r="570" spans="1:2">
      <c r="A570" s="452" t="s">
        <v>593</v>
      </c>
    </row>
    <row r="571" spans="1:2">
      <c r="A571" t="s">
        <v>594</v>
      </c>
      <c r="B571" s="20"/>
    </row>
    <row r="572" spans="1:2">
      <c r="A572" s="452" t="s">
        <v>595</v>
      </c>
    </row>
    <row r="573" spans="1:2">
      <c r="A573" s="452" t="s">
        <v>596</v>
      </c>
    </row>
    <row r="574" spans="1:2">
      <c r="A574" s="452" t="s">
        <v>597</v>
      </c>
    </row>
    <row r="575" spans="1:2">
      <c r="A575" s="452" t="s">
        <v>598</v>
      </c>
    </row>
    <row r="576" spans="1:2">
      <c r="A576" s="452" t="s">
        <v>599</v>
      </c>
    </row>
    <row r="577" spans="1:2">
      <c r="A577" s="452" t="s">
        <v>600</v>
      </c>
    </row>
    <row r="578" spans="1:2">
      <c r="A578" s="452" t="s">
        <v>601</v>
      </c>
    </row>
    <row r="579" spans="1:2">
      <c r="A579" s="452" t="s">
        <v>602</v>
      </c>
    </row>
    <row r="580" spans="1:2">
      <c r="A580" s="452" t="s">
        <v>603</v>
      </c>
    </row>
    <row r="581" spans="1:2">
      <c r="A581" s="452" t="s">
        <v>604</v>
      </c>
    </row>
    <row r="582" spans="1:2">
      <c r="A582" s="452" t="s">
        <v>605</v>
      </c>
    </row>
    <row r="583" spans="1:2">
      <c r="A583" s="452" t="s">
        <v>606</v>
      </c>
    </row>
    <row r="584" spans="1:2">
      <c r="A584" t="s">
        <v>607</v>
      </c>
      <c r="B584" s="20"/>
    </row>
    <row r="585" spans="1:2">
      <c r="A585" s="452" t="s">
        <v>608</v>
      </c>
    </row>
    <row r="586" spans="1:2">
      <c r="A586" s="452" t="s">
        <v>609</v>
      </c>
    </row>
    <row r="587" spans="1:2">
      <c r="A587" t="s">
        <v>610</v>
      </c>
      <c r="B587" s="20"/>
    </row>
    <row r="588" spans="1:2">
      <c r="A588" s="452" t="s">
        <v>611</v>
      </c>
    </row>
    <row r="589" spans="1:2">
      <c r="A589" s="452" t="s">
        <v>612</v>
      </c>
    </row>
    <row r="590" spans="1:2">
      <c r="A590" t="s">
        <v>613</v>
      </c>
      <c r="B590" s="20"/>
    </row>
    <row r="591" spans="1:2">
      <c r="A591" s="452" t="s">
        <v>614</v>
      </c>
    </row>
    <row r="592" spans="1:2">
      <c r="A592" s="452" t="s">
        <v>615</v>
      </c>
    </row>
    <row r="593" spans="1:2">
      <c r="A593" t="s">
        <v>616</v>
      </c>
      <c r="B593" s="20"/>
    </row>
    <row r="594" spans="1:2">
      <c r="A594" s="452" t="s">
        <v>617</v>
      </c>
    </row>
    <row r="595" spans="1:2">
      <c r="A595" s="452" t="s">
        <v>618</v>
      </c>
    </row>
    <row r="596" spans="1:2">
      <c r="A596" s="452" t="s">
        <v>619</v>
      </c>
    </row>
    <row r="597" spans="1:2">
      <c r="A597" s="452" t="s">
        <v>620</v>
      </c>
    </row>
    <row r="598" spans="1:2">
      <c r="A598" s="452" t="s">
        <v>621</v>
      </c>
    </row>
    <row r="599" spans="1:2">
      <c r="A599" s="452" t="s">
        <v>622</v>
      </c>
    </row>
    <row r="600" spans="1:2">
      <c r="A600" t="s">
        <v>623</v>
      </c>
      <c r="B600" s="20"/>
    </row>
    <row r="601" spans="1:2">
      <c r="A601" s="452" t="s">
        <v>624</v>
      </c>
    </row>
    <row r="602" spans="1:2">
      <c r="A602" s="452" t="s">
        <v>625</v>
      </c>
    </row>
    <row r="603" spans="1:2">
      <c r="A603" s="452" t="s">
        <v>626</v>
      </c>
    </row>
    <row r="604" spans="1:2">
      <c r="A604" t="s">
        <v>627</v>
      </c>
    </row>
    <row r="605" spans="1:2">
      <c r="A605" s="452" t="s">
        <v>628</v>
      </c>
    </row>
    <row r="606" spans="1:2">
      <c r="A606" t="s">
        <v>629</v>
      </c>
      <c r="B606" s="20"/>
    </row>
    <row r="607" spans="1:2">
      <c r="A607" t="s">
        <v>630</v>
      </c>
    </row>
    <row r="608" spans="1:2">
      <c r="A608" t="s">
        <v>631</v>
      </c>
    </row>
    <row r="609" spans="1:2">
      <c r="A609" t="s">
        <v>632</v>
      </c>
    </row>
    <row r="610" spans="1:2">
      <c r="A610" t="s">
        <v>633</v>
      </c>
    </row>
    <row r="611" spans="1:2">
      <c r="A611" t="s">
        <v>634</v>
      </c>
      <c r="B611" s="20"/>
    </row>
    <row r="612" spans="1:2">
      <c r="A612" t="s">
        <v>635</v>
      </c>
    </row>
    <row r="613" spans="1:2">
      <c r="A613" t="s">
        <v>636</v>
      </c>
    </row>
    <row r="614" spans="1:2">
      <c r="A614" t="s">
        <v>637</v>
      </c>
      <c r="B614" s="20"/>
    </row>
    <row r="615" spans="1:2">
      <c r="A615" s="452" t="s">
        <v>638</v>
      </c>
    </row>
    <row r="616" spans="1:2">
      <c r="A616" s="452" t="s">
        <v>639</v>
      </c>
    </row>
    <row r="617" spans="1:2">
      <c r="A617" t="s">
        <v>640</v>
      </c>
    </row>
    <row r="618" spans="1:2">
      <c r="A618" s="452" t="s">
        <v>641</v>
      </c>
    </row>
    <row r="619" spans="1:2">
      <c r="A619" s="452" t="s">
        <v>642</v>
      </c>
    </row>
    <row r="620" spans="1:2">
      <c r="A620" s="452" t="s">
        <v>643</v>
      </c>
    </row>
    <row r="621" spans="1:2">
      <c r="A621" s="452" t="s">
        <v>644</v>
      </c>
    </row>
    <row r="622" spans="1:2">
      <c r="A622" s="452" t="s">
        <v>645</v>
      </c>
    </row>
    <row r="623" spans="1:2">
      <c r="A623" s="452" t="s">
        <v>646</v>
      </c>
    </row>
    <row r="624" spans="1:2">
      <c r="A624" s="452" t="s">
        <v>647</v>
      </c>
    </row>
    <row r="625" spans="1:2">
      <c r="A625" s="452" t="s">
        <v>648</v>
      </c>
    </row>
    <row r="626" spans="1:2">
      <c r="A626" s="452" t="s">
        <v>649</v>
      </c>
    </row>
    <row r="627" spans="1:2">
      <c r="A627" s="452" t="s">
        <v>650</v>
      </c>
    </row>
    <row r="628" spans="1:2">
      <c r="A628" s="452" t="s">
        <v>651</v>
      </c>
    </row>
    <row r="629" spans="1:2">
      <c r="A629" t="s">
        <v>652</v>
      </c>
      <c r="B629" s="20"/>
    </row>
    <row r="630" spans="1:2">
      <c r="A630" t="s">
        <v>653</v>
      </c>
      <c r="B630" s="20"/>
    </row>
    <row r="631" spans="1:2">
      <c r="A631" t="s">
        <v>654</v>
      </c>
      <c r="B631" s="20"/>
    </row>
    <row r="632" spans="1:2">
      <c r="A632" s="452" t="s">
        <v>655</v>
      </c>
    </row>
    <row r="633" spans="1:2">
      <c r="A633" s="452" t="s">
        <v>656</v>
      </c>
    </row>
    <row r="634" spans="1:2">
      <c r="A634" s="452" t="s">
        <v>657</v>
      </c>
      <c r="B634" s="20"/>
    </row>
    <row r="635" spans="1:2">
      <c r="A635" t="s">
        <v>658</v>
      </c>
      <c r="B635" s="20"/>
    </row>
    <row r="636" spans="1:2">
      <c r="A636" t="s">
        <v>659</v>
      </c>
    </row>
    <row r="637" spans="1:2">
      <c r="A637" t="s">
        <v>660</v>
      </c>
    </row>
    <row r="638" spans="1:2">
      <c r="A638" s="452" t="s">
        <v>661</v>
      </c>
    </row>
    <row r="639" spans="1:2">
      <c r="A639" s="452" t="s">
        <v>662</v>
      </c>
    </row>
    <row r="640" spans="1:2">
      <c r="A640" s="452" t="s">
        <v>663</v>
      </c>
    </row>
    <row r="641" spans="1:2">
      <c r="A641" s="452" t="s">
        <v>664</v>
      </c>
    </row>
    <row r="642" spans="1:2">
      <c r="A642" s="452" t="s">
        <v>665</v>
      </c>
    </row>
    <row r="643" spans="1:2">
      <c r="A643" s="452" t="s">
        <v>666</v>
      </c>
    </row>
    <row r="644" spans="1:2">
      <c r="A644" s="452" t="s">
        <v>667</v>
      </c>
    </row>
    <row r="645" spans="1:2">
      <c r="A645" s="452" t="s">
        <v>668</v>
      </c>
    </row>
    <row r="646" spans="1:2">
      <c r="A646" s="452" t="s">
        <v>669</v>
      </c>
    </row>
    <row r="647" spans="1:2">
      <c r="A647" t="s">
        <v>670</v>
      </c>
      <c r="B647" s="20"/>
    </row>
    <row r="648" spans="1:2">
      <c r="A648" s="452" t="s">
        <v>671</v>
      </c>
    </row>
    <row r="649" spans="1:2">
      <c r="A649" t="s">
        <v>672</v>
      </c>
    </row>
    <row r="650" spans="1:2">
      <c r="A650" t="s">
        <v>673</v>
      </c>
      <c r="B650" s="20"/>
    </row>
    <row r="651" spans="1:2">
      <c r="A651" s="452" t="s">
        <v>674</v>
      </c>
    </row>
    <row r="652" spans="1:2">
      <c r="A652" t="s">
        <v>675</v>
      </c>
      <c r="B652" s="20"/>
    </row>
    <row r="653" spans="1:2">
      <c r="A653" s="452" t="s">
        <v>676</v>
      </c>
    </row>
    <row r="654" spans="1:2">
      <c r="A654" t="s">
        <v>677</v>
      </c>
      <c r="B654" s="20"/>
    </row>
    <row r="655" spans="1:2">
      <c r="A655" t="s">
        <v>678</v>
      </c>
      <c r="B655" s="20"/>
    </row>
    <row r="656" spans="1:2">
      <c r="A656" s="452" t="s">
        <v>679</v>
      </c>
    </row>
    <row r="657" spans="1:2">
      <c r="A657" s="452" t="s">
        <v>680</v>
      </c>
    </row>
    <row r="658" spans="1:2">
      <c r="A658" s="452" t="s">
        <v>681</v>
      </c>
    </row>
    <row r="659" spans="1:2">
      <c r="A659" s="452" t="s">
        <v>682</v>
      </c>
    </row>
    <row r="660" spans="1:2">
      <c r="A660" s="452" t="s">
        <v>683</v>
      </c>
    </row>
    <row r="661" spans="1:2">
      <c r="A661" s="452" t="s">
        <v>684</v>
      </c>
    </row>
    <row r="662" spans="1:2">
      <c r="A662" s="452" t="s">
        <v>685</v>
      </c>
    </row>
    <row r="663" spans="1:2">
      <c r="A663" s="452" t="s">
        <v>686</v>
      </c>
    </row>
    <row r="664" spans="1:2">
      <c r="A664" s="452" t="s">
        <v>687</v>
      </c>
    </row>
    <row r="665" spans="1:2">
      <c r="A665" t="s">
        <v>688</v>
      </c>
    </row>
    <row r="666" spans="1:2">
      <c r="A666" t="s">
        <v>689</v>
      </c>
    </row>
    <row r="667" spans="1:2">
      <c r="A667" t="s">
        <v>690</v>
      </c>
    </row>
    <row r="668" spans="1:2">
      <c r="A668" t="s">
        <v>691</v>
      </c>
    </row>
    <row r="669" spans="1:2">
      <c r="A669" s="452" t="s">
        <v>692</v>
      </c>
    </row>
    <row r="670" spans="1:2">
      <c r="A670" t="s">
        <v>693</v>
      </c>
      <c r="B670" s="20"/>
    </row>
    <row r="671" spans="1:2">
      <c r="A671" s="452" t="s">
        <v>694</v>
      </c>
    </row>
    <row r="672" spans="1:2">
      <c r="A672" t="s">
        <v>695</v>
      </c>
    </row>
    <row r="673" spans="1:2">
      <c r="A673" s="452" t="s">
        <v>696</v>
      </c>
    </row>
    <row r="674" spans="1:2">
      <c r="A674" t="s">
        <v>697</v>
      </c>
    </row>
    <row r="675" spans="1:2">
      <c r="A675" s="452" t="s">
        <v>698</v>
      </c>
    </row>
    <row r="676" spans="1:2">
      <c r="A676" t="s">
        <v>699</v>
      </c>
    </row>
    <row r="677" spans="1:2">
      <c r="A677" t="s">
        <v>700</v>
      </c>
    </row>
    <row r="678" spans="1:2">
      <c r="A678" s="452" t="s">
        <v>701</v>
      </c>
    </row>
    <row r="679" spans="1:2">
      <c r="A679" t="s">
        <v>702</v>
      </c>
    </row>
    <row r="680" spans="1:2">
      <c r="A680" t="s">
        <v>703</v>
      </c>
      <c r="B680" s="20"/>
    </row>
    <row r="681" spans="1:2">
      <c r="A681" t="s">
        <v>704</v>
      </c>
    </row>
    <row r="682" spans="1:2">
      <c r="A682" s="452" t="s">
        <v>705</v>
      </c>
    </row>
    <row r="683" spans="1:2">
      <c r="A683" t="s">
        <v>706</v>
      </c>
      <c r="B683" s="20"/>
    </row>
    <row r="684" spans="1:2">
      <c r="A684" s="452" t="s">
        <v>707</v>
      </c>
      <c r="B684" s="20"/>
    </row>
    <row r="685" spans="1:2">
      <c r="A685" t="s">
        <v>708</v>
      </c>
    </row>
    <row r="686" spans="1:2">
      <c r="A686" s="452" t="s">
        <v>709</v>
      </c>
    </row>
    <row r="687" spans="1:2">
      <c r="A687" t="s">
        <v>710</v>
      </c>
    </row>
    <row r="688" spans="1:2">
      <c r="A688" t="s">
        <v>711</v>
      </c>
      <c r="B688" s="20"/>
    </row>
    <row r="689" spans="1:2">
      <c r="A689" t="s">
        <v>712</v>
      </c>
    </row>
    <row r="690" spans="1:2">
      <c r="A690" t="s">
        <v>713</v>
      </c>
    </row>
    <row r="691" spans="1:2">
      <c r="A691" t="s">
        <v>714</v>
      </c>
    </row>
    <row r="692" spans="1:2">
      <c r="A692" t="s">
        <v>715</v>
      </c>
    </row>
    <row r="693" spans="1:2" ht="13.9" customHeight="1">
      <c r="A693" t="s">
        <v>716</v>
      </c>
    </row>
    <row r="694" spans="1:2">
      <c r="A694" t="s">
        <v>717</v>
      </c>
    </row>
    <row r="695" spans="1:2">
      <c r="A695" t="s">
        <v>718</v>
      </c>
    </row>
    <row r="696" spans="1:2">
      <c r="A696" s="452" t="s">
        <v>719</v>
      </c>
    </row>
    <row r="697" spans="1:2">
      <c r="A697" t="s">
        <v>720</v>
      </c>
    </row>
    <row r="698" spans="1:2">
      <c r="A698" t="s">
        <v>721</v>
      </c>
    </row>
    <row r="699" spans="1:2">
      <c r="A699" s="452" t="s">
        <v>722</v>
      </c>
    </row>
    <row r="700" spans="1:2">
      <c r="A700" t="s">
        <v>723</v>
      </c>
      <c r="B700" s="20"/>
    </row>
    <row r="701" spans="1:2">
      <c r="A701" s="452" t="s">
        <v>724</v>
      </c>
    </row>
    <row r="702" spans="1:2">
      <c r="A702" t="s">
        <v>725</v>
      </c>
    </row>
    <row r="703" spans="1:2">
      <c r="A703" s="452" t="s">
        <v>726</v>
      </c>
    </row>
    <row r="704" spans="1:2">
      <c r="A704" t="s">
        <v>727</v>
      </c>
    </row>
    <row r="705" spans="1:1">
      <c r="A705" t="s">
        <v>728</v>
      </c>
    </row>
    <row r="706" spans="1:1">
      <c r="A706" t="s">
        <v>729</v>
      </c>
    </row>
    <row r="707" spans="1:1">
      <c r="A707" t="s">
        <v>730</v>
      </c>
    </row>
    <row r="708" spans="1:1">
      <c r="A708" t="s">
        <v>731</v>
      </c>
    </row>
    <row r="709" spans="1:1">
      <c r="A709" s="452" t="s">
        <v>732</v>
      </c>
    </row>
    <row r="710" spans="1:1">
      <c r="A710" t="s">
        <v>733</v>
      </c>
    </row>
    <row r="711" spans="1:1">
      <c r="A711" t="s">
        <v>734</v>
      </c>
    </row>
    <row r="712" spans="1:1">
      <c r="A712" t="s">
        <v>735</v>
      </c>
    </row>
    <row r="713" spans="1:1">
      <c r="A713" s="452" t="s">
        <v>736</v>
      </c>
    </row>
    <row r="714" spans="1:1">
      <c r="A714" t="s">
        <v>737</v>
      </c>
    </row>
    <row r="715" spans="1:1">
      <c r="A715" t="s">
        <v>738</v>
      </c>
    </row>
    <row r="716" spans="1:1">
      <c r="A716" s="452" t="s">
        <v>739</v>
      </c>
    </row>
    <row r="717" spans="1:1">
      <c r="A717" t="s">
        <v>740</v>
      </c>
    </row>
    <row r="718" spans="1:1">
      <c r="A718" s="452" t="s">
        <v>741</v>
      </c>
    </row>
    <row r="719" spans="1:1">
      <c r="A719" s="452" t="s">
        <v>742</v>
      </c>
    </row>
    <row r="720" spans="1:1">
      <c r="A720" s="452" t="s">
        <v>743</v>
      </c>
    </row>
    <row r="721" spans="1:2">
      <c r="A721" s="452" t="s">
        <v>744</v>
      </c>
    </row>
    <row r="722" spans="1:2">
      <c r="A722" t="s">
        <v>745</v>
      </c>
    </row>
    <row r="723" spans="1:2">
      <c r="A723" t="s">
        <v>746</v>
      </c>
    </row>
    <row r="724" spans="1:2">
      <c r="A724" t="s">
        <v>747</v>
      </c>
    </row>
    <row r="725" spans="1:2">
      <c r="A725" t="s">
        <v>748</v>
      </c>
    </row>
    <row r="726" spans="1:2">
      <c r="A726" t="s">
        <v>749</v>
      </c>
      <c r="B726" s="20"/>
    </row>
    <row r="727" spans="1:2">
      <c r="A727" t="s">
        <v>750</v>
      </c>
    </row>
    <row r="728" spans="1:2">
      <c r="A728" t="s">
        <v>751</v>
      </c>
      <c r="B728" s="20"/>
    </row>
    <row r="729" spans="1:2">
      <c r="A729" t="s">
        <v>752</v>
      </c>
    </row>
    <row r="730" spans="1:2">
      <c r="A730" t="s">
        <v>753</v>
      </c>
    </row>
    <row r="731" spans="1:2">
      <c r="A731" t="s">
        <v>754</v>
      </c>
    </row>
    <row r="732" spans="1:2">
      <c r="A732" t="s">
        <v>755</v>
      </c>
    </row>
    <row r="733" spans="1:2">
      <c r="A733" s="452" t="s">
        <v>756</v>
      </c>
    </row>
    <row r="734" spans="1:2">
      <c r="A734" s="452" t="s">
        <v>757</v>
      </c>
    </row>
    <row r="735" spans="1:2">
      <c r="A735" s="452" t="s">
        <v>758</v>
      </c>
    </row>
    <row r="736" spans="1:2">
      <c r="A736" t="s">
        <v>759</v>
      </c>
    </row>
    <row r="737" spans="1:2">
      <c r="A737" s="452" t="s">
        <v>760</v>
      </c>
    </row>
    <row r="738" spans="1:2">
      <c r="A738" s="452" t="s">
        <v>761</v>
      </c>
    </row>
    <row r="739" spans="1:2">
      <c r="A739" t="s">
        <v>762</v>
      </c>
    </row>
    <row r="740" spans="1:2">
      <c r="A740" t="s">
        <v>763</v>
      </c>
    </row>
    <row r="741" spans="1:2">
      <c r="A741" t="s">
        <v>764</v>
      </c>
    </row>
    <row r="742" spans="1:2">
      <c r="A742" s="452" t="s">
        <v>765</v>
      </c>
      <c r="B742" s="20"/>
    </row>
    <row r="743" spans="1:2">
      <c r="A743" t="s">
        <v>766</v>
      </c>
    </row>
    <row r="744" spans="1:2">
      <c r="A744" t="s">
        <v>767</v>
      </c>
    </row>
    <row r="745" spans="1:2">
      <c r="A745" t="s">
        <v>768</v>
      </c>
    </row>
    <row r="746" spans="1:2">
      <c r="A746" t="s">
        <v>769</v>
      </c>
    </row>
    <row r="747" spans="1:2">
      <c r="A747" t="s">
        <v>770</v>
      </c>
    </row>
    <row r="748" spans="1:2">
      <c r="A748" t="s">
        <v>771</v>
      </c>
    </row>
    <row r="749" spans="1:2">
      <c r="A749" t="s">
        <v>772</v>
      </c>
    </row>
    <row r="750" spans="1:2">
      <c r="A750" s="452" t="s">
        <v>773</v>
      </c>
    </row>
    <row r="751" spans="1:2">
      <c r="A751" t="s">
        <v>774</v>
      </c>
    </row>
    <row r="752" spans="1:2">
      <c r="A752" t="s">
        <v>775</v>
      </c>
    </row>
    <row r="753" spans="1:2">
      <c r="A753" s="452" t="s">
        <v>776</v>
      </c>
    </row>
    <row r="754" spans="1:2">
      <c r="A754" t="s">
        <v>777</v>
      </c>
    </row>
    <row r="755" spans="1:2">
      <c r="A755" s="452" t="s">
        <v>778</v>
      </c>
    </row>
    <row r="756" spans="1:2">
      <c r="A756" t="s">
        <v>779</v>
      </c>
    </row>
    <row r="757" spans="1:2">
      <c r="A757" s="452" t="s">
        <v>780</v>
      </c>
    </row>
    <row r="758" spans="1:2">
      <c r="A758" s="452" t="s">
        <v>781</v>
      </c>
    </row>
    <row r="759" spans="1:2">
      <c r="A759" t="s">
        <v>782</v>
      </c>
    </row>
    <row r="760" spans="1:2">
      <c r="A760" t="s">
        <v>783</v>
      </c>
    </row>
    <row r="761" spans="1:2">
      <c r="A761" t="s">
        <v>784</v>
      </c>
    </row>
    <row r="762" spans="1:2">
      <c r="A762" t="s">
        <v>785</v>
      </c>
    </row>
    <row r="763" spans="1:2">
      <c r="A763" t="s">
        <v>786</v>
      </c>
    </row>
    <row r="764" spans="1:2">
      <c r="A764" t="s">
        <v>787</v>
      </c>
    </row>
    <row r="765" spans="1:2">
      <c r="A765" s="452" t="s">
        <v>788</v>
      </c>
    </row>
    <row r="766" spans="1:2">
      <c r="A766" s="452" t="s">
        <v>789</v>
      </c>
      <c r="B766" s="20"/>
    </row>
    <row r="767" spans="1:2">
      <c r="A767" s="452" t="s">
        <v>790</v>
      </c>
      <c r="B767" s="20"/>
    </row>
    <row r="768" spans="1:2">
      <c r="A768" t="s">
        <v>791</v>
      </c>
    </row>
    <row r="769" spans="1:2">
      <c r="A769" t="s">
        <v>792</v>
      </c>
    </row>
    <row r="770" spans="1:2">
      <c r="A770" t="s">
        <v>793</v>
      </c>
    </row>
    <row r="771" spans="1:2">
      <c r="A771" t="s">
        <v>794</v>
      </c>
    </row>
    <row r="772" spans="1:2">
      <c r="A772" s="452" t="s">
        <v>795</v>
      </c>
    </row>
    <row r="773" spans="1:2">
      <c r="A773" t="s">
        <v>796</v>
      </c>
    </row>
    <row r="774" spans="1:2">
      <c r="A774" s="452" t="s">
        <v>797</v>
      </c>
    </row>
    <row r="775" spans="1:2">
      <c r="A775" s="452" t="s">
        <v>798</v>
      </c>
    </row>
    <row r="776" spans="1:2">
      <c r="A776" t="s">
        <v>799</v>
      </c>
    </row>
    <row r="777" spans="1:2">
      <c r="A777" t="s">
        <v>800</v>
      </c>
    </row>
    <row r="778" spans="1:2">
      <c r="A778" s="452" t="s">
        <v>801</v>
      </c>
    </row>
    <row r="779" spans="1:2">
      <c r="A779" t="s">
        <v>802</v>
      </c>
    </row>
    <row r="780" spans="1:2">
      <c r="A780" s="452" t="s">
        <v>803</v>
      </c>
      <c r="B780" s="20"/>
    </row>
    <row r="781" spans="1:2">
      <c r="A781" t="s">
        <v>804</v>
      </c>
    </row>
    <row r="782" spans="1:2">
      <c r="A782" t="s">
        <v>805</v>
      </c>
    </row>
    <row r="783" spans="1:2">
      <c r="A783" t="s">
        <v>806</v>
      </c>
    </row>
    <row r="784" spans="1:2">
      <c r="A784" s="452" t="s">
        <v>807</v>
      </c>
      <c r="B784" s="20"/>
    </row>
    <row r="785" spans="1:2">
      <c r="A785" t="s">
        <v>808</v>
      </c>
    </row>
    <row r="786" spans="1:2">
      <c r="A786" s="452" t="s">
        <v>809</v>
      </c>
      <c r="B786" s="20"/>
    </row>
    <row r="787" spans="1:2">
      <c r="A787" s="452" t="s">
        <v>810</v>
      </c>
      <c r="B787" s="20"/>
    </row>
    <row r="788" spans="1:2">
      <c r="A788" s="452" t="s">
        <v>811</v>
      </c>
    </row>
    <row r="789" spans="1:2">
      <c r="A789" t="s">
        <v>812</v>
      </c>
    </row>
    <row r="790" spans="1:2">
      <c r="A790" t="s">
        <v>813</v>
      </c>
    </row>
    <row r="791" spans="1:2">
      <c r="A791" t="s">
        <v>814</v>
      </c>
    </row>
    <row r="792" spans="1:2">
      <c r="A792" t="s">
        <v>815</v>
      </c>
    </row>
    <row r="793" spans="1:2">
      <c r="A793" t="s">
        <v>816</v>
      </c>
    </row>
    <row r="794" spans="1:2">
      <c r="A794" t="s">
        <v>817</v>
      </c>
    </row>
    <row r="795" spans="1:2">
      <c r="A795" t="s">
        <v>818</v>
      </c>
    </row>
    <row r="796" spans="1:2">
      <c r="A796" t="s">
        <v>819</v>
      </c>
    </row>
    <row r="797" spans="1:2">
      <c r="A797" t="s">
        <v>820</v>
      </c>
    </row>
    <row r="798" spans="1:2">
      <c r="A798" s="452" t="s">
        <v>821</v>
      </c>
      <c r="B798" s="20"/>
    </row>
    <row r="799" spans="1:2">
      <c r="A799" t="s">
        <v>822</v>
      </c>
    </row>
    <row r="800" spans="1:2">
      <c r="A800" s="452" t="s">
        <v>823</v>
      </c>
      <c r="B800" s="20"/>
    </row>
    <row r="801" spans="1:2">
      <c r="A801" t="s">
        <v>824</v>
      </c>
    </row>
    <row r="802" spans="1:2">
      <c r="A802" t="s">
        <v>825</v>
      </c>
    </row>
    <row r="803" spans="1:2">
      <c r="A803" s="452" t="s">
        <v>826</v>
      </c>
      <c r="B803" s="20"/>
    </row>
    <row r="804" spans="1:2">
      <c r="A804" t="s">
        <v>827</v>
      </c>
    </row>
    <row r="805" spans="1:2">
      <c r="A805" s="452" t="s">
        <v>828</v>
      </c>
      <c r="B805" s="20"/>
    </row>
    <row r="806" spans="1:2">
      <c r="A806" t="s">
        <v>829</v>
      </c>
    </row>
    <row r="807" spans="1:2">
      <c r="A807" t="s">
        <v>830</v>
      </c>
    </row>
    <row r="808" spans="1:2">
      <c r="A808" s="452" t="s">
        <v>831</v>
      </c>
    </row>
    <row r="809" spans="1:2">
      <c r="A809" t="s">
        <v>832</v>
      </c>
    </row>
    <row r="810" spans="1:2">
      <c r="A810" s="452" t="s">
        <v>833</v>
      </c>
    </row>
    <row r="811" spans="1:2">
      <c r="A811" t="s">
        <v>834</v>
      </c>
    </row>
    <row r="812" spans="1:2">
      <c r="A812" t="s">
        <v>835</v>
      </c>
    </row>
    <row r="813" spans="1:2">
      <c r="A813" s="452" t="s">
        <v>836</v>
      </c>
      <c r="B813" s="20"/>
    </row>
    <row r="814" spans="1:2">
      <c r="A814" t="s">
        <v>837</v>
      </c>
    </row>
    <row r="815" spans="1:2">
      <c r="A815" s="452" t="s">
        <v>838</v>
      </c>
      <c r="B815" s="20"/>
    </row>
    <row r="816" spans="1:2">
      <c r="A816" t="s">
        <v>839</v>
      </c>
    </row>
    <row r="817" spans="1:1">
      <c r="A817" s="452" t="s">
        <v>840</v>
      </c>
    </row>
    <row r="818" spans="1:1">
      <c r="A818" t="s">
        <v>841</v>
      </c>
    </row>
    <row r="819" spans="1:1">
      <c r="A819" s="452" t="s">
        <v>842</v>
      </c>
    </row>
    <row r="820" spans="1:1">
      <c r="A820" t="s">
        <v>843</v>
      </c>
    </row>
    <row r="821" spans="1:1">
      <c r="A821" s="452" t="s">
        <v>844</v>
      </c>
    </row>
    <row r="822" spans="1:1">
      <c r="A822" t="s">
        <v>845</v>
      </c>
    </row>
    <row r="823" spans="1:1">
      <c r="A823" s="452" t="s">
        <v>846</v>
      </c>
    </row>
    <row r="824" spans="1:1">
      <c r="A824" t="s">
        <v>847</v>
      </c>
    </row>
    <row r="825" spans="1:1">
      <c r="A825" t="s">
        <v>848</v>
      </c>
    </row>
    <row r="826" spans="1:1">
      <c r="A826" t="s">
        <v>849</v>
      </c>
    </row>
    <row r="827" spans="1:1">
      <c r="A827" t="s">
        <v>850</v>
      </c>
    </row>
    <row r="828" spans="1:1">
      <c r="A828" t="s">
        <v>851</v>
      </c>
    </row>
    <row r="829" spans="1:1">
      <c r="A829" t="s">
        <v>852</v>
      </c>
    </row>
    <row r="830" spans="1:1">
      <c r="A830" t="s">
        <v>853</v>
      </c>
    </row>
    <row r="831" spans="1:1">
      <c r="A831" t="s">
        <v>854</v>
      </c>
    </row>
    <row r="832" spans="1:1">
      <c r="A832" t="s">
        <v>855</v>
      </c>
    </row>
    <row r="833" spans="1:1">
      <c r="A833" t="s">
        <v>856</v>
      </c>
    </row>
    <row r="834" spans="1:1">
      <c r="A834" s="452" t="s">
        <v>857</v>
      </c>
    </row>
    <row r="835" spans="1:1">
      <c r="A835" t="s">
        <v>858</v>
      </c>
    </row>
    <row r="836" spans="1:1">
      <c r="A836" s="452" t="s">
        <v>859</v>
      </c>
    </row>
    <row r="837" spans="1:1">
      <c r="A837" s="452" t="s">
        <v>860</v>
      </c>
    </row>
    <row r="838" spans="1:1">
      <c r="A838" t="s">
        <v>861</v>
      </c>
    </row>
    <row r="839" spans="1:1">
      <c r="A839" t="s">
        <v>862</v>
      </c>
    </row>
    <row r="840" spans="1:1">
      <c r="A840" t="s">
        <v>863</v>
      </c>
    </row>
    <row r="841" spans="1:1">
      <c r="A841" t="s">
        <v>864</v>
      </c>
    </row>
    <row r="842" spans="1:1">
      <c r="A842" t="s">
        <v>865</v>
      </c>
    </row>
    <row r="843" spans="1:1">
      <c r="A843" t="s">
        <v>866</v>
      </c>
    </row>
    <row r="844" spans="1:1">
      <c r="A844" t="s">
        <v>867</v>
      </c>
    </row>
    <row r="845" spans="1:1">
      <c r="A845" t="s">
        <v>868</v>
      </c>
    </row>
    <row r="846" spans="1:1">
      <c r="A846" s="452" t="s">
        <v>869</v>
      </c>
    </row>
    <row r="847" spans="1:1">
      <c r="A847" s="452" t="s">
        <v>870</v>
      </c>
    </row>
    <row r="848" spans="1:1">
      <c r="A848" t="s">
        <v>871</v>
      </c>
    </row>
    <row r="849" spans="1:1">
      <c r="A849" s="452" t="s">
        <v>872</v>
      </c>
    </row>
    <row r="850" spans="1:1">
      <c r="A850" s="452" t="s">
        <v>873</v>
      </c>
    </row>
    <row r="851" spans="1:1">
      <c r="A851" t="s">
        <v>874</v>
      </c>
    </row>
    <row r="852" spans="1:1">
      <c r="A852" s="452" t="s">
        <v>875</v>
      </c>
    </row>
    <row r="853" spans="1:1">
      <c r="A853" s="452" t="s">
        <v>876</v>
      </c>
    </row>
    <row r="854" spans="1:1">
      <c r="A854" t="s">
        <v>877</v>
      </c>
    </row>
    <row r="855" spans="1:1">
      <c r="A855" t="s">
        <v>878</v>
      </c>
    </row>
    <row r="856" spans="1:1">
      <c r="A856" t="s">
        <v>879</v>
      </c>
    </row>
    <row r="857" spans="1:1">
      <c r="A857" t="s">
        <v>880</v>
      </c>
    </row>
    <row r="858" spans="1:1">
      <c r="A858" t="s">
        <v>881</v>
      </c>
    </row>
    <row r="859" spans="1:1">
      <c r="A859" t="s">
        <v>882</v>
      </c>
    </row>
    <row r="860" spans="1:1">
      <c r="A860" t="s">
        <v>883</v>
      </c>
    </row>
    <row r="861" spans="1:1">
      <c r="A861" t="s">
        <v>884</v>
      </c>
    </row>
    <row r="862" spans="1:1">
      <c r="A862" t="s">
        <v>885</v>
      </c>
    </row>
    <row r="863" spans="1:1">
      <c r="A863" s="452" t="s">
        <v>886</v>
      </c>
    </row>
    <row r="864" spans="1:1">
      <c r="A864" t="s">
        <v>887</v>
      </c>
    </row>
    <row r="865" spans="1:1">
      <c r="A865" s="452" t="s">
        <v>888</v>
      </c>
    </row>
    <row r="866" spans="1:1">
      <c r="A866" t="s">
        <v>889</v>
      </c>
    </row>
    <row r="867" spans="1:1">
      <c r="A867" t="s">
        <v>890</v>
      </c>
    </row>
    <row r="868" spans="1:1">
      <c r="A868" s="452" t="s">
        <v>891</v>
      </c>
    </row>
    <row r="869" spans="1:1">
      <c r="A869" t="s">
        <v>892</v>
      </c>
    </row>
    <row r="870" spans="1:1">
      <c r="A870" s="452" t="s">
        <v>893</v>
      </c>
    </row>
    <row r="871" spans="1:1">
      <c r="A871" t="s">
        <v>894</v>
      </c>
    </row>
    <row r="872" spans="1:1">
      <c r="A872" t="s">
        <v>895</v>
      </c>
    </row>
    <row r="873" spans="1:1">
      <c r="A873" t="s">
        <v>896</v>
      </c>
    </row>
    <row r="874" spans="1:1">
      <c r="A874" t="s">
        <v>897</v>
      </c>
    </row>
    <row r="875" spans="1:1">
      <c r="A875" t="s">
        <v>898</v>
      </c>
    </row>
    <row r="876" spans="1:1">
      <c r="A876" s="452" t="s">
        <v>899</v>
      </c>
    </row>
    <row r="877" spans="1:1">
      <c r="A877" t="s">
        <v>900</v>
      </c>
    </row>
    <row r="878" spans="1:1">
      <c r="A878" s="452" t="s">
        <v>901</v>
      </c>
    </row>
    <row r="879" spans="1:1">
      <c r="A879" t="s">
        <v>902</v>
      </c>
    </row>
    <row r="880" spans="1:1">
      <c r="A880" s="452" t="s">
        <v>903</v>
      </c>
    </row>
    <row r="881" spans="1:1">
      <c r="A881" s="452" t="s">
        <v>904</v>
      </c>
    </row>
    <row r="882" spans="1:1">
      <c r="A882" t="s">
        <v>905</v>
      </c>
    </row>
    <row r="883" spans="1:1">
      <c r="A883" t="s">
        <v>906</v>
      </c>
    </row>
    <row r="884" spans="1:1">
      <c r="A884" s="452" t="s">
        <v>907</v>
      </c>
    </row>
    <row r="885" spans="1:1">
      <c r="A885" t="s">
        <v>908</v>
      </c>
    </row>
    <row r="886" spans="1:1">
      <c r="A886" t="s">
        <v>909</v>
      </c>
    </row>
    <row r="887" spans="1:1">
      <c r="A887" s="452" t="s">
        <v>910</v>
      </c>
    </row>
    <row r="888" spans="1:1">
      <c r="A888" t="s">
        <v>911</v>
      </c>
    </row>
    <row r="889" spans="1:1">
      <c r="A889" s="452" t="s">
        <v>912</v>
      </c>
    </row>
    <row r="890" spans="1:1">
      <c r="A890" t="s">
        <v>913</v>
      </c>
    </row>
    <row r="891" spans="1:1">
      <c r="A891" t="s">
        <v>914</v>
      </c>
    </row>
    <row r="892" spans="1:1">
      <c r="A892" t="s">
        <v>915</v>
      </c>
    </row>
    <row r="893" spans="1:1">
      <c r="A893" t="s">
        <v>916</v>
      </c>
    </row>
    <row r="894" spans="1:1">
      <c r="A894" t="s">
        <v>917</v>
      </c>
    </row>
    <row r="895" spans="1:1">
      <c r="A895" s="452" t="s">
        <v>918</v>
      </c>
    </row>
    <row r="896" spans="1:1">
      <c r="A896" s="452" t="s">
        <v>919</v>
      </c>
    </row>
    <row r="897" spans="1:1">
      <c r="A897" t="s">
        <v>920</v>
      </c>
    </row>
    <row r="898" spans="1:1">
      <c r="A898" s="452" t="s">
        <v>921</v>
      </c>
    </row>
    <row r="899" spans="1:1">
      <c r="A899" t="s">
        <v>922</v>
      </c>
    </row>
    <row r="900" spans="1:1">
      <c r="A900" t="s">
        <v>923</v>
      </c>
    </row>
    <row r="901" spans="1:1">
      <c r="A901" s="452" t="s">
        <v>924</v>
      </c>
    </row>
    <row r="902" spans="1:1">
      <c r="A902" t="s">
        <v>925</v>
      </c>
    </row>
    <row r="903" spans="1:1">
      <c r="A903" s="452" t="s">
        <v>926</v>
      </c>
    </row>
    <row r="904" spans="1:1">
      <c r="A904" t="s">
        <v>927</v>
      </c>
    </row>
    <row r="905" spans="1:1">
      <c r="A905" s="452" t="s">
        <v>928</v>
      </c>
    </row>
    <row r="906" spans="1:1">
      <c r="A906" t="s">
        <v>929</v>
      </c>
    </row>
    <row r="907" spans="1:1">
      <c r="A907" t="s">
        <v>930</v>
      </c>
    </row>
    <row r="908" spans="1:1">
      <c r="A908" s="452" t="s">
        <v>931</v>
      </c>
    </row>
    <row r="909" spans="1:1">
      <c r="A909" s="452" t="s">
        <v>932</v>
      </c>
    </row>
    <row r="910" spans="1:1">
      <c r="A910" s="452" t="s">
        <v>933</v>
      </c>
    </row>
    <row r="911" spans="1:1">
      <c r="A911" s="452" t="s">
        <v>934</v>
      </c>
    </row>
    <row r="912" spans="1:1">
      <c r="A912" t="s">
        <v>935</v>
      </c>
    </row>
    <row r="913" spans="1:1">
      <c r="A913" t="s">
        <v>936</v>
      </c>
    </row>
    <row r="914" spans="1:1">
      <c r="A914" t="s">
        <v>937</v>
      </c>
    </row>
    <row r="915" spans="1:1">
      <c r="A915" t="s">
        <v>938</v>
      </c>
    </row>
    <row r="916" spans="1:1">
      <c r="A916" t="s">
        <v>939</v>
      </c>
    </row>
    <row r="917" spans="1:1">
      <c r="A917" t="s">
        <v>940</v>
      </c>
    </row>
    <row r="918" spans="1:1">
      <c r="A918" s="452" t="s">
        <v>941</v>
      </c>
    </row>
    <row r="919" spans="1:1">
      <c r="A919" t="s">
        <v>942</v>
      </c>
    </row>
    <row r="920" spans="1:1">
      <c r="A920" t="s">
        <v>943</v>
      </c>
    </row>
    <row r="921" spans="1:1">
      <c r="A921" s="452" t="s">
        <v>944</v>
      </c>
    </row>
    <row r="922" spans="1:1">
      <c r="A922" t="s">
        <v>945</v>
      </c>
    </row>
    <row r="923" spans="1:1">
      <c r="A923" s="452" t="s">
        <v>946</v>
      </c>
    </row>
    <row r="924" spans="1:1">
      <c r="A924" t="s">
        <v>947</v>
      </c>
    </row>
    <row r="925" spans="1:1">
      <c r="A925" s="452" t="s">
        <v>948</v>
      </c>
    </row>
    <row r="926" spans="1:1">
      <c r="A926" t="s">
        <v>949</v>
      </c>
    </row>
    <row r="927" spans="1:1">
      <c r="A927" s="452" t="s">
        <v>950</v>
      </c>
    </row>
    <row r="928" spans="1:1">
      <c r="A928" t="s">
        <v>951</v>
      </c>
    </row>
    <row r="929" spans="1:1">
      <c r="A929" s="452" t="s">
        <v>952</v>
      </c>
    </row>
    <row r="930" spans="1:1">
      <c r="A930" t="s">
        <v>953</v>
      </c>
    </row>
    <row r="931" spans="1:1">
      <c r="A931" t="s">
        <v>954</v>
      </c>
    </row>
    <row r="932" spans="1:1">
      <c r="A932" t="s">
        <v>955</v>
      </c>
    </row>
    <row r="933" spans="1:1">
      <c r="A933" s="452" t="s">
        <v>956</v>
      </c>
    </row>
    <row r="934" spans="1:1">
      <c r="A934" t="s">
        <v>957</v>
      </c>
    </row>
    <row r="935" spans="1:1">
      <c r="A935" s="452" t="s">
        <v>958</v>
      </c>
    </row>
    <row r="936" spans="1:1">
      <c r="A936" t="s">
        <v>959</v>
      </c>
    </row>
    <row r="937" spans="1:1">
      <c r="A937" s="452" t="s">
        <v>960</v>
      </c>
    </row>
    <row r="938" spans="1:1">
      <c r="A938" t="s">
        <v>961</v>
      </c>
    </row>
    <row r="939" spans="1:1">
      <c r="A939" s="452" t="s">
        <v>962</v>
      </c>
    </row>
    <row r="940" spans="1:1">
      <c r="A940" t="s">
        <v>963</v>
      </c>
    </row>
    <row r="941" spans="1:1">
      <c r="A941" t="s">
        <v>964</v>
      </c>
    </row>
    <row r="942" spans="1:1">
      <c r="A942" s="452" t="s">
        <v>965</v>
      </c>
    </row>
    <row r="943" spans="1:1">
      <c r="A943" s="452" t="s">
        <v>966</v>
      </c>
    </row>
    <row r="944" spans="1:1">
      <c r="A944" s="452" t="s">
        <v>967</v>
      </c>
    </row>
    <row r="945" spans="1:1">
      <c r="A945" t="s">
        <v>968</v>
      </c>
    </row>
    <row r="946" spans="1:1">
      <c r="A946" t="s">
        <v>969</v>
      </c>
    </row>
    <row r="947" spans="1:1">
      <c r="A947" t="s">
        <v>970</v>
      </c>
    </row>
    <row r="948" spans="1:1">
      <c r="A948" s="452" t="s">
        <v>971</v>
      </c>
    </row>
    <row r="949" spans="1:1">
      <c r="A949" t="s">
        <v>972</v>
      </c>
    </row>
    <row r="950" spans="1:1">
      <c r="A950" s="452" t="s">
        <v>973</v>
      </c>
    </row>
    <row r="951" spans="1:1">
      <c r="A951" t="s">
        <v>974</v>
      </c>
    </row>
    <row r="952" spans="1:1">
      <c r="A952" s="452" t="s">
        <v>975</v>
      </c>
    </row>
    <row r="953" spans="1:1">
      <c r="A953" t="s">
        <v>976</v>
      </c>
    </row>
    <row r="954" spans="1:1">
      <c r="A954" s="452" t="s">
        <v>977</v>
      </c>
    </row>
    <row r="955" spans="1:1">
      <c r="A955" s="452" t="s">
        <v>978</v>
      </c>
    </row>
    <row r="956" spans="1:1">
      <c r="A956" t="s">
        <v>979</v>
      </c>
    </row>
    <row r="957" spans="1:1">
      <c r="A957" s="452" t="s">
        <v>980</v>
      </c>
    </row>
    <row r="958" spans="1:1">
      <c r="A958" t="s">
        <v>981</v>
      </c>
    </row>
    <row r="959" spans="1:1">
      <c r="A959" s="452" t="s">
        <v>982</v>
      </c>
    </row>
    <row r="960" spans="1:1">
      <c r="A960" t="s">
        <v>983</v>
      </c>
    </row>
    <row r="961" spans="1:1">
      <c r="A961" t="s">
        <v>984</v>
      </c>
    </row>
    <row r="962" spans="1:1">
      <c r="A962" s="452" t="s">
        <v>985</v>
      </c>
    </row>
    <row r="963" spans="1:1">
      <c r="A963" t="s">
        <v>986</v>
      </c>
    </row>
    <row r="964" spans="1:1">
      <c r="A964" s="452" t="s">
        <v>987</v>
      </c>
    </row>
    <row r="965" spans="1:1">
      <c r="A965" s="452" t="s">
        <v>988</v>
      </c>
    </row>
    <row r="966" spans="1:1">
      <c r="A966" t="s">
        <v>989</v>
      </c>
    </row>
    <row r="967" spans="1:1">
      <c r="A967" s="452" t="s">
        <v>990</v>
      </c>
    </row>
    <row r="968" spans="1:1">
      <c r="A968" t="s">
        <v>991</v>
      </c>
    </row>
    <row r="969" spans="1:1">
      <c r="A969" s="452" t="s">
        <v>992</v>
      </c>
    </row>
    <row r="970" spans="1:1">
      <c r="A970" t="s">
        <v>993</v>
      </c>
    </row>
    <row r="971" spans="1:1">
      <c r="A971" s="452" t="s">
        <v>994</v>
      </c>
    </row>
    <row r="972" spans="1:1">
      <c r="A972" t="s">
        <v>995</v>
      </c>
    </row>
    <row r="973" spans="1:1">
      <c r="A973" s="452" t="s">
        <v>996</v>
      </c>
    </row>
    <row r="974" spans="1:1">
      <c r="A974" s="452" t="s">
        <v>997</v>
      </c>
    </row>
    <row r="975" spans="1:1">
      <c r="A975" t="s">
        <v>998</v>
      </c>
    </row>
    <row r="976" spans="1:1">
      <c r="A976" t="s">
        <v>999</v>
      </c>
    </row>
    <row r="977" spans="1:1">
      <c r="A977" s="452" t="s">
        <v>1000</v>
      </c>
    </row>
    <row r="978" spans="1:1">
      <c r="A978" s="452" t="s">
        <v>1001</v>
      </c>
    </row>
    <row r="979" spans="1:1">
      <c r="A979" t="s">
        <v>1002</v>
      </c>
    </row>
    <row r="980" spans="1:1">
      <c r="A980" t="s">
        <v>1003</v>
      </c>
    </row>
    <row r="981" spans="1:1">
      <c r="A981" s="452" t="s">
        <v>1004</v>
      </c>
    </row>
    <row r="982" spans="1:1">
      <c r="A982" t="s">
        <v>1005</v>
      </c>
    </row>
    <row r="983" spans="1:1">
      <c r="A983" s="452" t="s">
        <v>1006</v>
      </c>
    </row>
    <row r="984" spans="1:1">
      <c r="A984" s="452" t="s">
        <v>1007</v>
      </c>
    </row>
    <row r="985" spans="1:1">
      <c r="A985" t="s">
        <v>1008</v>
      </c>
    </row>
    <row r="986" spans="1:1">
      <c r="A986" s="452" t="s">
        <v>1009</v>
      </c>
    </row>
    <row r="987" spans="1:1">
      <c r="A987" t="s">
        <v>1010</v>
      </c>
    </row>
    <row r="988" spans="1:1">
      <c r="A988" s="452" t="s">
        <v>1011</v>
      </c>
    </row>
    <row r="989" spans="1:1">
      <c r="A989" t="s">
        <v>1012</v>
      </c>
    </row>
    <row r="990" spans="1:1">
      <c r="A990" s="452" t="s">
        <v>1013</v>
      </c>
    </row>
    <row r="991" spans="1:1">
      <c r="A991" t="s">
        <v>1014</v>
      </c>
    </row>
    <row r="992" spans="1:1">
      <c r="A992" s="452" t="s">
        <v>1015</v>
      </c>
    </row>
    <row r="993" spans="1:1">
      <c r="A993" s="452" t="s">
        <v>1016</v>
      </c>
    </row>
    <row r="994" spans="1:1">
      <c r="A994" s="452" t="s">
        <v>1017</v>
      </c>
    </row>
    <row r="995" spans="1:1">
      <c r="A995" s="452" t="s">
        <v>1018</v>
      </c>
    </row>
    <row r="996" spans="1:1">
      <c r="A996" s="452" t="s">
        <v>1019</v>
      </c>
    </row>
    <row r="997" spans="1:1">
      <c r="A997" s="452" t="s">
        <v>1020</v>
      </c>
    </row>
    <row r="998" spans="1:1">
      <c r="A998" t="s">
        <v>1021</v>
      </c>
    </row>
    <row r="999" spans="1:1">
      <c r="A999" s="452" t="s">
        <v>1022</v>
      </c>
    </row>
    <row r="1000" spans="1:1">
      <c r="A1000" s="452" t="s">
        <v>1023</v>
      </c>
    </row>
    <row r="1001" spans="1:1">
      <c r="A1001" t="s">
        <v>1024</v>
      </c>
    </row>
    <row r="1002" spans="1:1">
      <c r="A1002" t="s">
        <v>1025</v>
      </c>
    </row>
    <row r="1003" spans="1:1">
      <c r="A1003" t="s">
        <v>1026</v>
      </c>
    </row>
    <row r="1004" spans="1:1">
      <c r="A1004" s="452" t="s">
        <v>1027</v>
      </c>
    </row>
    <row r="1005" spans="1:1">
      <c r="A1005" s="452" t="s">
        <v>1028</v>
      </c>
    </row>
    <row r="1006" spans="1:1">
      <c r="A1006" t="s">
        <v>1029</v>
      </c>
    </row>
    <row r="1007" spans="1:1">
      <c r="A1007" t="s">
        <v>1030</v>
      </c>
    </row>
    <row r="1008" spans="1:1">
      <c r="A1008" s="452" t="s">
        <v>1031</v>
      </c>
    </row>
    <row r="1009" spans="1:1">
      <c r="A1009" t="s">
        <v>1032</v>
      </c>
    </row>
    <row r="1010" spans="1:1">
      <c r="A1010" t="s">
        <v>1033</v>
      </c>
    </row>
    <row r="1011" spans="1:1">
      <c r="A1011" s="452" t="s">
        <v>1034</v>
      </c>
    </row>
    <row r="1012" spans="1:1">
      <c r="A1012" s="452" t="s">
        <v>1035</v>
      </c>
    </row>
    <row r="1013" spans="1:1">
      <c r="A1013" t="s">
        <v>1036</v>
      </c>
    </row>
    <row r="1014" spans="1:1">
      <c r="A1014" s="452" t="s">
        <v>1037</v>
      </c>
    </row>
    <row r="1015" spans="1:1">
      <c r="A1015" t="s">
        <v>1038</v>
      </c>
    </row>
    <row r="1016" spans="1:1">
      <c r="A1016" s="452" t="s">
        <v>1039</v>
      </c>
    </row>
    <row r="1017" spans="1:1">
      <c r="A1017" t="s">
        <v>1040</v>
      </c>
    </row>
    <row r="1018" spans="1:1">
      <c r="A1018" s="452" t="s">
        <v>1041</v>
      </c>
    </row>
    <row r="1019" spans="1:1">
      <c r="A1019" s="452" t="s">
        <v>1042</v>
      </c>
    </row>
    <row r="1020" spans="1:1">
      <c r="A1020" s="452" t="s">
        <v>1043</v>
      </c>
    </row>
    <row r="1021" spans="1:1">
      <c r="A1021" s="452" t="s">
        <v>1044</v>
      </c>
    </row>
    <row r="1022" spans="1:1">
      <c r="A1022" t="s">
        <v>1045</v>
      </c>
    </row>
    <row r="1023" spans="1:1">
      <c r="A1023" s="452" t="s">
        <v>1046</v>
      </c>
    </row>
    <row r="1024" spans="1:1">
      <c r="A1024" s="452" t="s">
        <v>1047</v>
      </c>
    </row>
    <row r="1025" spans="1:1">
      <c r="A1025" s="452" t="s">
        <v>1048</v>
      </c>
    </row>
    <row r="1026" spans="1:1">
      <c r="A1026" t="s">
        <v>1049</v>
      </c>
    </row>
    <row r="1027" spans="1:1">
      <c r="A1027" s="452" t="s">
        <v>1050</v>
      </c>
    </row>
    <row r="1028" spans="1:1">
      <c r="A1028" s="452" t="s">
        <v>1051</v>
      </c>
    </row>
    <row r="1029" spans="1:1">
      <c r="A1029" t="s">
        <v>1052</v>
      </c>
    </row>
    <row r="1030" spans="1:1">
      <c r="A1030" s="452" t="s">
        <v>1053</v>
      </c>
    </row>
    <row r="1031" spans="1:1">
      <c r="A1031" s="452" t="s">
        <v>1054</v>
      </c>
    </row>
    <row r="1032" spans="1:1">
      <c r="A1032" s="452" t="s">
        <v>1055</v>
      </c>
    </row>
    <row r="1033" spans="1:1">
      <c r="A1033" t="s">
        <v>1056</v>
      </c>
    </row>
    <row r="1034" spans="1:1">
      <c r="A1034" s="452" t="s">
        <v>1057</v>
      </c>
    </row>
    <row r="1035" spans="1:1">
      <c r="A1035" t="s">
        <v>1058</v>
      </c>
    </row>
    <row r="1036" spans="1:1">
      <c r="A1036" t="s">
        <v>1059</v>
      </c>
    </row>
    <row r="1037" spans="1:1">
      <c r="A1037" s="452" t="s">
        <v>1060</v>
      </c>
    </row>
    <row r="1038" spans="1:1">
      <c r="A1038" t="s">
        <v>1061</v>
      </c>
    </row>
    <row r="1039" spans="1:1">
      <c r="A1039" t="s">
        <v>1062</v>
      </c>
    </row>
    <row r="1040" spans="1:1">
      <c r="A1040" s="452" t="s">
        <v>1063</v>
      </c>
    </row>
    <row r="1041" spans="1:1">
      <c r="A1041" s="452" t="s">
        <v>1064</v>
      </c>
    </row>
    <row r="1042" spans="1:1">
      <c r="A1042" t="s">
        <v>1065</v>
      </c>
    </row>
    <row r="1043" spans="1:1">
      <c r="A1043" t="s">
        <v>1066</v>
      </c>
    </row>
    <row r="1044" spans="1:1">
      <c r="A1044" t="s">
        <v>1067</v>
      </c>
    </row>
    <row r="1045" spans="1:1">
      <c r="A1045" s="452" t="s">
        <v>1068</v>
      </c>
    </row>
    <row r="1046" spans="1:1">
      <c r="A1046" s="452" t="s">
        <v>1069</v>
      </c>
    </row>
    <row r="1047" spans="1:1">
      <c r="A1047" t="s">
        <v>1070</v>
      </c>
    </row>
    <row r="1048" spans="1:1">
      <c r="A1048" s="452" t="s">
        <v>1071</v>
      </c>
    </row>
    <row r="1049" spans="1:1">
      <c r="A1049" s="452" t="s">
        <v>1072</v>
      </c>
    </row>
    <row r="1050" spans="1:1">
      <c r="A1050" t="s">
        <v>1073</v>
      </c>
    </row>
    <row r="1051" spans="1:1">
      <c r="A1051" s="452" t="s">
        <v>1074</v>
      </c>
    </row>
    <row r="1052" spans="1:1">
      <c r="A1052" t="s">
        <v>1075</v>
      </c>
    </row>
    <row r="1053" spans="1:1">
      <c r="A1053" s="452" t="s">
        <v>1076</v>
      </c>
    </row>
    <row r="1054" spans="1:1">
      <c r="A1054" t="s">
        <v>1077</v>
      </c>
    </row>
    <row r="1055" spans="1:1">
      <c r="A1055" t="s">
        <v>1078</v>
      </c>
    </row>
    <row r="1056" spans="1:1">
      <c r="A1056" t="s">
        <v>1079</v>
      </c>
    </row>
    <row r="1057" spans="1:1">
      <c r="A1057" t="s">
        <v>1080</v>
      </c>
    </row>
    <row r="1058" spans="1:1">
      <c r="A1058" s="452" t="s">
        <v>1081</v>
      </c>
    </row>
    <row r="1059" spans="1:1">
      <c r="A1059" s="452" t="s">
        <v>1082</v>
      </c>
    </row>
    <row r="1060" spans="1:1">
      <c r="A1060" s="452" t="s">
        <v>1083</v>
      </c>
    </row>
    <row r="1061" spans="1:1">
      <c r="A1061" t="s">
        <v>1084</v>
      </c>
    </row>
    <row r="1062" spans="1:1">
      <c r="A1062" s="452" t="s">
        <v>1085</v>
      </c>
    </row>
    <row r="1063" spans="1:1">
      <c r="A1063" t="s">
        <v>1086</v>
      </c>
    </row>
    <row r="1064" spans="1:1">
      <c r="A1064" t="s">
        <v>1087</v>
      </c>
    </row>
    <row r="1065" spans="1:1">
      <c r="A1065" t="s">
        <v>1088</v>
      </c>
    </row>
    <row r="1066" spans="1:1">
      <c r="A1066" s="452" t="s">
        <v>1089</v>
      </c>
    </row>
    <row r="1067" spans="1:1">
      <c r="A1067" s="452" t="s">
        <v>1090</v>
      </c>
    </row>
    <row r="1068" spans="1:1">
      <c r="A1068" s="452" t="s">
        <v>1091</v>
      </c>
    </row>
    <row r="1069" spans="1:1">
      <c r="A1069" s="452" t="s">
        <v>1092</v>
      </c>
    </row>
    <row r="1070" spans="1:1">
      <c r="A1070" s="452" t="s">
        <v>1093</v>
      </c>
    </row>
    <row r="1071" spans="1:1">
      <c r="A1071" s="452" t="s">
        <v>1094</v>
      </c>
    </row>
    <row r="1072" spans="1:1">
      <c r="A1072" t="s">
        <v>1095</v>
      </c>
    </row>
    <row r="1073" spans="1:1">
      <c r="A1073" t="s">
        <v>1096</v>
      </c>
    </row>
    <row r="1074" spans="1:1">
      <c r="A1074" s="452" t="s">
        <v>1097</v>
      </c>
    </row>
    <row r="1075" spans="1:1">
      <c r="A1075" t="s">
        <v>1098</v>
      </c>
    </row>
    <row r="1076" spans="1:1">
      <c r="A1076" t="s">
        <v>1099</v>
      </c>
    </row>
    <row r="1077" spans="1:1">
      <c r="A1077" t="s">
        <v>1100</v>
      </c>
    </row>
    <row r="1078" spans="1:1">
      <c r="A1078" t="s">
        <v>1101</v>
      </c>
    </row>
    <row r="1079" spans="1:1">
      <c r="A1079" t="s">
        <v>1102</v>
      </c>
    </row>
    <row r="1080" spans="1:1">
      <c r="A1080" t="s">
        <v>1103</v>
      </c>
    </row>
    <row r="1081" spans="1:1">
      <c r="A1081" t="s">
        <v>1104</v>
      </c>
    </row>
    <row r="1082" spans="1:1">
      <c r="A1082" t="s">
        <v>1105</v>
      </c>
    </row>
    <row r="1083" spans="1:1">
      <c r="A1083" t="s">
        <v>1106</v>
      </c>
    </row>
    <row r="1084" spans="1:1">
      <c r="A1084" t="s">
        <v>1107</v>
      </c>
    </row>
    <row r="1085" spans="1:1">
      <c r="A1085" t="s">
        <v>1108</v>
      </c>
    </row>
    <row r="1086" spans="1:1">
      <c r="A1086" t="s">
        <v>1109</v>
      </c>
    </row>
    <row r="1087" spans="1:1">
      <c r="A1087" t="s">
        <v>1110</v>
      </c>
    </row>
    <row r="1088" spans="1:1">
      <c r="A1088" t="s">
        <v>1111</v>
      </c>
    </row>
    <row r="1089" spans="1:1">
      <c r="A1089" t="s">
        <v>1112</v>
      </c>
    </row>
    <row r="1090" spans="1:1">
      <c r="A1090" t="s">
        <v>1113</v>
      </c>
    </row>
    <row r="1091" spans="1:1">
      <c r="A1091" t="s">
        <v>1114</v>
      </c>
    </row>
  </sheetData>
  <autoFilter ref="A1:H1025" xr:uid="{00000000-0001-0000-0100-000000000000}">
    <sortState ref="A2:H1083">
      <sortCondition ref="A1:A1025"/>
    </sortState>
  </autoFilter>
  <sortState ref="A2:A598">
    <sortCondition ref="A2:A598"/>
  </sortState>
  <phoneticPr fontId="26" type="noConversion"/>
  <conditionalFormatting sqref="A1:A1048576">
    <cfRule type="duplicateValues" dxfId="302" priority="1"/>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filterMode="1"/>
  <dimension ref="A1:AN1068"/>
  <sheetViews>
    <sheetView topLeftCell="A5" zoomScale="103" workbookViewId="0">
      <selection activeCell="D887" sqref="D887"/>
    </sheetView>
  </sheetViews>
  <sheetFormatPr baseColWidth="10" defaultColWidth="14.375" defaultRowHeight="15" customHeight="1"/>
  <cols>
    <col min="1" max="2" width="11.625" style="360" customWidth="1"/>
    <col min="3" max="22" width="10.625" style="358" customWidth="1"/>
    <col min="23" max="16384" width="14.375" style="358"/>
  </cols>
  <sheetData>
    <row r="1" spans="1:39" ht="14.25" customHeight="1">
      <c r="A1" s="582" t="s">
        <v>1115</v>
      </c>
      <c r="B1" s="583"/>
      <c r="C1" s="583"/>
      <c r="D1" s="583"/>
      <c r="E1" s="583"/>
      <c r="F1" s="583"/>
      <c r="G1" s="583"/>
      <c r="H1" s="583"/>
      <c r="I1" s="583"/>
      <c r="J1" s="583"/>
      <c r="K1" s="583"/>
      <c r="L1" s="583"/>
      <c r="M1" s="583"/>
      <c r="N1" s="583"/>
      <c r="O1" s="583"/>
      <c r="P1" s="583"/>
      <c r="Q1" s="583"/>
      <c r="R1" s="583"/>
      <c r="S1" s="583"/>
      <c r="T1" s="583"/>
      <c r="U1" s="583"/>
    </row>
    <row r="2" spans="1:39" ht="14.25" customHeight="1">
      <c r="A2" s="582"/>
      <c r="B2" s="583"/>
      <c r="C2" s="583"/>
      <c r="D2" s="583"/>
      <c r="E2" s="583"/>
      <c r="F2" s="583"/>
      <c r="G2" s="583"/>
      <c r="H2" s="583"/>
      <c r="I2" s="583"/>
      <c r="J2" s="583"/>
      <c r="K2" s="583"/>
      <c r="L2" s="583"/>
      <c r="M2" s="583"/>
      <c r="N2" s="583"/>
      <c r="O2" s="583"/>
      <c r="P2" s="583"/>
      <c r="Q2" s="583"/>
      <c r="R2" s="583"/>
      <c r="S2" s="583"/>
      <c r="T2" s="583"/>
      <c r="U2" s="583"/>
    </row>
    <row r="3" spans="1:39" ht="14.25" customHeight="1">
      <c r="A3" s="582"/>
      <c r="B3" s="583"/>
      <c r="C3" s="583"/>
      <c r="D3" s="583"/>
      <c r="E3" s="583"/>
      <c r="F3" s="583"/>
      <c r="G3" s="583"/>
      <c r="H3" s="583"/>
      <c r="I3" s="583"/>
      <c r="J3" s="583"/>
      <c r="K3" s="583"/>
      <c r="L3" s="583"/>
      <c r="M3" s="583"/>
      <c r="N3" s="583"/>
      <c r="O3" s="583"/>
      <c r="P3" s="583"/>
      <c r="Q3" s="583"/>
      <c r="R3" s="583"/>
      <c r="S3" s="583"/>
      <c r="T3" s="583"/>
      <c r="U3" s="583"/>
    </row>
    <row r="4" spans="1:39" ht="14.25" customHeight="1">
      <c r="A4" s="582"/>
      <c r="B4" s="583"/>
      <c r="C4" s="583"/>
      <c r="D4" s="583"/>
      <c r="E4" s="583"/>
      <c r="F4" s="583"/>
      <c r="G4" s="583"/>
      <c r="H4" s="583"/>
      <c r="I4" s="583"/>
      <c r="J4" s="583"/>
      <c r="K4" s="583"/>
      <c r="L4" s="583"/>
      <c r="M4" s="583"/>
      <c r="N4" s="583"/>
      <c r="O4" s="583"/>
      <c r="P4" s="583"/>
      <c r="Q4" s="583"/>
      <c r="R4" s="583"/>
      <c r="S4" s="583"/>
      <c r="T4" s="583"/>
      <c r="U4" s="583"/>
    </row>
    <row r="5" spans="1:39" ht="14.25" customHeight="1">
      <c r="A5" s="346"/>
      <c r="B5" s="106">
        <v>1</v>
      </c>
      <c r="C5" s="106">
        <v>2</v>
      </c>
      <c r="D5" s="106">
        <v>3</v>
      </c>
      <c r="E5" s="106">
        <v>4</v>
      </c>
      <c r="F5" s="106">
        <v>5</v>
      </c>
      <c r="G5" s="106">
        <v>6</v>
      </c>
      <c r="H5" s="106">
        <v>7</v>
      </c>
      <c r="I5" s="106">
        <v>8</v>
      </c>
      <c r="J5" s="106">
        <v>9</v>
      </c>
      <c r="K5" s="106">
        <v>10</v>
      </c>
      <c r="L5" s="106">
        <v>11</v>
      </c>
      <c r="M5" s="106">
        <v>12</v>
      </c>
      <c r="N5" s="106">
        <v>13</v>
      </c>
      <c r="O5" s="106">
        <v>14</v>
      </c>
      <c r="P5" s="106">
        <v>15</v>
      </c>
      <c r="Q5" s="106">
        <v>16</v>
      </c>
      <c r="R5" s="106">
        <v>17</v>
      </c>
      <c r="S5" s="106">
        <v>18</v>
      </c>
      <c r="T5" s="106">
        <v>19</v>
      </c>
      <c r="U5" s="106">
        <v>20</v>
      </c>
    </row>
    <row r="6" spans="1:39" ht="14.25" customHeight="1">
      <c r="A6" s="131" t="s">
        <v>1</v>
      </c>
      <c r="B6" s="107" t="s">
        <v>1116</v>
      </c>
      <c r="C6" s="107" t="s">
        <v>1117</v>
      </c>
      <c r="D6" s="107" t="s">
        <v>1118</v>
      </c>
      <c r="E6" s="107" t="s">
        <v>1119</v>
      </c>
      <c r="F6" s="107" t="s">
        <v>1120</v>
      </c>
      <c r="G6" s="107" t="s">
        <v>1121</v>
      </c>
      <c r="H6" s="107" t="s">
        <v>1122</v>
      </c>
      <c r="I6" s="107" t="s">
        <v>1123</v>
      </c>
      <c r="J6" s="107" t="s">
        <v>1124</v>
      </c>
      <c r="K6" s="107" t="s">
        <v>1125</v>
      </c>
      <c r="L6" s="107" t="s">
        <v>1126</v>
      </c>
      <c r="M6" s="107" t="s">
        <v>1127</v>
      </c>
      <c r="N6" s="107" t="s">
        <v>1128</v>
      </c>
      <c r="O6" s="107" t="s">
        <v>1129</v>
      </c>
      <c r="P6" s="107" t="s">
        <v>1130</v>
      </c>
      <c r="Q6" s="107" t="s">
        <v>1131</v>
      </c>
      <c r="R6" s="107" t="s">
        <v>1132</v>
      </c>
      <c r="S6" s="107" t="s">
        <v>1133</v>
      </c>
      <c r="T6" s="107" t="s">
        <v>1134</v>
      </c>
      <c r="U6" s="107" t="s">
        <v>1135</v>
      </c>
    </row>
    <row r="7" spans="1:39" ht="14.25" hidden="1" customHeight="1">
      <c r="A7" s="362">
        <v>2024</v>
      </c>
      <c r="B7" s="133">
        <v>101985</v>
      </c>
      <c r="C7" s="132" t="s">
        <v>1136</v>
      </c>
      <c r="D7" s="132" t="s">
        <v>1137</v>
      </c>
      <c r="E7" s="132" t="s">
        <v>1138</v>
      </c>
      <c r="F7" s="132" t="s">
        <v>1139</v>
      </c>
      <c r="G7" s="132" t="s">
        <v>1140</v>
      </c>
      <c r="H7" s="132" t="s">
        <v>1141</v>
      </c>
      <c r="I7" s="132" t="s">
        <v>1142</v>
      </c>
      <c r="J7" s="132" t="s">
        <v>1143</v>
      </c>
      <c r="K7" s="132" t="s">
        <v>1144</v>
      </c>
      <c r="L7" s="132"/>
      <c r="M7" s="132"/>
      <c r="N7" s="132"/>
      <c r="O7" s="132"/>
      <c r="P7" s="132"/>
      <c r="Q7" s="132"/>
      <c r="R7" s="132"/>
      <c r="S7" s="132"/>
      <c r="T7" s="132"/>
    </row>
    <row r="8" spans="1:39" ht="14.25" hidden="1" customHeight="1">
      <c r="A8" s="362">
        <v>2024</v>
      </c>
      <c r="B8" s="133">
        <v>102031</v>
      </c>
      <c r="C8" s="132" t="s">
        <v>1145</v>
      </c>
      <c r="D8" s="132" t="s">
        <v>1146</v>
      </c>
      <c r="E8" s="132" t="s">
        <v>1147</v>
      </c>
      <c r="F8" s="132" t="s">
        <v>1148</v>
      </c>
      <c r="G8" s="132" t="s">
        <v>1149</v>
      </c>
      <c r="H8" s="132" t="s">
        <v>1150</v>
      </c>
      <c r="I8" s="132" t="s">
        <v>1151</v>
      </c>
      <c r="J8" s="132" t="s">
        <v>1152</v>
      </c>
      <c r="K8" s="132" t="s">
        <v>1153</v>
      </c>
      <c r="L8" s="132" t="s">
        <v>1154</v>
      </c>
      <c r="M8" s="132" t="s">
        <v>1155</v>
      </c>
      <c r="N8" s="132" t="s">
        <v>1156</v>
      </c>
      <c r="O8" s="132" t="s">
        <v>1157</v>
      </c>
      <c r="P8" s="132" t="s">
        <v>1158</v>
      </c>
      <c r="Q8" s="132"/>
      <c r="R8" s="132"/>
      <c r="S8" s="132"/>
      <c r="T8" s="132"/>
      <c r="V8" s="132"/>
      <c r="W8" s="132"/>
      <c r="X8" s="132"/>
      <c r="Y8" s="132"/>
      <c r="Z8" s="132"/>
      <c r="AA8" s="132"/>
      <c r="AB8" s="132"/>
      <c r="AC8" s="132"/>
      <c r="AD8" s="132"/>
      <c r="AE8" s="132"/>
      <c r="AF8" s="132"/>
      <c r="AG8" s="132"/>
      <c r="AH8" s="132"/>
      <c r="AI8" s="132"/>
      <c r="AJ8" s="132"/>
      <c r="AK8" s="132"/>
      <c r="AL8" s="132"/>
      <c r="AM8" s="132"/>
    </row>
    <row r="9" spans="1:39" ht="14.25" hidden="1" customHeight="1">
      <c r="A9" s="362">
        <v>2024</v>
      </c>
      <c r="B9" s="133">
        <v>102214</v>
      </c>
      <c r="C9" s="132" t="s">
        <v>1159</v>
      </c>
      <c r="D9" s="132" t="s">
        <v>1160</v>
      </c>
      <c r="E9" s="132" t="s">
        <v>1161</v>
      </c>
      <c r="F9" s="132" t="s">
        <v>1162</v>
      </c>
      <c r="G9" s="132" t="s">
        <v>1163</v>
      </c>
      <c r="H9" s="132" t="s">
        <v>1164</v>
      </c>
      <c r="I9" s="132" t="s">
        <v>1165</v>
      </c>
      <c r="J9" s="132"/>
      <c r="K9" s="132"/>
      <c r="L9" s="132"/>
      <c r="M9" s="132"/>
      <c r="N9" s="132"/>
      <c r="O9" s="132"/>
      <c r="P9" s="132"/>
      <c r="Q9" s="132"/>
      <c r="R9" s="132"/>
      <c r="S9" s="132"/>
      <c r="T9" s="132"/>
      <c r="V9" s="132"/>
      <c r="W9" s="132"/>
      <c r="X9" s="132"/>
      <c r="Y9" s="132"/>
      <c r="Z9" s="132"/>
      <c r="AA9" s="132"/>
      <c r="AB9" s="132"/>
      <c r="AC9" s="132"/>
      <c r="AD9" s="132"/>
      <c r="AE9" s="132"/>
      <c r="AF9" s="132"/>
      <c r="AG9" s="132"/>
      <c r="AH9" s="132"/>
      <c r="AI9" s="132"/>
      <c r="AJ9" s="132"/>
      <c r="AK9" s="132"/>
      <c r="AL9" s="132"/>
      <c r="AM9" s="132"/>
    </row>
    <row r="10" spans="1:39" ht="14.25" hidden="1" customHeight="1">
      <c r="A10" s="362">
        <v>2024</v>
      </c>
      <c r="B10" s="133">
        <v>102216</v>
      </c>
      <c r="C10" s="132" t="s">
        <v>1166</v>
      </c>
      <c r="D10" s="132" t="s">
        <v>1167</v>
      </c>
      <c r="E10" s="132" t="s">
        <v>1168</v>
      </c>
      <c r="F10" s="132" t="s">
        <v>1169</v>
      </c>
      <c r="G10" s="132" t="s">
        <v>1170</v>
      </c>
      <c r="H10" s="132" t="s">
        <v>1171</v>
      </c>
      <c r="I10" s="132" t="s">
        <v>1172</v>
      </c>
      <c r="J10" s="132" t="s">
        <v>1173</v>
      </c>
      <c r="K10" s="132" t="s">
        <v>1144</v>
      </c>
      <c r="L10" s="132"/>
      <c r="M10" s="132"/>
      <c r="N10" s="132"/>
      <c r="O10" s="132"/>
      <c r="P10" s="132"/>
      <c r="Q10" s="132"/>
      <c r="R10" s="132"/>
      <c r="S10" s="132"/>
      <c r="T10" s="132"/>
      <c r="V10" s="132"/>
      <c r="W10" s="132"/>
      <c r="X10" s="132"/>
      <c r="Y10" s="132"/>
      <c r="Z10" s="132"/>
      <c r="AA10" s="132"/>
      <c r="AB10" s="132"/>
      <c r="AC10" s="132"/>
      <c r="AD10" s="132"/>
      <c r="AE10" s="132"/>
      <c r="AF10" s="132"/>
      <c r="AG10" s="132"/>
      <c r="AH10" s="132"/>
      <c r="AI10" s="132"/>
      <c r="AJ10" s="132"/>
      <c r="AK10" s="132"/>
      <c r="AL10" s="132"/>
      <c r="AM10" s="132"/>
    </row>
    <row r="11" spans="1:39" ht="14.25" hidden="1" customHeight="1">
      <c r="A11" s="362">
        <v>2024</v>
      </c>
      <c r="B11" s="133">
        <v>102217</v>
      </c>
      <c r="C11" s="132" t="s">
        <v>1174</v>
      </c>
      <c r="D11" s="132" t="s">
        <v>1175</v>
      </c>
      <c r="E11" s="132" t="s">
        <v>1176</v>
      </c>
      <c r="F11" s="132" t="s">
        <v>1177</v>
      </c>
      <c r="G11" s="132" t="s">
        <v>1178</v>
      </c>
      <c r="H11" s="132" t="s">
        <v>1179</v>
      </c>
      <c r="I11" s="132" t="s">
        <v>1180</v>
      </c>
      <c r="J11" s="132" t="s">
        <v>1181</v>
      </c>
      <c r="K11" s="132" t="s">
        <v>1182</v>
      </c>
      <c r="L11" s="132"/>
      <c r="M11" s="132"/>
      <c r="N11" s="132"/>
      <c r="O11" s="132"/>
      <c r="P11" s="132"/>
      <c r="Q11" s="132"/>
      <c r="R11" s="132"/>
      <c r="S11" s="132"/>
      <c r="T11" s="132"/>
      <c r="V11" s="132"/>
      <c r="W11" s="132"/>
      <c r="X11" s="132"/>
      <c r="Y11" s="132"/>
      <c r="Z11" s="132"/>
      <c r="AA11" s="132"/>
      <c r="AB11" s="132"/>
      <c r="AC11" s="132"/>
      <c r="AD11" s="132"/>
      <c r="AE11" s="132"/>
      <c r="AF11" s="132"/>
      <c r="AG11" s="132"/>
      <c r="AH11" s="132"/>
      <c r="AI11" s="132"/>
      <c r="AJ11" s="132"/>
      <c r="AK11" s="132"/>
      <c r="AL11" s="132"/>
      <c r="AM11" s="132"/>
    </row>
    <row r="12" spans="1:39" ht="14.25" hidden="1" customHeight="1">
      <c r="A12" s="362">
        <v>2024</v>
      </c>
      <c r="B12" s="133">
        <v>102218</v>
      </c>
      <c r="C12" s="132" t="s">
        <v>1183</v>
      </c>
      <c r="D12" s="132" t="s">
        <v>1184</v>
      </c>
      <c r="E12" s="132" t="s">
        <v>1185</v>
      </c>
      <c r="F12" s="132" t="s">
        <v>1186</v>
      </c>
      <c r="G12" s="132" t="s">
        <v>1187</v>
      </c>
      <c r="H12" s="132" t="s">
        <v>1188</v>
      </c>
      <c r="I12" s="132" t="s">
        <v>1189</v>
      </c>
      <c r="J12" s="132" t="s">
        <v>1190</v>
      </c>
      <c r="K12" s="132" t="s">
        <v>1191</v>
      </c>
      <c r="L12" s="132" t="s">
        <v>1192</v>
      </c>
      <c r="M12" s="132" t="s">
        <v>1193</v>
      </c>
      <c r="N12" s="132"/>
      <c r="O12" s="132"/>
      <c r="P12" s="132"/>
      <c r="Q12" s="132"/>
      <c r="R12" s="132"/>
      <c r="S12" s="132"/>
      <c r="T12" s="132"/>
      <c r="V12" s="132"/>
      <c r="W12" s="132"/>
      <c r="X12" s="132"/>
      <c r="Y12" s="132"/>
      <c r="Z12" s="132"/>
      <c r="AA12" s="132"/>
      <c r="AB12" s="132"/>
      <c r="AC12" s="132"/>
      <c r="AD12" s="132"/>
      <c r="AE12" s="132"/>
      <c r="AF12" s="132"/>
      <c r="AG12" s="132"/>
      <c r="AH12" s="132"/>
      <c r="AI12" s="132"/>
      <c r="AJ12" s="132"/>
      <c r="AK12" s="132"/>
      <c r="AL12" s="132"/>
      <c r="AM12" s="132"/>
    </row>
    <row r="13" spans="1:39" ht="14.25" hidden="1" customHeight="1">
      <c r="A13" s="362">
        <v>2024</v>
      </c>
      <c r="B13" s="133">
        <v>102225</v>
      </c>
      <c r="C13" s="132" t="s">
        <v>1194</v>
      </c>
      <c r="D13" s="132" t="s">
        <v>1195</v>
      </c>
      <c r="E13" s="132" t="s">
        <v>1196</v>
      </c>
      <c r="F13" s="132" t="s">
        <v>1197</v>
      </c>
      <c r="G13" s="132" t="s">
        <v>1198</v>
      </c>
      <c r="H13" s="132" t="s">
        <v>1199</v>
      </c>
      <c r="I13" s="132" t="s">
        <v>1200</v>
      </c>
      <c r="J13" s="132" t="s">
        <v>1201</v>
      </c>
      <c r="K13" s="132" t="s">
        <v>1202</v>
      </c>
      <c r="L13" s="132" t="s">
        <v>1203</v>
      </c>
      <c r="M13" s="132" t="s">
        <v>1204</v>
      </c>
      <c r="N13" s="132" t="s">
        <v>1205</v>
      </c>
      <c r="O13" s="132" t="s">
        <v>1206</v>
      </c>
      <c r="P13" s="132"/>
      <c r="Q13" s="132"/>
      <c r="R13" s="132"/>
      <c r="S13" s="132"/>
      <c r="T13" s="132"/>
      <c r="V13" s="132"/>
      <c r="W13" s="132"/>
      <c r="X13" s="132"/>
      <c r="Y13" s="132"/>
      <c r="Z13" s="132"/>
      <c r="AA13" s="132"/>
      <c r="AB13" s="132"/>
      <c r="AC13" s="132"/>
      <c r="AD13" s="132"/>
      <c r="AE13" s="132"/>
      <c r="AF13" s="132"/>
      <c r="AG13" s="132"/>
      <c r="AH13" s="132"/>
      <c r="AI13" s="132"/>
      <c r="AJ13" s="132"/>
      <c r="AK13" s="132"/>
      <c r="AL13" s="132"/>
      <c r="AM13" s="132"/>
    </row>
    <row r="14" spans="1:39" ht="14.25" hidden="1" customHeight="1">
      <c r="A14" s="362">
        <v>2024</v>
      </c>
      <c r="B14" s="133">
        <v>102284</v>
      </c>
      <c r="C14" s="132" t="s">
        <v>1159</v>
      </c>
      <c r="D14" s="132" t="s">
        <v>1160</v>
      </c>
      <c r="E14" s="132" t="s">
        <v>1161</v>
      </c>
      <c r="F14" s="132" t="s">
        <v>1162</v>
      </c>
      <c r="G14" s="132" t="s">
        <v>1163</v>
      </c>
      <c r="H14" s="132" t="s">
        <v>1164</v>
      </c>
      <c r="I14" s="132" t="s">
        <v>1165</v>
      </c>
      <c r="J14" s="132"/>
      <c r="K14" s="132"/>
      <c r="L14" s="132"/>
      <c r="M14" s="132"/>
      <c r="N14" s="132"/>
      <c r="O14" s="132"/>
      <c r="P14" s="132"/>
      <c r="Q14" s="132"/>
      <c r="R14" s="132"/>
      <c r="S14" s="132"/>
      <c r="T14" s="132"/>
      <c r="V14" s="132"/>
      <c r="W14" s="132"/>
      <c r="X14" s="132"/>
      <c r="Y14" s="132"/>
      <c r="Z14" s="132"/>
      <c r="AA14" s="132"/>
      <c r="AB14" s="132"/>
      <c r="AC14" s="132"/>
      <c r="AD14" s="132"/>
      <c r="AE14" s="132"/>
      <c r="AF14" s="132"/>
      <c r="AG14" s="132"/>
      <c r="AH14" s="132"/>
      <c r="AI14" s="132"/>
      <c r="AJ14" s="132"/>
      <c r="AK14" s="132"/>
      <c r="AL14" s="132"/>
      <c r="AM14" s="132"/>
    </row>
    <row r="15" spans="1:39" ht="14.25" hidden="1" customHeight="1">
      <c r="A15" s="362">
        <v>2024</v>
      </c>
      <c r="B15" s="133">
        <v>102285</v>
      </c>
      <c r="C15" s="132" t="s">
        <v>1207</v>
      </c>
      <c r="D15" s="132" t="s">
        <v>1208</v>
      </c>
      <c r="E15" s="132" t="s">
        <v>1209</v>
      </c>
      <c r="F15" s="132" t="s">
        <v>1210</v>
      </c>
      <c r="G15" s="132" t="s">
        <v>1211</v>
      </c>
      <c r="H15" s="132" t="s">
        <v>1212</v>
      </c>
      <c r="I15" s="132" t="s">
        <v>1213</v>
      </c>
      <c r="J15" s="132"/>
      <c r="K15" s="132"/>
      <c r="L15" s="132"/>
      <c r="M15" s="132"/>
      <c r="N15" s="132"/>
      <c r="O15" s="132"/>
      <c r="P15" s="132"/>
      <c r="Q15" s="132"/>
      <c r="R15" s="132"/>
      <c r="S15" s="132"/>
      <c r="T15" s="132"/>
      <c r="V15" s="132"/>
      <c r="W15" s="132"/>
      <c r="X15" s="132"/>
      <c r="Y15" s="132"/>
      <c r="Z15" s="132"/>
      <c r="AA15" s="132"/>
      <c r="AB15" s="132"/>
      <c r="AC15" s="132"/>
      <c r="AD15" s="132"/>
      <c r="AE15" s="132"/>
      <c r="AF15" s="132"/>
      <c r="AG15" s="132"/>
      <c r="AH15" s="132"/>
      <c r="AI15" s="132"/>
      <c r="AJ15" s="132"/>
      <c r="AK15" s="132"/>
      <c r="AL15" s="132"/>
      <c r="AM15" s="132"/>
    </row>
    <row r="16" spans="1:39" ht="14.25" hidden="1" customHeight="1">
      <c r="A16" s="362">
        <v>2024</v>
      </c>
      <c r="B16" s="133">
        <v>102287</v>
      </c>
      <c r="C16" s="132" t="s">
        <v>1159</v>
      </c>
      <c r="D16" s="132" t="s">
        <v>1160</v>
      </c>
      <c r="E16" s="132" t="s">
        <v>1161</v>
      </c>
      <c r="F16" s="132" t="s">
        <v>1162</v>
      </c>
      <c r="G16" s="132" t="s">
        <v>1163</v>
      </c>
      <c r="H16" s="132" t="s">
        <v>1164</v>
      </c>
      <c r="I16" s="132" t="s">
        <v>1165</v>
      </c>
      <c r="J16" s="132"/>
      <c r="K16" s="132"/>
      <c r="L16" s="132"/>
      <c r="M16" s="132"/>
      <c r="N16" s="132"/>
      <c r="O16" s="132"/>
      <c r="P16" s="132"/>
      <c r="Q16" s="132"/>
      <c r="R16" s="132"/>
      <c r="S16" s="132"/>
      <c r="T16" s="132"/>
      <c r="V16" s="132"/>
      <c r="W16" s="132"/>
      <c r="X16" s="132"/>
      <c r="Y16" s="132"/>
      <c r="Z16" s="132"/>
      <c r="AA16" s="132"/>
      <c r="AB16" s="132"/>
      <c r="AC16" s="132"/>
      <c r="AD16" s="132"/>
      <c r="AE16" s="132"/>
      <c r="AF16" s="132"/>
      <c r="AG16" s="132"/>
      <c r="AH16" s="132"/>
      <c r="AI16" s="132"/>
      <c r="AJ16" s="132"/>
      <c r="AK16" s="132"/>
      <c r="AL16" s="132"/>
      <c r="AM16" s="132"/>
    </row>
    <row r="17" spans="1:39" ht="14.25" hidden="1" customHeight="1">
      <c r="A17" s="362">
        <v>2024</v>
      </c>
      <c r="B17" s="133">
        <v>102291</v>
      </c>
      <c r="C17" s="132" t="s">
        <v>1214</v>
      </c>
      <c r="D17" s="132" t="s">
        <v>1215</v>
      </c>
      <c r="E17" s="132" t="s">
        <v>1216</v>
      </c>
      <c r="F17" s="132" t="s">
        <v>1217</v>
      </c>
      <c r="G17" s="132" t="s">
        <v>1218</v>
      </c>
      <c r="H17" s="132" t="s">
        <v>1219</v>
      </c>
      <c r="I17" s="132" t="s">
        <v>1220</v>
      </c>
      <c r="J17" s="132"/>
      <c r="K17" s="132"/>
      <c r="L17" s="132"/>
      <c r="M17" s="132"/>
      <c r="N17" s="132"/>
      <c r="O17" s="132"/>
      <c r="P17" s="132"/>
      <c r="Q17" s="132"/>
      <c r="R17" s="132"/>
      <c r="S17" s="132"/>
      <c r="T17" s="132"/>
      <c r="V17" s="132"/>
      <c r="W17" s="132"/>
      <c r="X17" s="132"/>
      <c r="Y17" s="132"/>
      <c r="Z17" s="132"/>
      <c r="AA17" s="132"/>
      <c r="AB17" s="132"/>
      <c r="AC17" s="132"/>
      <c r="AD17" s="132"/>
      <c r="AE17" s="132"/>
      <c r="AF17" s="132"/>
      <c r="AG17" s="132"/>
      <c r="AH17" s="132"/>
      <c r="AI17" s="132"/>
      <c r="AJ17" s="132"/>
      <c r="AK17" s="132"/>
      <c r="AL17" s="132"/>
      <c r="AM17" s="132"/>
    </row>
    <row r="18" spans="1:39" ht="14.25" hidden="1" customHeight="1">
      <c r="A18" s="362">
        <v>2024</v>
      </c>
      <c r="B18" s="133">
        <v>102292</v>
      </c>
      <c r="C18" s="132" t="s">
        <v>1221</v>
      </c>
      <c r="D18" s="132" t="s">
        <v>1222</v>
      </c>
      <c r="E18" s="132" t="s">
        <v>1223</v>
      </c>
      <c r="F18" s="132" t="s">
        <v>1224</v>
      </c>
      <c r="G18" s="132" t="s">
        <v>1225</v>
      </c>
      <c r="H18" s="132" t="s">
        <v>1226</v>
      </c>
      <c r="I18" s="132"/>
      <c r="J18" s="132"/>
      <c r="K18" s="132"/>
      <c r="L18" s="132"/>
      <c r="M18" s="132"/>
      <c r="N18" s="132"/>
      <c r="O18" s="132"/>
      <c r="P18" s="132"/>
      <c r="Q18" s="132"/>
      <c r="R18" s="132"/>
      <c r="S18" s="132"/>
      <c r="T18" s="132"/>
      <c r="V18" s="132"/>
      <c r="W18" s="132"/>
      <c r="X18" s="132"/>
      <c r="Y18" s="132"/>
      <c r="Z18" s="132"/>
      <c r="AA18" s="132"/>
      <c r="AB18" s="132"/>
      <c r="AC18" s="132"/>
      <c r="AD18" s="132"/>
      <c r="AE18" s="132"/>
      <c r="AF18" s="132"/>
      <c r="AG18" s="132"/>
      <c r="AH18" s="132"/>
      <c r="AI18" s="132"/>
      <c r="AJ18" s="132"/>
      <c r="AK18" s="132"/>
      <c r="AL18" s="132"/>
      <c r="AM18" s="132"/>
    </row>
    <row r="19" spans="1:39" ht="14.25" hidden="1" customHeight="1">
      <c r="A19" s="362">
        <v>2024</v>
      </c>
      <c r="B19" s="133">
        <v>102293</v>
      </c>
      <c r="C19" s="132" t="s">
        <v>1227</v>
      </c>
      <c r="D19" s="132" t="s">
        <v>1228</v>
      </c>
      <c r="E19" s="132" t="s">
        <v>1229</v>
      </c>
      <c r="F19" s="132" t="s">
        <v>1230</v>
      </c>
      <c r="G19" s="132" t="s">
        <v>1231</v>
      </c>
      <c r="H19" s="132" t="s">
        <v>1232</v>
      </c>
      <c r="I19" s="132" t="s">
        <v>1233</v>
      </c>
      <c r="J19" s="132" t="s">
        <v>1234</v>
      </c>
      <c r="K19" s="132" t="s">
        <v>1235</v>
      </c>
      <c r="L19" s="132" t="s">
        <v>1236</v>
      </c>
      <c r="M19" s="132" t="s">
        <v>1237</v>
      </c>
      <c r="N19" s="132" t="s">
        <v>1238</v>
      </c>
      <c r="O19" s="132"/>
      <c r="P19" s="132"/>
      <c r="Q19" s="132"/>
      <c r="R19" s="132"/>
      <c r="S19" s="132"/>
      <c r="T19" s="132"/>
      <c r="V19" s="132"/>
      <c r="W19" s="132"/>
      <c r="X19" s="132"/>
      <c r="Y19" s="132"/>
      <c r="Z19" s="132"/>
      <c r="AA19" s="132"/>
      <c r="AB19" s="132"/>
      <c r="AC19" s="132"/>
      <c r="AD19" s="132"/>
      <c r="AE19" s="132"/>
      <c r="AF19" s="132"/>
      <c r="AG19" s="132"/>
      <c r="AH19" s="132"/>
      <c r="AI19" s="132"/>
      <c r="AJ19" s="132"/>
      <c r="AK19" s="132"/>
      <c r="AL19" s="132"/>
      <c r="AM19" s="132"/>
    </row>
    <row r="20" spans="1:39" ht="14.25" hidden="1" customHeight="1">
      <c r="A20" s="362">
        <v>2024</v>
      </c>
      <c r="B20" s="133">
        <v>102295</v>
      </c>
      <c r="C20" s="132" t="s">
        <v>1221</v>
      </c>
      <c r="D20" s="132" t="s">
        <v>1239</v>
      </c>
      <c r="E20" s="132" t="s">
        <v>1223</v>
      </c>
      <c r="F20" s="132" t="s">
        <v>1224</v>
      </c>
      <c r="G20" s="132" t="s">
        <v>1225</v>
      </c>
      <c r="H20" s="132" t="s">
        <v>1226</v>
      </c>
      <c r="I20" s="132"/>
      <c r="J20" s="132"/>
      <c r="K20" s="132"/>
      <c r="L20" s="132"/>
      <c r="M20" s="132"/>
      <c r="N20" s="132"/>
      <c r="O20" s="132"/>
      <c r="P20" s="132"/>
      <c r="Q20" s="132"/>
      <c r="R20" s="132"/>
      <c r="S20" s="132"/>
      <c r="T20" s="132"/>
      <c r="V20" s="132"/>
      <c r="W20" s="132"/>
      <c r="X20" s="132"/>
      <c r="Y20" s="132"/>
      <c r="Z20" s="132"/>
      <c r="AA20" s="132"/>
      <c r="AB20" s="132"/>
      <c r="AC20" s="132"/>
      <c r="AD20" s="132"/>
      <c r="AE20" s="132"/>
      <c r="AF20" s="132"/>
      <c r="AG20" s="132"/>
      <c r="AH20" s="132"/>
      <c r="AI20" s="132"/>
      <c r="AJ20" s="132"/>
      <c r="AK20" s="132"/>
      <c r="AL20" s="132"/>
      <c r="AM20" s="132"/>
    </row>
    <row r="21" spans="1:39" ht="14.25" hidden="1" customHeight="1">
      <c r="A21" s="362">
        <v>2024</v>
      </c>
      <c r="B21" s="133">
        <v>102296</v>
      </c>
      <c r="C21" s="132" t="s">
        <v>1221</v>
      </c>
      <c r="D21" s="132" t="s">
        <v>1239</v>
      </c>
      <c r="E21" s="132" t="s">
        <v>1223</v>
      </c>
      <c r="F21" s="132" t="s">
        <v>1224</v>
      </c>
      <c r="G21" s="132" t="s">
        <v>1225</v>
      </c>
      <c r="H21" s="132" t="s">
        <v>1226</v>
      </c>
      <c r="I21" s="132"/>
      <c r="J21" s="132"/>
      <c r="K21" s="132"/>
      <c r="L21" s="132"/>
      <c r="M21" s="132"/>
      <c r="N21" s="132"/>
      <c r="O21" s="132"/>
      <c r="P21" s="132"/>
      <c r="Q21" s="132"/>
      <c r="R21" s="132"/>
      <c r="S21" s="132"/>
      <c r="T21" s="132"/>
      <c r="V21" s="132"/>
      <c r="W21" s="132"/>
      <c r="X21" s="132"/>
      <c r="Y21" s="132"/>
      <c r="Z21" s="132"/>
      <c r="AA21" s="132"/>
      <c r="AB21" s="132"/>
      <c r="AC21" s="132"/>
      <c r="AD21" s="132"/>
      <c r="AE21" s="132"/>
      <c r="AF21" s="132"/>
      <c r="AG21" s="132"/>
      <c r="AH21" s="132"/>
      <c r="AI21" s="132"/>
      <c r="AJ21" s="132"/>
      <c r="AK21" s="132"/>
      <c r="AL21" s="132"/>
      <c r="AM21" s="132"/>
    </row>
    <row r="22" spans="1:39" ht="14.25" hidden="1" customHeight="1">
      <c r="A22" s="362">
        <v>2024</v>
      </c>
      <c r="B22" s="133">
        <v>102298</v>
      </c>
      <c r="C22" s="132" t="s">
        <v>1240</v>
      </c>
      <c r="D22" s="132" t="s">
        <v>1241</v>
      </c>
      <c r="E22" s="132" t="s">
        <v>1242</v>
      </c>
      <c r="F22" s="132" t="s">
        <v>1243</v>
      </c>
      <c r="G22" s="132" t="s">
        <v>1244</v>
      </c>
      <c r="H22" s="132" t="s">
        <v>1245</v>
      </c>
      <c r="I22" s="132" t="s">
        <v>1246</v>
      </c>
      <c r="J22" s="132" t="s">
        <v>1247</v>
      </c>
      <c r="K22" s="132" t="s">
        <v>1248</v>
      </c>
      <c r="L22" s="132"/>
      <c r="M22" s="132"/>
      <c r="N22" s="132"/>
      <c r="O22" s="132"/>
      <c r="P22" s="132"/>
      <c r="Q22" s="132"/>
      <c r="R22" s="132"/>
      <c r="S22" s="132"/>
      <c r="T22" s="132"/>
      <c r="V22" s="132"/>
      <c r="W22" s="132"/>
      <c r="X22" s="132"/>
      <c r="Y22" s="132"/>
      <c r="Z22" s="132"/>
      <c r="AA22" s="132"/>
      <c r="AB22" s="132"/>
      <c r="AC22" s="132"/>
      <c r="AD22" s="132"/>
      <c r="AE22" s="132"/>
      <c r="AF22" s="132"/>
      <c r="AG22" s="132"/>
      <c r="AH22" s="132"/>
      <c r="AI22" s="132"/>
      <c r="AJ22" s="132"/>
      <c r="AK22" s="132"/>
      <c r="AL22" s="132"/>
      <c r="AM22" s="132"/>
    </row>
    <row r="23" spans="1:39" ht="14.25" hidden="1" customHeight="1">
      <c r="A23" s="362">
        <v>2024</v>
      </c>
      <c r="B23" s="133">
        <v>102299</v>
      </c>
      <c r="C23" s="132" t="s">
        <v>1214</v>
      </c>
      <c r="D23" s="132" t="s">
        <v>1249</v>
      </c>
      <c r="E23" s="132" t="s">
        <v>1250</v>
      </c>
      <c r="F23" s="132" t="s">
        <v>1251</v>
      </c>
      <c r="G23" s="132" t="s">
        <v>1252</v>
      </c>
      <c r="H23" s="132" t="s">
        <v>1253</v>
      </c>
      <c r="I23" s="132" t="s">
        <v>1254</v>
      </c>
      <c r="J23" s="132" t="s">
        <v>1255</v>
      </c>
      <c r="K23" s="132" t="s">
        <v>1256</v>
      </c>
      <c r="L23" s="132" t="s">
        <v>1257</v>
      </c>
      <c r="M23" s="132"/>
      <c r="N23" s="132"/>
      <c r="O23" s="132"/>
      <c r="P23" s="132"/>
      <c r="Q23" s="132"/>
      <c r="R23" s="132"/>
      <c r="S23" s="132"/>
      <c r="T23" s="132"/>
      <c r="V23" s="132"/>
      <c r="W23" s="132"/>
      <c r="X23" s="132"/>
      <c r="Y23" s="132"/>
      <c r="Z23" s="132"/>
      <c r="AA23" s="132"/>
      <c r="AB23" s="132"/>
      <c r="AC23" s="132"/>
      <c r="AD23" s="132"/>
      <c r="AE23" s="132"/>
      <c r="AF23" s="132"/>
      <c r="AG23" s="132"/>
      <c r="AH23" s="132"/>
      <c r="AI23" s="132"/>
      <c r="AJ23" s="132"/>
      <c r="AK23" s="132"/>
      <c r="AL23" s="132"/>
      <c r="AM23" s="132"/>
    </row>
    <row r="24" spans="1:39" ht="14.25" hidden="1" customHeight="1">
      <c r="A24" s="362">
        <v>2024</v>
      </c>
      <c r="B24" s="133">
        <v>102301</v>
      </c>
      <c r="C24" s="132" t="s">
        <v>1258</v>
      </c>
      <c r="D24" s="132" t="s">
        <v>1259</v>
      </c>
      <c r="E24" s="132" t="s">
        <v>1260</v>
      </c>
      <c r="F24" s="132" t="s">
        <v>1261</v>
      </c>
      <c r="G24" s="132" t="s">
        <v>1262</v>
      </c>
      <c r="H24" s="132" t="s">
        <v>1263</v>
      </c>
      <c r="I24" s="132" t="s">
        <v>1264</v>
      </c>
      <c r="J24" s="132" t="s">
        <v>1265</v>
      </c>
      <c r="K24" s="132" t="s">
        <v>1266</v>
      </c>
      <c r="L24" s="132" t="s">
        <v>1257</v>
      </c>
      <c r="M24" s="132"/>
      <c r="N24" s="132"/>
      <c r="O24" s="132"/>
      <c r="P24" s="132"/>
      <c r="Q24" s="132"/>
      <c r="R24" s="132"/>
      <c r="S24" s="132"/>
      <c r="T24" s="132"/>
      <c r="V24" s="132"/>
      <c r="W24" s="132"/>
      <c r="X24" s="132"/>
      <c r="Y24" s="132"/>
      <c r="Z24" s="132"/>
      <c r="AA24" s="132"/>
      <c r="AB24" s="132"/>
      <c r="AC24" s="132"/>
      <c r="AD24" s="132"/>
      <c r="AE24" s="132"/>
      <c r="AF24" s="132"/>
      <c r="AG24" s="132"/>
      <c r="AH24" s="132"/>
      <c r="AI24" s="132"/>
      <c r="AJ24" s="132"/>
      <c r="AK24" s="132"/>
      <c r="AL24" s="132"/>
      <c r="AM24" s="132"/>
    </row>
    <row r="25" spans="1:39" ht="14.25" hidden="1" customHeight="1">
      <c r="A25" s="362">
        <v>2024</v>
      </c>
      <c r="B25" s="133">
        <v>102304</v>
      </c>
      <c r="C25" s="132" t="s">
        <v>1174</v>
      </c>
      <c r="D25" s="132" t="s">
        <v>1175</v>
      </c>
      <c r="E25" s="132" t="s">
        <v>1176</v>
      </c>
      <c r="F25" s="132" t="s">
        <v>1177</v>
      </c>
      <c r="G25" s="132" t="s">
        <v>1178</v>
      </c>
      <c r="H25" s="132" t="s">
        <v>1179</v>
      </c>
      <c r="I25" s="132" t="s">
        <v>1180</v>
      </c>
      <c r="J25" s="132" t="s">
        <v>1181</v>
      </c>
      <c r="K25" s="132" t="s">
        <v>1182</v>
      </c>
      <c r="L25" s="132"/>
      <c r="M25" s="132"/>
      <c r="N25" s="132"/>
      <c r="O25" s="132"/>
      <c r="P25" s="132"/>
      <c r="Q25" s="132"/>
      <c r="R25" s="132"/>
      <c r="S25" s="132"/>
      <c r="T25" s="132"/>
      <c r="V25" s="132"/>
      <c r="W25" s="132"/>
      <c r="X25" s="132"/>
      <c r="Y25" s="132"/>
      <c r="Z25" s="132"/>
      <c r="AA25" s="132"/>
      <c r="AB25" s="132"/>
      <c r="AC25" s="132"/>
      <c r="AD25" s="132"/>
      <c r="AE25" s="132"/>
      <c r="AF25" s="132"/>
      <c r="AG25" s="132"/>
      <c r="AH25" s="132"/>
      <c r="AI25" s="132"/>
      <c r="AJ25" s="132"/>
      <c r="AK25" s="132"/>
      <c r="AL25" s="132"/>
      <c r="AM25" s="132"/>
    </row>
    <row r="26" spans="1:39" ht="14.25" hidden="1" customHeight="1">
      <c r="A26" s="362">
        <v>2024</v>
      </c>
      <c r="B26" s="133">
        <v>102305</v>
      </c>
      <c r="C26" s="132" t="s">
        <v>1267</v>
      </c>
      <c r="D26" s="132" t="s">
        <v>1268</v>
      </c>
      <c r="E26" s="132" t="s">
        <v>1269</v>
      </c>
      <c r="F26" s="132" t="s">
        <v>1270</v>
      </c>
      <c r="G26" s="132" t="s">
        <v>1271</v>
      </c>
      <c r="H26" s="132" t="s">
        <v>1272</v>
      </c>
      <c r="I26" s="132" t="s">
        <v>1273</v>
      </c>
      <c r="J26" s="132" t="s">
        <v>1274</v>
      </c>
      <c r="K26" s="132" t="s">
        <v>1275</v>
      </c>
      <c r="L26" s="132"/>
      <c r="M26" s="132"/>
      <c r="N26" s="132"/>
      <c r="O26" s="132"/>
      <c r="P26" s="132"/>
      <c r="Q26" s="132"/>
      <c r="R26" s="132"/>
      <c r="S26" s="132"/>
      <c r="T26" s="132"/>
      <c r="V26" s="132"/>
      <c r="W26" s="132"/>
      <c r="X26" s="132"/>
      <c r="Y26" s="132"/>
      <c r="Z26" s="132"/>
      <c r="AA26" s="132"/>
      <c r="AB26" s="132"/>
      <c r="AC26" s="132"/>
      <c r="AD26" s="132"/>
      <c r="AE26" s="132"/>
      <c r="AF26" s="132"/>
      <c r="AG26" s="132"/>
      <c r="AH26" s="132"/>
      <c r="AI26" s="132"/>
      <c r="AJ26" s="132"/>
      <c r="AK26" s="132"/>
      <c r="AL26" s="132"/>
      <c r="AM26" s="132"/>
    </row>
    <row r="27" spans="1:39" ht="14.25" hidden="1" customHeight="1">
      <c r="A27" s="362">
        <v>2024</v>
      </c>
      <c r="B27" s="133">
        <v>102308</v>
      </c>
      <c r="C27" s="132" t="s">
        <v>1276</v>
      </c>
      <c r="D27" s="132" t="s">
        <v>1277</v>
      </c>
      <c r="E27" s="132" t="s">
        <v>1278</v>
      </c>
      <c r="F27" s="132" t="s">
        <v>1279</v>
      </c>
      <c r="G27" s="132" t="s">
        <v>1280</v>
      </c>
      <c r="H27" s="132" t="s">
        <v>1281</v>
      </c>
      <c r="I27" s="132" t="s">
        <v>1282</v>
      </c>
      <c r="J27" s="132"/>
      <c r="K27" s="132"/>
      <c r="L27" s="132"/>
      <c r="M27" s="132"/>
      <c r="N27" s="132"/>
      <c r="O27" s="132"/>
      <c r="P27" s="132"/>
      <c r="Q27" s="132"/>
      <c r="R27" s="132"/>
      <c r="S27" s="132"/>
      <c r="T27" s="132"/>
      <c r="V27" s="132"/>
      <c r="W27" s="132"/>
      <c r="X27" s="132"/>
      <c r="Y27" s="132"/>
      <c r="Z27" s="132"/>
      <c r="AA27" s="132"/>
      <c r="AB27" s="132"/>
      <c r="AC27" s="132"/>
      <c r="AD27" s="132"/>
      <c r="AE27" s="132"/>
      <c r="AF27" s="132"/>
      <c r="AG27" s="132"/>
      <c r="AH27" s="132"/>
      <c r="AI27" s="132"/>
      <c r="AJ27" s="132"/>
      <c r="AK27" s="132"/>
      <c r="AL27" s="132"/>
      <c r="AM27" s="132"/>
    </row>
    <row r="28" spans="1:39" ht="14.25" hidden="1" customHeight="1">
      <c r="A28" s="362">
        <v>2024</v>
      </c>
      <c r="B28" s="133">
        <v>102311</v>
      </c>
      <c r="C28" s="132" t="s">
        <v>1283</v>
      </c>
      <c r="D28" s="132" t="s">
        <v>1284</v>
      </c>
      <c r="E28" s="132" t="s">
        <v>1285</v>
      </c>
      <c r="F28" s="132" t="s">
        <v>1286</v>
      </c>
      <c r="G28" s="132" t="s">
        <v>1287</v>
      </c>
      <c r="H28" s="132" t="s">
        <v>1288</v>
      </c>
      <c r="I28" s="132" t="s">
        <v>1289</v>
      </c>
      <c r="J28" s="132" t="s">
        <v>1290</v>
      </c>
      <c r="K28" s="132" t="s">
        <v>1291</v>
      </c>
      <c r="L28" s="132" t="s">
        <v>1292</v>
      </c>
      <c r="M28" s="132" t="s">
        <v>1293</v>
      </c>
      <c r="N28" s="132" t="s">
        <v>1294</v>
      </c>
      <c r="O28" s="132" t="s">
        <v>1295</v>
      </c>
      <c r="P28" s="132" t="s">
        <v>1296</v>
      </c>
      <c r="Q28" s="132" t="s">
        <v>1297</v>
      </c>
      <c r="R28" s="132"/>
      <c r="S28" s="132"/>
      <c r="T28" s="132"/>
      <c r="V28" s="132"/>
      <c r="W28" s="132"/>
      <c r="X28" s="132"/>
      <c r="Y28" s="132"/>
      <c r="Z28" s="132"/>
      <c r="AA28" s="132"/>
      <c r="AB28" s="132"/>
      <c r="AC28" s="132"/>
      <c r="AD28" s="132"/>
      <c r="AE28" s="132"/>
      <c r="AF28" s="132"/>
      <c r="AG28" s="132"/>
      <c r="AH28" s="132"/>
      <c r="AI28" s="132"/>
      <c r="AJ28" s="132"/>
      <c r="AK28" s="132"/>
      <c r="AL28" s="132"/>
      <c r="AM28" s="132"/>
    </row>
    <row r="29" spans="1:39" ht="14.25" hidden="1" customHeight="1">
      <c r="A29" s="362">
        <v>2024</v>
      </c>
      <c r="B29" s="133">
        <v>102317</v>
      </c>
      <c r="C29" s="132" t="s">
        <v>1298</v>
      </c>
      <c r="D29" s="132" t="s">
        <v>1299</v>
      </c>
      <c r="E29" s="132" t="s">
        <v>1300</v>
      </c>
      <c r="F29" s="132" t="s">
        <v>1301</v>
      </c>
      <c r="G29" s="132" t="s">
        <v>1302</v>
      </c>
      <c r="H29" s="132" t="s">
        <v>1303</v>
      </c>
      <c r="I29" s="132" t="s">
        <v>1304</v>
      </c>
      <c r="J29" s="132" t="s">
        <v>1305</v>
      </c>
      <c r="K29" s="132"/>
      <c r="L29" s="132"/>
      <c r="M29" s="132"/>
      <c r="N29" s="132"/>
      <c r="O29" s="132"/>
      <c r="P29" s="132"/>
      <c r="Q29" s="132"/>
      <c r="R29" s="132"/>
      <c r="S29" s="132"/>
      <c r="T29" s="132"/>
      <c r="V29" s="132"/>
      <c r="W29" s="132"/>
      <c r="X29" s="132"/>
      <c r="Y29" s="132"/>
      <c r="Z29" s="132"/>
      <c r="AA29" s="132"/>
      <c r="AB29" s="132"/>
      <c r="AC29" s="132"/>
      <c r="AD29" s="132"/>
      <c r="AE29" s="132"/>
      <c r="AF29" s="132"/>
      <c r="AG29" s="132"/>
      <c r="AH29" s="132"/>
      <c r="AI29" s="132"/>
      <c r="AJ29" s="132"/>
      <c r="AK29" s="132"/>
      <c r="AL29" s="132"/>
      <c r="AM29" s="132"/>
    </row>
    <row r="30" spans="1:39" ht="14.25" hidden="1" customHeight="1">
      <c r="A30" s="362">
        <v>2024</v>
      </c>
      <c r="B30" s="133">
        <v>102318</v>
      </c>
      <c r="C30" s="132" t="s">
        <v>1306</v>
      </c>
      <c r="D30" s="132" t="s">
        <v>1307</v>
      </c>
      <c r="E30" s="132" t="s">
        <v>1308</v>
      </c>
      <c r="F30" s="132" t="s">
        <v>1309</v>
      </c>
      <c r="G30" s="132" t="s">
        <v>1310</v>
      </c>
      <c r="H30" s="132" t="s">
        <v>1311</v>
      </c>
      <c r="I30" s="132" t="s">
        <v>1312</v>
      </c>
      <c r="J30" s="132" t="s">
        <v>1313</v>
      </c>
      <c r="K30" s="132" t="s">
        <v>1314</v>
      </c>
      <c r="L30" s="132" t="s">
        <v>1315</v>
      </c>
      <c r="M30" s="132"/>
      <c r="N30" s="132"/>
      <c r="O30" s="132"/>
      <c r="P30" s="132"/>
      <c r="Q30" s="132"/>
      <c r="R30" s="132"/>
      <c r="S30" s="132"/>
      <c r="T30" s="132"/>
      <c r="V30" s="132"/>
      <c r="W30" s="132"/>
      <c r="X30" s="132"/>
      <c r="Y30" s="132"/>
      <c r="Z30" s="132"/>
      <c r="AA30" s="132"/>
      <c r="AB30" s="132"/>
      <c r="AC30" s="132"/>
      <c r="AD30" s="132"/>
      <c r="AE30" s="132"/>
      <c r="AF30" s="132"/>
      <c r="AG30" s="132"/>
      <c r="AH30" s="132"/>
      <c r="AI30" s="132"/>
      <c r="AJ30" s="132"/>
      <c r="AK30" s="132"/>
      <c r="AL30" s="132"/>
      <c r="AM30" s="132"/>
    </row>
    <row r="31" spans="1:39" ht="14.25" hidden="1" customHeight="1">
      <c r="A31" s="362">
        <v>2024</v>
      </c>
      <c r="B31" s="133">
        <v>102343</v>
      </c>
      <c r="C31" s="132" t="s">
        <v>1316</v>
      </c>
      <c r="D31" s="132" t="s">
        <v>1317</v>
      </c>
      <c r="E31" s="132" t="s">
        <v>1318</v>
      </c>
      <c r="F31" s="132" t="s">
        <v>1319</v>
      </c>
      <c r="G31" s="132" t="s">
        <v>1320</v>
      </c>
      <c r="H31" s="132" t="s">
        <v>1321</v>
      </c>
      <c r="I31" s="132" t="s">
        <v>1322</v>
      </c>
      <c r="J31" s="132" t="s">
        <v>1323</v>
      </c>
      <c r="K31" s="132" t="s">
        <v>1324</v>
      </c>
      <c r="L31" s="132" t="s">
        <v>1325</v>
      </c>
      <c r="M31" s="132" t="s">
        <v>1326</v>
      </c>
      <c r="N31" s="132" t="s">
        <v>1327</v>
      </c>
      <c r="O31" s="132"/>
      <c r="P31" s="132"/>
      <c r="Q31" s="132"/>
      <c r="R31" s="132"/>
      <c r="S31" s="132"/>
      <c r="T31" s="132"/>
      <c r="V31" s="132"/>
      <c r="W31" s="132"/>
      <c r="X31" s="132"/>
      <c r="Y31" s="132"/>
      <c r="Z31" s="132"/>
      <c r="AA31" s="132"/>
      <c r="AB31" s="132"/>
      <c r="AC31" s="132"/>
      <c r="AD31" s="132"/>
      <c r="AE31" s="132"/>
      <c r="AF31" s="132"/>
      <c r="AG31" s="132"/>
      <c r="AH31" s="132"/>
      <c r="AI31" s="132"/>
      <c r="AJ31" s="132"/>
      <c r="AK31" s="132"/>
      <c r="AL31" s="132"/>
      <c r="AM31" s="132"/>
    </row>
    <row r="32" spans="1:39" ht="14.25" hidden="1" customHeight="1">
      <c r="A32" s="362">
        <v>2024</v>
      </c>
      <c r="B32" s="133">
        <v>102344</v>
      </c>
      <c r="C32" s="132" t="s">
        <v>1328</v>
      </c>
      <c r="D32" s="132" t="s">
        <v>1329</v>
      </c>
      <c r="E32" s="132" t="s">
        <v>1330</v>
      </c>
      <c r="F32" s="132" t="s">
        <v>1331</v>
      </c>
      <c r="G32" s="132" t="s">
        <v>1332</v>
      </c>
      <c r="H32" s="132" t="s">
        <v>1333</v>
      </c>
      <c r="I32" s="132" t="s">
        <v>1334</v>
      </c>
      <c r="J32" s="132" t="s">
        <v>1335</v>
      </c>
      <c r="K32" s="132" t="s">
        <v>1336</v>
      </c>
      <c r="L32" s="132" t="s">
        <v>1337</v>
      </c>
      <c r="M32" s="132" t="s">
        <v>1338</v>
      </c>
      <c r="N32" s="132"/>
      <c r="O32" s="132"/>
      <c r="P32" s="132"/>
      <c r="Q32" s="132"/>
      <c r="R32" s="132"/>
      <c r="S32" s="132"/>
      <c r="T32" s="132"/>
      <c r="V32" s="132"/>
      <c r="W32" s="132"/>
      <c r="X32" s="132"/>
      <c r="Y32" s="132"/>
      <c r="Z32" s="132"/>
      <c r="AA32" s="132"/>
      <c r="AB32" s="132"/>
      <c r="AC32" s="132"/>
      <c r="AD32" s="132"/>
      <c r="AE32" s="132"/>
      <c r="AF32" s="132"/>
      <c r="AG32" s="132"/>
      <c r="AH32" s="132"/>
      <c r="AI32" s="132"/>
      <c r="AJ32" s="132"/>
      <c r="AK32" s="132"/>
      <c r="AL32" s="132"/>
      <c r="AM32" s="132"/>
    </row>
    <row r="33" spans="1:39" ht="14.25" hidden="1" customHeight="1">
      <c r="A33" s="362">
        <v>2024</v>
      </c>
      <c r="B33" s="133">
        <v>102348</v>
      </c>
      <c r="C33" s="132" t="s">
        <v>1339</v>
      </c>
      <c r="D33" s="132" t="s">
        <v>1340</v>
      </c>
      <c r="E33" s="132" t="s">
        <v>1341</v>
      </c>
      <c r="F33" s="132" t="s">
        <v>1342</v>
      </c>
      <c r="G33" s="132" t="s">
        <v>1252</v>
      </c>
      <c r="H33" s="132" t="s">
        <v>1343</v>
      </c>
      <c r="I33" s="132" t="s">
        <v>1344</v>
      </c>
      <c r="J33" s="132" t="s">
        <v>1345</v>
      </c>
      <c r="K33" s="132"/>
      <c r="L33" s="132"/>
      <c r="M33" s="132"/>
      <c r="N33" s="132"/>
      <c r="O33" s="132"/>
      <c r="P33" s="132"/>
      <c r="Q33" s="132"/>
      <c r="R33" s="132"/>
      <c r="S33" s="132"/>
      <c r="T33" s="132"/>
      <c r="V33" s="132"/>
      <c r="W33" s="132"/>
      <c r="X33" s="132"/>
      <c r="Y33" s="132"/>
      <c r="Z33" s="132"/>
      <c r="AA33" s="132"/>
      <c r="AB33" s="132"/>
      <c r="AC33" s="132"/>
      <c r="AD33" s="132"/>
      <c r="AE33" s="132"/>
      <c r="AF33" s="132"/>
      <c r="AG33" s="132"/>
      <c r="AH33" s="132"/>
      <c r="AI33" s="132"/>
      <c r="AJ33" s="132"/>
      <c r="AK33" s="132"/>
      <c r="AL33" s="132"/>
      <c r="AM33" s="132"/>
    </row>
    <row r="34" spans="1:39" ht="14.25" hidden="1" customHeight="1">
      <c r="A34" s="362">
        <v>2024</v>
      </c>
      <c r="B34" s="133">
        <v>102349</v>
      </c>
      <c r="C34" s="132" t="s">
        <v>1346</v>
      </c>
      <c r="D34" s="132" t="s">
        <v>1347</v>
      </c>
      <c r="E34" s="132" t="s">
        <v>1348</v>
      </c>
      <c r="F34" s="132" t="s">
        <v>1349</v>
      </c>
      <c r="G34" s="132" t="s">
        <v>1350</v>
      </c>
      <c r="H34" s="132" t="s">
        <v>1351</v>
      </c>
      <c r="I34" s="132" t="s">
        <v>1352</v>
      </c>
      <c r="J34" s="132" t="s">
        <v>1353</v>
      </c>
      <c r="K34" s="132" t="s">
        <v>1354</v>
      </c>
      <c r="L34" s="132" t="s">
        <v>1355</v>
      </c>
      <c r="M34" s="132" t="s">
        <v>1356</v>
      </c>
      <c r="N34" s="132" t="s">
        <v>1327</v>
      </c>
      <c r="O34" s="132"/>
      <c r="P34" s="132"/>
      <c r="Q34" s="132"/>
      <c r="R34" s="132"/>
      <c r="S34" s="132"/>
      <c r="T34" s="132"/>
      <c r="V34" s="132"/>
      <c r="W34" s="132"/>
      <c r="X34" s="132"/>
      <c r="Y34" s="132"/>
      <c r="Z34" s="132"/>
      <c r="AA34" s="132"/>
      <c r="AB34" s="132"/>
      <c r="AC34" s="132"/>
      <c r="AD34" s="132"/>
      <c r="AE34" s="132"/>
      <c r="AF34" s="132"/>
      <c r="AG34" s="132"/>
      <c r="AH34" s="132"/>
      <c r="AI34" s="132"/>
      <c r="AJ34" s="132"/>
      <c r="AK34" s="132"/>
      <c r="AL34" s="132"/>
      <c r="AM34" s="132"/>
    </row>
    <row r="35" spans="1:39" ht="14.25" hidden="1" customHeight="1">
      <c r="A35" s="362">
        <v>2024</v>
      </c>
      <c r="B35" s="133">
        <v>102353</v>
      </c>
      <c r="C35" s="132" t="s">
        <v>1357</v>
      </c>
      <c r="D35" s="132" t="s">
        <v>1358</v>
      </c>
      <c r="E35" s="132" t="s">
        <v>1359</v>
      </c>
      <c r="F35" s="132" t="s">
        <v>1360</v>
      </c>
      <c r="G35" s="132" t="s">
        <v>1361</v>
      </c>
      <c r="H35" s="132" t="s">
        <v>1362</v>
      </c>
      <c r="I35" s="132" t="s">
        <v>1363</v>
      </c>
      <c r="J35" s="132" t="s">
        <v>1364</v>
      </c>
      <c r="K35" s="132" t="s">
        <v>1365</v>
      </c>
      <c r="L35" s="132" t="s">
        <v>1366</v>
      </c>
      <c r="M35" s="132" t="s">
        <v>1367</v>
      </c>
      <c r="N35" s="132"/>
      <c r="O35" s="132"/>
      <c r="P35" s="132"/>
      <c r="Q35" s="132"/>
      <c r="R35" s="132"/>
      <c r="S35" s="132"/>
      <c r="T35" s="132"/>
      <c r="V35" s="132"/>
      <c r="W35" s="132"/>
      <c r="X35" s="132"/>
      <c r="Y35" s="132"/>
      <c r="Z35" s="132"/>
      <c r="AA35" s="132"/>
      <c r="AB35" s="132"/>
      <c r="AC35" s="132"/>
      <c r="AD35" s="132"/>
      <c r="AE35" s="132"/>
      <c r="AF35" s="132"/>
      <c r="AG35" s="132"/>
      <c r="AH35" s="132"/>
      <c r="AI35" s="132"/>
      <c r="AJ35" s="132"/>
      <c r="AK35" s="132"/>
      <c r="AL35" s="132"/>
      <c r="AM35" s="132"/>
    </row>
    <row r="36" spans="1:39" ht="14.25" hidden="1" customHeight="1">
      <c r="A36" s="362">
        <v>2024</v>
      </c>
      <c r="B36" s="133">
        <v>102355</v>
      </c>
      <c r="C36" s="132" t="s">
        <v>1368</v>
      </c>
      <c r="D36" s="132" t="s">
        <v>1369</v>
      </c>
      <c r="E36" s="132" t="s">
        <v>1370</v>
      </c>
      <c r="F36" s="132" t="s">
        <v>1371</v>
      </c>
      <c r="G36" s="132" t="s">
        <v>1372</v>
      </c>
      <c r="H36" s="132" t="s">
        <v>1373</v>
      </c>
      <c r="I36" s="132" t="s">
        <v>1374</v>
      </c>
      <c r="J36" s="132"/>
      <c r="K36" s="132"/>
      <c r="L36" s="132"/>
      <c r="M36" s="132"/>
      <c r="N36" s="132"/>
      <c r="O36" s="132"/>
      <c r="P36" s="132"/>
      <c r="Q36" s="132"/>
      <c r="R36" s="132"/>
      <c r="S36" s="132"/>
      <c r="T36" s="132"/>
      <c r="V36" s="132"/>
      <c r="W36" s="132"/>
      <c r="X36" s="132"/>
      <c r="Y36" s="132"/>
      <c r="Z36" s="132"/>
      <c r="AA36" s="132"/>
      <c r="AB36" s="132"/>
      <c r="AC36" s="132"/>
      <c r="AD36" s="132"/>
      <c r="AE36" s="132"/>
      <c r="AF36" s="132"/>
      <c r="AG36" s="132"/>
      <c r="AH36" s="132"/>
      <c r="AI36" s="132"/>
      <c r="AJ36" s="132"/>
      <c r="AK36" s="132"/>
      <c r="AL36" s="132"/>
      <c r="AM36" s="132"/>
    </row>
    <row r="37" spans="1:39" ht="14.25" hidden="1" customHeight="1">
      <c r="A37" s="362">
        <v>2024</v>
      </c>
      <c r="B37" s="133">
        <v>102356</v>
      </c>
      <c r="C37" s="132" t="s">
        <v>1375</v>
      </c>
      <c r="D37" s="132" t="s">
        <v>1376</v>
      </c>
      <c r="E37" s="132" t="s">
        <v>1377</v>
      </c>
      <c r="F37" s="132" t="s">
        <v>1378</v>
      </c>
      <c r="G37" s="132" t="s">
        <v>1379</v>
      </c>
      <c r="H37" s="132" t="s">
        <v>1380</v>
      </c>
      <c r="I37" s="132" t="s">
        <v>1381</v>
      </c>
      <c r="J37" s="132" t="s">
        <v>1382</v>
      </c>
      <c r="K37" s="132" t="s">
        <v>1383</v>
      </c>
      <c r="L37" s="132" t="s">
        <v>1384</v>
      </c>
      <c r="M37" s="132"/>
      <c r="N37" s="132"/>
      <c r="O37" s="132"/>
      <c r="P37" s="132"/>
      <c r="Q37" s="132"/>
      <c r="R37" s="132"/>
      <c r="S37" s="132"/>
      <c r="T37" s="132"/>
      <c r="V37" s="132"/>
      <c r="W37" s="132"/>
      <c r="X37" s="132"/>
      <c r="Y37" s="132"/>
      <c r="Z37" s="132"/>
      <c r="AA37" s="132"/>
      <c r="AB37" s="132"/>
      <c r="AC37" s="132"/>
      <c r="AD37" s="132"/>
      <c r="AE37" s="132"/>
      <c r="AF37" s="132"/>
      <c r="AG37" s="132"/>
      <c r="AH37" s="132"/>
      <c r="AI37" s="132"/>
      <c r="AJ37" s="132"/>
      <c r="AK37" s="132"/>
      <c r="AL37" s="132"/>
      <c r="AM37" s="132"/>
    </row>
    <row r="38" spans="1:39" ht="14.25" hidden="1" customHeight="1">
      <c r="A38" s="362">
        <v>2024</v>
      </c>
      <c r="B38" s="133">
        <v>102361</v>
      </c>
      <c r="C38" s="132" t="s">
        <v>1385</v>
      </c>
      <c r="D38" s="132" t="s">
        <v>1386</v>
      </c>
      <c r="E38" s="132" t="s">
        <v>1387</v>
      </c>
      <c r="F38" s="132" t="s">
        <v>1388</v>
      </c>
      <c r="G38" s="132" t="s">
        <v>1389</v>
      </c>
      <c r="H38" s="132" t="s">
        <v>1390</v>
      </c>
      <c r="I38" s="132" t="s">
        <v>1391</v>
      </c>
      <c r="J38" s="132"/>
      <c r="K38" s="132"/>
      <c r="L38" s="132"/>
      <c r="M38" s="132"/>
      <c r="N38" s="132"/>
      <c r="O38" s="132"/>
      <c r="P38" s="132"/>
      <c r="Q38" s="132"/>
      <c r="R38" s="132"/>
      <c r="S38" s="132"/>
      <c r="T38" s="132"/>
      <c r="V38" s="132"/>
      <c r="W38" s="132"/>
      <c r="X38" s="132"/>
      <c r="Y38" s="132"/>
      <c r="Z38" s="132"/>
      <c r="AA38" s="132"/>
      <c r="AB38" s="132"/>
      <c r="AC38" s="132"/>
      <c r="AD38" s="132"/>
      <c r="AE38" s="132"/>
      <c r="AF38" s="132"/>
      <c r="AG38" s="132"/>
      <c r="AH38" s="132"/>
      <c r="AI38" s="132"/>
      <c r="AJ38" s="132"/>
      <c r="AK38" s="132"/>
      <c r="AL38" s="132"/>
      <c r="AM38" s="132"/>
    </row>
    <row r="39" spans="1:39" ht="14.25" hidden="1" customHeight="1">
      <c r="A39" s="362">
        <v>2024</v>
      </c>
      <c r="B39" s="133">
        <v>102362</v>
      </c>
      <c r="C39" s="132" t="s">
        <v>1136</v>
      </c>
      <c r="D39" s="132" t="s">
        <v>1137</v>
      </c>
      <c r="E39" s="132" t="s">
        <v>1138</v>
      </c>
      <c r="F39" s="132" t="s">
        <v>1139</v>
      </c>
      <c r="G39" s="132" t="s">
        <v>1140</v>
      </c>
      <c r="H39" s="132" t="s">
        <v>1141</v>
      </c>
      <c r="I39" s="132" t="s">
        <v>1142</v>
      </c>
      <c r="J39" s="132" t="s">
        <v>1143</v>
      </c>
      <c r="K39" s="132" t="s">
        <v>1144</v>
      </c>
      <c r="L39" s="132"/>
      <c r="M39" s="132"/>
      <c r="N39" s="132"/>
      <c r="O39" s="132"/>
      <c r="P39" s="132"/>
      <c r="Q39" s="132"/>
      <c r="R39" s="132"/>
      <c r="S39" s="132"/>
      <c r="T39" s="132"/>
      <c r="V39" s="132"/>
      <c r="W39" s="132"/>
      <c r="X39" s="132"/>
      <c r="Y39" s="132"/>
      <c r="Z39" s="132"/>
      <c r="AA39" s="132"/>
      <c r="AB39" s="132"/>
      <c r="AC39" s="132"/>
      <c r="AD39" s="132"/>
      <c r="AE39" s="132"/>
      <c r="AF39" s="132"/>
      <c r="AG39" s="132"/>
      <c r="AH39" s="132"/>
      <c r="AI39" s="132"/>
      <c r="AJ39" s="132"/>
      <c r="AK39" s="132"/>
      <c r="AL39" s="132"/>
      <c r="AM39" s="132"/>
    </row>
    <row r="40" spans="1:39" ht="14.25" hidden="1" customHeight="1">
      <c r="A40" s="362">
        <v>2024</v>
      </c>
      <c r="B40" s="133">
        <v>102363</v>
      </c>
      <c r="C40" s="132" t="s">
        <v>1159</v>
      </c>
      <c r="D40" s="132" t="s">
        <v>1160</v>
      </c>
      <c r="E40" s="132" t="s">
        <v>1161</v>
      </c>
      <c r="F40" s="132" t="s">
        <v>1162</v>
      </c>
      <c r="G40" s="132" t="s">
        <v>1163</v>
      </c>
      <c r="H40" s="132" t="s">
        <v>1164</v>
      </c>
      <c r="I40" s="132" t="s">
        <v>1165</v>
      </c>
      <c r="J40" s="132"/>
      <c r="K40" s="132"/>
      <c r="L40" s="132"/>
      <c r="M40" s="132"/>
      <c r="N40" s="132"/>
      <c r="O40" s="132"/>
      <c r="P40" s="132"/>
      <c r="Q40" s="132"/>
      <c r="R40" s="132"/>
      <c r="S40" s="132"/>
      <c r="T40" s="132"/>
      <c r="V40" s="132"/>
      <c r="W40" s="132"/>
      <c r="X40" s="132"/>
      <c r="Y40" s="132"/>
      <c r="Z40" s="132"/>
      <c r="AA40" s="132"/>
      <c r="AB40" s="132"/>
      <c r="AC40" s="132"/>
      <c r="AD40" s="132"/>
      <c r="AE40" s="132"/>
      <c r="AF40" s="132"/>
      <c r="AG40" s="132"/>
      <c r="AH40" s="132"/>
      <c r="AI40" s="132"/>
      <c r="AJ40" s="132"/>
      <c r="AK40" s="132"/>
      <c r="AL40" s="132"/>
      <c r="AM40" s="132"/>
    </row>
    <row r="41" spans="1:39" ht="14.25" hidden="1" customHeight="1">
      <c r="A41" s="362">
        <v>2024</v>
      </c>
      <c r="B41" s="133">
        <v>102364</v>
      </c>
      <c r="C41" s="132" t="s">
        <v>1346</v>
      </c>
      <c r="D41" s="132" t="s">
        <v>1347</v>
      </c>
      <c r="E41" s="132" t="s">
        <v>1348</v>
      </c>
      <c r="F41" s="132" t="s">
        <v>1349</v>
      </c>
      <c r="G41" s="132" t="s">
        <v>1350</v>
      </c>
      <c r="H41" s="132" t="s">
        <v>1351</v>
      </c>
      <c r="I41" s="132" t="s">
        <v>1352</v>
      </c>
      <c r="J41" s="132" t="s">
        <v>1353</v>
      </c>
      <c r="K41" s="132" t="s">
        <v>1324</v>
      </c>
      <c r="L41" s="132" t="s">
        <v>1355</v>
      </c>
      <c r="M41" s="132" t="s">
        <v>1356</v>
      </c>
      <c r="N41" s="132" t="s">
        <v>1327</v>
      </c>
      <c r="O41" s="132"/>
      <c r="P41" s="132"/>
      <c r="Q41" s="132"/>
      <c r="R41" s="132"/>
      <c r="S41" s="132"/>
      <c r="T41" s="132"/>
      <c r="V41" s="132"/>
      <c r="W41" s="132"/>
      <c r="X41" s="132"/>
      <c r="Y41" s="132"/>
      <c r="Z41" s="132"/>
      <c r="AA41" s="132"/>
      <c r="AB41" s="132"/>
      <c r="AC41" s="132"/>
      <c r="AD41" s="132"/>
      <c r="AE41" s="132"/>
      <c r="AF41" s="132"/>
      <c r="AG41" s="132"/>
      <c r="AH41" s="132"/>
      <c r="AI41" s="132"/>
      <c r="AJ41" s="132"/>
      <c r="AK41" s="132"/>
      <c r="AL41" s="132"/>
      <c r="AM41" s="132"/>
    </row>
    <row r="42" spans="1:39" ht="14.25" hidden="1" customHeight="1">
      <c r="A42" s="362">
        <v>2024</v>
      </c>
      <c r="B42" s="133">
        <v>102365</v>
      </c>
      <c r="C42" s="132" t="s">
        <v>1392</v>
      </c>
      <c r="D42" s="132" t="s">
        <v>1393</v>
      </c>
      <c r="E42" s="132" t="s">
        <v>1394</v>
      </c>
      <c r="F42" s="132" t="s">
        <v>1395</v>
      </c>
      <c r="G42" s="132" t="s">
        <v>1396</v>
      </c>
      <c r="H42" s="132" t="s">
        <v>1397</v>
      </c>
      <c r="I42" s="132" t="s">
        <v>1398</v>
      </c>
      <c r="J42" s="132" t="s">
        <v>1399</v>
      </c>
      <c r="K42" s="132" t="s">
        <v>1400</v>
      </c>
      <c r="L42" s="132"/>
      <c r="M42" s="132"/>
      <c r="N42" s="132"/>
      <c r="O42" s="132"/>
      <c r="P42" s="132"/>
      <c r="Q42" s="132"/>
      <c r="R42" s="132"/>
      <c r="S42" s="132"/>
      <c r="T42" s="132"/>
      <c r="V42" s="132"/>
      <c r="W42" s="132"/>
      <c r="X42" s="132"/>
      <c r="Y42" s="132"/>
      <c r="Z42" s="132"/>
      <c r="AA42" s="132"/>
      <c r="AB42" s="132"/>
      <c r="AC42" s="132"/>
      <c r="AD42" s="132"/>
      <c r="AE42" s="132"/>
      <c r="AF42" s="132"/>
      <c r="AG42" s="132"/>
      <c r="AH42" s="132"/>
      <c r="AI42" s="132"/>
      <c r="AJ42" s="132"/>
      <c r="AK42" s="132"/>
      <c r="AL42" s="132"/>
      <c r="AM42" s="132"/>
    </row>
    <row r="43" spans="1:39" ht="14.25" hidden="1" customHeight="1">
      <c r="A43" s="362">
        <v>2024</v>
      </c>
      <c r="B43" s="133">
        <v>102366</v>
      </c>
      <c r="C43" s="132" t="s">
        <v>1316</v>
      </c>
      <c r="D43" s="132" t="s">
        <v>1317</v>
      </c>
      <c r="E43" s="132" t="s">
        <v>1318</v>
      </c>
      <c r="F43" s="132" t="s">
        <v>1319</v>
      </c>
      <c r="G43" s="132" t="s">
        <v>1320</v>
      </c>
      <c r="H43" s="132" t="s">
        <v>1321</v>
      </c>
      <c r="I43" s="132" t="s">
        <v>1322</v>
      </c>
      <c r="J43" s="132" t="s">
        <v>1323</v>
      </c>
      <c r="K43" s="132" t="s">
        <v>1401</v>
      </c>
      <c r="L43" s="132" t="s">
        <v>1325</v>
      </c>
      <c r="M43" s="132" t="s">
        <v>1326</v>
      </c>
      <c r="N43" s="132" t="s">
        <v>1327</v>
      </c>
      <c r="O43" s="132"/>
      <c r="P43" s="132"/>
      <c r="Q43" s="132"/>
      <c r="R43" s="132"/>
      <c r="S43" s="132"/>
      <c r="T43" s="132"/>
      <c r="V43" s="132"/>
      <c r="W43" s="132"/>
      <c r="X43" s="132"/>
      <c r="Y43" s="132"/>
      <c r="Z43" s="132"/>
      <c r="AA43" s="132"/>
      <c r="AB43" s="132"/>
      <c r="AC43" s="132"/>
      <c r="AD43" s="132"/>
      <c r="AE43" s="132"/>
      <c r="AF43" s="132"/>
      <c r="AG43" s="132"/>
      <c r="AH43" s="132"/>
      <c r="AI43" s="132"/>
      <c r="AJ43" s="132"/>
      <c r="AK43" s="132"/>
      <c r="AL43" s="132"/>
      <c r="AM43" s="132"/>
    </row>
    <row r="44" spans="1:39" ht="14.25" hidden="1" customHeight="1">
      <c r="A44" s="362">
        <v>2024</v>
      </c>
      <c r="B44" s="133">
        <v>102367</v>
      </c>
      <c r="C44" s="132" t="s">
        <v>1402</v>
      </c>
      <c r="D44" s="132" t="s">
        <v>1403</v>
      </c>
      <c r="E44" s="132" t="s">
        <v>1404</v>
      </c>
      <c r="F44" s="132" t="s">
        <v>1405</v>
      </c>
      <c r="G44" s="132" t="s">
        <v>1406</v>
      </c>
      <c r="H44" s="132" t="s">
        <v>1407</v>
      </c>
      <c r="I44" s="132" t="s">
        <v>1408</v>
      </c>
      <c r="J44" s="132" t="s">
        <v>1409</v>
      </c>
      <c r="K44" s="132"/>
      <c r="L44" s="132"/>
      <c r="M44" s="132"/>
      <c r="N44" s="132"/>
      <c r="O44" s="132"/>
      <c r="P44" s="132"/>
      <c r="Q44" s="132"/>
      <c r="R44" s="132"/>
      <c r="S44" s="132"/>
      <c r="T44" s="132"/>
      <c r="V44" s="132"/>
      <c r="W44" s="132"/>
      <c r="X44" s="132"/>
      <c r="Y44" s="132"/>
      <c r="Z44" s="132"/>
      <c r="AA44" s="132"/>
      <c r="AB44" s="132"/>
      <c r="AC44" s="132"/>
      <c r="AD44" s="132"/>
      <c r="AE44" s="132"/>
      <c r="AF44" s="132"/>
      <c r="AG44" s="132"/>
      <c r="AH44" s="132"/>
      <c r="AI44" s="132"/>
      <c r="AJ44" s="132"/>
      <c r="AK44" s="132"/>
      <c r="AL44" s="132"/>
      <c r="AM44" s="132"/>
    </row>
    <row r="45" spans="1:39" ht="14.25" hidden="1" customHeight="1">
      <c r="A45" s="362">
        <v>2024</v>
      </c>
      <c r="B45" s="133">
        <v>102368</v>
      </c>
      <c r="C45" s="132" t="s">
        <v>1174</v>
      </c>
      <c r="D45" s="132" t="s">
        <v>1175</v>
      </c>
      <c r="E45" s="132" t="s">
        <v>1176</v>
      </c>
      <c r="F45" s="132" t="s">
        <v>1177</v>
      </c>
      <c r="G45" s="132" t="s">
        <v>1178</v>
      </c>
      <c r="H45" s="132" t="s">
        <v>1179</v>
      </c>
      <c r="I45" s="132" t="s">
        <v>1180</v>
      </c>
      <c r="J45" s="132" t="s">
        <v>1181</v>
      </c>
      <c r="K45" s="132" t="s">
        <v>1182</v>
      </c>
      <c r="L45" s="132"/>
      <c r="M45" s="132"/>
      <c r="N45" s="132"/>
      <c r="O45" s="132"/>
      <c r="P45" s="132"/>
      <c r="Q45" s="132"/>
      <c r="R45" s="132"/>
      <c r="S45" s="132"/>
      <c r="T45" s="132"/>
      <c r="V45" s="132"/>
      <c r="W45" s="132"/>
      <c r="X45" s="132"/>
      <c r="Y45" s="132"/>
      <c r="Z45" s="132"/>
      <c r="AA45" s="132"/>
      <c r="AB45" s="132"/>
      <c r="AC45" s="132"/>
      <c r="AD45" s="132"/>
      <c r="AE45" s="132"/>
      <c r="AF45" s="132"/>
      <c r="AG45" s="132"/>
      <c r="AH45" s="132"/>
      <c r="AI45" s="132"/>
      <c r="AJ45" s="132"/>
      <c r="AK45" s="132"/>
      <c r="AL45" s="132"/>
      <c r="AM45" s="132"/>
    </row>
    <row r="46" spans="1:39" ht="14.25" hidden="1" customHeight="1">
      <c r="A46" s="362">
        <v>2024</v>
      </c>
      <c r="B46" s="133">
        <v>102370</v>
      </c>
      <c r="C46" s="132" t="s">
        <v>1316</v>
      </c>
      <c r="D46" s="132" t="s">
        <v>1317</v>
      </c>
      <c r="E46" s="132" t="s">
        <v>1318</v>
      </c>
      <c r="F46" s="132" t="s">
        <v>1319</v>
      </c>
      <c r="G46" s="132" t="s">
        <v>1320</v>
      </c>
      <c r="H46" s="132" t="s">
        <v>1321</v>
      </c>
      <c r="I46" s="132" t="s">
        <v>1322</v>
      </c>
      <c r="J46" s="132" t="s">
        <v>1323</v>
      </c>
      <c r="K46" s="132" t="s">
        <v>1401</v>
      </c>
      <c r="L46" s="132" t="s">
        <v>1410</v>
      </c>
      <c r="M46" s="132" t="s">
        <v>1326</v>
      </c>
      <c r="N46" s="132" t="s">
        <v>1327</v>
      </c>
      <c r="O46" s="132"/>
      <c r="P46" s="132"/>
      <c r="Q46" s="132"/>
      <c r="R46" s="132"/>
      <c r="S46" s="132"/>
      <c r="T46" s="132"/>
      <c r="V46" s="132"/>
      <c r="W46" s="132"/>
      <c r="X46" s="132"/>
      <c r="Y46" s="132"/>
      <c r="Z46" s="132"/>
      <c r="AA46" s="132"/>
      <c r="AB46" s="132"/>
      <c r="AC46" s="132"/>
      <c r="AD46" s="132"/>
      <c r="AE46" s="132"/>
      <c r="AF46" s="132"/>
      <c r="AG46" s="132"/>
      <c r="AH46" s="132"/>
      <c r="AI46" s="132"/>
      <c r="AJ46" s="132"/>
      <c r="AK46" s="132"/>
      <c r="AL46" s="132"/>
      <c r="AM46" s="132"/>
    </row>
    <row r="47" spans="1:39" ht="14.25" hidden="1" customHeight="1">
      <c r="A47" s="362">
        <v>2024</v>
      </c>
      <c r="B47" s="133">
        <v>102371</v>
      </c>
      <c r="C47" s="132" t="s">
        <v>1411</v>
      </c>
      <c r="D47" s="132" t="s">
        <v>1412</v>
      </c>
      <c r="E47" s="132" t="s">
        <v>1413</v>
      </c>
      <c r="F47" s="132" t="s">
        <v>1414</v>
      </c>
      <c r="G47" s="132" t="s">
        <v>1415</v>
      </c>
      <c r="H47" s="132" t="s">
        <v>1416</v>
      </c>
      <c r="I47" s="132" t="s">
        <v>1417</v>
      </c>
      <c r="J47" s="132" t="s">
        <v>1418</v>
      </c>
      <c r="K47" s="132" t="s">
        <v>1419</v>
      </c>
      <c r="L47" s="132" t="s">
        <v>1420</v>
      </c>
      <c r="M47" s="132" t="s">
        <v>1421</v>
      </c>
      <c r="N47" s="132" t="s">
        <v>1422</v>
      </c>
      <c r="O47" s="132"/>
      <c r="P47" s="132"/>
      <c r="Q47" s="132"/>
      <c r="R47" s="132"/>
      <c r="S47" s="132"/>
      <c r="T47" s="132"/>
      <c r="V47" s="132"/>
      <c r="W47" s="132"/>
      <c r="X47" s="132"/>
      <c r="Y47" s="132"/>
      <c r="Z47" s="132"/>
      <c r="AA47" s="132"/>
      <c r="AB47" s="132"/>
      <c r="AC47" s="132"/>
      <c r="AD47" s="132"/>
      <c r="AE47" s="132"/>
      <c r="AF47" s="132"/>
      <c r="AG47" s="132"/>
      <c r="AH47" s="132"/>
      <c r="AI47" s="132"/>
      <c r="AJ47" s="132"/>
      <c r="AK47" s="132"/>
      <c r="AL47" s="132"/>
      <c r="AM47" s="132"/>
    </row>
    <row r="48" spans="1:39" ht="14.25" hidden="1" customHeight="1">
      <c r="A48" s="362">
        <v>2024</v>
      </c>
      <c r="B48" s="133">
        <v>102372</v>
      </c>
      <c r="C48" s="132" t="s">
        <v>1423</v>
      </c>
      <c r="D48" s="132" t="s">
        <v>1299</v>
      </c>
      <c r="E48" s="132" t="s">
        <v>1300</v>
      </c>
      <c r="F48" s="132" t="s">
        <v>1301</v>
      </c>
      <c r="G48" s="132" t="s">
        <v>1302</v>
      </c>
      <c r="H48" s="132" t="s">
        <v>1303</v>
      </c>
      <c r="I48" s="132" t="s">
        <v>1304</v>
      </c>
      <c r="J48" s="132" t="s">
        <v>1305</v>
      </c>
      <c r="K48" s="132"/>
      <c r="L48" s="132"/>
      <c r="M48" s="132"/>
      <c r="N48" s="132"/>
      <c r="O48" s="132"/>
      <c r="P48" s="132"/>
      <c r="Q48" s="132"/>
      <c r="R48" s="132"/>
      <c r="S48" s="132"/>
      <c r="T48" s="132"/>
      <c r="V48" s="132"/>
      <c r="W48" s="132"/>
      <c r="X48" s="132"/>
      <c r="Y48" s="132"/>
      <c r="Z48" s="132"/>
      <c r="AA48" s="132"/>
      <c r="AB48" s="132"/>
      <c r="AC48" s="132"/>
      <c r="AD48" s="132"/>
      <c r="AE48" s="132"/>
      <c r="AF48" s="132"/>
      <c r="AG48" s="132"/>
      <c r="AH48" s="132"/>
      <c r="AI48" s="132"/>
      <c r="AJ48" s="132"/>
      <c r="AK48" s="132"/>
      <c r="AL48" s="132"/>
      <c r="AM48" s="132"/>
    </row>
    <row r="49" spans="1:39" ht="14.25" hidden="1" customHeight="1">
      <c r="A49" s="362">
        <v>2024</v>
      </c>
      <c r="B49" s="133">
        <v>102373</v>
      </c>
      <c r="C49" s="132" t="s">
        <v>1424</v>
      </c>
      <c r="D49" s="132" t="s">
        <v>1425</v>
      </c>
      <c r="E49" s="132" t="s">
        <v>1426</v>
      </c>
      <c r="F49" s="132" t="s">
        <v>1427</v>
      </c>
      <c r="G49" s="132" t="s">
        <v>1428</v>
      </c>
      <c r="H49" s="132" t="s">
        <v>1429</v>
      </c>
      <c r="I49" s="132" t="s">
        <v>1430</v>
      </c>
      <c r="J49" s="132" t="s">
        <v>1431</v>
      </c>
      <c r="K49" s="132" t="s">
        <v>1432</v>
      </c>
      <c r="L49" s="132" t="s">
        <v>1433</v>
      </c>
      <c r="M49" s="132" t="s">
        <v>1338</v>
      </c>
      <c r="N49" s="132"/>
      <c r="O49" s="132"/>
      <c r="P49" s="132"/>
      <c r="Q49" s="132"/>
      <c r="R49" s="132"/>
      <c r="S49" s="132"/>
      <c r="T49" s="132"/>
      <c r="V49" s="132"/>
      <c r="W49" s="132"/>
      <c r="X49" s="132"/>
      <c r="Y49" s="132"/>
      <c r="Z49" s="132"/>
      <c r="AA49" s="132"/>
      <c r="AB49" s="132"/>
      <c r="AC49" s="132"/>
      <c r="AD49" s="132"/>
      <c r="AE49" s="132"/>
      <c r="AF49" s="132"/>
      <c r="AG49" s="132"/>
      <c r="AH49" s="132"/>
      <c r="AI49" s="132"/>
      <c r="AJ49" s="132"/>
      <c r="AK49" s="132"/>
      <c r="AL49" s="132"/>
      <c r="AM49" s="132"/>
    </row>
    <row r="50" spans="1:39" ht="14.25" hidden="1" customHeight="1">
      <c r="A50" s="362">
        <v>2024</v>
      </c>
      <c r="B50" s="133">
        <v>102375</v>
      </c>
      <c r="C50" s="132" t="s">
        <v>1434</v>
      </c>
      <c r="D50" s="132" t="s">
        <v>1435</v>
      </c>
      <c r="E50" s="132" t="s">
        <v>1436</v>
      </c>
      <c r="F50" s="132" t="s">
        <v>1405</v>
      </c>
      <c r="G50" s="132" t="s">
        <v>1437</v>
      </c>
      <c r="H50" s="132" t="s">
        <v>1438</v>
      </c>
      <c r="I50" s="132" t="s">
        <v>1439</v>
      </c>
      <c r="J50" s="132" t="s">
        <v>1440</v>
      </c>
      <c r="K50" s="132" t="s">
        <v>1182</v>
      </c>
      <c r="L50" s="132"/>
      <c r="M50" s="132"/>
      <c r="N50" s="132"/>
      <c r="O50" s="132"/>
      <c r="P50" s="132"/>
      <c r="Q50" s="132"/>
      <c r="R50" s="132"/>
      <c r="S50" s="132"/>
      <c r="T50" s="132"/>
      <c r="V50" s="132"/>
      <c r="W50" s="132"/>
      <c r="X50" s="132"/>
      <c r="Y50" s="132"/>
      <c r="Z50" s="132"/>
      <c r="AA50" s="132"/>
      <c r="AB50" s="132"/>
      <c r="AC50" s="132"/>
      <c r="AD50" s="132"/>
      <c r="AE50" s="132"/>
      <c r="AF50" s="132"/>
      <c r="AG50" s="132"/>
      <c r="AH50" s="132"/>
      <c r="AI50" s="132"/>
      <c r="AJ50" s="132"/>
      <c r="AK50" s="132"/>
      <c r="AL50" s="132"/>
      <c r="AM50" s="132"/>
    </row>
    <row r="51" spans="1:39" ht="14.25" hidden="1" customHeight="1">
      <c r="A51" s="362">
        <v>2024</v>
      </c>
      <c r="B51" s="133">
        <v>102378</v>
      </c>
      <c r="C51" s="132" t="s">
        <v>1258</v>
      </c>
      <c r="D51" s="132" t="s">
        <v>1441</v>
      </c>
      <c r="E51" s="132" t="s">
        <v>1442</v>
      </c>
      <c r="F51" s="132" t="s">
        <v>1443</v>
      </c>
      <c r="G51" s="132" t="s">
        <v>1444</v>
      </c>
      <c r="H51" s="132" t="s">
        <v>1445</v>
      </c>
      <c r="I51" s="132" t="s">
        <v>1220</v>
      </c>
      <c r="J51" s="132"/>
      <c r="K51" s="132"/>
      <c r="L51" s="132"/>
      <c r="M51" s="132"/>
      <c r="N51" s="132"/>
      <c r="O51" s="132"/>
      <c r="P51" s="132"/>
      <c r="Q51" s="132"/>
      <c r="R51" s="132"/>
      <c r="S51" s="132"/>
      <c r="T51" s="132"/>
      <c r="V51" s="132"/>
      <c r="W51" s="132"/>
      <c r="X51" s="132"/>
      <c r="Y51" s="132"/>
      <c r="Z51" s="132"/>
      <c r="AA51" s="132"/>
      <c r="AB51" s="132"/>
      <c r="AC51" s="132"/>
      <c r="AD51" s="132"/>
      <c r="AE51" s="132"/>
      <c r="AF51" s="132"/>
      <c r="AG51" s="132"/>
      <c r="AH51" s="132"/>
      <c r="AI51" s="132"/>
      <c r="AJ51" s="132"/>
      <c r="AK51" s="132"/>
      <c r="AL51" s="132"/>
      <c r="AM51" s="132"/>
    </row>
    <row r="52" spans="1:39" ht="14.25" hidden="1" customHeight="1">
      <c r="A52" s="362">
        <v>2024</v>
      </c>
      <c r="B52" s="133">
        <v>102386</v>
      </c>
      <c r="C52" s="132" t="s">
        <v>1411</v>
      </c>
      <c r="D52" s="132" t="s">
        <v>1412</v>
      </c>
      <c r="E52" s="132" t="s">
        <v>1413</v>
      </c>
      <c r="F52" s="132" t="s">
        <v>1414</v>
      </c>
      <c r="G52" s="132" t="s">
        <v>1415</v>
      </c>
      <c r="H52" s="132" t="s">
        <v>1416</v>
      </c>
      <c r="I52" s="132" t="s">
        <v>1417</v>
      </c>
      <c r="J52" s="132" t="s">
        <v>1418</v>
      </c>
      <c r="K52" s="132" t="s">
        <v>1419</v>
      </c>
      <c r="L52" s="132" t="s">
        <v>1420</v>
      </c>
      <c r="M52" s="132" t="s">
        <v>1421</v>
      </c>
      <c r="N52" s="132" t="s">
        <v>1422</v>
      </c>
      <c r="O52" s="132"/>
      <c r="P52" s="132"/>
      <c r="Q52" s="132"/>
      <c r="R52" s="132"/>
      <c r="S52" s="132"/>
      <c r="T52" s="132"/>
      <c r="V52" s="132"/>
      <c r="W52" s="132"/>
      <c r="X52" s="132"/>
      <c r="Y52" s="132"/>
      <c r="Z52" s="132"/>
      <c r="AA52" s="132"/>
      <c r="AB52" s="132"/>
      <c r="AC52" s="132"/>
      <c r="AD52" s="132"/>
      <c r="AE52" s="132"/>
      <c r="AF52" s="132"/>
      <c r="AG52" s="132"/>
      <c r="AH52" s="132"/>
      <c r="AI52" s="132"/>
      <c r="AJ52" s="132"/>
      <c r="AK52" s="132"/>
      <c r="AL52" s="132"/>
      <c r="AM52" s="132"/>
    </row>
    <row r="53" spans="1:39" ht="14.25" hidden="1" customHeight="1">
      <c r="A53" s="362">
        <v>2024</v>
      </c>
      <c r="B53" s="133">
        <v>102388</v>
      </c>
      <c r="C53" s="132" t="s">
        <v>1446</v>
      </c>
      <c r="D53" s="132" t="s">
        <v>1447</v>
      </c>
      <c r="E53" s="132" t="s">
        <v>1448</v>
      </c>
      <c r="F53" s="132" t="s">
        <v>1449</v>
      </c>
      <c r="G53" s="132" t="s">
        <v>1450</v>
      </c>
      <c r="H53" s="132" t="s">
        <v>1451</v>
      </c>
      <c r="I53" s="132" t="s">
        <v>1452</v>
      </c>
      <c r="J53" s="132" t="s">
        <v>1335</v>
      </c>
      <c r="K53" s="132" t="s">
        <v>1336</v>
      </c>
      <c r="L53" s="132" t="s">
        <v>1337</v>
      </c>
      <c r="M53" s="132" t="s">
        <v>1338</v>
      </c>
      <c r="N53" s="132"/>
      <c r="O53" s="132"/>
      <c r="P53" s="132"/>
      <c r="Q53" s="132"/>
      <c r="R53" s="132"/>
      <c r="S53" s="132"/>
      <c r="T53" s="132"/>
      <c r="V53" s="132"/>
      <c r="W53" s="132"/>
      <c r="X53" s="132"/>
      <c r="Y53" s="132"/>
      <c r="Z53" s="132"/>
      <c r="AA53" s="132"/>
      <c r="AB53" s="132"/>
      <c r="AC53" s="132"/>
      <c r="AD53" s="132"/>
      <c r="AE53" s="132"/>
      <c r="AF53" s="132"/>
      <c r="AG53" s="132"/>
      <c r="AH53" s="132"/>
      <c r="AI53" s="132"/>
      <c r="AJ53" s="132"/>
      <c r="AK53" s="132"/>
      <c r="AL53" s="132"/>
      <c r="AM53" s="132"/>
    </row>
    <row r="54" spans="1:39" ht="14.25" hidden="1" customHeight="1">
      <c r="A54" s="362">
        <v>2024</v>
      </c>
      <c r="B54" s="133">
        <v>102393</v>
      </c>
      <c r="C54" s="132" t="s">
        <v>1453</v>
      </c>
      <c r="D54" s="132" t="s">
        <v>1299</v>
      </c>
      <c r="E54" s="132" t="s">
        <v>1300</v>
      </c>
      <c r="F54" s="132" t="s">
        <v>1301</v>
      </c>
      <c r="G54" s="132" t="s">
        <v>1302</v>
      </c>
      <c r="H54" s="132" t="s">
        <v>1303</v>
      </c>
      <c r="I54" s="132" t="s">
        <v>1304</v>
      </c>
      <c r="J54" s="132" t="s">
        <v>1305</v>
      </c>
      <c r="K54" s="132"/>
      <c r="L54" s="132"/>
      <c r="M54" s="132"/>
      <c r="N54" s="132"/>
      <c r="O54" s="132"/>
      <c r="P54" s="132"/>
      <c r="Q54" s="132"/>
      <c r="R54" s="132"/>
      <c r="S54" s="132"/>
      <c r="T54" s="132"/>
      <c r="V54" s="132"/>
      <c r="W54" s="132"/>
      <c r="X54" s="132"/>
      <c r="Y54" s="132"/>
      <c r="Z54" s="132"/>
      <c r="AA54" s="132"/>
      <c r="AB54" s="132"/>
      <c r="AC54" s="132"/>
      <c r="AD54" s="132"/>
      <c r="AE54" s="132"/>
      <c r="AF54" s="132"/>
      <c r="AG54" s="132"/>
      <c r="AH54" s="132"/>
      <c r="AI54" s="132"/>
      <c r="AJ54" s="132"/>
      <c r="AK54" s="132"/>
      <c r="AL54" s="132"/>
      <c r="AM54" s="132"/>
    </row>
    <row r="55" spans="1:39" ht="14.25" hidden="1" customHeight="1">
      <c r="A55" s="362">
        <v>2024</v>
      </c>
      <c r="B55" s="133">
        <v>102394</v>
      </c>
      <c r="C55" s="132" t="s">
        <v>1454</v>
      </c>
      <c r="D55" s="132" t="s">
        <v>1455</v>
      </c>
      <c r="E55" s="132" t="s">
        <v>1456</v>
      </c>
      <c r="F55" s="132" t="s">
        <v>1457</v>
      </c>
      <c r="G55" s="132" t="s">
        <v>1406</v>
      </c>
      <c r="H55" s="132" t="s">
        <v>1407</v>
      </c>
      <c r="I55" s="132" t="s">
        <v>1458</v>
      </c>
      <c r="J55" s="132" t="s">
        <v>1459</v>
      </c>
      <c r="K55" s="132"/>
      <c r="L55" s="132"/>
      <c r="M55" s="132"/>
      <c r="N55" s="132"/>
      <c r="O55" s="132"/>
      <c r="P55" s="132"/>
      <c r="Q55" s="132"/>
      <c r="R55" s="132"/>
      <c r="S55" s="132"/>
      <c r="T55" s="132"/>
      <c r="V55" s="132"/>
      <c r="W55" s="132"/>
      <c r="X55" s="132"/>
      <c r="Y55" s="132"/>
      <c r="Z55" s="132"/>
      <c r="AA55" s="132"/>
      <c r="AB55" s="132"/>
      <c r="AC55" s="132"/>
      <c r="AD55" s="132"/>
      <c r="AE55" s="132"/>
      <c r="AF55" s="132"/>
      <c r="AG55" s="132"/>
      <c r="AH55" s="132"/>
      <c r="AI55" s="132"/>
      <c r="AJ55" s="132"/>
      <c r="AK55" s="132"/>
      <c r="AL55" s="132"/>
      <c r="AM55" s="132"/>
    </row>
    <row r="56" spans="1:39" ht="14.25" hidden="1" customHeight="1">
      <c r="A56" s="362">
        <v>2024</v>
      </c>
      <c r="B56" s="133">
        <v>102395</v>
      </c>
      <c r="C56" s="132" t="s">
        <v>1460</v>
      </c>
      <c r="D56" s="132" t="s">
        <v>1461</v>
      </c>
      <c r="E56" s="132" t="s">
        <v>1462</v>
      </c>
      <c r="F56" s="132" t="s">
        <v>1463</v>
      </c>
      <c r="G56" s="132" t="s">
        <v>1464</v>
      </c>
      <c r="H56" s="132" t="s">
        <v>1465</v>
      </c>
      <c r="I56" s="132" t="s">
        <v>1466</v>
      </c>
      <c r="J56" s="132" t="s">
        <v>1467</v>
      </c>
      <c r="K56" s="132" t="s">
        <v>1468</v>
      </c>
      <c r="L56" s="132" t="s">
        <v>1469</v>
      </c>
      <c r="M56" s="132" t="s">
        <v>1470</v>
      </c>
      <c r="N56" s="132" t="s">
        <v>1471</v>
      </c>
      <c r="O56" s="132" t="s">
        <v>1472</v>
      </c>
      <c r="P56" s="132" t="s">
        <v>1473</v>
      </c>
      <c r="Q56" s="132" t="s">
        <v>1474</v>
      </c>
      <c r="R56" s="132"/>
      <c r="S56" s="132"/>
      <c r="T56" s="132"/>
      <c r="V56" s="132"/>
      <c r="W56" s="132"/>
      <c r="X56" s="132"/>
      <c r="Y56" s="132"/>
      <c r="Z56" s="132"/>
      <c r="AA56" s="132"/>
      <c r="AB56" s="132"/>
      <c r="AC56" s="132"/>
      <c r="AD56" s="132"/>
      <c r="AE56" s="132"/>
      <c r="AF56" s="132"/>
      <c r="AG56" s="132"/>
      <c r="AH56" s="132"/>
      <c r="AI56" s="132"/>
      <c r="AJ56" s="132"/>
      <c r="AK56" s="132"/>
      <c r="AL56" s="132"/>
      <c r="AM56" s="132"/>
    </row>
    <row r="57" spans="1:39" ht="14.25" hidden="1" customHeight="1">
      <c r="A57" s="362">
        <v>2024</v>
      </c>
      <c r="B57" s="133">
        <v>102396</v>
      </c>
      <c r="C57" s="132" t="s">
        <v>1475</v>
      </c>
      <c r="D57" s="132" t="s">
        <v>1476</v>
      </c>
      <c r="E57" s="132" t="s">
        <v>1477</v>
      </c>
      <c r="F57" s="132" t="s">
        <v>1478</v>
      </c>
      <c r="G57" s="132" t="s">
        <v>1479</v>
      </c>
      <c r="H57" s="132" t="s">
        <v>1480</v>
      </c>
      <c r="I57" s="132" t="s">
        <v>1481</v>
      </c>
      <c r="J57" s="132" t="s">
        <v>1482</v>
      </c>
      <c r="K57" s="132" t="s">
        <v>1483</v>
      </c>
      <c r="L57" s="132" t="s">
        <v>1484</v>
      </c>
      <c r="M57" s="132"/>
      <c r="N57" s="132"/>
      <c r="O57" s="132"/>
      <c r="P57" s="132"/>
      <c r="Q57" s="132"/>
      <c r="R57" s="132"/>
      <c r="S57" s="132"/>
      <c r="T57" s="132"/>
      <c r="V57" s="132"/>
      <c r="W57" s="132"/>
      <c r="X57" s="132"/>
      <c r="Y57" s="132"/>
      <c r="Z57" s="132"/>
      <c r="AA57" s="132"/>
      <c r="AB57" s="132"/>
      <c r="AC57" s="132"/>
      <c r="AD57" s="132"/>
      <c r="AE57" s="132"/>
      <c r="AF57" s="132"/>
      <c r="AG57" s="132"/>
      <c r="AH57" s="132"/>
      <c r="AI57" s="132"/>
      <c r="AJ57" s="132"/>
      <c r="AK57" s="132"/>
      <c r="AL57" s="132"/>
      <c r="AM57" s="132"/>
    </row>
    <row r="58" spans="1:39" ht="14.25" hidden="1" customHeight="1">
      <c r="A58" s="362">
        <v>2024</v>
      </c>
      <c r="B58" s="133">
        <v>102398</v>
      </c>
      <c r="C58" s="132" t="s">
        <v>1485</v>
      </c>
      <c r="D58" s="132" t="s">
        <v>1486</v>
      </c>
      <c r="E58" s="132" t="s">
        <v>1487</v>
      </c>
      <c r="F58" s="132" t="s">
        <v>1488</v>
      </c>
      <c r="G58" s="132" t="s">
        <v>1489</v>
      </c>
      <c r="H58" s="132" t="s">
        <v>1490</v>
      </c>
      <c r="I58" s="132" t="s">
        <v>1491</v>
      </c>
      <c r="J58" s="132" t="s">
        <v>1431</v>
      </c>
      <c r="K58" s="132" t="s">
        <v>1432</v>
      </c>
      <c r="L58" s="132" t="s">
        <v>1492</v>
      </c>
      <c r="M58" s="132" t="s">
        <v>1338</v>
      </c>
      <c r="N58" s="132"/>
      <c r="O58" s="132"/>
      <c r="P58" s="132"/>
      <c r="Q58" s="132"/>
      <c r="R58" s="132"/>
      <c r="S58" s="132"/>
      <c r="T58" s="132"/>
      <c r="V58" s="132"/>
      <c r="W58" s="132"/>
      <c r="X58" s="132"/>
      <c r="Y58" s="132"/>
      <c r="Z58" s="132"/>
      <c r="AA58" s="132"/>
      <c r="AB58" s="132"/>
      <c r="AC58" s="132"/>
      <c r="AD58" s="132"/>
      <c r="AE58" s="132"/>
      <c r="AF58" s="132"/>
      <c r="AG58" s="132"/>
      <c r="AH58" s="132"/>
      <c r="AI58" s="132"/>
      <c r="AJ58" s="132"/>
      <c r="AK58" s="132"/>
      <c r="AL58" s="132"/>
      <c r="AM58" s="132"/>
    </row>
    <row r="59" spans="1:39" ht="14.25" hidden="1" customHeight="1">
      <c r="A59" s="362">
        <v>2024</v>
      </c>
      <c r="B59" s="133">
        <v>102399</v>
      </c>
      <c r="C59" s="132" t="s">
        <v>1454</v>
      </c>
      <c r="D59" s="132" t="s">
        <v>1455</v>
      </c>
      <c r="E59" s="132" t="s">
        <v>1456</v>
      </c>
      <c r="F59" s="132" t="s">
        <v>1457</v>
      </c>
      <c r="G59" s="132" t="s">
        <v>1406</v>
      </c>
      <c r="H59" s="132" t="s">
        <v>1407</v>
      </c>
      <c r="I59" s="132" t="s">
        <v>1458</v>
      </c>
      <c r="J59" s="132" t="s">
        <v>1409</v>
      </c>
      <c r="K59" s="132"/>
      <c r="L59" s="132"/>
      <c r="M59" s="132"/>
      <c r="N59" s="132"/>
      <c r="O59" s="132"/>
      <c r="P59" s="132"/>
      <c r="Q59" s="132"/>
      <c r="R59" s="132"/>
      <c r="S59" s="132"/>
      <c r="T59" s="132"/>
      <c r="V59" s="132"/>
      <c r="W59" s="132"/>
      <c r="X59" s="132"/>
      <c r="Y59" s="132"/>
      <c r="Z59" s="132"/>
      <c r="AA59" s="132"/>
      <c r="AB59" s="132"/>
      <c r="AC59" s="132"/>
      <c r="AD59" s="132"/>
      <c r="AE59" s="132"/>
      <c r="AF59" s="132"/>
      <c r="AG59" s="132"/>
      <c r="AH59" s="132"/>
      <c r="AI59" s="132"/>
      <c r="AJ59" s="132"/>
      <c r="AK59" s="132"/>
      <c r="AL59" s="132"/>
      <c r="AM59" s="132"/>
    </row>
    <row r="60" spans="1:39" ht="14.25" hidden="1" customHeight="1">
      <c r="A60" s="362">
        <v>2024</v>
      </c>
      <c r="B60" s="133">
        <v>102401</v>
      </c>
      <c r="C60" s="132" t="s">
        <v>1493</v>
      </c>
      <c r="D60" s="132" t="s">
        <v>1494</v>
      </c>
      <c r="E60" s="132" t="s">
        <v>1495</v>
      </c>
      <c r="F60" s="132" t="s">
        <v>1496</v>
      </c>
      <c r="G60" s="132" t="s">
        <v>1497</v>
      </c>
      <c r="H60" s="132" t="s">
        <v>1498</v>
      </c>
      <c r="I60" s="132" t="s">
        <v>1499</v>
      </c>
      <c r="J60" s="132" t="s">
        <v>1500</v>
      </c>
      <c r="K60" s="132"/>
      <c r="L60" s="132"/>
      <c r="M60" s="132"/>
      <c r="N60" s="132"/>
      <c r="O60" s="132"/>
      <c r="P60" s="132"/>
      <c r="Q60" s="132"/>
      <c r="R60" s="132"/>
      <c r="S60" s="132"/>
      <c r="T60" s="132"/>
      <c r="V60" s="132"/>
      <c r="W60" s="132"/>
      <c r="X60" s="132"/>
      <c r="Y60" s="132"/>
      <c r="Z60" s="132"/>
      <c r="AA60" s="132"/>
      <c r="AB60" s="132"/>
      <c r="AC60" s="132"/>
      <c r="AD60" s="132"/>
      <c r="AE60" s="132"/>
      <c r="AF60" s="132"/>
      <c r="AG60" s="132"/>
      <c r="AH60" s="132"/>
      <c r="AI60" s="132"/>
      <c r="AJ60" s="132"/>
      <c r="AK60" s="132"/>
      <c r="AL60" s="132"/>
      <c r="AM60" s="132"/>
    </row>
    <row r="61" spans="1:39" ht="14.25" hidden="1" customHeight="1">
      <c r="A61" s="362">
        <v>2024</v>
      </c>
      <c r="B61" s="133">
        <v>102406</v>
      </c>
      <c r="C61" s="132" t="s">
        <v>1501</v>
      </c>
      <c r="D61" s="132" t="s">
        <v>1502</v>
      </c>
      <c r="E61" s="132" t="s">
        <v>1503</v>
      </c>
      <c r="F61" s="132" t="s">
        <v>1504</v>
      </c>
      <c r="G61" s="132" t="s">
        <v>1505</v>
      </c>
      <c r="H61" s="132"/>
      <c r="I61" s="132"/>
      <c r="J61" s="132"/>
      <c r="K61" s="132"/>
      <c r="L61" s="132"/>
      <c r="M61" s="132"/>
      <c r="N61" s="132"/>
      <c r="O61" s="132"/>
      <c r="P61" s="132"/>
      <c r="Q61" s="132"/>
      <c r="R61" s="132"/>
      <c r="S61" s="132"/>
      <c r="T61" s="132"/>
      <c r="V61" s="132"/>
      <c r="W61" s="132"/>
      <c r="X61" s="132"/>
      <c r="Y61" s="132"/>
      <c r="Z61" s="132"/>
      <c r="AA61" s="132"/>
      <c r="AB61" s="132"/>
      <c r="AC61" s="132"/>
      <c r="AD61" s="132"/>
      <c r="AE61" s="132"/>
      <c r="AF61" s="132"/>
      <c r="AG61" s="132"/>
      <c r="AH61" s="132"/>
      <c r="AI61" s="132"/>
      <c r="AJ61" s="132"/>
      <c r="AK61" s="132"/>
      <c r="AL61" s="132"/>
      <c r="AM61" s="132"/>
    </row>
    <row r="62" spans="1:39" ht="14.25" hidden="1" customHeight="1">
      <c r="A62" s="362">
        <v>2024</v>
      </c>
      <c r="B62" s="133">
        <v>102408</v>
      </c>
      <c r="C62" s="132" t="s">
        <v>1506</v>
      </c>
      <c r="D62" s="132" t="s">
        <v>1507</v>
      </c>
      <c r="E62" s="132" t="s">
        <v>1508</v>
      </c>
      <c r="F62" s="132" t="s">
        <v>1509</v>
      </c>
      <c r="G62" s="132" t="s">
        <v>1510</v>
      </c>
      <c r="H62" s="132" t="s">
        <v>1511</v>
      </c>
      <c r="I62" s="132" t="s">
        <v>1512</v>
      </c>
      <c r="J62" s="132" t="s">
        <v>1513</v>
      </c>
      <c r="K62" s="132"/>
      <c r="L62" s="132"/>
      <c r="M62" s="132"/>
      <c r="N62" s="132"/>
      <c r="O62" s="132"/>
      <c r="P62" s="132"/>
      <c r="Q62" s="132"/>
      <c r="R62" s="132"/>
      <c r="S62" s="132"/>
      <c r="T62" s="132"/>
      <c r="V62" s="132"/>
      <c r="W62" s="132"/>
      <c r="X62" s="132"/>
      <c r="Y62" s="132"/>
      <c r="Z62" s="132"/>
      <c r="AA62" s="132"/>
      <c r="AB62" s="132"/>
      <c r="AC62" s="132"/>
      <c r="AD62" s="132"/>
      <c r="AE62" s="132"/>
      <c r="AF62" s="132"/>
      <c r="AG62" s="132"/>
      <c r="AH62" s="132"/>
      <c r="AI62" s="132"/>
      <c r="AJ62" s="132"/>
      <c r="AK62" s="132"/>
      <c r="AL62" s="132"/>
      <c r="AM62" s="132"/>
    </row>
    <row r="63" spans="1:39" ht="14.25" hidden="1" customHeight="1">
      <c r="A63" s="362">
        <v>2024</v>
      </c>
      <c r="B63" s="133">
        <v>102414</v>
      </c>
      <c r="C63" s="132" t="s">
        <v>1514</v>
      </c>
      <c r="D63" s="132" t="s">
        <v>1515</v>
      </c>
      <c r="E63" s="132" t="s">
        <v>1516</v>
      </c>
      <c r="F63" s="132" t="s">
        <v>1517</v>
      </c>
      <c r="G63" s="132" t="s">
        <v>1518</v>
      </c>
      <c r="H63" s="132" t="s">
        <v>1519</v>
      </c>
      <c r="I63" s="132" t="s">
        <v>1520</v>
      </c>
      <c r="J63" s="132" t="s">
        <v>1521</v>
      </c>
      <c r="K63" s="132" t="s">
        <v>1522</v>
      </c>
      <c r="L63" s="132" t="s">
        <v>1523</v>
      </c>
      <c r="M63" s="132" t="s">
        <v>1524</v>
      </c>
      <c r="N63" s="132"/>
      <c r="O63" s="132"/>
      <c r="P63" s="132"/>
      <c r="Q63" s="132"/>
      <c r="R63" s="132"/>
      <c r="S63" s="132"/>
      <c r="T63" s="132"/>
      <c r="V63" s="132"/>
      <c r="W63" s="132"/>
      <c r="X63" s="132"/>
      <c r="Y63" s="132"/>
      <c r="Z63" s="132"/>
      <c r="AA63" s="132"/>
      <c r="AB63" s="132"/>
      <c r="AC63" s="132"/>
      <c r="AD63" s="132"/>
      <c r="AE63" s="132"/>
      <c r="AF63" s="132"/>
      <c r="AG63" s="132"/>
      <c r="AH63" s="132"/>
      <c r="AI63" s="132"/>
      <c r="AJ63" s="132"/>
      <c r="AK63" s="132"/>
      <c r="AL63" s="132"/>
      <c r="AM63" s="132"/>
    </row>
    <row r="64" spans="1:39" ht="14.25" hidden="1" customHeight="1">
      <c r="A64" s="362">
        <v>2024</v>
      </c>
      <c r="B64" s="133">
        <v>102415</v>
      </c>
      <c r="C64" s="132" t="s">
        <v>1525</v>
      </c>
      <c r="D64" s="132" t="s">
        <v>1526</v>
      </c>
      <c r="E64" s="132" t="s">
        <v>1527</v>
      </c>
      <c r="F64" s="132" t="s">
        <v>1528</v>
      </c>
      <c r="G64" s="132" t="s">
        <v>1529</v>
      </c>
      <c r="H64" s="132" t="s">
        <v>1530</v>
      </c>
      <c r="I64" s="132" t="s">
        <v>1531</v>
      </c>
      <c r="J64" s="132" t="s">
        <v>1532</v>
      </c>
      <c r="K64" s="132"/>
      <c r="L64" s="132"/>
      <c r="M64" s="132"/>
      <c r="N64" s="132"/>
      <c r="O64" s="132"/>
      <c r="P64" s="132"/>
      <c r="Q64" s="132"/>
      <c r="R64" s="132"/>
      <c r="S64" s="132"/>
      <c r="T64" s="132"/>
      <c r="V64" s="132"/>
      <c r="W64" s="132"/>
      <c r="X64" s="132"/>
      <c r="Y64" s="132"/>
      <c r="Z64" s="132"/>
      <c r="AA64" s="132"/>
      <c r="AB64" s="132"/>
      <c r="AC64" s="132"/>
      <c r="AD64" s="132"/>
      <c r="AE64" s="132"/>
      <c r="AF64" s="132"/>
      <c r="AG64" s="132"/>
      <c r="AH64" s="132"/>
      <c r="AI64" s="132"/>
      <c r="AJ64" s="132"/>
      <c r="AK64" s="132"/>
      <c r="AL64" s="132"/>
      <c r="AM64" s="132"/>
    </row>
    <row r="65" spans="1:39" ht="14.25" hidden="1" customHeight="1">
      <c r="A65" s="362">
        <v>2024</v>
      </c>
      <c r="B65" s="133">
        <v>102417</v>
      </c>
      <c r="C65" s="132" t="s">
        <v>1533</v>
      </c>
      <c r="D65" s="132" t="s">
        <v>1534</v>
      </c>
      <c r="E65" s="132" t="s">
        <v>1535</v>
      </c>
      <c r="F65" s="132" t="s">
        <v>1536</v>
      </c>
      <c r="G65" s="132" t="s">
        <v>1537</v>
      </c>
      <c r="H65" s="132" t="s">
        <v>1538</v>
      </c>
      <c r="I65" s="132" t="s">
        <v>1539</v>
      </c>
      <c r="J65" s="132" t="s">
        <v>1532</v>
      </c>
      <c r="K65" s="132"/>
      <c r="L65" s="132"/>
      <c r="M65" s="132"/>
      <c r="N65" s="132"/>
      <c r="O65" s="132"/>
      <c r="P65" s="132"/>
      <c r="Q65" s="132"/>
      <c r="R65" s="132"/>
      <c r="S65" s="132"/>
      <c r="T65" s="132"/>
      <c r="V65" s="132"/>
      <c r="W65" s="132"/>
      <c r="X65" s="132"/>
      <c r="Y65" s="132"/>
      <c r="Z65" s="132"/>
      <c r="AA65" s="132"/>
      <c r="AB65" s="132"/>
      <c r="AC65" s="132"/>
      <c r="AD65" s="132"/>
      <c r="AE65" s="132"/>
      <c r="AF65" s="132"/>
      <c r="AG65" s="132"/>
      <c r="AH65" s="132"/>
      <c r="AI65" s="132"/>
      <c r="AJ65" s="132"/>
      <c r="AK65" s="132"/>
      <c r="AL65" s="132"/>
      <c r="AM65" s="132"/>
    </row>
    <row r="66" spans="1:39" ht="14.25" hidden="1" customHeight="1">
      <c r="A66" s="362">
        <v>2024</v>
      </c>
      <c r="B66" s="133">
        <v>102454</v>
      </c>
      <c r="C66" s="132" t="s">
        <v>1501</v>
      </c>
      <c r="D66" s="132" t="s">
        <v>1502</v>
      </c>
      <c r="E66" s="132" t="s">
        <v>1503</v>
      </c>
      <c r="F66" s="132" t="s">
        <v>1504</v>
      </c>
      <c r="G66" s="132" t="s">
        <v>1505</v>
      </c>
      <c r="H66" s="132"/>
      <c r="I66" s="132"/>
      <c r="J66" s="132"/>
      <c r="K66" s="132"/>
      <c r="L66" s="132"/>
      <c r="M66" s="132"/>
      <c r="N66" s="132"/>
      <c r="O66" s="132"/>
      <c r="P66" s="132"/>
      <c r="Q66" s="132"/>
      <c r="R66" s="132"/>
      <c r="S66" s="132"/>
      <c r="T66" s="132"/>
      <c r="V66" s="132"/>
      <c r="W66" s="132"/>
      <c r="X66" s="132"/>
      <c r="Y66" s="132"/>
      <c r="Z66" s="132"/>
      <c r="AA66" s="132"/>
      <c r="AB66" s="132"/>
      <c r="AC66" s="132"/>
      <c r="AD66" s="132"/>
      <c r="AE66" s="132"/>
      <c r="AF66" s="132"/>
      <c r="AG66" s="132"/>
      <c r="AH66" s="132"/>
      <c r="AI66" s="132"/>
      <c r="AJ66" s="132"/>
      <c r="AK66" s="132"/>
      <c r="AL66" s="132"/>
      <c r="AM66" s="132"/>
    </row>
    <row r="67" spans="1:39" ht="14.25" hidden="1" customHeight="1">
      <c r="A67" s="362">
        <v>2024</v>
      </c>
      <c r="B67" s="133">
        <v>102456</v>
      </c>
      <c r="C67" s="132" t="s">
        <v>1540</v>
      </c>
      <c r="D67" s="132" t="s">
        <v>1541</v>
      </c>
      <c r="E67" s="132" t="s">
        <v>1542</v>
      </c>
      <c r="F67" s="132" t="s">
        <v>1543</v>
      </c>
      <c r="G67" s="132" t="s">
        <v>1544</v>
      </c>
      <c r="H67" s="132" t="s">
        <v>1545</v>
      </c>
      <c r="I67" s="132" t="s">
        <v>1546</v>
      </c>
      <c r="J67" s="132" t="s">
        <v>1547</v>
      </c>
      <c r="K67" s="132" t="s">
        <v>1548</v>
      </c>
      <c r="L67" s="132" t="s">
        <v>1549</v>
      </c>
      <c r="M67" s="132"/>
      <c r="N67" s="132"/>
      <c r="O67" s="132"/>
      <c r="P67" s="132"/>
      <c r="Q67" s="132"/>
      <c r="R67" s="132"/>
      <c r="S67" s="132"/>
      <c r="T67" s="132"/>
      <c r="V67" s="132"/>
      <c r="W67" s="132"/>
      <c r="X67" s="132"/>
      <c r="Y67" s="132"/>
      <c r="Z67" s="132"/>
      <c r="AA67" s="132"/>
      <c r="AB67" s="132"/>
      <c r="AC67" s="132"/>
      <c r="AD67" s="132"/>
      <c r="AE67" s="132"/>
      <c r="AF67" s="132"/>
      <c r="AG67" s="132"/>
      <c r="AH67" s="132"/>
      <c r="AI67" s="132"/>
      <c r="AJ67" s="132"/>
      <c r="AK67" s="132"/>
      <c r="AL67" s="132"/>
      <c r="AM67" s="132"/>
    </row>
    <row r="68" spans="1:39" ht="14.25" hidden="1" customHeight="1">
      <c r="A68" s="362">
        <v>2024</v>
      </c>
      <c r="B68" s="133">
        <v>102464</v>
      </c>
      <c r="C68" s="132" t="s">
        <v>1227</v>
      </c>
      <c r="D68" s="132" t="s">
        <v>1228</v>
      </c>
      <c r="E68" s="132" t="s">
        <v>1229</v>
      </c>
      <c r="F68" s="132" t="s">
        <v>1230</v>
      </c>
      <c r="G68" s="132" t="s">
        <v>1231</v>
      </c>
      <c r="H68" s="132" t="s">
        <v>1232</v>
      </c>
      <c r="I68" s="132" t="s">
        <v>1233</v>
      </c>
      <c r="J68" s="132" t="s">
        <v>1234</v>
      </c>
      <c r="K68" s="132" t="s">
        <v>1235</v>
      </c>
      <c r="L68" s="132" t="s">
        <v>1236</v>
      </c>
      <c r="M68" s="132" t="s">
        <v>1237</v>
      </c>
      <c r="N68" s="132" t="s">
        <v>1238</v>
      </c>
      <c r="O68" s="132"/>
      <c r="P68" s="132"/>
      <c r="Q68" s="132"/>
      <c r="R68" s="132"/>
      <c r="S68" s="132"/>
      <c r="T68" s="132"/>
      <c r="V68" s="132"/>
      <c r="W68" s="132"/>
      <c r="X68" s="132"/>
      <c r="Y68" s="132"/>
      <c r="Z68" s="132"/>
      <c r="AA68" s="132"/>
      <c r="AB68" s="132"/>
      <c r="AC68" s="132"/>
      <c r="AD68" s="132"/>
      <c r="AE68" s="132"/>
      <c r="AF68" s="132"/>
      <c r="AG68" s="132"/>
      <c r="AH68" s="132"/>
      <c r="AI68" s="132"/>
      <c r="AJ68" s="132"/>
      <c r="AK68" s="132"/>
      <c r="AL68" s="132"/>
      <c r="AM68" s="132"/>
    </row>
    <row r="69" spans="1:39" ht="14.25" hidden="1" customHeight="1">
      <c r="A69" s="362">
        <v>2024</v>
      </c>
      <c r="B69" s="133">
        <v>102467</v>
      </c>
      <c r="C69" s="132" t="s">
        <v>1434</v>
      </c>
      <c r="D69" s="132" t="s">
        <v>1435</v>
      </c>
      <c r="E69" s="132" t="s">
        <v>1436</v>
      </c>
      <c r="F69" s="132" t="s">
        <v>1405</v>
      </c>
      <c r="G69" s="132" t="s">
        <v>1437</v>
      </c>
      <c r="H69" s="132" t="s">
        <v>1438</v>
      </c>
      <c r="I69" s="132" t="s">
        <v>1439</v>
      </c>
      <c r="J69" s="132" t="s">
        <v>1440</v>
      </c>
      <c r="K69" s="132" t="s">
        <v>1182</v>
      </c>
      <c r="L69" s="132"/>
      <c r="M69" s="132"/>
      <c r="N69" s="132"/>
      <c r="O69" s="132"/>
      <c r="P69" s="132"/>
      <c r="Q69" s="132"/>
      <c r="R69" s="132"/>
      <c r="S69" s="132"/>
      <c r="T69" s="132"/>
      <c r="V69" s="132"/>
      <c r="W69" s="132"/>
      <c r="X69" s="132"/>
      <c r="Y69" s="132"/>
      <c r="Z69" s="132"/>
      <c r="AA69" s="132"/>
      <c r="AB69" s="132"/>
      <c r="AC69" s="132"/>
      <c r="AD69" s="132"/>
      <c r="AE69" s="132"/>
      <c r="AF69" s="132"/>
      <c r="AG69" s="132"/>
      <c r="AH69" s="132"/>
      <c r="AI69" s="132"/>
      <c r="AJ69" s="132"/>
      <c r="AK69" s="132"/>
      <c r="AL69" s="132"/>
      <c r="AM69" s="132"/>
    </row>
    <row r="70" spans="1:39" ht="14.25" hidden="1" customHeight="1">
      <c r="A70" s="362">
        <v>2024</v>
      </c>
      <c r="B70" s="133">
        <v>102468</v>
      </c>
      <c r="C70" s="132" t="s">
        <v>1550</v>
      </c>
      <c r="D70" s="132" t="s">
        <v>1551</v>
      </c>
      <c r="E70" s="132" t="s">
        <v>1552</v>
      </c>
      <c r="F70" s="132" t="s">
        <v>1553</v>
      </c>
      <c r="G70" s="132" t="s">
        <v>1554</v>
      </c>
      <c r="H70" s="132" t="s">
        <v>1555</v>
      </c>
      <c r="I70" s="132" t="s">
        <v>1556</v>
      </c>
      <c r="J70" s="132" t="s">
        <v>1557</v>
      </c>
      <c r="K70" s="132" t="s">
        <v>1558</v>
      </c>
      <c r="L70" s="132" t="s">
        <v>1549</v>
      </c>
      <c r="M70" s="132"/>
      <c r="N70" s="132"/>
      <c r="O70" s="132"/>
      <c r="P70" s="132"/>
      <c r="Q70" s="132"/>
      <c r="R70" s="132"/>
      <c r="S70" s="132"/>
      <c r="T70" s="132"/>
      <c r="V70" s="132"/>
      <c r="W70" s="132"/>
      <c r="X70" s="132"/>
      <c r="Y70" s="132"/>
      <c r="Z70" s="132"/>
      <c r="AA70" s="132"/>
      <c r="AB70" s="132"/>
      <c r="AC70" s="132"/>
      <c r="AD70" s="132"/>
      <c r="AE70" s="132"/>
      <c r="AF70" s="132"/>
      <c r="AG70" s="132"/>
      <c r="AH70" s="132"/>
      <c r="AI70" s="132"/>
      <c r="AJ70" s="132"/>
      <c r="AK70" s="132"/>
      <c r="AL70" s="132"/>
      <c r="AM70" s="132"/>
    </row>
    <row r="71" spans="1:39" ht="14.25" hidden="1" customHeight="1">
      <c r="A71" s="362">
        <v>2024</v>
      </c>
      <c r="B71" s="133">
        <v>102469</v>
      </c>
      <c r="C71" s="132" t="s">
        <v>1174</v>
      </c>
      <c r="D71" s="132" t="s">
        <v>1175</v>
      </c>
      <c r="E71" s="132" t="s">
        <v>1176</v>
      </c>
      <c r="F71" s="132" t="s">
        <v>1177</v>
      </c>
      <c r="G71" s="132" t="s">
        <v>1178</v>
      </c>
      <c r="H71" s="132" t="s">
        <v>1179</v>
      </c>
      <c r="I71" s="132" t="s">
        <v>1180</v>
      </c>
      <c r="J71" s="132" t="s">
        <v>1181</v>
      </c>
      <c r="K71" s="132" t="s">
        <v>1559</v>
      </c>
      <c r="L71" s="132"/>
      <c r="M71" s="132"/>
      <c r="N71" s="132"/>
      <c r="O71" s="132"/>
      <c r="P71" s="132"/>
      <c r="Q71" s="132"/>
      <c r="R71" s="132"/>
      <c r="S71" s="132"/>
      <c r="T71" s="132"/>
      <c r="V71" s="132"/>
      <c r="W71" s="132"/>
      <c r="X71" s="132"/>
      <c r="Y71" s="132"/>
      <c r="Z71" s="132"/>
      <c r="AA71" s="132"/>
      <c r="AB71" s="132"/>
      <c r="AC71" s="132"/>
      <c r="AD71" s="132"/>
      <c r="AE71" s="132"/>
      <c r="AF71" s="132"/>
      <c r="AG71" s="132"/>
      <c r="AH71" s="132"/>
      <c r="AI71" s="132"/>
      <c r="AJ71" s="132"/>
      <c r="AK71" s="132"/>
      <c r="AL71" s="132"/>
      <c r="AM71" s="132"/>
    </row>
    <row r="72" spans="1:39" ht="14.25" hidden="1" customHeight="1">
      <c r="A72" s="362">
        <v>2024</v>
      </c>
      <c r="B72" s="133">
        <v>102470</v>
      </c>
      <c r="C72" s="132" t="s">
        <v>1560</v>
      </c>
      <c r="D72" s="132" t="s">
        <v>1561</v>
      </c>
      <c r="E72" s="132" t="s">
        <v>1562</v>
      </c>
      <c r="F72" s="132" t="s">
        <v>1563</v>
      </c>
      <c r="G72" s="132" t="s">
        <v>1564</v>
      </c>
      <c r="H72" s="132" t="s">
        <v>1565</v>
      </c>
      <c r="I72" s="132" t="s">
        <v>1566</v>
      </c>
      <c r="J72" s="132" t="s">
        <v>1567</v>
      </c>
      <c r="K72" s="132" t="s">
        <v>1568</v>
      </c>
      <c r="L72" s="132" t="s">
        <v>1569</v>
      </c>
      <c r="M72" s="132" t="s">
        <v>1570</v>
      </c>
      <c r="N72" s="132" t="s">
        <v>1571</v>
      </c>
      <c r="O72" s="132"/>
      <c r="P72" s="132"/>
      <c r="Q72" s="132"/>
      <c r="R72" s="132"/>
      <c r="S72" s="132"/>
      <c r="T72" s="132"/>
      <c r="V72" s="132"/>
      <c r="W72" s="132"/>
      <c r="X72" s="132"/>
      <c r="Y72" s="132"/>
      <c r="Z72" s="132"/>
      <c r="AA72" s="132"/>
      <c r="AB72" s="132"/>
      <c r="AC72" s="132"/>
      <c r="AD72" s="132"/>
      <c r="AE72" s="132"/>
      <c r="AF72" s="132"/>
      <c r="AG72" s="132"/>
      <c r="AH72" s="132"/>
      <c r="AI72" s="132"/>
      <c r="AJ72" s="132"/>
      <c r="AK72" s="132"/>
      <c r="AL72" s="132"/>
      <c r="AM72" s="132"/>
    </row>
    <row r="73" spans="1:39" ht="14.25" hidden="1" customHeight="1">
      <c r="A73" s="362">
        <v>2024</v>
      </c>
      <c r="B73" s="133">
        <v>102471</v>
      </c>
      <c r="C73" s="132" t="s">
        <v>1174</v>
      </c>
      <c r="D73" s="132" t="s">
        <v>1175</v>
      </c>
      <c r="E73" s="132" t="s">
        <v>1176</v>
      </c>
      <c r="F73" s="132" t="s">
        <v>1177</v>
      </c>
      <c r="G73" s="132" t="s">
        <v>1178</v>
      </c>
      <c r="H73" s="132" t="s">
        <v>1179</v>
      </c>
      <c r="I73" s="132" t="s">
        <v>1180</v>
      </c>
      <c r="J73" s="132" t="s">
        <v>1181</v>
      </c>
      <c r="K73" s="132" t="s">
        <v>1559</v>
      </c>
      <c r="L73" s="132"/>
      <c r="M73" s="132"/>
      <c r="N73" s="132"/>
      <c r="O73" s="132"/>
      <c r="P73" s="132"/>
      <c r="Q73" s="132"/>
      <c r="R73" s="132"/>
      <c r="S73" s="132"/>
      <c r="T73" s="132"/>
      <c r="V73" s="132"/>
      <c r="W73" s="132"/>
      <c r="X73" s="132"/>
      <c r="Y73" s="132"/>
      <c r="Z73" s="132"/>
      <c r="AA73" s="132"/>
      <c r="AB73" s="132"/>
      <c r="AC73" s="132"/>
      <c r="AD73" s="132"/>
      <c r="AE73" s="132"/>
      <c r="AF73" s="132"/>
      <c r="AG73" s="132"/>
      <c r="AH73" s="132"/>
      <c r="AI73" s="132"/>
      <c r="AJ73" s="132"/>
      <c r="AK73" s="132"/>
      <c r="AL73" s="132"/>
      <c r="AM73" s="132"/>
    </row>
    <row r="74" spans="1:39" ht="14.25" hidden="1" customHeight="1">
      <c r="A74" s="362">
        <v>2024</v>
      </c>
      <c r="B74" s="133">
        <v>102473</v>
      </c>
      <c r="C74" s="132" t="s">
        <v>1411</v>
      </c>
      <c r="D74" s="132" t="s">
        <v>1412</v>
      </c>
      <c r="E74" s="132" t="s">
        <v>1413</v>
      </c>
      <c r="F74" s="132" t="s">
        <v>1414</v>
      </c>
      <c r="G74" s="132" t="s">
        <v>1415</v>
      </c>
      <c r="H74" s="132" t="s">
        <v>1416</v>
      </c>
      <c r="I74" s="132" t="s">
        <v>1417</v>
      </c>
      <c r="J74" s="132" t="s">
        <v>1418</v>
      </c>
      <c r="K74" s="132" t="s">
        <v>1419</v>
      </c>
      <c r="L74" s="132" t="s">
        <v>1420</v>
      </c>
      <c r="M74" s="132" t="s">
        <v>1421</v>
      </c>
      <c r="N74" s="132" t="s">
        <v>1422</v>
      </c>
      <c r="O74" s="132"/>
      <c r="P74" s="132"/>
      <c r="Q74" s="132"/>
      <c r="R74" s="132"/>
      <c r="S74" s="132"/>
      <c r="T74" s="132"/>
      <c r="V74" s="132"/>
      <c r="W74" s="132"/>
      <c r="X74" s="132"/>
      <c r="Y74" s="132"/>
      <c r="Z74" s="132"/>
      <c r="AA74" s="132"/>
      <c r="AB74" s="132"/>
      <c r="AC74" s="132"/>
      <c r="AD74" s="132"/>
      <c r="AE74" s="132"/>
      <c r="AF74" s="132"/>
      <c r="AG74" s="132"/>
      <c r="AH74" s="132"/>
      <c r="AI74" s="132"/>
      <c r="AJ74" s="132"/>
      <c r="AK74" s="132"/>
      <c r="AL74" s="132"/>
      <c r="AM74" s="132"/>
    </row>
    <row r="75" spans="1:39" ht="14.25" hidden="1" customHeight="1">
      <c r="A75" s="362">
        <v>2024</v>
      </c>
      <c r="B75" s="133">
        <v>102475</v>
      </c>
      <c r="C75" s="132" t="s">
        <v>1375</v>
      </c>
      <c r="D75" s="132" t="s">
        <v>1376</v>
      </c>
      <c r="E75" s="132" t="s">
        <v>1377</v>
      </c>
      <c r="F75" s="132" t="s">
        <v>1378</v>
      </c>
      <c r="G75" s="132" t="s">
        <v>1379</v>
      </c>
      <c r="H75" s="132" t="s">
        <v>1380</v>
      </c>
      <c r="I75" s="132" t="s">
        <v>1381</v>
      </c>
      <c r="J75" s="132" t="s">
        <v>1382</v>
      </c>
      <c r="K75" s="132" t="s">
        <v>1383</v>
      </c>
      <c r="L75" s="132" t="s">
        <v>1384</v>
      </c>
      <c r="M75" s="132"/>
      <c r="N75" s="132"/>
      <c r="O75" s="132"/>
      <c r="P75" s="132"/>
      <c r="Q75" s="132"/>
      <c r="R75" s="132"/>
      <c r="S75" s="132"/>
      <c r="T75" s="132"/>
      <c r="V75" s="132"/>
      <c r="W75" s="132"/>
      <c r="X75" s="132"/>
      <c r="Y75" s="132"/>
      <c r="Z75" s="132"/>
      <c r="AA75" s="132"/>
      <c r="AB75" s="132"/>
      <c r="AC75" s="132"/>
      <c r="AD75" s="132"/>
      <c r="AE75" s="132"/>
      <c r="AF75" s="132"/>
      <c r="AG75" s="132"/>
      <c r="AH75" s="132"/>
      <c r="AI75" s="132"/>
      <c r="AJ75" s="132"/>
      <c r="AK75" s="132"/>
      <c r="AL75" s="132"/>
      <c r="AM75" s="132"/>
    </row>
    <row r="76" spans="1:39" ht="14.25" hidden="1" customHeight="1">
      <c r="A76" s="362">
        <v>2024</v>
      </c>
      <c r="B76" s="133">
        <v>102477</v>
      </c>
      <c r="C76" s="132" t="s">
        <v>1434</v>
      </c>
      <c r="D76" s="132" t="s">
        <v>1435</v>
      </c>
      <c r="E76" s="132" t="s">
        <v>1436</v>
      </c>
      <c r="F76" s="132" t="s">
        <v>1405</v>
      </c>
      <c r="G76" s="132" t="s">
        <v>1437</v>
      </c>
      <c r="H76" s="132" t="s">
        <v>1438</v>
      </c>
      <c r="I76" s="132" t="s">
        <v>1439</v>
      </c>
      <c r="J76" s="132" t="s">
        <v>1440</v>
      </c>
      <c r="K76" s="132" t="s">
        <v>1182</v>
      </c>
      <c r="L76" s="132"/>
      <c r="M76" s="132"/>
      <c r="N76" s="132"/>
      <c r="O76" s="132"/>
      <c r="P76" s="132"/>
      <c r="Q76" s="132"/>
      <c r="R76" s="132"/>
      <c r="S76" s="132"/>
      <c r="T76" s="132"/>
      <c r="V76" s="132"/>
      <c r="W76" s="132"/>
      <c r="X76" s="132"/>
      <c r="Y76" s="132"/>
      <c r="Z76" s="132"/>
      <c r="AA76" s="132"/>
      <c r="AB76" s="132"/>
      <c r="AC76" s="132"/>
      <c r="AD76" s="132"/>
      <c r="AE76" s="132"/>
      <c r="AF76" s="132"/>
      <c r="AG76" s="132"/>
      <c r="AH76" s="132"/>
      <c r="AI76" s="132"/>
      <c r="AJ76" s="132"/>
      <c r="AK76" s="132"/>
      <c r="AL76" s="132"/>
      <c r="AM76" s="132"/>
    </row>
    <row r="77" spans="1:39" ht="14.25" hidden="1" customHeight="1">
      <c r="A77" s="362">
        <v>2024</v>
      </c>
      <c r="B77" s="133">
        <v>102480</v>
      </c>
      <c r="C77" s="132" t="s">
        <v>1572</v>
      </c>
      <c r="D77" s="132" t="s">
        <v>1573</v>
      </c>
      <c r="E77" s="132" t="s">
        <v>1574</v>
      </c>
      <c r="F77" s="132" t="s">
        <v>1575</v>
      </c>
      <c r="G77" s="132" t="s">
        <v>1576</v>
      </c>
      <c r="H77" s="132" t="s">
        <v>1577</v>
      </c>
      <c r="I77" s="132" t="s">
        <v>1578</v>
      </c>
      <c r="J77" s="132" t="s">
        <v>1579</v>
      </c>
      <c r="K77" s="132" t="s">
        <v>1580</v>
      </c>
      <c r="L77" s="132" t="s">
        <v>1581</v>
      </c>
      <c r="M77" s="132" t="s">
        <v>1582</v>
      </c>
      <c r="N77" s="132" t="s">
        <v>1583</v>
      </c>
      <c r="O77" s="132" t="s">
        <v>1584</v>
      </c>
      <c r="P77" s="132"/>
      <c r="Q77" s="132"/>
      <c r="R77" s="132"/>
      <c r="S77" s="132"/>
      <c r="T77" s="132"/>
      <c r="V77" s="132"/>
      <c r="W77" s="132"/>
      <c r="X77" s="132"/>
      <c r="Y77" s="132"/>
      <c r="Z77" s="132"/>
      <c r="AA77" s="132"/>
      <c r="AB77" s="132"/>
      <c r="AC77" s="132"/>
      <c r="AD77" s="132"/>
      <c r="AE77" s="132"/>
      <c r="AF77" s="132"/>
      <c r="AG77" s="132"/>
      <c r="AH77" s="132"/>
      <c r="AI77" s="132"/>
      <c r="AJ77" s="132"/>
      <c r="AK77" s="132"/>
      <c r="AL77" s="132"/>
      <c r="AM77" s="132"/>
    </row>
    <row r="78" spans="1:39" ht="14.25" hidden="1" customHeight="1">
      <c r="A78" s="362">
        <v>2024</v>
      </c>
      <c r="B78" s="133">
        <v>102481</v>
      </c>
      <c r="C78" s="132" t="s">
        <v>1585</v>
      </c>
      <c r="D78" s="132" t="s">
        <v>1586</v>
      </c>
      <c r="E78" s="132" t="s">
        <v>1587</v>
      </c>
      <c r="F78" s="132" t="s">
        <v>1588</v>
      </c>
      <c r="G78" s="132" t="s">
        <v>1589</v>
      </c>
      <c r="H78" s="132" t="s">
        <v>1590</v>
      </c>
      <c r="I78" s="132" t="s">
        <v>1591</v>
      </c>
      <c r="J78" s="132" t="s">
        <v>1592</v>
      </c>
      <c r="K78" s="132" t="s">
        <v>1593</v>
      </c>
      <c r="L78" s="132" t="s">
        <v>1594</v>
      </c>
      <c r="M78" s="132" t="s">
        <v>1595</v>
      </c>
      <c r="N78" s="132" t="s">
        <v>1596</v>
      </c>
      <c r="O78" s="132"/>
      <c r="P78" s="132"/>
      <c r="Q78" s="132"/>
      <c r="R78" s="132"/>
      <c r="S78" s="132"/>
      <c r="T78" s="132"/>
      <c r="V78" s="132"/>
      <c r="W78" s="132"/>
      <c r="X78" s="132"/>
      <c r="Y78" s="132"/>
      <c r="Z78" s="132"/>
      <c r="AA78" s="132"/>
      <c r="AB78" s="132"/>
      <c r="AC78" s="132"/>
      <c r="AD78" s="132"/>
      <c r="AE78" s="132"/>
      <c r="AF78" s="132"/>
      <c r="AG78" s="132"/>
      <c r="AH78" s="132"/>
      <c r="AI78" s="132"/>
      <c r="AJ78" s="132"/>
      <c r="AK78" s="132"/>
      <c r="AL78" s="132"/>
      <c r="AM78" s="132"/>
    </row>
    <row r="79" spans="1:39" ht="14.25" hidden="1" customHeight="1">
      <c r="A79" s="362">
        <v>2024</v>
      </c>
      <c r="B79" s="133">
        <v>102484</v>
      </c>
      <c r="C79" s="132" t="s">
        <v>1434</v>
      </c>
      <c r="D79" s="132" t="s">
        <v>1435</v>
      </c>
      <c r="E79" s="132" t="s">
        <v>1436</v>
      </c>
      <c r="F79" s="132" t="s">
        <v>1405</v>
      </c>
      <c r="G79" s="132" t="s">
        <v>1437</v>
      </c>
      <c r="H79" s="132" t="s">
        <v>1438</v>
      </c>
      <c r="I79" s="132" t="s">
        <v>1439</v>
      </c>
      <c r="J79" s="132" t="s">
        <v>1440</v>
      </c>
      <c r="K79" s="132" t="s">
        <v>1182</v>
      </c>
      <c r="L79" s="132"/>
      <c r="M79" s="132"/>
      <c r="N79" s="132"/>
      <c r="O79" s="132"/>
      <c r="P79" s="132"/>
      <c r="Q79" s="132"/>
      <c r="R79" s="132"/>
      <c r="S79" s="132"/>
      <c r="T79" s="132"/>
      <c r="V79" s="132"/>
      <c r="W79" s="132"/>
      <c r="X79" s="132"/>
      <c r="Y79" s="132"/>
      <c r="Z79" s="132"/>
      <c r="AA79" s="132"/>
      <c r="AB79" s="132"/>
      <c r="AC79" s="132"/>
      <c r="AD79" s="132"/>
      <c r="AE79" s="132"/>
      <c r="AF79" s="132"/>
      <c r="AG79" s="132"/>
      <c r="AH79" s="132"/>
      <c r="AI79" s="132"/>
      <c r="AJ79" s="132"/>
      <c r="AK79" s="132"/>
      <c r="AL79" s="132"/>
      <c r="AM79" s="132"/>
    </row>
    <row r="80" spans="1:39" ht="14.25" hidden="1" customHeight="1">
      <c r="A80" s="362">
        <v>2024</v>
      </c>
      <c r="B80" s="133">
        <v>102485</v>
      </c>
      <c r="C80" s="132" t="s">
        <v>1501</v>
      </c>
      <c r="D80" s="132" t="s">
        <v>1502</v>
      </c>
      <c r="E80" s="132" t="s">
        <v>1503</v>
      </c>
      <c r="F80" s="132" t="s">
        <v>1504</v>
      </c>
      <c r="G80" s="132" t="s">
        <v>1505</v>
      </c>
      <c r="H80" s="132"/>
      <c r="I80" s="132"/>
      <c r="J80" s="132"/>
      <c r="K80" s="132"/>
      <c r="L80" s="132"/>
      <c r="M80" s="132"/>
      <c r="N80" s="132"/>
      <c r="O80" s="132"/>
      <c r="P80" s="132"/>
      <c r="Q80" s="132"/>
      <c r="R80" s="132"/>
      <c r="S80" s="132"/>
      <c r="T80" s="132"/>
      <c r="V80" s="132"/>
      <c r="W80" s="132"/>
      <c r="X80" s="132"/>
      <c r="Y80" s="132"/>
      <c r="Z80" s="132"/>
      <c r="AA80" s="132"/>
      <c r="AB80" s="132"/>
      <c r="AC80" s="132"/>
      <c r="AD80" s="132"/>
      <c r="AE80" s="132"/>
      <c r="AF80" s="132"/>
      <c r="AG80" s="132"/>
      <c r="AH80" s="132"/>
      <c r="AI80" s="132"/>
      <c r="AJ80" s="132"/>
      <c r="AK80" s="132"/>
      <c r="AL80" s="132"/>
      <c r="AM80" s="132"/>
    </row>
    <row r="81" spans="1:39" ht="14.25" hidden="1" customHeight="1">
      <c r="A81" s="362">
        <v>2024</v>
      </c>
      <c r="B81" s="133">
        <v>102487</v>
      </c>
      <c r="C81" s="132" t="s">
        <v>1434</v>
      </c>
      <c r="D81" s="132" t="s">
        <v>1435</v>
      </c>
      <c r="E81" s="132" t="s">
        <v>1436</v>
      </c>
      <c r="F81" s="132" t="s">
        <v>1405</v>
      </c>
      <c r="G81" s="132" t="s">
        <v>1437</v>
      </c>
      <c r="H81" s="132" t="s">
        <v>1438</v>
      </c>
      <c r="I81" s="132" t="s">
        <v>1439</v>
      </c>
      <c r="J81" s="132" t="s">
        <v>1440</v>
      </c>
      <c r="K81" s="132" t="s">
        <v>1559</v>
      </c>
      <c r="L81" s="132"/>
      <c r="M81" s="132"/>
      <c r="N81" s="132"/>
      <c r="O81" s="132"/>
      <c r="P81" s="132"/>
      <c r="Q81" s="132"/>
      <c r="R81" s="132"/>
      <c r="S81" s="132"/>
      <c r="T81" s="132"/>
      <c r="V81" s="132"/>
      <c r="W81" s="132"/>
      <c r="X81" s="132"/>
      <c r="Y81" s="132"/>
      <c r="Z81" s="132"/>
      <c r="AA81" s="132"/>
      <c r="AB81" s="132"/>
      <c r="AC81" s="132"/>
      <c r="AD81" s="132"/>
      <c r="AE81" s="132"/>
      <c r="AF81" s="132"/>
      <c r="AG81" s="132"/>
      <c r="AH81" s="132"/>
      <c r="AI81" s="132"/>
      <c r="AJ81" s="132"/>
      <c r="AK81" s="132"/>
      <c r="AL81" s="132"/>
      <c r="AM81" s="132"/>
    </row>
    <row r="82" spans="1:39" ht="14.25" hidden="1" customHeight="1">
      <c r="A82" s="362">
        <v>2024</v>
      </c>
      <c r="B82" s="133">
        <v>102490</v>
      </c>
      <c r="C82" s="132" t="s">
        <v>1597</v>
      </c>
      <c r="D82" s="132" t="s">
        <v>1598</v>
      </c>
      <c r="E82" s="132" t="s">
        <v>1599</v>
      </c>
      <c r="F82" s="132" t="s">
        <v>1600</v>
      </c>
      <c r="G82" s="132" t="s">
        <v>1601</v>
      </c>
      <c r="H82" s="132" t="s">
        <v>1602</v>
      </c>
      <c r="I82" s="132" t="s">
        <v>1603</v>
      </c>
      <c r="J82" s="132"/>
      <c r="K82" s="132"/>
      <c r="L82" s="132"/>
      <c r="M82" s="132"/>
      <c r="N82" s="132"/>
      <c r="O82" s="132"/>
      <c r="P82" s="132"/>
      <c r="Q82" s="132"/>
      <c r="R82" s="132"/>
      <c r="S82" s="132"/>
      <c r="T82" s="132"/>
      <c r="V82" s="132"/>
      <c r="W82" s="132"/>
      <c r="X82" s="132"/>
      <c r="Y82" s="132"/>
      <c r="Z82" s="132"/>
      <c r="AA82" s="132"/>
      <c r="AB82" s="132"/>
      <c r="AC82" s="132"/>
      <c r="AD82" s="132"/>
      <c r="AE82" s="132"/>
      <c r="AF82" s="132"/>
      <c r="AG82" s="132"/>
      <c r="AH82" s="132"/>
      <c r="AI82" s="132"/>
      <c r="AJ82" s="132"/>
      <c r="AK82" s="132"/>
      <c r="AL82" s="132"/>
      <c r="AM82" s="132"/>
    </row>
    <row r="83" spans="1:39" ht="14.25" hidden="1" customHeight="1">
      <c r="A83" s="362">
        <v>2024</v>
      </c>
      <c r="B83" s="133">
        <v>102493</v>
      </c>
      <c r="C83" s="132" t="s">
        <v>1604</v>
      </c>
      <c r="D83" s="132" t="s">
        <v>1605</v>
      </c>
      <c r="E83" s="132" t="s">
        <v>1606</v>
      </c>
      <c r="F83" s="132" t="s">
        <v>1607</v>
      </c>
      <c r="G83" s="132" t="s">
        <v>1608</v>
      </c>
      <c r="H83" s="132" t="s">
        <v>1609</v>
      </c>
      <c r="I83" s="132" t="s">
        <v>1610</v>
      </c>
      <c r="J83" s="132" t="s">
        <v>1611</v>
      </c>
      <c r="K83" s="132" t="s">
        <v>1612</v>
      </c>
      <c r="L83" s="132" t="s">
        <v>1613</v>
      </c>
      <c r="M83" s="132" t="s">
        <v>1614</v>
      </c>
      <c r="N83" s="132" t="s">
        <v>1615</v>
      </c>
      <c r="O83" s="132"/>
      <c r="P83" s="132"/>
      <c r="Q83" s="132"/>
      <c r="R83" s="132"/>
      <c r="S83" s="132"/>
      <c r="T83" s="132"/>
      <c r="V83" s="132"/>
      <c r="W83" s="132"/>
      <c r="X83" s="132"/>
      <c r="Y83" s="132"/>
      <c r="Z83" s="132"/>
      <c r="AA83" s="132"/>
      <c r="AB83" s="132"/>
      <c r="AC83" s="132"/>
      <c r="AD83" s="132"/>
      <c r="AE83" s="132"/>
      <c r="AF83" s="132"/>
      <c r="AG83" s="132"/>
      <c r="AH83" s="132"/>
      <c r="AI83" s="132"/>
      <c r="AJ83" s="132"/>
      <c r="AK83" s="132"/>
      <c r="AL83" s="132"/>
      <c r="AM83" s="132"/>
    </row>
    <row r="84" spans="1:39" ht="14.25" hidden="1" customHeight="1">
      <c r="A84" s="362">
        <v>2024</v>
      </c>
      <c r="B84" s="133">
        <v>102497</v>
      </c>
      <c r="C84" s="132" t="s">
        <v>1283</v>
      </c>
      <c r="D84" s="132" t="s">
        <v>1616</v>
      </c>
      <c r="E84" s="132" t="s">
        <v>1285</v>
      </c>
      <c r="F84" s="132" t="s">
        <v>1617</v>
      </c>
      <c r="G84" s="132" t="s">
        <v>1618</v>
      </c>
      <c r="H84" s="132" t="s">
        <v>1288</v>
      </c>
      <c r="I84" s="132" t="s">
        <v>1289</v>
      </c>
      <c r="J84" s="132" t="s">
        <v>1619</v>
      </c>
      <c r="K84" s="132" t="s">
        <v>1291</v>
      </c>
      <c r="L84" s="132" t="s">
        <v>1620</v>
      </c>
      <c r="M84" s="132" t="s">
        <v>1621</v>
      </c>
      <c r="N84" s="132" t="s">
        <v>1294</v>
      </c>
      <c r="O84" s="132" t="s">
        <v>1295</v>
      </c>
      <c r="P84" s="132" t="s">
        <v>1296</v>
      </c>
      <c r="Q84" s="132" t="s">
        <v>1297</v>
      </c>
      <c r="R84" s="132"/>
      <c r="S84" s="132"/>
      <c r="T84" s="132"/>
      <c r="V84" s="132"/>
      <c r="W84" s="132"/>
      <c r="X84" s="132"/>
      <c r="Y84" s="132"/>
      <c r="Z84" s="132"/>
      <c r="AA84" s="132"/>
      <c r="AB84" s="132"/>
      <c r="AC84" s="132"/>
      <c r="AD84" s="132"/>
      <c r="AE84" s="132"/>
      <c r="AF84" s="132"/>
      <c r="AG84" s="132"/>
      <c r="AH84" s="132"/>
      <c r="AI84" s="132"/>
      <c r="AJ84" s="132"/>
      <c r="AK84" s="132"/>
      <c r="AL84" s="132"/>
      <c r="AM84" s="132"/>
    </row>
    <row r="85" spans="1:39" ht="14.25" hidden="1" customHeight="1">
      <c r="A85" s="362">
        <v>2024</v>
      </c>
      <c r="B85" s="133">
        <v>102501</v>
      </c>
      <c r="C85" s="132" t="s">
        <v>1622</v>
      </c>
      <c r="D85" s="132" t="s">
        <v>1623</v>
      </c>
      <c r="E85" s="132" t="s">
        <v>1624</v>
      </c>
      <c r="F85" s="132" t="s">
        <v>1625</v>
      </c>
      <c r="G85" s="132" t="s">
        <v>1626</v>
      </c>
      <c r="H85" s="132" t="s">
        <v>1627</v>
      </c>
      <c r="I85" s="132" t="s">
        <v>1628</v>
      </c>
      <c r="J85" s="132" t="s">
        <v>1629</v>
      </c>
      <c r="K85" s="132" t="s">
        <v>1630</v>
      </c>
      <c r="L85" s="132" t="s">
        <v>1154</v>
      </c>
      <c r="M85" s="132" t="s">
        <v>1631</v>
      </c>
      <c r="N85" s="132" t="s">
        <v>1632</v>
      </c>
      <c r="O85" s="132" t="s">
        <v>1633</v>
      </c>
      <c r="P85" s="132" t="s">
        <v>1634</v>
      </c>
      <c r="Q85" s="132" t="s">
        <v>1635</v>
      </c>
      <c r="R85" s="132" t="s">
        <v>1636</v>
      </c>
      <c r="S85" s="132"/>
      <c r="T85" s="132"/>
      <c r="V85" s="132"/>
      <c r="W85" s="132"/>
      <c r="X85" s="132"/>
      <c r="Y85" s="132"/>
      <c r="Z85" s="132"/>
      <c r="AA85" s="132"/>
      <c r="AB85" s="132"/>
      <c r="AC85" s="132"/>
      <c r="AD85" s="132"/>
      <c r="AE85" s="132"/>
      <c r="AF85" s="132"/>
      <c r="AG85" s="132"/>
      <c r="AH85" s="132"/>
      <c r="AI85" s="132"/>
      <c r="AJ85" s="132"/>
      <c r="AK85" s="132"/>
      <c r="AL85" s="132"/>
      <c r="AM85" s="132"/>
    </row>
    <row r="86" spans="1:39" ht="14.25" hidden="1" customHeight="1">
      <c r="A86" s="362">
        <v>2024</v>
      </c>
      <c r="B86" s="133">
        <v>102504</v>
      </c>
      <c r="C86" s="132" t="s">
        <v>1637</v>
      </c>
      <c r="D86" s="132" t="s">
        <v>1638</v>
      </c>
      <c r="E86" s="132" t="s">
        <v>1639</v>
      </c>
      <c r="F86" s="132" t="s">
        <v>1640</v>
      </c>
      <c r="G86" s="132" t="s">
        <v>1641</v>
      </c>
      <c r="H86" s="132" t="s">
        <v>1438</v>
      </c>
      <c r="I86" s="132" t="s">
        <v>1458</v>
      </c>
      <c r="J86" s="132" t="s">
        <v>1642</v>
      </c>
      <c r="K86" s="132"/>
      <c r="L86" s="132"/>
      <c r="M86" s="132"/>
      <c r="N86" s="132"/>
      <c r="O86" s="132"/>
      <c r="P86" s="132"/>
      <c r="Q86" s="132"/>
      <c r="R86" s="132"/>
      <c r="S86" s="132"/>
      <c r="T86" s="132"/>
      <c r="V86" s="132"/>
      <c r="W86" s="132"/>
      <c r="X86" s="132"/>
      <c r="Y86" s="132"/>
      <c r="Z86" s="132"/>
      <c r="AA86" s="132"/>
      <c r="AB86" s="132"/>
      <c r="AC86" s="132"/>
      <c r="AD86" s="132"/>
      <c r="AE86" s="132"/>
      <c r="AF86" s="132"/>
      <c r="AG86" s="132"/>
      <c r="AH86" s="132"/>
      <c r="AI86" s="132"/>
      <c r="AJ86" s="132"/>
      <c r="AK86" s="132"/>
      <c r="AL86" s="132"/>
      <c r="AM86" s="132"/>
    </row>
    <row r="87" spans="1:39" ht="14.25" hidden="1" customHeight="1">
      <c r="A87" s="362">
        <v>2024</v>
      </c>
      <c r="B87" s="133">
        <v>102506</v>
      </c>
      <c r="C87" s="132" t="s">
        <v>1643</v>
      </c>
      <c r="D87" s="132" t="s">
        <v>1644</v>
      </c>
      <c r="E87" s="132" t="s">
        <v>1645</v>
      </c>
      <c r="F87" s="132" t="s">
        <v>1646</v>
      </c>
      <c r="G87" s="132" t="s">
        <v>1647</v>
      </c>
      <c r="H87" s="132" t="s">
        <v>1648</v>
      </c>
      <c r="I87" s="132" t="s">
        <v>1649</v>
      </c>
      <c r="J87" s="132" t="s">
        <v>1650</v>
      </c>
      <c r="K87" s="132" t="s">
        <v>1651</v>
      </c>
      <c r="L87" s="132"/>
      <c r="M87" s="132"/>
      <c r="N87" s="132"/>
      <c r="O87" s="132"/>
      <c r="P87" s="132"/>
      <c r="Q87" s="132"/>
      <c r="R87" s="132"/>
      <c r="S87" s="132"/>
      <c r="T87" s="132"/>
      <c r="V87" s="132"/>
      <c r="W87" s="132"/>
      <c r="X87" s="132"/>
      <c r="Y87" s="132"/>
      <c r="Z87" s="132"/>
      <c r="AA87" s="132"/>
      <c r="AB87" s="132"/>
      <c r="AC87" s="132"/>
      <c r="AD87" s="132"/>
      <c r="AE87" s="132"/>
      <c r="AF87" s="132"/>
      <c r="AG87" s="132"/>
      <c r="AH87" s="132"/>
      <c r="AI87" s="132"/>
      <c r="AJ87" s="132"/>
      <c r="AK87" s="132"/>
      <c r="AL87" s="132"/>
      <c r="AM87" s="132"/>
    </row>
    <row r="88" spans="1:39" ht="14.25" hidden="1" customHeight="1">
      <c r="A88" s="362">
        <v>2024</v>
      </c>
      <c r="B88" s="133">
        <v>102507</v>
      </c>
      <c r="C88" s="132" t="s">
        <v>1652</v>
      </c>
      <c r="D88" s="132" t="s">
        <v>1653</v>
      </c>
      <c r="E88" s="132" t="s">
        <v>1654</v>
      </c>
      <c r="F88" s="132" t="s">
        <v>1655</v>
      </c>
      <c r="G88" s="132" t="s">
        <v>1656</v>
      </c>
      <c r="H88" s="132" t="s">
        <v>1602</v>
      </c>
      <c r="I88" s="132" t="s">
        <v>1657</v>
      </c>
      <c r="J88" s="132" t="s">
        <v>1658</v>
      </c>
      <c r="K88" s="132" t="s">
        <v>1659</v>
      </c>
      <c r="L88" s="132" t="s">
        <v>1660</v>
      </c>
      <c r="M88" s="132" t="s">
        <v>1661</v>
      </c>
      <c r="N88" s="132" t="s">
        <v>1662</v>
      </c>
      <c r="O88" s="132" t="s">
        <v>1472</v>
      </c>
      <c r="P88" s="132" t="s">
        <v>1473</v>
      </c>
      <c r="Q88" s="132" t="s">
        <v>1663</v>
      </c>
      <c r="R88" s="132"/>
      <c r="S88" s="132"/>
      <c r="T88" s="132"/>
      <c r="V88" s="132"/>
      <c r="W88" s="132"/>
      <c r="X88" s="132"/>
      <c r="Y88" s="132"/>
      <c r="Z88" s="132"/>
      <c r="AA88" s="132"/>
      <c r="AB88" s="132"/>
      <c r="AC88" s="132"/>
      <c r="AD88" s="132"/>
      <c r="AE88" s="132"/>
      <c r="AF88" s="132"/>
      <c r="AG88" s="132"/>
      <c r="AH88" s="132"/>
      <c r="AI88" s="132"/>
      <c r="AJ88" s="132"/>
      <c r="AK88" s="132"/>
      <c r="AL88" s="132"/>
      <c r="AM88" s="132"/>
    </row>
    <row r="89" spans="1:39" ht="14.25" hidden="1" customHeight="1">
      <c r="A89" s="362">
        <v>2024</v>
      </c>
      <c r="B89" s="133">
        <v>102509</v>
      </c>
      <c r="C89" s="132" t="s">
        <v>1664</v>
      </c>
      <c r="D89" s="132" t="s">
        <v>1665</v>
      </c>
      <c r="E89" s="132" t="s">
        <v>1666</v>
      </c>
      <c r="F89" s="132" t="s">
        <v>1667</v>
      </c>
      <c r="G89" s="132" t="s">
        <v>1668</v>
      </c>
      <c r="H89" s="132" t="s">
        <v>1669</v>
      </c>
      <c r="I89" s="132" t="s">
        <v>1670</v>
      </c>
      <c r="J89" s="132" t="s">
        <v>1671</v>
      </c>
      <c r="K89" s="132" t="s">
        <v>1672</v>
      </c>
      <c r="L89" s="132" t="s">
        <v>1673</v>
      </c>
      <c r="M89" s="132" t="s">
        <v>1674</v>
      </c>
      <c r="N89" s="132"/>
      <c r="O89" s="132"/>
      <c r="P89" s="132"/>
      <c r="Q89" s="132"/>
      <c r="R89" s="132"/>
      <c r="S89" s="132"/>
      <c r="T89" s="132"/>
      <c r="V89" s="132"/>
      <c r="W89" s="132"/>
      <c r="X89" s="132"/>
      <c r="Y89" s="132"/>
      <c r="Z89" s="132"/>
      <c r="AA89" s="132"/>
      <c r="AB89" s="132"/>
      <c r="AC89" s="132"/>
      <c r="AD89" s="132"/>
      <c r="AE89" s="132"/>
      <c r="AF89" s="132"/>
      <c r="AG89" s="132"/>
      <c r="AH89" s="132"/>
      <c r="AI89" s="132"/>
      <c r="AJ89" s="132"/>
      <c r="AK89" s="132"/>
      <c r="AL89" s="132"/>
      <c r="AM89" s="132"/>
    </row>
    <row r="90" spans="1:39" ht="14.25" hidden="1" customHeight="1">
      <c r="A90" s="362">
        <v>2024</v>
      </c>
      <c r="B90" s="133">
        <v>102511</v>
      </c>
      <c r="C90" s="132" t="s">
        <v>1675</v>
      </c>
      <c r="D90" s="132" t="s">
        <v>1676</v>
      </c>
      <c r="E90" s="132" t="s">
        <v>1677</v>
      </c>
      <c r="F90" s="132" t="s">
        <v>1678</v>
      </c>
      <c r="G90" s="132" t="s">
        <v>1679</v>
      </c>
      <c r="H90" s="132" t="s">
        <v>1680</v>
      </c>
      <c r="I90" s="132" t="s">
        <v>1681</v>
      </c>
      <c r="J90" s="132" t="s">
        <v>1682</v>
      </c>
      <c r="K90" s="132" t="s">
        <v>1144</v>
      </c>
      <c r="L90" s="132"/>
      <c r="M90" s="132"/>
      <c r="N90" s="132"/>
      <c r="O90" s="132"/>
      <c r="P90" s="132"/>
      <c r="Q90" s="132"/>
      <c r="R90" s="132"/>
      <c r="S90" s="132"/>
      <c r="T90" s="132"/>
      <c r="V90" s="132"/>
      <c r="W90" s="132"/>
      <c r="X90" s="132"/>
      <c r="Y90" s="132"/>
      <c r="Z90" s="132"/>
      <c r="AA90" s="132"/>
      <c r="AB90" s="132"/>
      <c r="AC90" s="132"/>
      <c r="AD90" s="132"/>
      <c r="AE90" s="132"/>
      <c r="AF90" s="132"/>
      <c r="AG90" s="132"/>
      <c r="AH90" s="132"/>
      <c r="AI90" s="132"/>
      <c r="AJ90" s="132"/>
      <c r="AK90" s="132"/>
      <c r="AL90" s="132"/>
      <c r="AM90" s="132"/>
    </row>
    <row r="91" spans="1:39" ht="14.25" hidden="1" customHeight="1">
      <c r="A91" s="362">
        <v>2024</v>
      </c>
      <c r="B91" s="133">
        <v>102513</v>
      </c>
      <c r="C91" s="132" t="s">
        <v>1683</v>
      </c>
      <c r="D91" s="132" t="s">
        <v>1684</v>
      </c>
      <c r="E91" s="132" t="s">
        <v>1685</v>
      </c>
      <c r="F91" s="132" t="s">
        <v>1686</v>
      </c>
      <c r="G91" s="132" t="s">
        <v>1687</v>
      </c>
      <c r="H91" s="132" t="s">
        <v>1688</v>
      </c>
      <c r="I91" s="132"/>
      <c r="J91" s="132"/>
      <c r="K91" s="132"/>
      <c r="L91" s="132"/>
      <c r="M91" s="132"/>
      <c r="N91" s="132"/>
      <c r="O91" s="132"/>
      <c r="P91" s="132"/>
      <c r="Q91" s="132"/>
      <c r="R91" s="132"/>
      <c r="S91" s="132"/>
      <c r="T91" s="132"/>
      <c r="V91" s="132"/>
      <c r="W91" s="132"/>
      <c r="X91" s="132"/>
      <c r="Y91" s="132"/>
      <c r="Z91" s="132"/>
      <c r="AA91" s="132"/>
      <c r="AB91" s="132"/>
      <c r="AC91" s="132"/>
      <c r="AD91" s="132"/>
      <c r="AE91" s="132"/>
      <c r="AF91" s="132"/>
      <c r="AG91" s="132"/>
      <c r="AH91" s="132"/>
      <c r="AI91" s="132"/>
      <c r="AJ91" s="132"/>
      <c r="AK91" s="132"/>
      <c r="AL91" s="132"/>
      <c r="AM91" s="132"/>
    </row>
    <row r="92" spans="1:39" ht="14.25" hidden="1" customHeight="1">
      <c r="A92" s="362">
        <v>2024</v>
      </c>
      <c r="B92" s="133">
        <v>102514</v>
      </c>
      <c r="C92" s="132" t="s">
        <v>1643</v>
      </c>
      <c r="D92" s="132" t="s">
        <v>1644</v>
      </c>
      <c r="E92" s="132" t="s">
        <v>1645</v>
      </c>
      <c r="F92" s="132" t="s">
        <v>1646</v>
      </c>
      <c r="G92" s="132" t="s">
        <v>1689</v>
      </c>
      <c r="H92" s="132" t="s">
        <v>1648</v>
      </c>
      <c r="I92" s="132" t="s">
        <v>1649</v>
      </c>
      <c r="J92" s="132" t="s">
        <v>1650</v>
      </c>
      <c r="K92" s="132" t="s">
        <v>1651</v>
      </c>
      <c r="L92" s="132"/>
      <c r="M92" s="132"/>
      <c r="N92" s="132"/>
      <c r="O92" s="132"/>
      <c r="P92" s="132"/>
      <c r="Q92" s="132"/>
      <c r="R92" s="132"/>
      <c r="S92" s="132"/>
      <c r="T92" s="132"/>
      <c r="V92" s="132"/>
      <c r="W92" s="132"/>
      <c r="X92" s="132"/>
      <c r="Y92" s="132"/>
      <c r="Z92" s="132"/>
      <c r="AA92" s="132"/>
      <c r="AB92" s="132"/>
      <c r="AC92" s="132"/>
      <c r="AD92" s="132"/>
      <c r="AE92" s="132"/>
      <c r="AF92" s="132"/>
      <c r="AG92" s="132"/>
      <c r="AH92" s="132"/>
      <c r="AI92" s="132"/>
      <c r="AJ92" s="132"/>
      <c r="AK92" s="132"/>
      <c r="AL92" s="132"/>
      <c r="AM92" s="132"/>
    </row>
    <row r="93" spans="1:39" ht="14.25" hidden="1" customHeight="1">
      <c r="A93" s="362">
        <v>2024</v>
      </c>
      <c r="B93" s="133">
        <v>102515</v>
      </c>
      <c r="C93" s="132" t="s">
        <v>1637</v>
      </c>
      <c r="D93" s="132" t="s">
        <v>1638</v>
      </c>
      <c r="E93" s="132" t="s">
        <v>1639</v>
      </c>
      <c r="F93" s="132" t="s">
        <v>1640</v>
      </c>
      <c r="G93" s="132" t="s">
        <v>1641</v>
      </c>
      <c r="H93" s="132" t="s">
        <v>1438</v>
      </c>
      <c r="I93" s="132" t="s">
        <v>1458</v>
      </c>
      <c r="J93" s="132" t="s">
        <v>1642</v>
      </c>
      <c r="K93" s="132"/>
      <c r="L93" s="132"/>
      <c r="M93" s="132"/>
      <c r="N93" s="132"/>
      <c r="O93" s="132"/>
      <c r="P93" s="132"/>
      <c r="Q93" s="132"/>
      <c r="R93" s="132"/>
      <c r="S93" s="132"/>
      <c r="T93" s="132"/>
      <c r="V93" s="132"/>
      <c r="W93" s="132"/>
      <c r="X93" s="132"/>
      <c r="Y93" s="132"/>
      <c r="Z93" s="132"/>
      <c r="AA93" s="132"/>
      <c r="AB93" s="132"/>
      <c r="AC93" s="132"/>
      <c r="AD93" s="132"/>
      <c r="AE93" s="132"/>
      <c r="AF93" s="132"/>
      <c r="AG93" s="132"/>
      <c r="AH93" s="132"/>
      <c r="AI93" s="132"/>
      <c r="AJ93" s="132"/>
      <c r="AK93" s="132"/>
      <c r="AL93" s="132"/>
      <c r="AM93" s="132"/>
    </row>
    <row r="94" spans="1:39" ht="14.25" hidden="1" customHeight="1">
      <c r="A94" s="362">
        <v>2024</v>
      </c>
      <c r="B94" s="133">
        <v>102516</v>
      </c>
      <c r="C94" s="132" t="s">
        <v>1690</v>
      </c>
      <c r="D94" s="132" t="s">
        <v>1691</v>
      </c>
      <c r="E94" s="132" t="s">
        <v>1692</v>
      </c>
      <c r="F94" s="132" t="s">
        <v>1693</v>
      </c>
      <c r="G94" s="132" t="s">
        <v>1694</v>
      </c>
      <c r="H94" s="132" t="s">
        <v>1695</v>
      </c>
      <c r="I94" s="132" t="s">
        <v>1696</v>
      </c>
      <c r="J94" s="132" t="s">
        <v>1697</v>
      </c>
      <c r="K94" s="132" t="s">
        <v>1651</v>
      </c>
      <c r="L94" s="132"/>
      <c r="M94" s="132"/>
      <c r="N94" s="132"/>
      <c r="O94" s="132"/>
      <c r="P94" s="132"/>
      <c r="Q94" s="132"/>
      <c r="R94" s="132"/>
      <c r="S94" s="132"/>
      <c r="T94" s="132"/>
      <c r="V94" s="132"/>
      <c r="W94" s="132"/>
      <c r="X94" s="132"/>
      <c r="Y94" s="132"/>
      <c r="Z94" s="132"/>
      <c r="AA94" s="132"/>
      <c r="AB94" s="132"/>
      <c r="AC94" s="132"/>
      <c r="AD94" s="132"/>
      <c r="AE94" s="132"/>
      <c r="AF94" s="132"/>
      <c r="AG94" s="132"/>
      <c r="AH94" s="132"/>
      <c r="AI94" s="132"/>
      <c r="AJ94" s="132"/>
      <c r="AK94" s="132"/>
      <c r="AL94" s="132"/>
      <c r="AM94" s="132"/>
    </row>
    <row r="95" spans="1:39" ht="14.25" hidden="1" customHeight="1">
      <c r="A95" s="362">
        <v>2024</v>
      </c>
      <c r="B95" s="133">
        <v>102517</v>
      </c>
      <c r="C95" s="132" t="s">
        <v>1227</v>
      </c>
      <c r="D95" s="132" t="s">
        <v>1228</v>
      </c>
      <c r="E95" s="132" t="s">
        <v>1229</v>
      </c>
      <c r="F95" s="132" t="s">
        <v>1230</v>
      </c>
      <c r="G95" s="132" t="s">
        <v>1698</v>
      </c>
      <c r="H95" s="132" t="s">
        <v>1232</v>
      </c>
      <c r="I95" s="132" t="s">
        <v>1233</v>
      </c>
      <c r="J95" s="132" t="s">
        <v>1234</v>
      </c>
      <c r="K95" s="132" t="s">
        <v>1235</v>
      </c>
      <c r="L95" s="132" t="s">
        <v>1236</v>
      </c>
      <c r="M95" s="132" t="s">
        <v>1237</v>
      </c>
      <c r="N95" s="132" t="s">
        <v>1238</v>
      </c>
      <c r="O95" s="132"/>
      <c r="P95" s="132"/>
      <c r="Q95" s="132"/>
      <c r="R95" s="132"/>
      <c r="S95" s="132"/>
      <c r="T95" s="132"/>
      <c r="V95" s="132"/>
      <c r="W95" s="132"/>
      <c r="X95" s="132"/>
      <c r="Y95" s="132"/>
      <c r="Z95" s="132"/>
      <c r="AA95" s="132"/>
      <c r="AB95" s="132"/>
      <c r="AC95" s="132"/>
      <c r="AD95" s="132"/>
      <c r="AE95" s="132"/>
      <c r="AF95" s="132"/>
      <c r="AG95" s="132"/>
      <c r="AH95" s="132"/>
      <c r="AI95" s="132"/>
      <c r="AJ95" s="132"/>
      <c r="AK95" s="132"/>
      <c r="AL95" s="132"/>
      <c r="AM95" s="132"/>
    </row>
    <row r="96" spans="1:39" ht="14.25" hidden="1" customHeight="1">
      <c r="A96" s="362">
        <v>2024</v>
      </c>
      <c r="B96" s="133">
        <v>102518</v>
      </c>
      <c r="C96" s="132" t="s">
        <v>1683</v>
      </c>
      <c r="D96" s="132" t="s">
        <v>1684</v>
      </c>
      <c r="E96" s="132" t="s">
        <v>1685</v>
      </c>
      <c r="F96" s="132" t="s">
        <v>1686</v>
      </c>
      <c r="G96" s="132" t="s">
        <v>1687</v>
      </c>
      <c r="H96" s="132" t="s">
        <v>1688</v>
      </c>
      <c r="I96" s="132"/>
      <c r="J96" s="132"/>
      <c r="K96" s="132"/>
      <c r="L96" s="132"/>
      <c r="M96" s="132"/>
      <c r="N96" s="132"/>
      <c r="O96" s="132"/>
      <c r="P96" s="132"/>
      <c r="Q96" s="132"/>
      <c r="R96" s="132"/>
      <c r="S96" s="132"/>
      <c r="T96" s="132"/>
      <c r="V96" s="132"/>
      <c r="W96" s="132"/>
      <c r="X96" s="132"/>
      <c r="Y96" s="132"/>
      <c r="Z96" s="132"/>
      <c r="AA96" s="132"/>
      <c r="AB96" s="132"/>
      <c r="AC96" s="132"/>
      <c r="AD96" s="132"/>
      <c r="AE96" s="132"/>
      <c r="AF96" s="132"/>
      <c r="AG96" s="132"/>
      <c r="AH96" s="132"/>
      <c r="AI96" s="132"/>
      <c r="AJ96" s="132"/>
      <c r="AK96" s="132"/>
      <c r="AL96" s="132"/>
      <c r="AM96" s="132"/>
    </row>
    <row r="97" spans="1:39" ht="14.25" hidden="1" customHeight="1">
      <c r="A97" s="362">
        <v>2024</v>
      </c>
      <c r="B97" s="133">
        <v>102520</v>
      </c>
      <c r="C97" s="132" t="s">
        <v>1699</v>
      </c>
      <c r="D97" s="132" t="s">
        <v>1700</v>
      </c>
      <c r="E97" s="132" t="s">
        <v>1701</v>
      </c>
      <c r="F97" s="132" t="s">
        <v>1702</v>
      </c>
      <c r="G97" s="132" t="s">
        <v>1703</v>
      </c>
      <c r="H97" s="132" t="s">
        <v>1704</v>
      </c>
      <c r="I97" s="132" t="s">
        <v>1705</v>
      </c>
      <c r="J97" s="132" t="s">
        <v>1706</v>
      </c>
      <c r="K97" s="132" t="s">
        <v>1707</v>
      </c>
      <c r="L97" s="132" t="s">
        <v>1708</v>
      </c>
      <c r="M97" s="132" t="s">
        <v>1709</v>
      </c>
      <c r="N97" s="132"/>
      <c r="O97" s="132"/>
      <c r="P97" s="132"/>
      <c r="Q97" s="132"/>
      <c r="R97" s="132"/>
      <c r="S97" s="132"/>
      <c r="T97" s="132"/>
      <c r="V97" s="132"/>
      <c r="W97" s="132"/>
      <c r="X97" s="132"/>
      <c r="Y97" s="132"/>
      <c r="Z97" s="132"/>
      <c r="AA97" s="132"/>
      <c r="AB97" s="132"/>
      <c r="AC97" s="132"/>
      <c r="AD97" s="132"/>
      <c r="AE97" s="132"/>
      <c r="AF97" s="132"/>
      <c r="AG97" s="132"/>
      <c r="AH97" s="132"/>
      <c r="AI97" s="132"/>
      <c r="AJ97" s="132"/>
      <c r="AK97" s="132"/>
      <c r="AL97" s="132"/>
      <c r="AM97" s="132"/>
    </row>
    <row r="98" spans="1:39" ht="14.25" hidden="1" customHeight="1">
      <c r="A98" s="362">
        <v>2024</v>
      </c>
      <c r="B98" s="133">
        <v>102521</v>
      </c>
      <c r="C98" s="132" t="s">
        <v>1710</v>
      </c>
      <c r="D98" s="132" t="s">
        <v>1711</v>
      </c>
      <c r="E98" s="132" t="s">
        <v>1712</v>
      </c>
      <c r="F98" s="132" t="s">
        <v>1713</v>
      </c>
      <c r="G98" s="132" t="s">
        <v>1714</v>
      </c>
      <c r="H98" s="132" t="s">
        <v>1627</v>
      </c>
      <c r="I98" s="132" t="s">
        <v>1715</v>
      </c>
      <c r="J98" s="132" t="s">
        <v>1716</v>
      </c>
      <c r="K98" s="132" t="s">
        <v>1717</v>
      </c>
      <c r="L98" s="132" t="s">
        <v>1718</v>
      </c>
      <c r="M98" s="132" t="s">
        <v>1719</v>
      </c>
      <c r="N98" s="132" t="s">
        <v>1720</v>
      </c>
      <c r="O98" s="132" t="s">
        <v>1721</v>
      </c>
      <c r="P98" s="132" t="s">
        <v>1722</v>
      </c>
      <c r="Q98" s="132" t="s">
        <v>1723</v>
      </c>
      <c r="R98" s="132" t="s">
        <v>1636</v>
      </c>
      <c r="S98" s="132"/>
      <c r="T98" s="132"/>
      <c r="V98" s="132"/>
      <c r="W98" s="132"/>
      <c r="X98" s="132"/>
      <c r="Y98" s="132"/>
      <c r="Z98" s="132"/>
      <c r="AA98" s="132"/>
      <c r="AB98" s="132"/>
      <c r="AC98" s="132"/>
      <c r="AD98" s="132"/>
      <c r="AE98" s="132"/>
      <c r="AF98" s="132"/>
      <c r="AG98" s="132"/>
      <c r="AH98" s="132"/>
      <c r="AI98" s="132"/>
      <c r="AJ98" s="132"/>
      <c r="AK98" s="132"/>
      <c r="AL98" s="132"/>
      <c r="AM98" s="132"/>
    </row>
    <row r="99" spans="1:39" ht="14.25" hidden="1" customHeight="1">
      <c r="A99" s="362">
        <v>2024</v>
      </c>
      <c r="B99" s="133">
        <v>102522</v>
      </c>
      <c r="C99" s="132" t="s">
        <v>1724</v>
      </c>
      <c r="D99" s="132" t="s">
        <v>1725</v>
      </c>
      <c r="E99" s="132" t="s">
        <v>1726</v>
      </c>
      <c r="F99" s="132" t="s">
        <v>1727</v>
      </c>
      <c r="G99" s="132" t="s">
        <v>1698</v>
      </c>
      <c r="H99" s="132" t="s">
        <v>1728</v>
      </c>
      <c r="I99" s="132" t="s">
        <v>1729</v>
      </c>
      <c r="J99" s="132" t="s">
        <v>1730</v>
      </c>
      <c r="K99" s="132" t="s">
        <v>1731</v>
      </c>
      <c r="L99" s="132" t="s">
        <v>1732</v>
      </c>
      <c r="M99" s="132" t="s">
        <v>1733</v>
      </c>
      <c r="N99" s="132" t="s">
        <v>1238</v>
      </c>
      <c r="O99" s="132"/>
      <c r="P99" s="132"/>
      <c r="Q99" s="132"/>
      <c r="R99" s="132"/>
      <c r="S99" s="132"/>
      <c r="T99" s="132"/>
      <c r="V99" s="132"/>
      <c r="W99" s="132"/>
      <c r="X99" s="132"/>
      <c r="Y99" s="132"/>
      <c r="Z99" s="132"/>
      <c r="AA99" s="132"/>
      <c r="AB99" s="132"/>
      <c r="AC99" s="132"/>
      <c r="AD99" s="132"/>
      <c r="AE99" s="132"/>
      <c r="AF99" s="132"/>
      <c r="AG99" s="132"/>
      <c r="AH99" s="132"/>
      <c r="AI99" s="132"/>
      <c r="AJ99" s="132"/>
      <c r="AK99" s="132"/>
      <c r="AL99" s="132"/>
      <c r="AM99" s="132"/>
    </row>
    <row r="100" spans="1:39" ht="14.25" hidden="1" customHeight="1">
      <c r="A100" s="362">
        <v>2024</v>
      </c>
      <c r="B100" s="133">
        <v>102523</v>
      </c>
      <c r="C100" s="132" t="s">
        <v>1622</v>
      </c>
      <c r="D100" s="132" t="s">
        <v>1623</v>
      </c>
      <c r="E100" s="132" t="s">
        <v>1624</v>
      </c>
      <c r="F100" s="132" t="s">
        <v>1625</v>
      </c>
      <c r="G100" s="132" t="s">
        <v>1626</v>
      </c>
      <c r="H100" s="132" t="s">
        <v>1734</v>
      </c>
      <c r="I100" s="132" t="s">
        <v>1735</v>
      </c>
      <c r="J100" s="132" t="s">
        <v>1629</v>
      </c>
      <c r="K100" s="132" t="s">
        <v>1630</v>
      </c>
      <c r="L100" s="132" t="s">
        <v>1154</v>
      </c>
      <c r="M100" s="132" t="s">
        <v>1631</v>
      </c>
      <c r="N100" s="132" t="s">
        <v>1632</v>
      </c>
      <c r="O100" s="132" t="s">
        <v>1633</v>
      </c>
      <c r="P100" s="132" t="s">
        <v>1634</v>
      </c>
      <c r="Q100" s="132" t="s">
        <v>1635</v>
      </c>
      <c r="R100" s="132" t="s">
        <v>1736</v>
      </c>
      <c r="S100" s="132"/>
      <c r="T100" s="132"/>
      <c r="V100" s="132"/>
      <c r="W100" s="132"/>
      <c r="X100" s="132"/>
      <c r="Y100" s="132"/>
      <c r="Z100" s="132"/>
      <c r="AA100" s="132"/>
      <c r="AB100" s="132"/>
      <c r="AC100" s="132"/>
      <c r="AD100" s="132"/>
      <c r="AE100" s="132"/>
      <c r="AF100" s="132"/>
      <c r="AG100" s="132"/>
      <c r="AH100" s="132"/>
      <c r="AI100" s="132"/>
      <c r="AJ100" s="132"/>
      <c r="AK100" s="132"/>
      <c r="AL100" s="132"/>
      <c r="AM100" s="132"/>
    </row>
    <row r="101" spans="1:39" ht="14.25" hidden="1" customHeight="1">
      <c r="A101" s="362">
        <v>2024</v>
      </c>
      <c r="B101" s="133">
        <v>102525</v>
      </c>
      <c r="C101" s="132" t="s">
        <v>1737</v>
      </c>
      <c r="D101" s="132" t="s">
        <v>1738</v>
      </c>
      <c r="E101" s="132" t="s">
        <v>1739</v>
      </c>
      <c r="F101" s="132" t="s">
        <v>1740</v>
      </c>
      <c r="G101" s="132" t="s">
        <v>1741</v>
      </c>
      <c r="H101" s="132" t="s">
        <v>1742</v>
      </c>
      <c r="I101" s="132" t="s">
        <v>1743</v>
      </c>
      <c r="J101" s="132" t="s">
        <v>1744</v>
      </c>
      <c r="K101" s="132" t="s">
        <v>1745</v>
      </c>
      <c r="L101" s="132" t="s">
        <v>1746</v>
      </c>
      <c r="M101" s="132" t="s">
        <v>1747</v>
      </c>
      <c r="N101" s="132" t="s">
        <v>1748</v>
      </c>
      <c r="O101" s="132" t="s">
        <v>1749</v>
      </c>
      <c r="P101" s="132" t="s">
        <v>1750</v>
      </c>
      <c r="Q101" s="132"/>
      <c r="R101" s="132"/>
      <c r="S101" s="132"/>
      <c r="T101" s="132"/>
      <c r="V101" s="132"/>
      <c r="W101" s="132"/>
      <c r="X101" s="132"/>
      <c r="Y101" s="132"/>
      <c r="Z101" s="132"/>
      <c r="AA101" s="132"/>
      <c r="AB101" s="132"/>
      <c r="AC101" s="132"/>
      <c r="AD101" s="132"/>
      <c r="AE101" s="132"/>
      <c r="AF101" s="132"/>
      <c r="AG101" s="132"/>
      <c r="AH101" s="132"/>
      <c r="AI101" s="132"/>
      <c r="AJ101" s="132"/>
      <c r="AK101" s="132"/>
      <c r="AL101" s="132"/>
      <c r="AM101" s="132"/>
    </row>
    <row r="102" spans="1:39" ht="14.25" hidden="1" customHeight="1">
      <c r="A102" s="362">
        <v>2024</v>
      </c>
      <c r="B102" s="133">
        <v>102527</v>
      </c>
      <c r="C102" s="132" t="s">
        <v>1710</v>
      </c>
      <c r="D102" s="132" t="s">
        <v>1711</v>
      </c>
      <c r="E102" s="132" t="s">
        <v>1712</v>
      </c>
      <c r="F102" s="132" t="s">
        <v>1713</v>
      </c>
      <c r="G102" s="132" t="s">
        <v>1714</v>
      </c>
      <c r="H102" s="132" t="s">
        <v>1627</v>
      </c>
      <c r="I102" s="132" t="s">
        <v>1715</v>
      </c>
      <c r="J102" s="132" t="s">
        <v>1716</v>
      </c>
      <c r="K102" s="132" t="s">
        <v>1717</v>
      </c>
      <c r="L102" s="132" t="s">
        <v>1718</v>
      </c>
      <c r="M102" s="132" t="s">
        <v>1719</v>
      </c>
      <c r="N102" s="132" t="s">
        <v>1720</v>
      </c>
      <c r="O102" s="132" t="s">
        <v>1721</v>
      </c>
      <c r="P102" s="132" t="s">
        <v>1722</v>
      </c>
      <c r="Q102" s="132" t="s">
        <v>1723</v>
      </c>
      <c r="R102" s="132" t="s">
        <v>1736</v>
      </c>
      <c r="S102" s="132"/>
      <c r="T102" s="132"/>
      <c r="V102" s="132"/>
      <c r="W102" s="132"/>
      <c r="X102" s="132"/>
      <c r="Y102" s="132"/>
      <c r="Z102" s="132"/>
      <c r="AA102" s="132"/>
      <c r="AB102" s="132"/>
      <c r="AC102" s="132"/>
      <c r="AD102" s="132"/>
      <c r="AE102" s="132"/>
      <c r="AF102" s="132"/>
      <c r="AG102" s="132"/>
      <c r="AH102" s="132"/>
      <c r="AI102" s="132"/>
      <c r="AJ102" s="132"/>
      <c r="AK102" s="132"/>
      <c r="AL102" s="132"/>
      <c r="AM102" s="132"/>
    </row>
    <row r="103" spans="1:39" ht="14.25" hidden="1" customHeight="1">
      <c r="A103" s="362">
        <v>2024</v>
      </c>
      <c r="B103" s="133">
        <v>102605</v>
      </c>
      <c r="C103" s="132" t="s">
        <v>1751</v>
      </c>
      <c r="D103" s="132" t="s">
        <v>1752</v>
      </c>
      <c r="E103" s="132" t="s">
        <v>1753</v>
      </c>
      <c r="F103" s="132" t="s">
        <v>1754</v>
      </c>
      <c r="G103" s="132" t="s">
        <v>1755</v>
      </c>
      <c r="H103" s="132" t="s">
        <v>1756</v>
      </c>
      <c r="I103" s="132" t="s">
        <v>1757</v>
      </c>
      <c r="J103" s="132" t="s">
        <v>1758</v>
      </c>
      <c r="K103" s="132"/>
      <c r="L103" s="132"/>
      <c r="M103" s="132"/>
      <c r="N103" s="132"/>
      <c r="O103" s="132"/>
      <c r="P103" s="132"/>
      <c r="Q103" s="132"/>
      <c r="R103" s="132"/>
      <c r="S103" s="132"/>
      <c r="T103" s="132"/>
      <c r="V103" s="132"/>
      <c r="W103" s="132"/>
      <c r="X103" s="132"/>
      <c r="Y103" s="132"/>
      <c r="Z103" s="132"/>
      <c r="AA103" s="132"/>
      <c r="AB103" s="132"/>
      <c r="AC103" s="132"/>
      <c r="AD103" s="132"/>
      <c r="AE103" s="132"/>
      <c r="AF103" s="132"/>
      <c r="AG103" s="132"/>
      <c r="AH103" s="132"/>
      <c r="AI103" s="132"/>
      <c r="AJ103" s="132"/>
      <c r="AK103" s="132"/>
      <c r="AL103" s="132"/>
      <c r="AM103" s="132"/>
    </row>
    <row r="104" spans="1:39" ht="14.25" hidden="1" customHeight="1">
      <c r="A104" s="362">
        <v>2024</v>
      </c>
      <c r="B104" s="133">
        <v>102614</v>
      </c>
      <c r="C104" s="132" t="s">
        <v>1214</v>
      </c>
      <c r="D104" s="132" t="s">
        <v>1215</v>
      </c>
      <c r="E104" s="132" t="s">
        <v>1216</v>
      </c>
      <c r="F104" s="132" t="s">
        <v>1217</v>
      </c>
      <c r="G104" s="132" t="s">
        <v>1218</v>
      </c>
      <c r="H104" s="132" t="s">
        <v>1219</v>
      </c>
      <c r="I104" s="132" t="s">
        <v>1220</v>
      </c>
      <c r="J104" s="132"/>
      <c r="K104" s="132"/>
      <c r="L104" s="132"/>
      <c r="M104" s="132"/>
      <c r="N104" s="132"/>
      <c r="O104" s="132"/>
      <c r="P104" s="132"/>
      <c r="Q104" s="132"/>
      <c r="R104" s="132"/>
      <c r="S104" s="132"/>
      <c r="T104" s="132"/>
      <c r="V104" s="132"/>
      <c r="W104" s="132"/>
      <c r="X104" s="132"/>
      <c r="Y104" s="132"/>
      <c r="Z104" s="132"/>
      <c r="AA104" s="132"/>
      <c r="AB104" s="132"/>
      <c r="AC104" s="132"/>
      <c r="AD104" s="132"/>
      <c r="AE104" s="132"/>
      <c r="AF104" s="132"/>
      <c r="AG104" s="132"/>
      <c r="AH104" s="132"/>
      <c r="AI104" s="132"/>
      <c r="AJ104" s="132"/>
      <c r="AK104" s="132"/>
      <c r="AL104" s="132"/>
      <c r="AM104" s="132"/>
    </row>
    <row r="105" spans="1:39" ht="14.25" hidden="1" customHeight="1">
      <c r="A105" s="362">
        <v>2024</v>
      </c>
      <c r="B105" s="133">
        <v>102619</v>
      </c>
      <c r="C105" s="132" t="s">
        <v>1183</v>
      </c>
      <c r="D105" s="132" t="s">
        <v>1184</v>
      </c>
      <c r="E105" s="132" t="s">
        <v>1185</v>
      </c>
      <c r="F105" s="132" t="s">
        <v>1186</v>
      </c>
      <c r="G105" s="132" t="s">
        <v>1187</v>
      </c>
      <c r="H105" s="132" t="s">
        <v>1188</v>
      </c>
      <c r="I105" s="132" t="s">
        <v>1189</v>
      </c>
      <c r="J105" s="132" t="s">
        <v>1759</v>
      </c>
      <c r="K105" s="132" t="s">
        <v>1191</v>
      </c>
      <c r="L105" s="132" t="s">
        <v>1760</v>
      </c>
      <c r="M105" s="132" t="s">
        <v>1193</v>
      </c>
      <c r="N105" s="132"/>
      <c r="O105" s="132"/>
      <c r="P105" s="132"/>
      <c r="Q105" s="132"/>
      <c r="R105" s="132"/>
      <c r="S105" s="132"/>
      <c r="T105" s="132"/>
      <c r="V105" s="132"/>
      <c r="W105" s="132"/>
      <c r="X105" s="132"/>
      <c r="Y105" s="132"/>
      <c r="Z105" s="132"/>
      <c r="AA105" s="132"/>
      <c r="AB105" s="132"/>
      <c r="AC105" s="132"/>
      <c r="AD105" s="132"/>
      <c r="AE105" s="132"/>
      <c r="AF105" s="132"/>
      <c r="AG105" s="132"/>
      <c r="AH105" s="132"/>
      <c r="AI105" s="132"/>
      <c r="AJ105" s="132"/>
      <c r="AK105" s="132"/>
      <c r="AL105" s="132"/>
      <c r="AM105" s="132"/>
    </row>
    <row r="106" spans="1:39" ht="14.25" hidden="1" customHeight="1">
      <c r="A106" s="362">
        <v>2024</v>
      </c>
      <c r="B106" s="133">
        <v>102632</v>
      </c>
      <c r="C106" s="132" t="s">
        <v>1375</v>
      </c>
      <c r="D106" s="132" t="s">
        <v>1376</v>
      </c>
      <c r="E106" s="132" t="s">
        <v>1377</v>
      </c>
      <c r="F106" s="132" t="s">
        <v>1378</v>
      </c>
      <c r="G106" s="132" t="s">
        <v>1379</v>
      </c>
      <c r="H106" s="132" t="s">
        <v>1380</v>
      </c>
      <c r="I106" s="132" t="s">
        <v>1381</v>
      </c>
      <c r="J106" s="132" t="s">
        <v>1382</v>
      </c>
      <c r="K106" s="132" t="s">
        <v>1383</v>
      </c>
      <c r="L106" s="132" t="s">
        <v>1761</v>
      </c>
      <c r="M106" s="132"/>
      <c r="N106" s="132"/>
      <c r="O106" s="132"/>
      <c r="P106" s="132"/>
      <c r="Q106" s="132"/>
      <c r="R106" s="132"/>
      <c r="S106" s="132"/>
      <c r="T106" s="132"/>
      <c r="V106" s="132"/>
      <c r="W106" s="132"/>
      <c r="X106" s="132"/>
      <c r="Y106" s="132"/>
      <c r="Z106" s="132"/>
      <c r="AA106" s="132"/>
      <c r="AB106" s="132"/>
      <c r="AC106" s="132"/>
      <c r="AD106" s="132"/>
      <c r="AE106" s="132"/>
      <c r="AF106" s="132"/>
      <c r="AG106" s="132"/>
      <c r="AH106" s="132"/>
      <c r="AI106" s="132"/>
      <c r="AJ106" s="132"/>
      <c r="AK106" s="132"/>
      <c r="AL106" s="132"/>
      <c r="AM106" s="132"/>
    </row>
    <row r="107" spans="1:39" ht="14.25" hidden="1" customHeight="1">
      <c r="A107" s="362">
        <v>2024</v>
      </c>
      <c r="B107" s="133">
        <v>102643</v>
      </c>
      <c r="C107" s="132" t="s">
        <v>1762</v>
      </c>
      <c r="D107" s="132" t="s">
        <v>1763</v>
      </c>
      <c r="E107" s="132" t="s">
        <v>1764</v>
      </c>
      <c r="F107" s="132" t="s">
        <v>1765</v>
      </c>
      <c r="G107" s="132" t="s">
        <v>1766</v>
      </c>
      <c r="H107" s="132" t="s">
        <v>1767</v>
      </c>
      <c r="I107" s="132" t="s">
        <v>1768</v>
      </c>
      <c r="J107" s="132" t="s">
        <v>1769</v>
      </c>
      <c r="K107" s="132"/>
      <c r="L107" s="132"/>
      <c r="M107" s="132"/>
      <c r="N107" s="132"/>
      <c r="O107" s="132"/>
      <c r="P107" s="132"/>
      <c r="Q107" s="132"/>
      <c r="R107" s="132"/>
      <c r="S107" s="132"/>
      <c r="T107" s="132"/>
      <c r="V107" s="132"/>
      <c r="W107" s="132"/>
      <c r="X107" s="132"/>
      <c r="Y107" s="132"/>
      <c r="Z107" s="132"/>
      <c r="AA107" s="132"/>
      <c r="AB107" s="132"/>
      <c r="AC107" s="132"/>
      <c r="AD107" s="132"/>
      <c r="AE107" s="132"/>
      <c r="AF107" s="132"/>
      <c r="AG107" s="132"/>
      <c r="AH107" s="132"/>
      <c r="AI107" s="132"/>
      <c r="AJ107" s="132"/>
      <c r="AK107" s="132"/>
      <c r="AL107" s="132"/>
      <c r="AM107" s="132"/>
    </row>
    <row r="108" spans="1:39" ht="14.25" hidden="1" customHeight="1">
      <c r="A108" s="362">
        <v>2024</v>
      </c>
      <c r="B108" s="133">
        <v>102646</v>
      </c>
      <c r="C108" s="132" t="s">
        <v>1770</v>
      </c>
      <c r="D108" s="132" t="s">
        <v>1771</v>
      </c>
      <c r="E108" s="132" t="s">
        <v>1772</v>
      </c>
      <c r="F108" s="132" t="s">
        <v>1773</v>
      </c>
      <c r="G108" s="132" t="s">
        <v>1774</v>
      </c>
      <c r="H108" s="132" t="s">
        <v>1775</v>
      </c>
      <c r="I108" s="132" t="s">
        <v>1776</v>
      </c>
      <c r="J108" s="132"/>
      <c r="K108" s="132"/>
      <c r="L108" s="132"/>
      <c r="M108" s="132"/>
      <c r="N108" s="132"/>
      <c r="O108" s="132"/>
      <c r="P108" s="132"/>
      <c r="Q108" s="132"/>
      <c r="R108" s="132"/>
      <c r="S108" s="132"/>
      <c r="T108" s="132"/>
      <c r="V108" s="132"/>
      <c r="W108" s="132"/>
      <c r="X108" s="132"/>
      <c r="Y108" s="132"/>
      <c r="Z108" s="132"/>
      <c r="AA108" s="132"/>
      <c r="AB108" s="132"/>
      <c r="AC108" s="132"/>
      <c r="AD108" s="132"/>
      <c r="AE108" s="132"/>
      <c r="AF108" s="132"/>
      <c r="AG108" s="132"/>
      <c r="AH108" s="132"/>
      <c r="AI108" s="132"/>
      <c r="AJ108" s="132"/>
      <c r="AK108" s="132"/>
      <c r="AL108" s="132"/>
      <c r="AM108" s="132"/>
    </row>
    <row r="109" spans="1:39" ht="14.25" hidden="1" customHeight="1">
      <c r="A109" s="362">
        <v>2024</v>
      </c>
      <c r="B109" s="133">
        <v>102647</v>
      </c>
      <c r="C109" s="132" t="s">
        <v>1214</v>
      </c>
      <c r="D109" s="132" t="s">
        <v>1215</v>
      </c>
      <c r="E109" s="132" t="s">
        <v>1216</v>
      </c>
      <c r="F109" s="132" t="s">
        <v>1217</v>
      </c>
      <c r="G109" s="132" t="s">
        <v>1218</v>
      </c>
      <c r="H109" s="132" t="s">
        <v>1219</v>
      </c>
      <c r="I109" s="132" t="s">
        <v>1220</v>
      </c>
      <c r="J109" s="132"/>
      <c r="K109" s="132"/>
      <c r="L109" s="132"/>
      <c r="M109" s="132"/>
      <c r="N109" s="132"/>
      <c r="O109" s="132"/>
      <c r="P109" s="132"/>
      <c r="Q109" s="132"/>
      <c r="R109" s="132"/>
      <c r="S109" s="132"/>
      <c r="T109" s="132"/>
      <c r="V109" s="132"/>
      <c r="W109" s="132"/>
      <c r="X109" s="132"/>
      <c r="Y109" s="132"/>
      <c r="Z109" s="132"/>
      <c r="AA109" s="132"/>
      <c r="AB109" s="132"/>
      <c r="AC109" s="132"/>
      <c r="AD109" s="132"/>
      <c r="AE109" s="132"/>
      <c r="AF109" s="132"/>
      <c r="AG109" s="132"/>
      <c r="AH109" s="132"/>
      <c r="AI109" s="132"/>
      <c r="AJ109" s="132"/>
      <c r="AK109" s="132"/>
      <c r="AL109" s="132"/>
      <c r="AM109" s="132"/>
    </row>
    <row r="110" spans="1:39" ht="14.25" hidden="1" customHeight="1">
      <c r="A110" s="362">
        <v>2024</v>
      </c>
      <c r="B110" s="133">
        <v>102662</v>
      </c>
      <c r="C110" s="132" t="s">
        <v>1777</v>
      </c>
      <c r="D110" s="132" t="s">
        <v>1778</v>
      </c>
      <c r="E110" s="132" t="s">
        <v>1779</v>
      </c>
      <c r="F110" s="132" t="s">
        <v>1780</v>
      </c>
      <c r="G110" s="132" t="s">
        <v>1781</v>
      </c>
      <c r="H110" s="132" t="s">
        <v>1782</v>
      </c>
      <c r="I110" s="132" t="s">
        <v>1783</v>
      </c>
      <c r="J110" s="132" t="s">
        <v>1784</v>
      </c>
      <c r="K110" s="132" t="s">
        <v>1785</v>
      </c>
      <c r="L110" s="132"/>
      <c r="M110" s="132"/>
      <c r="N110" s="132"/>
      <c r="O110" s="132"/>
      <c r="P110" s="132"/>
      <c r="Q110" s="132"/>
      <c r="R110" s="132"/>
      <c r="S110" s="132"/>
      <c r="T110" s="132"/>
      <c r="V110" s="132"/>
      <c r="W110" s="132"/>
      <c r="X110" s="132"/>
      <c r="Y110" s="132"/>
      <c r="Z110" s="132"/>
      <c r="AA110" s="132"/>
      <c r="AB110" s="132"/>
      <c r="AC110" s="132"/>
      <c r="AD110" s="132"/>
      <c r="AE110" s="132"/>
      <c r="AF110" s="132"/>
      <c r="AG110" s="132"/>
      <c r="AH110" s="132"/>
      <c r="AI110" s="132"/>
      <c r="AJ110" s="132"/>
      <c r="AK110" s="132"/>
      <c r="AL110" s="132"/>
      <c r="AM110" s="132"/>
    </row>
    <row r="111" spans="1:39" ht="14.25" hidden="1" customHeight="1">
      <c r="A111" s="362">
        <v>2024</v>
      </c>
      <c r="B111" s="133">
        <v>102684</v>
      </c>
      <c r="C111" s="132" t="s">
        <v>1786</v>
      </c>
      <c r="D111" s="132" t="s">
        <v>1787</v>
      </c>
      <c r="E111" s="132" t="s">
        <v>1788</v>
      </c>
      <c r="F111" s="132" t="s">
        <v>1789</v>
      </c>
      <c r="G111" s="132" t="s">
        <v>1790</v>
      </c>
      <c r="H111" s="132" t="s">
        <v>1791</v>
      </c>
      <c r="I111" s="132" t="s">
        <v>1792</v>
      </c>
      <c r="J111" s="132" t="s">
        <v>1793</v>
      </c>
      <c r="K111" s="132" t="s">
        <v>1794</v>
      </c>
      <c r="L111" s="132" t="s">
        <v>1795</v>
      </c>
      <c r="M111" s="132" t="s">
        <v>1796</v>
      </c>
      <c r="N111" s="132" t="s">
        <v>1797</v>
      </c>
      <c r="O111" s="132"/>
      <c r="P111" s="132"/>
      <c r="Q111" s="132"/>
      <c r="R111" s="132"/>
      <c r="S111" s="132"/>
      <c r="T111" s="132"/>
      <c r="V111" s="132"/>
      <c r="W111" s="132"/>
      <c r="X111" s="132"/>
      <c r="Y111" s="132"/>
      <c r="Z111" s="132"/>
      <c r="AA111" s="132"/>
      <c r="AB111" s="132"/>
      <c r="AC111" s="132"/>
      <c r="AD111" s="132"/>
      <c r="AE111" s="132"/>
      <c r="AF111" s="132"/>
      <c r="AG111" s="132"/>
      <c r="AH111" s="132"/>
      <c r="AI111" s="132"/>
      <c r="AJ111" s="132"/>
      <c r="AK111" s="132"/>
      <c r="AL111" s="132"/>
      <c r="AM111" s="132"/>
    </row>
    <row r="112" spans="1:39" ht="14.25" hidden="1" customHeight="1">
      <c r="A112" s="362">
        <v>2024</v>
      </c>
      <c r="B112" s="133">
        <v>102686</v>
      </c>
      <c r="C112" s="132" t="s">
        <v>1786</v>
      </c>
      <c r="D112" s="132" t="s">
        <v>1787</v>
      </c>
      <c r="E112" s="132" t="s">
        <v>1788</v>
      </c>
      <c r="F112" s="132" t="s">
        <v>1789</v>
      </c>
      <c r="G112" s="132" t="s">
        <v>1790</v>
      </c>
      <c r="H112" s="132" t="s">
        <v>1791</v>
      </c>
      <c r="I112" s="132" t="s">
        <v>1792</v>
      </c>
      <c r="J112" s="132" t="s">
        <v>1793</v>
      </c>
      <c r="K112" s="132" t="s">
        <v>1794</v>
      </c>
      <c r="L112" s="132" t="s">
        <v>1795</v>
      </c>
      <c r="M112" s="132" t="s">
        <v>1796</v>
      </c>
      <c r="N112" s="132" t="s">
        <v>1797</v>
      </c>
      <c r="O112" s="132"/>
      <c r="P112" s="132"/>
      <c r="Q112" s="132"/>
      <c r="R112" s="132"/>
      <c r="S112" s="132"/>
      <c r="T112" s="132"/>
      <c r="V112" s="132"/>
      <c r="W112" s="132"/>
      <c r="X112" s="132"/>
      <c r="Y112" s="132"/>
      <c r="Z112" s="132"/>
      <c r="AA112" s="132"/>
      <c r="AB112" s="132"/>
      <c r="AC112" s="132"/>
      <c r="AD112" s="132"/>
      <c r="AE112" s="132"/>
      <c r="AF112" s="132"/>
      <c r="AG112" s="132"/>
      <c r="AH112" s="132"/>
      <c r="AI112" s="132"/>
      <c r="AJ112" s="132"/>
      <c r="AK112" s="132"/>
      <c r="AL112" s="132"/>
      <c r="AM112" s="132"/>
    </row>
    <row r="113" spans="1:39" ht="14.25" hidden="1" customHeight="1">
      <c r="A113" s="362">
        <v>2024</v>
      </c>
      <c r="B113" s="133">
        <v>102688</v>
      </c>
      <c r="C113" s="132" t="s">
        <v>1798</v>
      </c>
      <c r="D113" s="132" t="s">
        <v>1799</v>
      </c>
      <c r="E113" s="132" t="s">
        <v>1800</v>
      </c>
      <c r="F113" s="132" t="s">
        <v>1801</v>
      </c>
      <c r="G113" s="132" t="s">
        <v>1802</v>
      </c>
      <c r="H113" s="132" t="s">
        <v>1803</v>
      </c>
      <c r="I113" s="132" t="s">
        <v>1804</v>
      </c>
      <c r="J113" s="132" t="s">
        <v>1805</v>
      </c>
      <c r="K113" s="132" t="s">
        <v>1806</v>
      </c>
      <c r="L113" s="132"/>
      <c r="M113" s="132"/>
      <c r="N113" s="132"/>
      <c r="O113" s="132"/>
      <c r="P113" s="132"/>
      <c r="Q113" s="132"/>
      <c r="R113" s="132"/>
      <c r="S113" s="132"/>
      <c r="T113" s="132"/>
      <c r="V113" s="132"/>
      <c r="W113" s="132"/>
      <c r="X113" s="132"/>
      <c r="Y113" s="132"/>
      <c r="Z113" s="132"/>
      <c r="AA113" s="132"/>
      <c r="AB113" s="132"/>
      <c r="AC113" s="132"/>
      <c r="AD113" s="132"/>
      <c r="AE113" s="132"/>
      <c r="AF113" s="132"/>
      <c r="AG113" s="132"/>
      <c r="AH113" s="132"/>
      <c r="AI113" s="132"/>
      <c r="AJ113" s="132"/>
      <c r="AK113" s="132"/>
      <c r="AL113" s="132"/>
      <c r="AM113" s="132"/>
    </row>
    <row r="114" spans="1:39" ht="14.25" hidden="1" customHeight="1">
      <c r="A114" s="362">
        <v>2024</v>
      </c>
      <c r="B114" s="133">
        <v>102692</v>
      </c>
      <c r="C114" s="132" t="s">
        <v>1807</v>
      </c>
      <c r="D114" s="132" t="s">
        <v>1808</v>
      </c>
      <c r="E114" s="132" t="s">
        <v>1809</v>
      </c>
      <c r="F114" s="132" t="s">
        <v>1810</v>
      </c>
      <c r="G114" s="132" t="s">
        <v>1811</v>
      </c>
      <c r="H114" s="132" t="s">
        <v>1812</v>
      </c>
      <c r="I114" s="132" t="s">
        <v>1813</v>
      </c>
      <c r="J114" s="132" t="s">
        <v>1814</v>
      </c>
      <c r="K114" s="132"/>
      <c r="L114" s="132"/>
      <c r="M114" s="132"/>
      <c r="N114" s="132"/>
      <c r="O114" s="132"/>
      <c r="P114" s="132"/>
      <c r="Q114" s="132"/>
      <c r="R114" s="132"/>
      <c r="S114" s="132"/>
      <c r="T114" s="132"/>
      <c r="V114" s="132"/>
      <c r="W114" s="132"/>
      <c r="X114" s="132"/>
      <c r="Y114" s="132"/>
      <c r="Z114" s="132"/>
      <c r="AA114" s="132"/>
      <c r="AB114" s="132"/>
      <c r="AC114" s="132"/>
      <c r="AD114" s="132"/>
      <c r="AE114" s="132"/>
      <c r="AF114" s="132"/>
      <c r="AG114" s="132"/>
      <c r="AH114" s="132"/>
      <c r="AI114" s="132"/>
      <c r="AJ114" s="132"/>
      <c r="AK114" s="132"/>
      <c r="AL114" s="132"/>
      <c r="AM114" s="132"/>
    </row>
    <row r="115" spans="1:39" ht="14.25" hidden="1" customHeight="1">
      <c r="A115" s="362">
        <v>2024</v>
      </c>
      <c r="B115" s="133">
        <v>102696</v>
      </c>
      <c r="C115" s="132" t="s">
        <v>1786</v>
      </c>
      <c r="D115" s="132" t="s">
        <v>1787</v>
      </c>
      <c r="E115" s="132" t="s">
        <v>1788</v>
      </c>
      <c r="F115" s="132" t="s">
        <v>1789</v>
      </c>
      <c r="G115" s="132" t="s">
        <v>1790</v>
      </c>
      <c r="H115" s="132" t="s">
        <v>1791</v>
      </c>
      <c r="I115" s="132" t="s">
        <v>1792</v>
      </c>
      <c r="J115" s="132" t="s">
        <v>1793</v>
      </c>
      <c r="K115" s="132" t="s">
        <v>1794</v>
      </c>
      <c r="L115" s="132" t="s">
        <v>1795</v>
      </c>
      <c r="M115" s="132" t="s">
        <v>1796</v>
      </c>
      <c r="N115" s="132" t="s">
        <v>1797</v>
      </c>
      <c r="O115" s="132"/>
      <c r="P115" s="132"/>
      <c r="Q115" s="132"/>
      <c r="R115" s="132"/>
      <c r="S115" s="132"/>
      <c r="T115" s="132"/>
      <c r="V115" s="132"/>
      <c r="W115" s="132"/>
      <c r="X115" s="132"/>
      <c r="Y115" s="132"/>
      <c r="Z115" s="132"/>
      <c r="AA115" s="132"/>
      <c r="AB115" s="132"/>
      <c r="AC115" s="132"/>
      <c r="AD115" s="132"/>
      <c r="AE115" s="132"/>
      <c r="AF115" s="132"/>
      <c r="AG115" s="132"/>
      <c r="AH115" s="132"/>
      <c r="AI115" s="132"/>
      <c r="AJ115" s="132"/>
      <c r="AK115" s="132"/>
      <c r="AL115" s="132"/>
      <c r="AM115" s="132"/>
    </row>
    <row r="116" spans="1:39" ht="14.25" hidden="1" customHeight="1">
      <c r="A116" s="362">
        <v>2024</v>
      </c>
      <c r="B116" s="133">
        <v>102698</v>
      </c>
      <c r="C116" s="132" t="s">
        <v>1786</v>
      </c>
      <c r="D116" s="132" t="s">
        <v>1787</v>
      </c>
      <c r="E116" s="132" t="s">
        <v>1788</v>
      </c>
      <c r="F116" s="132" t="s">
        <v>1789</v>
      </c>
      <c r="G116" s="132" t="s">
        <v>1790</v>
      </c>
      <c r="H116" s="132" t="s">
        <v>1791</v>
      </c>
      <c r="I116" s="132" t="s">
        <v>1792</v>
      </c>
      <c r="J116" s="132" t="s">
        <v>1793</v>
      </c>
      <c r="K116" s="132" t="s">
        <v>1794</v>
      </c>
      <c r="L116" s="132" t="s">
        <v>1795</v>
      </c>
      <c r="M116" s="132" t="s">
        <v>1796</v>
      </c>
      <c r="N116" s="132" t="s">
        <v>1797</v>
      </c>
      <c r="O116" s="132"/>
      <c r="P116" s="132"/>
      <c r="Q116" s="132"/>
      <c r="R116" s="132"/>
      <c r="S116" s="132"/>
      <c r="T116" s="132"/>
      <c r="V116" s="132"/>
      <c r="W116" s="132"/>
      <c r="X116" s="132"/>
      <c r="Y116" s="132"/>
      <c r="Z116" s="132"/>
      <c r="AA116" s="132"/>
      <c r="AB116" s="132"/>
      <c r="AC116" s="132"/>
      <c r="AD116" s="132"/>
      <c r="AE116" s="132"/>
      <c r="AF116" s="132"/>
      <c r="AG116" s="132"/>
      <c r="AH116" s="132"/>
      <c r="AI116" s="132"/>
      <c r="AJ116" s="132"/>
      <c r="AK116" s="132"/>
      <c r="AL116" s="132"/>
      <c r="AM116" s="132"/>
    </row>
    <row r="117" spans="1:39" ht="14.25" hidden="1" customHeight="1">
      <c r="A117" s="362">
        <v>2024</v>
      </c>
      <c r="B117" s="133">
        <v>102701</v>
      </c>
      <c r="C117" s="132" t="s">
        <v>1786</v>
      </c>
      <c r="D117" s="132" t="s">
        <v>1787</v>
      </c>
      <c r="E117" s="132" t="s">
        <v>1788</v>
      </c>
      <c r="F117" s="132" t="s">
        <v>1789</v>
      </c>
      <c r="G117" s="132" t="s">
        <v>1790</v>
      </c>
      <c r="H117" s="132" t="s">
        <v>1791</v>
      </c>
      <c r="I117" s="132" t="s">
        <v>1792</v>
      </c>
      <c r="J117" s="132" t="s">
        <v>1793</v>
      </c>
      <c r="K117" s="132" t="s">
        <v>1794</v>
      </c>
      <c r="L117" s="132" t="s">
        <v>1795</v>
      </c>
      <c r="M117" s="132" t="s">
        <v>1796</v>
      </c>
      <c r="N117" s="132" t="s">
        <v>1797</v>
      </c>
      <c r="O117" s="132"/>
      <c r="P117" s="132"/>
      <c r="Q117" s="132"/>
      <c r="R117" s="132"/>
      <c r="S117" s="132"/>
      <c r="T117" s="132"/>
      <c r="V117" s="132"/>
      <c r="W117" s="132"/>
      <c r="X117" s="132"/>
      <c r="Y117" s="132"/>
      <c r="Z117" s="132"/>
      <c r="AA117" s="132"/>
      <c r="AB117" s="132"/>
      <c r="AC117" s="132"/>
      <c r="AD117" s="132"/>
      <c r="AE117" s="132"/>
      <c r="AF117" s="132"/>
      <c r="AG117" s="132"/>
      <c r="AH117" s="132"/>
      <c r="AI117" s="132"/>
      <c r="AJ117" s="132"/>
      <c r="AK117" s="132"/>
      <c r="AL117" s="132"/>
      <c r="AM117" s="132"/>
    </row>
    <row r="118" spans="1:39" ht="14.25" hidden="1" customHeight="1">
      <c r="A118" s="362">
        <v>2024</v>
      </c>
      <c r="B118" s="133">
        <v>102709</v>
      </c>
      <c r="C118" s="132" t="s">
        <v>1815</v>
      </c>
      <c r="D118" s="132" t="s">
        <v>1816</v>
      </c>
      <c r="E118" s="132" t="s">
        <v>1788</v>
      </c>
      <c r="F118" s="132" t="s">
        <v>1817</v>
      </c>
      <c r="G118" s="132" t="s">
        <v>1818</v>
      </c>
      <c r="H118" s="132" t="s">
        <v>1819</v>
      </c>
      <c r="I118" s="132" t="s">
        <v>1820</v>
      </c>
      <c r="J118" s="132" t="s">
        <v>1821</v>
      </c>
      <c r="K118" s="132" t="s">
        <v>1794</v>
      </c>
      <c r="L118" s="132" t="s">
        <v>1822</v>
      </c>
      <c r="M118" s="132" t="s">
        <v>1823</v>
      </c>
      <c r="N118" s="132" t="s">
        <v>1797</v>
      </c>
      <c r="O118" s="132"/>
      <c r="P118" s="132"/>
      <c r="Q118" s="132"/>
      <c r="R118" s="132"/>
      <c r="S118" s="132"/>
      <c r="T118" s="132"/>
      <c r="V118" s="132"/>
      <c r="W118" s="132"/>
      <c r="X118" s="132"/>
      <c r="Y118" s="132"/>
      <c r="Z118" s="132"/>
      <c r="AA118" s="132"/>
      <c r="AB118" s="132"/>
      <c r="AC118" s="132"/>
      <c r="AD118" s="132"/>
      <c r="AE118" s="132"/>
      <c r="AF118" s="132"/>
      <c r="AG118" s="132"/>
      <c r="AH118" s="132"/>
      <c r="AI118" s="132"/>
      <c r="AJ118" s="132"/>
      <c r="AK118" s="132"/>
      <c r="AL118" s="132"/>
      <c r="AM118" s="132"/>
    </row>
    <row r="119" spans="1:39" ht="14.25" hidden="1" customHeight="1">
      <c r="A119" s="362">
        <v>2024</v>
      </c>
      <c r="B119" s="133">
        <v>102712</v>
      </c>
      <c r="C119" s="132" t="s">
        <v>1824</v>
      </c>
      <c r="D119" s="132" t="s">
        <v>1825</v>
      </c>
      <c r="E119" s="132" t="s">
        <v>1826</v>
      </c>
      <c r="F119" s="132" t="s">
        <v>1827</v>
      </c>
      <c r="G119" s="132" t="s">
        <v>1828</v>
      </c>
      <c r="H119" s="132" t="s">
        <v>1829</v>
      </c>
      <c r="I119" s="132" t="s">
        <v>1830</v>
      </c>
      <c r="J119" s="132" t="s">
        <v>1831</v>
      </c>
      <c r="K119" s="132"/>
      <c r="L119" s="132"/>
      <c r="M119" s="132"/>
      <c r="N119" s="132"/>
      <c r="O119" s="132"/>
      <c r="P119" s="132"/>
      <c r="Q119" s="132"/>
      <c r="R119" s="132"/>
      <c r="S119" s="132"/>
      <c r="T119" s="132"/>
      <c r="V119" s="132"/>
      <c r="W119" s="132"/>
      <c r="X119" s="132"/>
      <c r="Y119" s="132"/>
      <c r="Z119" s="132"/>
      <c r="AA119" s="132"/>
      <c r="AB119" s="132"/>
      <c r="AC119" s="132"/>
      <c r="AD119" s="132"/>
      <c r="AE119" s="132"/>
      <c r="AF119" s="132"/>
      <c r="AG119" s="132"/>
      <c r="AH119" s="132"/>
      <c r="AI119" s="132"/>
      <c r="AJ119" s="132"/>
      <c r="AK119" s="132"/>
      <c r="AL119" s="132"/>
      <c r="AM119" s="132"/>
    </row>
    <row r="120" spans="1:39" ht="14.25" hidden="1" customHeight="1">
      <c r="A120" s="362">
        <v>2024</v>
      </c>
      <c r="B120" s="133">
        <v>102713</v>
      </c>
      <c r="C120" s="132" t="s">
        <v>1832</v>
      </c>
      <c r="D120" s="132" t="s">
        <v>1833</v>
      </c>
      <c r="E120" s="132" t="s">
        <v>1834</v>
      </c>
      <c r="F120" s="132" t="s">
        <v>1835</v>
      </c>
      <c r="G120" s="132" t="s">
        <v>1836</v>
      </c>
      <c r="H120" s="132" t="s">
        <v>1837</v>
      </c>
      <c r="I120" s="132" t="s">
        <v>1838</v>
      </c>
      <c r="J120" s="132"/>
      <c r="K120" s="132"/>
      <c r="L120" s="132"/>
      <c r="M120" s="132"/>
      <c r="N120" s="132"/>
      <c r="O120" s="132"/>
      <c r="P120" s="132"/>
      <c r="Q120" s="132"/>
      <c r="R120" s="132"/>
      <c r="S120" s="132"/>
      <c r="T120" s="132"/>
      <c r="V120" s="132"/>
      <c r="W120" s="132"/>
      <c r="X120" s="132"/>
      <c r="Y120" s="132"/>
      <c r="Z120" s="132"/>
      <c r="AA120" s="132"/>
      <c r="AB120" s="132"/>
      <c r="AC120" s="132"/>
      <c r="AD120" s="132"/>
      <c r="AE120" s="132"/>
      <c r="AF120" s="132"/>
      <c r="AG120" s="132"/>
      <c r="AH120" s="132"/>
      <c r="AI120" s="132"/>
      <c r="AJ120" s="132"/>
      <c r="AK120" s="132"/>
      <c r="AL120" s="132"/>
      <c r="AM120" s="132"/>
    </row>
    <row r="121" spans="1:39" ht="14.25" hidden="1" customHeight="1">
      <c r="A121" s="362">
        <v>2024</v>
      </c>
      <c r="B121" s="133">
        <v>102715</v>
      </c>
      <c r="C121" s="132" t="s">
        <v>1839</v>
      </c>
      <c r="D121" s="132" t="s">
        <v>1840</v>
      </c>
      <c r="E121" s="132" t="s">
        <v>1841</v>
      </c>
      <c r="F121" s="132" t="s">
        <v>1842</v>
      </c>
      <c r="G121" s="132" t="s">
        <v>1843</v>
      </c>
      <c r="H121" s="132" t="s">
        <v>1812</v>
      </c>
      <c r="I121" s="132" t="s">
        <v>1844</v>
      </c>
      <c r="J121" s="132" t="s">
        <v>1845</v>
      </c>
      <c r="K121" s="132" t="s">
        <v>1846</v>
      </c>
      <c r="L121" s="132" t="s">
        <v>1847</v>
      </c>
      <c r="M121" s="132"/>
      <c r="N121" s="132"/>
      <c r="O121" s="132"/>
      <c r="P121" s="132"/>
      <c r="Q121" s="132"/>
      <c r="R121" s="132"/>
      <c r="S121" s="132"/>
      <c r="T121" s="132"/>
      <c r="V121" s="132"/>
      <c r="W121" s="132"/>
      <c r="X121" s="132"/>
      <c r="Y121" s="132"/>
      <c r="Z121" s="132"/>
      <c r="AA121" s="132"/>
      <c r="AB121" s="132"/>
      <c r="AC121" s="132"/>
      <c r="AD121" s="132"/>
      <c r="AE121" s="132"/>
      <c r="AF121" s="132"/>
      <c r="AG121" s="132"/>
      <c r="AH121" s="132"/>
      <c r="AI121" s="132"/>
      <c r="AJ121" s="132"/>
      <c r="AK121" s="132"/>
      <c r="AL121" s="132"/>
      <c r="AM121" s="132"/>
    </row>
    <row r="122" spans="1:39" ht="14.25" hidden="1" customHeight="1">
      <c r="A122" s="362">
        <v>2024</v>
      </c>
      <c r="B122" s="133">
        <v>102718</v>
      </c>
      <c r="C122" s="132" t="s">
        <v>1839</v>
      </c>
      <c r="D122" s="132" t="s">
        <v>1840</v>
      </c>
      <c r="E122" s="132" t="s">
        <v>1841</v>
      </c>
      <c r="F122" s="132" t="s">
        <v>1842</v>
      </c>
      <c r="G122" s="132" t="s">
        <v>1843</v>
      </c>
      <c r="H122" s="132" t="s">
        <v>1812</v>
      </c>
      <c r="I122" s="132" t="s">
        <v>1844</v>
      </c>
      <c r="J122" s="132" t="s">
        <v>1845</v>
      </c>
      <c r="K122" s="132" t="s">
        <v>1846</v>
      </c>
      <c r="L122" s="132" t="s">
        <v>1847</v>
      </c>
      <c r="M122" s="132"/>
      <c r="N122" s="132"/>
      <c r="O122" s="132"/>
      <c r="P122" s="132"/>
      <c r="Q122" s="132"/>
      <c r="R122" s="132"/>
      <c r="S122" s="132"/>
      <c r="T122" s="132"/>
      <c r="V122" s="132"/>
      <c r="W122" s="132"/>
      <c r="X122" s="132"/>
      <c r="Y122" s="132"/>
      <c r="Z122" s="132"/>
      <c r="AA122" s="132"/>
      <c r="AB122" s="132"/>
      <c r="AC122" s="132"/>
      <c r="AD122" s="132"/>
      <c r="AE122" s="132"/>
      <c r="AF122" s="132"/>
      <c r="AG122" s="132"/>
      <c r="AH122" s="132"/>
      <c r="AI122" s="132"/>
      <c r="AJ122" s="132"/>
      <c r="AK122" s="132"/>
      <c r="AL122" s="132"/>
      <c r="AM122" s="132"/>
    </row>
    <row r="123" spans="1:39" ht="14.25" hidden="1" customHeight="1">
      <c r="A123" s="362">
        <v>2024</v>
      </c>
      <c r="B123" s="133">
        <v>102721</v>
      </c>
      <c r="C123" s="132" t="s">
        <v>1839</v>
      </c>
      <c r="D123" s="132" t="s">
        <v>1840</v>
      </c>
      <c r="E123" s="132" t="s">
        <v>1841</v>
      </c>
      <c r="F123" s="132" t="s">
        <v>1842</v>
      </c>
      <c r="G123" s="132" t="s">
        <v>1843</v>
      </c>
      <c r="H123" s="132" t="s">
        <v>1812</v>
      </c>
      <c r="I123" s="132" t="s">
        <v>1844</v>
      </c>
      <c r="J123" s="132" t="s">
        <v>1845</v>
      </c>
      <c r="K123" s="132" t="s">
        <v>1846</v>
      </c>
      <c r="L123" s="132" t="s">
        <v>1848</v>
      </c>
      <c r="M123" s="132"/>
      <c r="N123" s="132"/>
      <c r="O123" s="132"/>
      <c r="P123" s="132"/>
      <c r="Q123" s="132"/>
      <c r="R123" s="132"/>
      <c r="S123" s="132"/>
      <c r="T123" s="132"/>
      <c r="V123" s="132"/>
      <c r="W123" s="132"/>
      <c r="X123" s="132"/>
      <c r="Y123" s="132"/>
      <c r="Z123" s="132"/>
      <c r="AA123" s="132"/>
      <c r="AB123" s="132"/>
      <c r="AC123" s="132"/>
      <c r="AD123" s="132"/>
      <c r="AE123" s="132"/>
      <c r="AF123" s="132"/>
      <c r="AG123" s="132"/>
      <c r="AH123" s="132"/>
      <c r="AI123" s="132"/>
      <c r="AJ123" s="132"/>
      <c r="AK123" s="132"/>
      <c r="AL123" s="132"/>
      <c r="AM123" s="132"/>
    </row>
    <row r="124" spans="1:39" ht="14.25" hidden="1" customHeight="1">
      <c r="A124" s="362">
        <v>2024</v>
      </c>
      <c r="B124" s="133">
        <v>102724</v>
      </c>
      <c r="C124" s="132" t="s">
        <v>1798</v>
      </c>
      <c r="D124" s="132" t="s">
        <v>1799</v>
      </c>
      <c r="E124" s="132" t="s">
        <v>1800</v>
      </c>
      <c r="F124" s="132" t="s">
        <v>1801</v>
      </c>
      <c r="G124" s="132" t="s">
        <v>1802</v>
      </c>
      <c r="H124" s="132" t="s">
        <v>1803</v>
      </c>
      <c r="I124" s="132" t="s">
        <v>1804</v>
      </c>
      <c r="J124" s="132" t="s">
        <v>1805</v>
      </c>
      <c r="K124" s="132" t="s">
        <v>1806</v>
      </c>
      <c r="L124" s="132"/>
      <c r="M124" s="132"/>
      <c r="N124" s="132"/>
      <c r="O124" s="132"/>
      <c r="P124" s="132"/>
      <c r="Q124" s="132"/>
      <c r="R124" s="132"/>
      <c r="S124" s="132"/>
      <c r="T124" s="132"/>
      <c r="V124" s="132"/>
      <c r="W124" s="132"/>
      <c r="X124" s="132"/>
      <c r="Y124" s="132"/>
      <c r="Z124" s="132"/>
      <c r="AA124" s="132"/>
      <c r="AB124" s="132"/>
      <c r="AC124" s="132"/>
      <c r="AD124" s="132"/>
      <c r="AE124" s="132"/>
      <c r="AF124" s="132"/>
      <c r="AG124" s="132"/>
      <c r="AH124" s="132"/>
      <c r="AI124" s="132"/>
      <c r="AJ124" s="132"/>
      <c r="AK124" s="132"/>
      <c r="AL124" s="132"/>
      <c r="AM124" s="132"/>
    </row>
    <row r="125" spans="1:39" ht="14.25" hidden="1" customHeight="1">
      <c r="A125" s="362">
        <v>2024</v>
      </c>
      <c r="B125" s="133">
        <v>102728</v>
      </c>
      <c r="C125" s="132" t="s">
        <v>1849</v>
      </c>
      <c r="D125" s="132" t="s">
        <v>1850</v>
      </c>
      <c r="E125" s="132" t="s">
        <v>1851</v>
      </c>
      <c r="F125" s="132" t="s">
        <v>1852</v>
      </c>
      <c r="G125" s="132" t="s">
        <v>1853</v>
      </c>
      <c r="H125" s="132" t="s">
        <v>1854</v>
      </c>
      <c r="I125" s="132" t="s">
        <v>1855</v>
      </c>
      <c r="J125" s="132" t="s">
        <v>1856</v>
      </c>
      <c r="K125" s="132" t="s">
        <v>1806</v>
      </c>
      <c r="L125" s="132"/>
      <c r="M125" s="132"/>
      <c r="N125" s="132"/>
      <c r="O125" s="132"/>
      <c r="P125" s="132"/>
      <c r="Q125" s="132"/>
      <c r="R125" s="132"/>
      <c r="S125" s="132"/>
      <c r="T125" s="132"/>
      <c r="V125" s="132"/>
      <c r="W125" s="132"/>
      <c r="X125" s="132"/>
      <c r="Y125" s="132"/>
      <c r="Z125" s="132"/>
      <c r="AA125" s="132"/>
      <c r="AB125" s="132"/>
      <c r="AC125" s="132"/>
      <c r="AD125" s="132"/>
      <c r="AE125" s="132"/>
      <c r="AF125" s="132"/>
      <c r="AG125" s="132"/>
      <c r="AH125" s="132"/>
      <c r="AI125" s="132"/>
      <c r="AJ125" s="132"/>
      <c r="AK125" s="132"/>
      <c r="AL125" s="132"/>
      <c r="AM125" s="132"/>
    </row>
    <row r="126" spans="1:39" ht="14.25" hidden="1" customHeight="1">
      <c r="A126" s="362">
        <v>2024</v>
      </c>
      <c r="B126" s="133">
        <v>102734</v>
      </c>
      <c r="C126" s="132" t="s">
        <v>1849</v>
      </c>
      <c r="D126" s="132" t="s">
        <v>1850</v>
      </c>
      <c r="E126" s="132" t="s">
        <v>1851</v>
      </c>
      <c r="F126" s="132" t="s">
        <v>1852</v>
      </c>
      <c r="G126" s="132" t="s">
        <v>1853</v>
      </c>
      <c r="H126" s="132" t="s">
        <v>1854</v>
      </c>
      <c r="I126" s="132" t="s">
        <v>1855</v>
      </c>
      <c r="J126" s="132" t="s">
        <v>1856</v>
      </c>
      <c r="K126" s="132" t="s">
        <v>1806</v>
      </c>
      <c r="L126" s="132"/>
      <c r="M126" s="132"/>
      <c r="N126" s="132"/>
      <c r="O126" s="132"/>
      <c r="P126" s="132"/>
      <c r="Q126" s="132"/>
      <c r="R126" s="132"/>
      <c r="S126" s="132"/>
      <c r="T126" s="132"/>
      <c r="V126" s="132"/>
      <c r="W126" s="132"/>
      <c r="X126" s="132"/>
      <c r="Y126" s="132"/>
      <c r="Z126" s="132"/>
      <c r="AA126" s="132"/>
      <c r="AB126" s="132"/>
      <c r="AC126" s="132"/>
      <c r="AD126" s="132"/>
      <c r="AE126" s="132"/>
      <c r="AF126" s="132"/>
      <c r="AG126" s="132"/>
      <c r="AH126" s="132"/>
      <c r="AI126" s="132"/>
      <c r="AJ126" s="132"/>
      <c r="AK126" s="132"/>
      <c r="AL126" s="132"/>
      <c r="AM126" s="132"/>
    </row>
    <row r="127" spans="1:39" ht="14.25" hidden="1" customHeight="1">
      <c r="A127" s="362">
        <v>2024</v>
      </c>
      <c r="B127" s="133">
        <v>102745</v>
      </c>
      <c r="C127" s="132" t="s">
        <v>1346</v>
      </c>
      <c r="D127" s="132" t="s">
        <v>1347</v>
      </c>
      <c r="E127" s="132" t="s">
        <v>1348</v>
      </c>
      <c r="F127" s="132" t="s">
        <v>1349</v>
      </c>
      <c r="G127" s="132" t="s">
        <v>1350</v>
      </c>
      <c r="H127" s="132" t="s">
        <v>1351</v>
      </c>
      <c r="I127" s="132" t="s">
        <v>1352</v>
      </c>
      <c r="J127" s="132" t="s">
        <v>1353</v>
      </c>
      <c r="K127" s="132" t="s">
        <v>1354</v>
      </c>
      <c r="L127" s="132" t="s">
        <v>1355</v>
      </c>
      <c r="M127" s="132" t="s">
        <v>1356</v>
      </c>
      <c r="N127" s="132" t="s">
        <v>1327</v>
      </c>
      <c r="O127" s="132"/>
      <c r="P127" s="132"/>
      <c r="Q127" s="132"/>
      <c r="R127" s="132"/>
      <c r="S127" s="132"/>
      <c r="T127" s="132"/>
      <c r="V127" s="132"/>
      <c r="W127" s="132"/>
      <c r="X127" s="132"/>
      <c r="Y127" s="132"/>
      <c r="Z127" s="132"/>
      <c r="AA127" s="132"/>
      <c r="AB127" s="132"/>
      <c r="AC127" s="132"/>
      <c r="AD127" s="132"/>
      <c r="AE127" s="132"/>
      <c r="AF127" s="132"/>
      <c r="AG127" s="132"/>
      <c r="AH127" s="132"/>
      <c r="AI127" s="132"/>
      <c r="AJ127" s="132"/>
      <c r="AK127" s="132"/>
      <c r="AL127" s="132"/>
      <c r="AM127" s="132"/>
    </row>
    <row r="128" spans="1:39" ht="14.25" hidden="1" customHeight="1">
      <c r="A128" s="362">
        <v>2024</v>
      </c>
      <c r="B128" s="133">
        <v>102753</v>
      </c>
      <c r="C128" s="132" t="s">
        <v>1857</v>
      </c>
      <c r="D128" s="132" t="s">
        <v>1858</v>
      </c>
      <c r="E128" s="132" t="s">
        <v>1859</v>
      </c>
      <c r="F128" s="132" t="s">
        <v>1860</v>
      </c>
      <c r="G128" s="132" t="s">
        <v>1861</v>
      </c>
      <c r="H128" s="132" t="s">
        <v>1862</v>
      </c>
      <c r="I128" s="132" t="s">
        <v>1863</v>
      </c>
      <c r="J128" s="132" t="s">
        <v>1864</v>
      </c>
      <c r="K128" s="132" t="s">
        <v>1865</v>
      </c>
      <c r="L128" s="132" t="s">
        <v>1866</v>
      </c>
      <c r="M128" s="132" t="s">
        <v>1867</v>
      </c>
      <c r="N128" s="132" t="s">
        <v>1868</v>
      </c>
      <c r="O128" s="132"/>
      <c r="P128" s="132"/>
      <c r="Q128" s="132"/>
      <c r="R128" s="132"/>
      <c r="S128" s="132"/>
      <c r="T128" s="132"/>
      <c r="V128" s="132"/>
      <c r="W128" s="132"/>
      <c r="X128" s="132"/>
      <c r="Y128" s="132"/>
      <c r="Z128" s="132"/>
      <c r="AA128" s="132"/>
      <c r="AB128" s="132"/>
      <c r="AC128" s="132"/>
      <c r="AD128" s="132"/>
      <c r="AE128" s="132"/>
      <c r="AF128" s="132"/>
      <c r="AG128" s="132"/>
      <c r="AH128" s="132"/>
      <c r="AI128" s="132"/>
      <c r="AJ128" s="132"/>
      <c r="AK128" s="132"/>
      <c r="AL128" s="132"/>
      <c r="AM128" s="132"/>
    </row>
    <row r="129" spans="1:39" ht="14.25" hidden="1" customHeight="1">
      <c r="A129" s="362">
        <v>2024</v>
      </c>
      <c r="B129" s="133">
        <v>102759</v>
      </c>
      <c r="C129" s="132" t="s">
        <v>1857</v>
      </c>
      <c r="D129" s="132" t="s">
        <v>1858</v>
      </c>
      <c r="E129" s="132" t="s">
        <v>1859</v>
      </c>
      <c r="F129" s="132" t="s">
        <v>1860</v>
      </c>
      <c r="G129" s="132" t="s">
        <v>1861</v>
      </c>
      <c r="H129" s="132" t="s">
        <v>1862</v>
      </c>
      <c r="I129" s="132" t="s">
        <v>1863</v>
      </c>
      <c r="J129" s="132" t="s">
        <v>1864</v>
      </c>
      <c r="K129" s="132" t="s">
        <v>1865</v>
      </c>
      <c r="L129" s="132" t="s">
        <v>1866</v>
      </c>
      <c r="M129" s="132" t="s">
        <v>1867</v>
      </c>
      <c r="N129" s="132" t="s">
        <v>1868</v>
      </c>
      <c r="O129" s="132"/>
      <c r="P129" s="132"/>
      <c r="Q129" s="132"/>
      <c r="R129" s="132"/>
      <c r="S129" s="132"/>
      <c r="T129" s="132"/>
      <c r="V129" s="132"/>
      <c r="W129" s="132"/>
      <c r="X129" s="132"/>
      <c r="Y129" s="132"/>
      <c r="Z129" s="132"/>
      <c r="AA129" s="132"/>
      <c r="AB129" s="132"/>
      <c r="AC129" s="132"/>
      <c r="AD129" s="132"/>
      <c r="AE129" s="132"/>
      <c r="AF129" s="132"/>
      <c r="AG129" s="132"/>
      <c r="AH129" s="132"/>
      <c r="AI129" s="132"/>
      <c r="AJ129" s="132"/>
      <c r="AK129" s="132"/>
      <c r="AL129" s="132"/>
      <c r="AM129" s="132"/>
    </row>
    <row r="130" spans="1:39" ht="14.25" hidden="1" customHeight="1">
      <c r="A130" s="362">
        <v>2024</v>
      </c>
      <c r="B130" s="133">
        <v>102760</v>
      </c>
      <c r="C130" s="132" t="s">
        <v>1869</v>
      </c>
      <c r="D130" s="132" t="s">
        <v>1870</v>
      </c>
      <c r="E130" s="132" t="s">
        <v>1871</v>
      </c>
      <c r="F130" s="132" t="s">
        <v>1872</v>
      </c>
      <c r="G130" s="132" t="s">
        <v>1873</v>
      </c>
      <c r="H130" s="132" t="s">
        <v>1874</v>
      </c>
      <c r="I130" s="132" t="s">
        <v>1875</v>
      </c>
      <c r="J130" s="132" t="s">
        <v>1876</v>
      </c>
      <c r="K130" s="132" t="s">
        <v>1522</v>
      </c>
      <c r="L130" s="132" t="s">
        <v>1523</v>
      </c>
      <c r="M130" s="132" t="s">
        <v>1877</v>
      </c>
      <c r="N130" s="132" t="s">
        <v>1868</v>
      </c>
      <c r="O130" s="132"/>
      <c r="P130" s="132"/>
      <c r="Q130" s="132"/>
      <c r="R130" s="132"/>
      <c r="S130" s="132"/>
      <c r="T130" s="132"/>
      <c r="V130" s="132"/>
      <c r="W130" s="132"/>
      <c r="X130" s="132"/>
      <c r="Y130" s="132"/>
      <c r="Z130" s="132"/>
      <c r="AA130" s="132"/>
      <c r="AB130" s="132"/>
      <c r="AC130" s="132"/>
      <c r="AD130" s="132"/>
      <c r="AE130" s="132"/>
      <c r="AF130" s="132"/>
      <c r="AG130" s="132"/>
      <c r="AH130" s="132"/>
      <c r="AI130" s="132"/>
      <c r="AJ130" s="132"/>
      <c r="AK130" s="132"/>
      <c r="AL130" s="132"/>
      <c r="AM130" s="132"/>
    </row>
    <row r="131" spans="1:39" ht="14.25" hidden="1" customHeight="1">
      <c r="A131" s="362">
        <v>2024</v>
      </c>
      <c r="B131" s="133">
        <v>102768</v>
      </c>
      <c r="C131" s="132" t="s">
        <v>1540</v>
      </c>
      <c r="D131" s="132" t="s">
        <v>1541</v>
      </c>
      <c r="E131" s="132" t="s">
        <v>1542</v>
      </c>
      <c r="F131" s="132" t="s">
        <v>1543</v>
      </c>
      <c r="G131" s="132" t="s">
        <v>1544</v>
      </c>
      <c r="H131" s="132" t="s">
        <v>1545</v>
      </c>
      <c r="I131" s="132" t="s">
        <v>1546</v>
      </c>
      <c r="J131" s="132" t="s">
        <v>1547</v>
      </c>
      <c r="K131" s="132" t="s">
        <v>1548</v>
      </c>
      <c r="L131" s="132" t="s">
        <v>1549</v>
      </c>
      <c r="M131" s="132"/>
      <c r="N131" s="132"/>
      <c r="O131" s="132"/>
      <c r="P131" s="132"/>
      <c r="Q131" s="132"/>
      <c r="R131" s="132"/>
      <c r="S131" s="132"/>
      <c r="T131" s="132"/>
      <c r="V131" s="132"/>
      <c r="W131" s="132"/>
      <c r="X131" s="132"/>
      <c r="Y131" s="132"/>
      <c r="Z131" s="132"/>
      <c r="AA131" s="132"/>
      <c r="AB131" s="132"/>
      <c r="AC131" s="132"/>
      <c r="AD131" s="132"/>
      <c r="AE131" s="132"/>
      <c r="AF131" s="132"/>
      <c r="AG131" s="132"/>
      <c r="AH131" s="132"/>
      <c r="AI131" s="132"/>
      <c r="AJ131" s="132"/>
      <c r="AK131" s="132"/>
      <c r="AL131" s="132"/>
      <c r="AM131" s="132"/>
    </row>
    <row r="132" spans="1:39" ht="14.25" hidden="1" customHeight="1">
      <c r="A132" s="362">
        <v>2024</v>
      </c>
      <c r="B132" s="133">
        <v>102861</v>
      </c>
      <c r="C132" s="132" t="s">
        <v>1878</v>
      </c>
      <c r="D132" s="132" t="s">
        <v>1879</v>
      </c>
      <c r="E132" s="132" t="s">
        <v>1880</v>
      </c>
      <c r="F132" s="132" t="s">
        <v>1881</v>
      </c>
      <c r="G132" s="132" t="s">
        <v>1882</v>
      </c>
      <c r="H132" s="132" t="s">
        <v>1883</v>
      </c>
      <c r="I132" s="132" t="s">
        <v>1884</v>
      </c>
      <c r="J132" s="132"/>
      <c r="K132" s="132"/>
      <c r="L132" s="132"/>
      <c r="M132" s="132"/>
      <c r="N132" s="132"/>
      <c r="O132" s="132"/>
      <c r="P132" s="132"/>
      <c r="Q132" s="132"/>
      <c r="R132" s="132"/>
      <c r="S132" s="132"/>
      <c r="T132" s="132"/>
      <c r="V132" s="132"/>
      <c r="W132" s="132"/>
      <c r="X132" s="132"/>
      <c r="Y132" s="132"/>
      <c r="Z132" s="132"/>
      <c r="AA132" s="132"/>
      <c r="AB132" s="132"/>
      <c r="AC132" s="132"/>
      <c r="AD132" s="132"/>
      <c r="AE132" s="132"/>
      <c r="AF132" s="132"/>
      <c r="AG132" s="132"/>
      <c r="AH132" s="132"/>
      <c r="AI132" s="132"/>
      <c r="AJ132" s="132"/>
      <c r="AK132" s="132"/>
      <c r="AL132" s="132"/>
      <c r="AM132" s="132"/>
    </row>
    <row r="133" spans="1:39" ht="14.25" hidden="1" customHeight="1">
      <c r="A133" s="362">
        <v>2024</v>
      </c>
      <c r="B133" s="133">
        <v>102862</v>
      </c>
      <c r="C133" s="132" t="s">
        <v>1885</v>
      </c>
      <c r="D133" s="132" t="s">
        <v>1886</v>
      </c>
      <c r="E133" s="132" t="s">
        <v>1887</v>
      </c>
      <c r="F133" s="132" t="s">
        <v>1888</v>
      </c>
      <c r="G133" s="132" t="s">
        <v>1889</v>
      </c>
      <c r="H133" s="132" t="s">
        <v>1890</v>
      </c>
      <c r="I133" s="132" t="s">
        <v>1891</v>
      </c>
      <c r="J133" s="132"/>
      <c r="K133" s="132"/>
      <c r="L133" s="132"/>
      <c r="M133" s="132"/>
      <c r="N133" s="132"/>
      <c r="O133" s="132"/>
      <c r="P133" s="132"/>
      <c r="Q133" s="132"/>
      <c r="R133" s="132"/>
      <c r="S133" s="132"/>
      <c r="T133" s="132"/>
      <c r="V133" s="132"/>
      <c r="W133" s="132"/>
      <c r="X133" s="132"/>
      <c r="Y133" s="132"/>
      <c r="Z133" s="132"/>
      <c r="AA133" s="132"/>
      <c r="AB133" s="132"/>
      <c r="AC133" s="132"/>
      <c r="AD133" s="132"/>
      <c r="AE133" s="132"/>
      <c r="AF133" s="132"/>
      <c r="AG133" s="132"/>
      <c r="AH133" s="132"/>
      <c r="AI133" s="132"/>
      <c r="AJ133" s="132"/>
      <c r="AK133" s="132"/>
      <c r="AL133" s="132"/>
      <c r="AM133" s="132"/>
    </row>
    <row r="134" spans="1:39" ht="14.25" hidden="1" customHeight="1">
      <c r="A134" s="362">
        <v>2024</v>
      </c>
      <c r="B134" s="133">
        <v>102865</v>
      </c>
      <c r="C134" s="132" t="s">
        <v>1892</v>
      </c>
      <c r="D134" s="132" t="s">
        <v>1299</v>
      </c>
      <c r="E134" s="132" t="s">
        <v>1300</v>
      </c>
      <c r="F134" s="132" t="s">
        <v>1301</v>
      </c>
      <c r="G134" s="132" t="s">
        <v>1302</v>
      </c>
      <c r="H134" s="132" t="s">
        <v>1303</v>
      </c>
      <c r="I134" s="132" t="s">
        <v>1304</v>
      </c>
      <c r="J134" s="132" t="s">
        <v>1305</v>
      </c>
      <c r="K134" s="132"/>
      <c r="L134" s="132"/>
      <c r="M134" s="132"/>
      <c r="N134" s="132"/>
      <c r="O134" s="132"/>
      <c r="P134" s="132"/>
      <c r="Q134" s="132"/>
      <c r="R134" s="132"/>
      <c r="S134" s="132"/>
      <c r="T134" s="132"/>
      <c r="V134" s="132"/>
      <c r="W134" s="132"/>
      <c r="X134" s="132"/>
      <c r="Y134" s="132"/>
      <c r="Z134" s="132"/>
      <c r="AA134" s="132"/>
      <c r="AB134" s="132"/>
      <c r="AC134" s="132"/>
      <c r="AD134" s="132"/>
      <c r="AE134" s="132"/>
      <c r="AF134" s="132"/>
      <c r="AG134" s="132"/>
      <c r="AH134" s="132"/>
      <c r="AI134" s="132"/>
      <c r="AJ134" s="132"/>
      <c r="AK134" s="132"/>
      <c r="AL134" s="132"/>
      <c r="AM134" s="132"/>
    </row>
    <row r="135" spans="1:39" ht="14.25" hidden="1" customHeight="1">
      <c r="A135" s="362">
        <v>2024</v>
      </c>
      <c r="B135" s="133">
        <v>102875</v>
      </c>
      <c r="C135" s="132" t="s">
        <v>1893</v>
      </c>
      <c r="D135" s="132" t="s">
        <v>1894</v>
      </c>
      <c r="E135" s="132" t="s">
        <v>1895</v>
      </c>
      <c r="F135" s="132" t="s">
        <v>1896</v>
      </c>
      <c r="G135" s="132" t="s">
        <v>1897</v>
      </c>
      <c r="H135" s="132" t="s">
        <v>1898</v>
      </c>
      <c r="I135" s="132" t="s">
        <v>1899</v>
      </c>
      <c r="J135" s="132" t="s">
        <v>1900</v>
      </c>
      <c r="K135" s="132" t="s">
        <v>1901</v>
      </c>
      <c r="L135" s="132" t="s">
        <v>1902</v>
      </c>
      <c r="M135" s="132" t="s">
        <v>1903</v>
      </c>
      <c r="N135" s="132" t="s">
        <v>1868</v>
      </c>
      <c r="O135" s="132"/>
      <c r="P135" s="132"/>
      <c r="Q135" s="132"/>
      <c r="R135" s="132"/>
      <c r="S135" s="132"/>
      <c r="T135" s="132"/>
      <c r="V135" s="132"/>
      <c r="W135" s="132"/>
      <c r="X135" s="132"/>
      <c r="Y135" s="132"/>
      <c r="Z135" s="132"/>
      <c r="AA135" s="132"/>
      <c r="AB135" s="132"/>
      <c r="AC135" s="132"/>
      <c r="AD135" s="132"/>
      <c r="AE135" s="132"/>
      <c r="AF135" s="132"/>
      <c r="AG135" s="132"/>
      <c r="AH135" s="132"/>
      <c r="AI135" s="132"/>
      <c r="AJ135" s="132"/>
      <c r="AK135" s="132"/>
      <c r="AL135" s="132"/>
      <c r="AM135" s="132"/>
    </row>
    <row r="136" spans="1:39" ht="14.25" hidden="1" customHeight="1">
      <c r="A136" s="362">
        <v>2024</v>
      </c>
      <c r="B136" s="133">
        <v>102930</v>
      </c>
      <c r="C136" s="132" t="s">
        <v>1904</v>
      </c>
      <c r="D136" s="132" t="s">
        <v>1905</v>
      </c>
      <c r="E136" s="132" t="s">
        <v>1906</v>
      </c>
      <c r="F136" s="132" t="s">
        <v>1907</v>
      </c>
      <c r="G136" s="132" t="s">
        <v>1908</v>
      </c>
      <c r="H136" s="132" t="s">
        <v>1909</v>
      </c>
      <c r="I136" s="132" t="s">
        <v>1910</v>
      </c>
      <c r="J136" s="132"/>
      <c r="K136" s="132"/>
      <c r="L136" s="132"/>
      <c r="M136" s="132"/>
      <c r="N136" s="132"/>
      <c r="O136" s="132"/>
      <c r="P136" s="132"/>
      <c r="Q136" s="132"/>
      <c r="R136" s="132"/>
      <c r="S136" s="132"/>
      <c r="T136" s="132"/>
      <c r="V136" s="132"/>
      <c r="W136" s="132"/>
      <c r="X136" s="132"/>
      <c r="Y136" s="132"/>
      <c r="Z136" s="132"/>
      <c r="AA136" s="132"/>
      <c r="AB136" s="132"/>
      <c r="AC136" s="132"/>
      <c r="AD136" s="132"/>
      <c r="AE136" s="132"/>
      <c r="AF136" s="132"/>
      <c r="AG136" s="132"/>
      <c r="AH136" s="132"/>
      <c r="AI136" s="132"/>
      <c r="AJ136" s="132"/>
      <c r="AK136" s="132"/>
      <c r="AL136" s="132"/>
      <c r="AM136" s="132"/>
    </row>
    <row r="137" spans="1:39" ht="14.25" hidden="1" customHeight="1">
      <c r="A137" s="362">
        <v>2024</v>
      </c>
      <c r="B137" s="133">
        <v>102932</v>
      </c>
      <c r="C137" s="132" t="s">
        <v>1214</v>
      </c>
      <c r="D137" s="132" t="s">
        <v>1911</v>
      </c>
      <c r="E137" s="132" t="s">
        <v>1300</v>
      </c>
      <c r="F137" s="132" t="s">
        <v>1301</v>
      </c>
      <c r="G137" s="132" t="s">
        <v>1302</v>
      </c>
      <c r="H137" s="132" t="s">
        <v>1303</v>
      </c>
      <c r="I137" s="132" t="s">
        <v>1304</v>
      </c>
      <c r="J137" s="132"/>
      <c r="K137" s="132"/>
      <c r="L137" s="132"/>
      <c r="M137" s="132"/>
      <c r="N137" s="132"/>
      <c r="O137" s="132"/>
      <c r="P137" s="132"/>
      <c r="Q137" s="132"/>
      <c r="R137" s="132"/>
      <c r="S137" s="132"/>
      <c r="T137" s="132"/>
      <c r="V137" s="132"/>
      <c r="W137" s="132"/>
      <c r="X137" s="132"/>
      <c r="Y137" s="132"/>
      <c r="Z137" s="132"/>
      <c r="AA137" s="132"/>
      <c r="AB137" s="132"/>
      <c r="AC137" s="132"/>
      <c r="AD137" s="132"/>
      <c r="AE137" s="132"/>
      <c r="AF137" s="132"/>
      <c r="AG137" s="132"/>
      <c r="AH137" s="132"/>
      <c r="AI137" s="132"/>
      <c r="AJ137" s="132"/>
      <c r="AK137" s="132"/>
      <c r="AL137" s="132"/>
      <c r="AM137" s="132"/>
    </row>
    <row r="138" spans="1:39" ht="14.25" hidden="1" customHeight="1">
      <c r="A138" s="362">
        <v>2024</v>
      </c>
      <c r="B138" s="133">
        <v>102936</v>
      </c>
      <c r="C138" s="132" t="s">
        <v>1258</v>
      </c>
      <c r="D138" s="132" t="s">
        <v>1441</v>
      </c>
      <c r="E138" s="132" t="s">
        <v>1442</v>
      </c>
      <c r="F138" s="132" t="s">
        <v>1912</v>
      </c>
      <c r="G138" s="132" t="s">
        <v>1444</v>
      </c>
      <c r="H138" s="132" t="s">
        <v>1445</v>
      </c>
      <c r="I138" s="132" t="s">
        <v>1913</v>
      </c>
      <c r="J138" s="132" t="s">
        <v>1305</v>
      </c>
      <c r="K138" s="132"/>
      <c r="L138" s="132"/>
      <c r="M138" s="132"/>
      <c r="N138" s="132"/>
      <c r="O138" s="132"/>
      <c r="P138" s="132"/>
      <c r="Q138" s="132"/>
      <c r="R138" s="132"/>
      <c r="S138" s="132"/>
      <c r="T138" s="132"/>
      <c r="V138" s="132"/>
      <c r="W138" s="132"/>
      <c r="X138" s="132"/>
      <c r="Y138" s="132"/>
      <c r="Z138" s="132"/>
      <c r="AA138" s="132"/>
      <c r="AB138" s="132"/>
      <c r="AC138" s="132"/>
      <c r="AD138" s="132"/>
      <c r="AE138" s="132"/>
      <c r="AF138" s="132"/>
      <c r="AG138" s="132"/>
      <c r="AH138" s="132"/>
      <c r="AI138" s="132"/>
      <c r="AJ138" s="132"/>
      <c r="AK138" s="132"/>
      <c r="AL138" s="132"/>
      <c r="AM138" s="132"/>
    </row>
    <row r="139" spans="1:39" ht="14.25" hidden="1" customHeight="1">
      <c r="A139" s="362">
        <v>2024</v>
      </c>
      <c r="B139" s="133">
        <v>102941</v>
      </c>
      <c r="C139" s="132" t="s">
        <v>1604</v>
      </c>
      <c r="D139" s="132" t="s">
        <v>1605</v>
      </c>
      <c r="E139" s="132" t="s">
        <v>1606</v>
      </c>
      <c r="F139" s="132" t="s">
        <v>1607</v>
      </c>
      <c r="G139" s="132" t="s">
        <v>1608</v>
      </c>
      <c r="H139" s="132" t="s">
        <v>1609</v>
      </c>
      <c r="I139" s="132" t="s">
        <v>1610</v>
      </c>
      <c r="J139" s="132" t="s">
        <v>1611</v>
      </c>
      <c r="K139" s="132" t="s">
        <v>1612</v>
      </c>
      <c r="L139" s="132" t="s">
        <v>1613</v>
      </c>
      <c r="M139" s="132" t="s">
        <v>1614</v>
      </c>
      <c r="N139" s="132" t="s">
        <v>1615</v>
      </c>
      <c r="O139" s="132"/>
      <c r="P139" s="132"/>
      <c r="Q139" s="132"/>
      <c r="R139" s="132"/>
      <c r="S139" s="132"/>
      <c r="T139" s="132"/>
      <c r="V139" s="132"/>
      <c r="W139" s="132"/>
      <c r="X139" s="132"/>
      <c r="Y139" s="132"/>
      <c r="Z139" s="132"/>
      <c r="AA139" s="132"/>
      <c r="AB139" s="132"/>
      <c r="AC139" s="132"/>
      <c r="AD139" s="132"/>
      <c r="AE139" s="132"/>
      <c r="AF139" s="132"/>
      <c r="AG139" s="132"/>
      <c r="AH139" s="132"/>
      <c r="AI139" s="132"/>
      <c r="AJ139" s="132"/>
      <c r="AK139" s="132"/>
      <c r="AL139" s="132"/>
      <c r="AM139" s="132"/>
    </row>
    <row r="140" spans="1:39" ht="14.25" hidden="1" customHeight="1">
      <c r="A140" s="362">
        <v>2024</v>
      </c>
      <c r="B140" s="133">
        <v>102943</v>
      </c>
      <c r="C140" s="132" t="s">
        <v>1914</v>
      </c>
      <c r="D140" s="132" t="s">
        <v>1915</v>
      </c>
      <c r="E140" s="132" t="s">
        <v>1916</v>
      </c>
      <c r="F140" s="132" t="s">
        <v>1917</v>
      </c>
      <c r="G140" s="132" t="s">
        <v>1918</v>
      </c>
      <c r="H140" s="132" t="s">
        <v>1919</v>
      </c>
      <c r="I140" s="132" t="s">
        <v>1920</v>
      </c>
      <c r="J140" s="132" t="s">
        <v>1921</v>
      </c>
      <c r="K140" s="132" t="s">
        <v>1922</v>
      </c>
      <c r="L140" s="132" t="s">
        <v>1923</v>
      </c>
      <c r="M140" s="132" t="s">
        <v>1924</v>
      </c>
      <c r="N140" s="132" t="s">
        <v>1868</v>
      </c>
      <c r="O140" s="132"/>
      <c r="P140" s="132"/>
      <c r="Q140" s="132"/>
      <c r="R140" s="132"/>
      <c r="S140" s="132"/>
      <c r="T140" s="132"/>
      <c r="V140" s="132"/>
      <c r="W140" s="132"/>
      <c r="X140" s="132"/>
      <c r="Y140" s="132"/>
      <c r="Z140" s="132"/>
      <c r="AA140" s="132"/>
      <c r="AB140" s="132"/>
      <c r="AC140" s="132"/>
      <c r="AD140" s="132"/>
      <c r="AE140" s="132"/>
      <c r="AF140" s="132"/>
      <c r="AG140" s="132"/>
      <c r="AH140" s="132"/>
      <c r="AI140" s="132"/>
      <c r="AJ140" s="132"/>
      <c r="AK140" s="132"/>
      <c r="AL140" s="132"/>
      <c r="AM140" s="132"/>
    </row>
    <row r="141" spans="1:39" ht="14.25" hidden="1" customHeight="1">
      <c r="A141" s="362">
        <v>2024</v>
      </c>
      <c r="B141" s="133">
        <v>102961</v>
      </c>
      <c r="C141" s="132" t="s">
        <v>1925</v>
      </c>
      <c r="D141" s="132" t="s">
        <v>1926</v>
      </c>
      <c r="E141" s="132" t="s">
        <v>1927</v>
      </c>
      <c r="F141" s="132" t="s">
        <v>1928</v>
      </c>
      <c r="G141" s="132" t="s">
        <v>1929</v>
      </c>
      <c r="H141" s="132" t="s">
        <v>1930</v>
      </c>
      <c r="I141" s="132" t="s">
        <v>1931</v>
      </c>
      <c r="J141" s="132" t="s">
        <v>1932</v>
      </c>
      <c r="K141" s="132" t="s">
        <v>1933</v>
      </c>
      <c r="L141" s="132" t="s">
        <v>1934</v>
      </c>
      <c r="M141" s="132"/>
      <c r="N141" s="132"/>
      <c r="O141" s="132"/>
      <c r="P141" s="132"/>
      <c r="Q141" s="132"/>
      <c r="R141" s="132"/>
      <c r="S141" s="132"/>
      <c r="T141" s="132"/>
      <c r="V141" s="132"/>
      <c r="W141" s="132"/>
      <c r="X141" s="132"/>
      <c r="Y141" s="132"/>
      <c r="Z141" s="132"/>
      <c r="AA141" s="132"/>
      <c r="AB141" s="132"/>
      <c r="AC141" s="132"/>
      <c r="AD141" s="132"/>
      <c r="AE141" s="132"/>
      <c r="AF141" s="132"/>
      <c r="AG141" s="132"/>
      <c r="AH141" s="132"/>
      <c r="AI141" s="132"/>
      <c r="AJ141" s="132"/>
      <c r="AK141" s="132"/>
      <c r="AL141" s="132"/>
      <c r="AM141" s="132"/>
    </row>
    <row r="142" spans="1:39" ht="14.25" hidden="1" customHeight="1">
      <c r="A142" s="362">
        <v>2024</v>
      </c>
      <c r="B142" s="133">
        <v>102973</v>
      </c>
      <c r="C142" s="132" t="s">
        <v>1935</v>
      </c>
      <c r="D142" s="132" t="s">
        <v>1936</v>
      </c>
      <c r="E142" s="132" t="s">
        <v>1937</v>
      </c>
      <c r="F142" s="132" t="s">
        <v>1938</v>
      </c>
      <c r="G142" s="132" t="s">
        <v>1939</v>
      </c>
      <c r="H142" s="132" t="s">
        <v>1940</v>
      </c>
      <c r="I142" s="132" t="s">
        <v>1941</v>
      </c>
      <c r="J142" s="132" t="s">
        <v>1942</v>
      </c>
      <c r="K142" s="132" t="s">
        <v>1943</v>
      </c>
      <c r="L142" s="132" t="s">
        <v>1944</v>
      </c>
      <c r="M142" s="132" t="s">
        <v>1945</v>
      </c>
      <c r="N142" s="132" t="s">
        <v>1946</v>
      </c>
      <c r="O142" s="132" t="s">
        <v>1947</v>
      </c>
      <c r="P142" s="132"/>
      <c r="Q142" s="132"/>
      <c r="R142" s="132"/>
      <c r="S142" s="132"/>
      <c r="T142" s="132"/>
      <c r="V142" s="132"/>
      <c r="W142" s="132"/>
      <c r="X142" s="132"/>
      <c r="Y142" s="132"/>
      <c r="Z142" s="132"/>
      <c r="AA142" s="132"/>
      <c r="AB142" s="132"/>
      <c r="AC142" s="132"/>
      <c r="AD142" s="132"/>
      <c r="AE142" s="132"/>
      <c r="AF142" s="132"/>
      <c r="AG142" s="132"/>
      <c r="AH142" s="132"/>
      <c r="AI142" s="132"/>
      <c r="AJ142" s="132"/>
      <c r="AK142" s="132"/>
      <c r="AL142" s="132"/>
      <c r="AM142" s="132"/>
    </row>
    <row r="143" spans="1:39" ht="14.25" hidden="1" customHeight="1">
      <c r="A143" s="362">
        <v>2024</v>
      </c>
      <c r="B143" s="133">
        <v>103116</v>
      </c>
      <c r="C143" s="132" t="s">
        <v>1948</v>
      </c>
      <c r="D143" s="132" t="s">
        <v>1949</v>
      </c>
      <c r="E143" s="132" t="s">
        <v>1950</v>
      </c>
      <c r="F143" s="132" t="s">
        <v>1951</v>
      </c>
      <c r="G143" s="132" t="s">
        <v>1952</v>
      </c>
      <c r="H143" s="132"/>
      <c r="I143" s="132"/>
      <c r="J143" s="132"/>
      <c r="K143" s="132"/>
      <c r="L143" s="132"/>
      <c r="M143" s="132"/>
      <c r="N143" s="132"/>
      <c r="O143" s="132"/>
      <c r="P143" s="132"/>
      <c r="Q143" s="132"/>
      <c r="R143" s="132"/>
      <c r="S143" s="132"/>
      <c r="T143" s="132"/>
      <c r="V143" s="132"/>
      <c r="W143" s="132"/>
      <c r="X143" s="132"/>
      <c r="Y143" s="132"/>
      <c r="Z143" s="132"/>
      <c r="AA143" s="132"/>
      <c r="AB143" s="132"/>
      <c r="AC143" s="132"/>
      <c r="AD143" s="132"/>
      <c r="AE143" s="132"/>
      <c r="AF143" s="132"/>
      <c r="AG143" s="132"/>
      <c r="AH143" s="132"/>
      <c r="AI143" s="132"/>
      <c r="AJ143" s="132"/>
      <c r="AK143" s="132"/>
      <c r="AL143" s="132"/>
      <c r="AM143" s="132"/>
    </row>
    <row r="144" spans="1:39" ht="14.25" hidden="1" customHeight="1">
      <c r="A144" s="362">
        <v>2024</v>
      </c>
      <c r="B144" s="133">
        <v>103157</v>
      </c>
      <c r="C144" s="132" t="s">
        <v>1953</v>
      </c>
      <c r="D144" s="132" t="s">
        <v>1954</v>
      </c>
      <c r="E144" s="132" t="s">
        <v>1955</v>
      </c>
      <c r="F144" s="132" t="s">
        <v>1956</v>
      </c>
      <c r="G144" s="132" t="s">
        <v>1957</v>
      </c>
      <c r="H144" s="132" t="s">
        <v>1958</v>
      </c>
      <c r="I144" s="132" t="s">
        <v>1959</v>
      </c>
      <c r="J144" s="132" t="s">
        <v>1960</v>
      </c>
      <c r="K144" s="132"/>
      <c r="L144" s="132"/>
      <c r="M144" s="132"/>
      <c r="N144" s="132"/>
      <c r="O144" s="132"/>
      <c r="P144" s="132"/>
      <c r="Q144" s="132"/>
      <c r="R144" s="132"/>
      <c r="S144" s="132"/>
      <c r="T144" s="132"/>
      <c r="V144" s="132"/>
      <c r="W144" s="132"/>
      <c r="X144" s="132"/>
      <c r="Y144" s="132"/>
      <c r="Z144" s="132"/>
      <c r="AA144" s="132"/>
      <c r="AB144" s="132"/>
      <c r="AC144" s="132"/>
      <c r="AD144" s="132"/>
      <c r="AE144" s="132"/>
      <c r="AF144" s="132"/>
      <c r="AG144" s="132"/>
      <c r="AH144" s="132"/>
      <c r="AI144" s="132"/>
      <c r="AJ144" s="132"/>
      <c r="AK144" s="132"/>
      <c r="AL144" s="132"/>
      <c r="AM144" s="132"/>
    </row>
    <row r="145" spans="1:39" ht="14.25" hidden="1" customHeight="1">
      <c r="A145" s="362">
        <v>2024</v>
      </c>
      <c r="B145" s="133">
        <v>103353</v>
      </c>
      <c r="C145" s="132" t="s">
        <v>1961</v>
      </c>
      <c r="D145" s="132" t="s">
        <v>1962</v>
      </c>
      <c r="E145" s="132" t="s">
        <v>1963</v>
      </c>
      <c r="F145" s="132" t="s">
        <v>1964</v>
      </c>
      <c r="G145" s="132" t="s">
        <v>1965</v>
      </c>
      <c r="H145" s="132" t="s">
        <v>1775</v>
      </c>
      <c r="I145" s="132" t="s">
        <v>1891</v>
      </c>
      <c r="J145" s="132"/>
      <c r="K145" s="132"/>
      <c r="L145" s="132"/>
      <c r="M145" s="132"/>
      <c r="N145" s="132"/>
      <c r="O145" s="132"/>
      <c r="P145" s="132"/>
      <c r="Q145" s="132"/>
      <c r="R145" s="132"/>
      <c r="S145" s="132"/>
      <c r="T145" s="132"/>
      <c r="V145" s="132"/>
      <c r="W145" s="132"/>
      <c r="X145" s="132"/>
      <c r="Y145" s="132"/>
      <c r="Z145" s="132"/>
      <c r="AA145" s="132"/>
      <c r="AB145" s="132"/>
      <c r="AC145" s="132"/>
      <c r="AD145" s="132"/>
      <c r="AE145" s="132"/>
      <c r="AF145" s="132"/>
      <c r="AG145" s="132"/>
      <c r="AH145" s="132"/>
      <c r="AI145" s="132"/>
      <c r="AJ145" s="132"/>
      <c r="AK145" s="132"/>
      <c r="AL145" s="132"/>
      <c r="AM145" s="132"/>
    </row>
    <row r="146" spans="1:39" ht="14.25" hidden="1" customHeight="1">
      <c r="A146" s="362">
        <v>2024</v>
      </c>
      <c r="B146" s="133">
        <v>103358</v>
      </c>
      <c r="C146" s="132" t="s">
        <v>1652</v>
      </c>
      <c r="D146" s="132" t="s">
        <v>1966</v>
      </c>
      <c r="E146" s="132" t="s">
        <v>1654</v>
      </c>
      <c r="F146" s="132" t="s">
        <v>1967</v>
      </c>
      <c r="G146" s="132" t="s">
        <v>1968</v>
      </c>
      <c r="H146" s="132" t="s">
        <v>1602</v>
      </c>
      <c r="I146" s="132" t="s">
        <v>1657</v>
      </c>
      <c r="J146" s="132" t="s">
        <v>1969</v>
      </c>
      <c r="K146" s="132" t="s">
        <v>1970</v>
      </c>
      <c r="L146" s="132" t="s">
        <v>1971</v>
      </c>
      <c r="M146" s="132" t="s">
        <v>1972</v>
      </c>
      <c r="N146" s="132" t="s">
        <v>1471</v>
      </c>
      <c r="O146" s="132" t="s">
        <v>1472</v>
      </c>
      <c r="P146" s="132" t="s">
        <v>1473</v>
      </c>
      <c r="Q146" s="132" t="s">
        <v>1297</v>
      </c>
      <c r="R146" s="132"/>
      <c r="S146" s="132"/>
      <c r="T146" s="132"/>
      <c r="V146" s="132"/>
      <c r="W146" s="132"/>
      <c r="X146" s="132"/>
      <c r="Y146" s="132"/>
      <c r="Z146" s="132"/>
      <c r="AA146" s="132"/>
      <c r="AB146" s="132"/>
      <c r="AC146" s="132"/>
      <c r="AD146" s="132"/>
      <c r="AE146" s="132"/>
      <c r="AF146" s="132"/>
      <c r="AG146" s="132"/>
      <c r="AH146" s="132"/>
      <c r="AI146" s="132"/>
      <c r="AJ146" s="132"/>
      <c r="AK146" s="132"/>
      <c r="AL146" s="132"/>
      <c r="AM146" s="132"/>
    </row>
    <row r="147" spans="1:39" ht="14.25" hidden="1" customHeight="1">
      <c r="A147" s="362">
        <v>2024</v>
      </c>
      <c r="B147" s="133">
        <v>103561</v>
      </c>
      <c r="C147" s="132" t="s">
        <v>1973</v>
      </c>
      <c r="D147" s="132" t="s">
        <v>1974</v>
      </c>
      <c r="E147" s="132" t="s">
        <v>1975</v>
      </c>
      <c r="F147" s="132" t="s">
        <v>1976</v>
      </c>
      <c r="G147" s="132" t="s">
        <v>1977</v>
      </c>
      <c r="H147" s="132" t="s">
        <v>1978</v>
      </c>
      <c r="I147" s="132" t="s">
        <v>1979</v>
      </c>
      <c r="J147" s="132"/>
      <c r="K147" s="132"/>
      <c r="L147" s="132"/>
      <c r="M147" s="132"/>
      <c r="N147" s="132"/>
      <c r="O147" s="132"/>
      <c r="P147" s="132"/>
      <c r="Q147" s="132"/>
      <c r="R147" s="132"/>
      <c r="S147" s="132"/>
      <c r="T147" s="132"/>
      <c r="V147" s="132"/>
      <c r="W147" s="132"/>
      <c r="X147" s="132"/>
      <c r="Y147" s="132"/>
      <c r="Z147" s="132"/>
      <c r="AA147" s="132"/>
      <c r="AB147" s="132"/>
      <c r="AC147" s="132"/>
      <c r="AD147" s="132"/>
      <c r="AE147" s="132"/>
      <c r="AF147" s="132"/>
      <c r="AG147" s="132"/>
      <c r="AH147" s="132"/>
      <c r="AI147" s="132"/>
      <c r="AJ147" s="132"/>
      <c r="AK147" s="132"/>
      <c r="AL147" s="132"/>
      <c r="AM147" s="132"/>
    </row>
    <row r="148" spans="1:39" ht="14.25" hidden="1" customHeight="1">
      <c r="A148" s="362">
        <v>2024</v>
      </c>
      <c r="B148" s="133">
        <v>103566</v>
      </c>
      <c r="C148" s="132" t="s">
        <v>1980</v>
      </c>
      <c r="D148" s="132" t="s">
        <v>1299</v>
      </c>
      <c r="E148" s="132" t="s">
        <v>1300</v>
      </c>
      <c r="F148" s="132" t="s">
        <v>1301</v>
      </c>
      <c r="G148" s="132" t="s">
        <v>1302</v>
      </c>
      <c r="H148" s="132" t="s">
        <v>1303</v>
      </c>
      <c r="I148" s="132" t="s">
        <v>1304</v>
      </c>
      <c r="J148" s="132" t="s">
        <v>1305</v>
      </c>
      <c r="K148" s="132"/>
      <c r="L148" s="132"/>
      <c r="M148" s="132"/>
      <c r="N148" s="132"/>
      <c r="O148" s="132"/>
      <c r="P148" s="132"/>
      <c r="Q148" s="132"/>
      <c r="R148" s="132"/>
      <c r="S148" s="132"/>
      <c r="T148" s="132"/>
      <c r="V148" s="132"/>
      <c r="W148" s="132"/>
      <c r="X148" s="132"/>
      <c r="Y148" s="132"/>
      <c r="Z148" s="132"/>
      <c r="AA148" s="132"/>
      <c r="AB148" s="132"/>
      <c r="AC148" s="132"/>
      <c r="AD148" s="132"/>
      <c r="AE148" s="132"/>
      <c r="AF148" s="132"/>
      <c r="AG148" s="132"/>
      <c r="AH148" s="132"/>
      <c r="AI148" s="132"/>
      <c r="AJ148" s="132"/>
      <c r="AK148" s="132"/>
      <c r="AL148" s="132"/>
      <c r="AM148" s="132"/>
    </row>
    <row r="149" spans="1:39" ht="14.25" hidden="1" customHeight="1">
      <c r="A149" s="362">
        <v>2024</v>
      </c>
      <c r="B149" s="133">
        <v>103572</v>
      </c>
      <c r="C149" s="132" t="s">
        <v>1981</v>
      </c>
      <c r="D149" s="132" t="s">
        <v>1982</v>
      </c>
      <c r="E149" s="132" t="s">
        <v>1983</v>
      </c>
      <c r="F149" s="132" t="s">
        <v>1984</v>
      </c>
      <c r="G149" s="132" t="s">
        <v>1985</v>
      </c>
      <c r="H149" s="132" t="s">
        <v>1986</v>
      </c>
      <c r="I149" s="132"/>
      <c r="J149" s="132"/>
      <c r="K149" s="132"/>
      <c r="L149" s="132"/>
      <c r="M149" s="132"/>
      <c r="N149" s="132"/>
      <c r="O149" s="132"/>
      <c r="P149" s="132"/>
      <c r="Q149" s="132"/>
      <c r="R149" s="132"/>
      <c r="S149" s="132"/>
      <c r="T149" s="132"/>
      <c r="V149" s="132"/>
      <c r="W149" s="132"/>
      <c r="X149" s="132"/>
      <c r="Y149" s="132"/>
      <c r="Z149" s="132"/>
      <c r="AA149" s="132"/>
      <c r="AB149" s="132"/>
      <c r="AC149" s="132"/>
      <c r="AD149" s="132"/>
      <c r="AE149" s="132"/>
      <c r="AF149" s="132"/>
      <c r="AG149" s="132"/>
      <c r="AH149" s="132"/>
      <c r="AI149" s="132"/>
      <c r="AJ149" s="132"/>
      <c r="AK149" s="132"/>
      <c r="AL149" s="132"/>
      <c r="AM149" s="132"/>
    </row>
    <row r="150" spans="1:39" ht="14.25" hidden="1" customHeight="1">
      <c r="A150" s="362">
        <v>2024</v>
      </c>
      <c r="B150" s="133">
        <v>103597</v>
      </c>
      <c r="C150" s="132" t="s">
        <v>1987</v>
      </c>
      <c r="D150" s="132" t="s">
        <v>1915</v>
      </c>
      <c r="E150" s="132" t="s">
        <v>1988</v>
      </c>
      <c r="F150" s="132" t="s">
        <v>1989</v>
      </c>
      <c r="G150" s="132" t="s">
        <v>1990</v>
      </c>
      <c r="H150" s="132" t="s">
        <v>1991</v>
      </c>
      <c r="I150" s="132" t="s">
        <v>1992</v>
      </c>
      <c r="J150" s="132" t="s">
        <v>1993</v>
      </c>
      <c r="K150" s="132" t="s">
        <v>1994</v>
      </c>
      <c r="L150" s="132" t="s">
        <v>1995</v>
      </c>
      <c r="M150" s="132" t="s">
        <v>1996</v>
      </c>
      <c r="N150" s="132" t="s">
        <v>1997</v>
      </c>
      <c r="O150" s="132" t="s">
        <v>1998</v>
      </c>
      <c r="P150" s="132"/>
      <c r="Q150" s="132"/>
      <c r="R150" s="132"/>
      <c r="S150" s="132"/>
      <c r="T150" s="132"/>
      <c r="V150" s="132"/>
      <c r="W150" s="132"/>
      <c r="X150" s="132"/>
      <c r="Y150" s="132"/>
      <c r="Z150" s="132"/>
      <c r="AA150" s="132"/>
      <c r="AB150" s="132"/>
      <c r="AC150" s="132"/>
      <c r="AD150" s="132"/>
      <c r="AE150" s="132"/>
      <c r="AF150" s="132"/>
      <c r="AG150" s="132"/>
      <c r="AH150" s="132"/>
      <c r="AI150" s="132"/>
      <c r="AJ150" s="132"/>
      <c r="AK150" s="132"/>
      <c r="AL150" s="132"/>
      <c r="AM150" s="132"/>
    </row>
    <row r="151" spans="1:39" ht="14.25" hidden="1" customHeight="1">
      <c r="A151" s="362">
        <v>2024</v>
      </c>
      <c r="B151" s="133">
        <v>103599</v>
      </c>
      <c r="C151" s="132" t="s">
        <v>1999</v>
      </c>
      <c r="D151" s="132" t="s">
        <v>2000</v>
      </c>
      <c r="E151" s="132" t="s">
        <v>2001</v>
      </c>
      <c r="F151" s="132" t="s">
        <v>2002</v>
      </c>
      <c r="G151" s="132" t="s">
        <v>2003</v>
      </c>
      <c r="H151" s="132" t="s">
        <v>1150</v>
      </c>
      <c r="I151" s="132" t="s">
        <v>2004</v>
      </c>
      <c r="J151" s="132" t="s">
        <v>2005</v>
      </c>
      <c r="K151" s="132" t="s">
        <v>2006</v>
      </c>
      <c r="L151" s="132" t="s">
        <v>1718</v>
      </c>
      <c r="M151" s="132" t="s">
        <v>2007</v>
      </c>
      <c r="N151" s="132" t="s">
        <v>2008</v>
      </c>
      <c r="O151" s="132" t="s">
        <v>2009</v>
      </c>
      <c r="P151" s="132" t="s">
        <v>1158</v>
      </c>
      <c r="Q151" s="132"/>
      <c r="R151" s="132"/>
      <c r="S151" s="132"/>
      <c r="T151" s="132"/>
      <c r="V151" s="132"/>
      <c r="W151" s="132"/>
      <c r="X151" s="132"/>
      <c r="Y151" s="132"/>
      <c r="Z151" s="132"/>
      <c r="AA151" s="132"/>
      <c r="AB151" s="132"/>
      <c r="AC151" s="132"/>
      <c r="AD151" s="132"/>
      <c r="AE151" s="132"/>
      <c r="AF151" s="132"/>
      <c r="AG151" s="132"/>
      <c r="AH151" s="132"/>
      <c r="AI151" s="132"/>
      <c r="AJ151" s="132"/>
      <c r="AK151" s="132"/>
      <c r="AL151" s="132"/>
      <c r="AM151" s="132"/>
    </row>
    <row r="152" spans="1:39" ht="14.25" hidden="1" customHeight="1">
      <c r="A152" s="362">
        <v>2024</v>
      </c>
      <c r="B152" s="133">
        <v>103604</v>
      </c>
      <c r="C152" s="132" t="s">
        <v>2010</v>
      </c>
      <c r="D152" s="132" t="s">
        <v>2011</v>
      </c>
      <c r="E152" s="132" t="s">
        <v>2012</v>
      </c>
      <c r="F152" s="132" t="s">
        <v>2013</v>
      </c>
      <c r="G152" s="132" t="s">
        <v>2014</v>
      </c>
      <c r="H152" s="132" t="s">
        <v>2015</v>
      </c>
      <c r="I152" s="132"/>
      <c r="J152" s="132"/>
      <c r="K152" s="132"/>
      <c r="L152" s="132"/>
      <c r="M152" s="132"/>
      <c r="N152" s="132"/>
      <c r="O152" s="132"/>
      <c r="P152" s="132"/>
      <c r="Q152" s="132"/>
      <c r="R152" s="132"/>
      <c r="S152" s="132"/>
      <c r="T152" s="132"/>
      <c r="V152" s="132"/>
      <c r="W152" s="132"/>
      <c r="X152" s="132"/>
      <c r="Y152" s="132"/>
      <c r="Z152" s="132"/>
      <c r="AA152" s="132"/>
      <c r="AB152" s="132"/>
      <c r="AC152" s="132"/>
      <c r="AD152" s="132"/>
      <c r="AE152" s="132"/>
      <c r="AF152" s="132"/>
      <c r="AG152" s="132"/>
      <c r="AH152" s="132"/>
      <c r="AI152" s="132"/>
      <c r="AJ152" s="132"/>
      <c r="AK152" s="132"/>
      <c r="AL152" s="132"/>
      <c r="AM152" s="132"/>
    </row>
    <row r="153" spans="1:39" ht="14.25" hidden="1" customHeight="1">
      <c r="A153" s="362">
        <v>2024</v>
      </c>
      <c r="B153" s="133">
        <v>103607</v>
      </c>
      <c r="C153" s="132" t="s">
        <v>2016</v>
      </c>
      <c r="D153" s="132" t="s">
        <v>2017</v>
      </c>
      <c r="E153" s="132" t="s">
        <v>2018</v>
      </c>
      <c r="F153" s="132" t="s">
        <v>2019</v>
      </c>
      <c r="G153" s="132" t="s">
        <v>2020</v>
      </c>
      <c r="H153" s="132" t="s">
        <v>2021</v>
      </c>
      <c r="I153" s="132" t="s">
        <v>1891</v>
      </c>
      <c r="J153" s="132"/>
      <c r="K153" s="132"/>
      <c r="L153" s="132"/>
      <c r="M153" s="132"/>
      <c r="N153" s="132"/>
      <c r="O153" s="132"/>
      <c r="P153" s="132"/>
      <c r="Q153" s="132"/>
      <c r="R153" s="132"/>
      <c r="S153" s="132"/>
      <c r="T153" s="132"/>
      <c r="V153" s="132"/>
      <c r="W153" s="132"/>
      <c r="X153" s="132"/>
      <c r="Y153" s="132"/>
      <c r="Z153" s="132"/>
      <c r="AA153" s="132"/>
      <c r="AB153" s="132"/>
      <c r="AC153" s="132"/>
      <c r="AD153" s="132"/>
      <c r="AE153" s="132"/>
      <c r="AF153" s="132"/>
      <c r="AG153" s="132"/>
      <c r="AH153" s="132"/>
      <c r="AI153" s="132"/>
      <c r="AJ153" s="132"/>
      <c r="AK153" s="132"/>
      <c r="AL153" s="132"/>
      <c r="AM153" s="132"/>
    </row>
    <row r="154" spans="1:39" ht="14.25" hidden="1" customHeight="1">
      <c r="A154" s="362">
        <v>2024</v>
      </c>
      <c r="B154" s="133">
        <v>103639</v>
      </c>
      <c r="C154" s="132" t="s">
        <v>1214</v>
      </c>
      <c r="D154" s="132" t="s">
        <v>1215</v>
      </c>
      <c r="E154" s="132" t="s">
        <v>1216</v>
      </c>
      <c r="F154" s="132" t="s">
        <v>1217</v>
      </c>
      <c r="G154" s="132" t="s">
        <v>1218</v>
      </c>
      <c r="H154" s="132" t="s">
        <v>1219</v>
      </c>
      <c r="I154" s="132" t="s">
        <v>1220</v>
      </c>
      <c r="J154" s="132"/>
      <c r="K154" s="132"/>
      <c r="L154" s="132"/>
      <c r="M154" s="132"/>
      <c r="N154" s="132"/>
      <c r="O154" s="132"/>
      <c r="P154" s="132"/>
      <c r="Q154" s="132"/>
      <c r="R154" s="132"/>
      <c r="S154" s="132"/>
      <c r="T154" s="132"/>
      <c r="V154" s="132"/>
      <c r="W154" s="132"/>
      <c r="X154" s="132"/>
      <c r="Y154" s="132"/>
      <c r="Z154" s="132"/>
      <c r="AA154" s="132"/>
      <c r="AB154" s="132"/>
      <c r="AC154" s="132"/>
      <c r="AD154" s="132"/>
      <c r="AE154" s="132"/>
      <c r="AF154" s="132"/>
      <c r="AG154" s="132"/>
      <c r="AH154" s="132"/>
      <c r="AI154" s="132"/>
      <c r="AJ154" s="132"/>
      <c r="AK154" s="132"/>
      <c r="AL154" s="132"/>
      <c r="AM154" s="132"/>
    </row>
    <row r="155" spans="1:39" ht="14.25" hidden="1" customHeight="1">
      <c r="A155" s="362">
        <v>2024</v>
      </c>
      <c r="B155" s="133">
        <v>104071</v>
      </c>
      <c r="C155" s="132" t="s">
        <v>2022</v>
      </c>
      <c r="D155" s="132" t="s">
        <v>2023</v>
      </c>
      <c r="E155" s="132" t="s">
        <v>2024</v>
      </c>
      <c r="F155" s="132" t="s">
        <v>2025</v>
      </c>
      <c r="G155" s="132" t="s">
        <v>2026</v>
      </c>
      <c r="H155" s="132" t="s">
        <v>2027</v>
      </c>
      <c r="I155" s="132" t="s">
        <v>2028</v>
      </c>
      <c r="J155" s="132" t="s">
        <v>2029</v>
      </c>
      <c r="K155" s="132" t="s">
        <v>2030</v>
      </c>
      <c r="L155" s="132"/>
      <c r="M155" s="132"/>
      <c r="N155" s="132"/>
      <c r="O155" s="132"/>
      <c r="P155" s="132"/>
      <c r="Q155" s="132"/>
      <c r="R155" s="132"/>
      <c r="S155" s="132"/>
      <c r="T155" s="132"/>
      <c r="V155" s="132"/>
      <c r="W155" s="132"/>
      <c r="X155" s="132"/>
      <c r="Y155" s="132"/>
      <c r="Z155" s="132"/>
      <c r="AA155" s="132"/>
      <c r="AB155" s="132"/>
      <c r="AC155" s="132"/>
      <c r="AD155" s="132"/>
      <c r="AE155" s="132"/>
      <c r="AF155" s="132"/>
      <c r="AG155" s="132"/>
      <c r="AH155" s="132"/>
      <c r="AI155" s="132"/>
      <c r="AJ155" s="132"/>
      <c r="AK155" s="132"/>
      <c r="AL155" s="132"/>
      <c r="AM155" s="132"/>
    </row>
    <row r="156" spans="1:39" ht="14.25" hidden="1" customHeight="1">
      <c r="A156" s="362">
        <v>2024</v>
      </c>
      <c r="B156" s="133">
        <v>105560</v>
      </c>
      <c r="C156" s="132" t="s">
        <v>2031</v>
      </c>
      <c r="D156" s="132" t="s">
        <v>2032</v>
      </c>
      <c r="E156" s="132" t="s">
        <v>2033</v>
      </c>
      <c r="F156" s="132" t="s">
        <v>2034</v>
      </c>
      <c r="G156" s="132" t="s">
        <v>2035</v>
      </c>
      <c r="H156" s="132" t="s">
        <v>2036</v>
      </c>
      <c r="I156" s="132" t="s">
        <v>2037</v>
      </c>
      <c r="J156" s="132"/>
      <c r="K156" s="132"/>
      <c r="L156" s="132"/>
      <c r="M156" s="132"/>
      <c r="N156" s="132"/>
      <c r="O156" s="132"/>
      <c r="P156" s="132"/>
      <c r="Q156" s="132"/>
      <c r="R156" s="132"/>
      <c r="S156" s="132"/>
      <c r="T156" s="132"/>
      <c r="V156" s="132"/>
      <c r="W156" s="132"/>
      <c r="X156" s="132"/>
      <c r="Y156" s="132"/>
      <c r="Z156" s="132"/>
      <c r="AA156" s="132"/>
      <c r="AB156" s="132"/>
      <c r="AC156" s="132"/>
      <c r="AD156" s="132"/>
      <c r="AE156" s="132"/>
      <c r="AF156" s="132"/>
      <c r="AG156" s="132"/>
      <c r="AH156" s="132"/>
      <c r="AI156" s="132"/>
      <c r="AJ156" s="132"/>
      <c r="AK156" s="132"/>
      <c r="AL156" s="132"/>
      <c r="AM156" s="132"/>
    </row>
    <row r="157" spans="1:39" ht="14.25" hidden="1" customHeight="1">
      <c r="A157" s="362">
        <v>2024</v>
      </c>
      <c r="B157" s="133">
        <v>105715</v>
      </c>
      <c r="C157" s="132" t="s">
        <v>2038</v>
      </c>
      <c r="D157" s="132" t="s">
        <v>2039</v>
      </c>
      <c r="E157" s="132" t="s">
        <v>2040</v>
      </c>
      <c r="F157" s="132" t="s">
        <v>1588</v>
      </c>
      <c r="G157" s="132" t="s">
        <v>2041</v>
      </c>
      <c r="H157" s="132" t="s">
        <v>2042</v>
      </c>
      <c r="I157" s="132" t="s">
        <v>2043</v>
      </c>
      <c r="J157" s="132" t="s">
        <v>2044</v>
      </c>
      <c r="K157" s="132" t="s">
        <v>2045</v>
      </c>
      <c r="L157" s="132" t="s">
        <v>2046</v>
      </c>
      <c r="M157" s="132" t="s">
        <v>2047</v>
      </c>
      <c r="N157" s="132"/>
      <c r="O157" s="132"/>
      <c r="P157" s="132"/>
      <c r="Q157" s="132"/>
      <c r="R157" s="132"/>
      <c r="S157" s="132"/>
      <c r="T157" s="132"/>
      <c r="V157" s="132"/>
      <c r="W157" s="132"/>
      <c r="X157" s="132"/>
      <c r="Y157" s="132"/>
      <c r="Z157" s="132"/>
      <c r="AA157" s="132"/>
      <c r="AB157" s="132"/>
      <c r="AC157" s="132"/>
      <c r="AD157" s="132"/>
      <c r="AE157" s="132"/>
      <c r="AF157" s="132"/>
      <c r="AG157" s="132"/>
      <c r="AH157" s="132"/>
      <c r="AI157" s="132"/>
      <c r="AJ157" s="132"/>
      <c r="AK157" s="132"/>
      <c r="AL157" s="132"/>
      <c r="AM157" s="132"/>
    </row>
    <row r="158" spans="1:39" ht="14.25" hidden="1" customHeight="1">
      <c r="A158" s="362">
        <v>2024</v>
      </c>
      <c r="B158" s="133">
        <v>105716</v>
      </c>
      <c r="C158" s="132" t="s">
        <v>2048</v>
      </c>
      <c r="D158" s="132" t="s">
        <v>2049</v>
      </c>
      <c r="E158" s="132" t="s">
        <v>1587</v>
      </c>
      <c r="F158" s="132" t="s">
        <v>1588</v>
      </c>
      <c r="G158" s="132" t="s">
        <v>2050</v>
      </c>
      <c r="H158" s="132" t="s">
        <v>2051</v>
      </c>
      <c r="I158" s="132" t="s">
        <v>2052</v>
      </c>
      <c r="J158" s="132" t="s">
        <v>2053</v>
      </c>
      <c r="K158" s="132" t="s">
        <v>2054</v>
      </c>
      <c r="L158" s="132"/>
      <c r="M158" s="132"/>
      <c r="N158" s="132"/>
      <c r="O158" s="132"/>
      <c r="P158" s="132"/>
      <c r="Q158" s="132"/>
      <c r="R158" s="132"/>
      <c r="S158" s="132"/>
      <c r="T158" s="132"/>
      <c r="V158" s="132"/>
      <c r="W158" s="132"/>
      <c r="X158" s="132"/>
      <c r="Y158" s="132"/>
      <c r="Z158" s="132"/>
      <c r="AA158" s="132"/>
      <c r="AB158" s="132"/>
      <c r="AC158" s="132"/>
      <c r="AD158" s="132"/>
      <c r="AE158" s="132"/>
      <c r="AF158" s="132"/>
      <c r="AG158" s="132"/>
      <c r="AH158" s="132"/>
      <c r="AI158" s="132"/>
      <c r="AJ158" s="132"/>
      <c r="AK158" s="132"/>
      <c r="AL158" s="132"/>
      <c r="AM158" s="132"/>
    </row>
    <row r="159" spans="1:39" ht="14.25" hidden="1" customHeight="1">
      <c r="A159" s="362">
        <v>2024</v>
      </c>
      <c r="B159" s="133">
        <v>105774</v>
      </c>
      <c r="C159" s="132" t="s">
        <v>2055</v>
      </c>
      <c r="D159" s="132" t="s">
        <v>2056</v>
      </c>
      <c r="E159" s="132" t="s">
        <v>2057</v>
      </c>
      <c r="F159" s="132" t="s">
        <v>2058</v>
      </c>
      <c r="G159" s="132" t="s">
        <v>2059</v>
      </c>
      <c r="H159" s="132" t="s">
        <v>2060</v>
      </c>
      <c r="I159" s="132"/>
      <c r="J159" s="132"/>
      <c r="K159" s="132"/>
      <c r="L159" s="132"/>
      <c r="M159" s="132"/>
      <c r="N159" s="132"/>
      <c r="O159" s="132"/>
      <c r="P159" s="132"/>
      <c r="Q159" s="132"/>
      <c r="R159" s="132"/>
      <c r="S159" s="132"/>
      <c r="T159" s="132"/>
      <c r="V159" s="132"/>
      <c r="W159" s="132"/>
      <c r="X159" s="132"/>
      <c r="Y159" s="132"/>
      <c r="Z159" s="132"/>
      <c r="AA159" s="132"/>
      <c r="AB159" s="132"/>
      <c r="AC159" s="132"/>
      <c r="AD159" s="132"/>
      <c r="AE159" s="132"/>
      <c r="AF159" s="132"/>
      <c r="AG159" s="132"/>
      <c r="AH159" s="132"/>
      <c r="AI159" s="132"/>
      <c r="AJ159" s="132"/>
      <c r="AK159" s="132"/>
      <c r="AL159" s="132"/>
      <c r="AM159" s="132"/>
    </row>
    <row r="160" spans="1:39" ht="14.25" hidden="1" customHeight="1">
      <c r="A160" s="362">
        <v>2024</v>
      </c>
      <c r="B160" s="133">
        <v>106024</v>
      </c>
      <c r="C160" s="132" t="s">
        <v>1525</v>
      </c>
      <c r="D160" s="132" t="s">
        <v>1526</v>
      </c>
      <c r="E160" s="132" t="s">
        <v>1527</v>
      </c>
      <c r="F160" s="132" t="s">
        <v>1528</v>
      </c>
      <c r="G160" s="132" t="s">
        <v>1529</v>
      </c>
      <c r="H160" s="132" t="s">
        <v>1530</v>
      </c>
      <c r="I160" s="132" t="s">
        <v>1531</v>
      </c>
      <c r="J160" s="132" t="s">
        <v>1532</v>
      </c>
      <c r="K160" s="132"/>
      <c r="L160" s="132"/>
      <c r="M160" s="132"/>
      <c r="N160" s="132"/>
      <c r="O160" s="132"/>
      <c r="P160" s="132"/>
      <c r="Q160" s="132"/>
      <c r="R160" s="132"/>
      <c r="S160" s="132"/>
      <c r="T160" s="132"/>
      <c r="V160" s="132"/>
      <c r="W160" s="132"/>
      <c r="X160" s="132"/>
      <c r="Y160" s="132"/>
      <c r="Z160" s="132"/>
      <c r="AA160" s="132"/>
      <c r="AB160" s="132"/>
      <c r="AC160" s="132"/>
      <c r="AD160" s="132"/>
      <c r="AE160" s="132"/>
      <c r="AF160" s="132"/>
      <c r="AG160" s="132"/>
      <c r="AH160" s="132"/>
      <c r="AI160" s="132"/>
      <c r="AJ160" s="132"/>
      <c r="AK160" s="132"/>
      <c r="AL160" s="132"/>
      <c r="AM160" s="132"/>
    </row>
    <row r="161" spans="1:39" ht="14.25" hidden="1" customHeight="1">
      <c r="A161" s="362">
        <v>2024</v>
      </c>
      <c r="B161" s="133">
        <v>106186</v>
      </c>
      <c r="C161" s="132" t="s">
        <v>2061</v>
      </c>
      <c r="D161" s="132" t="s">
        <v>2062</v>
      </c>
      <c r="E161" s="132" t="s">
        <v>2063</v>
      </c>
      <c r="F161" s="132" t="s">
        <v>2064</v>
      </c>
      <c r="G161" s="132" t="s">
        <v>2065</v>
      </c>
      <c r="H161" s="132" t="s">
        <v>2066</v>
      </c>
      <c r="I161" s="132" t="s">
        <v>2067</v>
      </c>
      <c r="J161" s="132" t="s">
        <v>2068</v>
      </c>
      <c r="K161" s="132" t="s">
        <v>2069</v>
      </c>
      <c r="L161" s="132" t="s">
        <v>2070</v>
      </c>
      <c r="M161" s="132" t="s">
        <v>2071</v>
      </c>
      <c r="N161" s="132" t="s">
        <v>1615</v>
      </c>
      <c r="O161" s="132"/>
      <c r="P161" s="132"/>
      <c r="Q161" s="132"/>
      <c r="R161" s="132"/>
      <c r="S161" s="132"/>
      <c r="T161" s="132"/>
      <c r="V161" s="132"/>
      <c r="W161" s="132"/>
      <c r="X161" s="132"/>
      <c r="Y161" s="132"/>
      <c r="Z161" s="132"/>
      <c r="AA161" s="132"/>
      <c r="AB161" s="132"/>
      <c r="AC161" s="132"/>
      <c r="AD161" s="132"/>
      <c r="AE161" s="132"/>
      <c r="AF161" s="132"/>
      <c r="AG161" s="132"/>
      <c r="AH161" s="132"/>
      <c r="AI161" s="132"/>
      <c r="AJ161" s="132"/>
      <c r="AK161" s="132"/>
      <c r="AL161" s="132"/>
      <c r="AM161" s="132"/>
    </row>
    <row r="162" spans="1:39" ht="14.25" hidden="1" customHeight="1">
      <c r="A162" s="362">
        <v>2024</v>
      </c>
      <c r="B162" s="133">
        <v>106187</v>
      </c>
      <c r="C162" s="132" t="s">
        <v>1525</v>
      </c>
      <c r="D162" s="132" t="s">
        <v>1526</v>
      </c>
      <c r="E162" s="132" t="s">
        <v>1527</v>
      </c>
      <c r="F162" s="132" t="s">
        <v>1528</v>
      </c>
      <c r="G162" s="132" t="s">
        <v>1529</v>
      </c>
      <c r="H162" s="132" t="s">
        <v>1530</v>
      </c>
      <c r="I162" s="132" t="s">
        <v>1531</v>
      </c>
      <c r="J162" s="132" t="s">
        <v>1532</v>
      </c>
      <c r="K162" s="132"/>
      <c r="L162" s="132"/>
      <c r="M162" s="132"/>
      <c r="N162" s="132"/>
      <c r="O162" s="132"/>
      <c r="P162" s="132"/>
      <c r="Q162" s="132"/>
      <c r="R162" s="132"/>
      <c r="S162" s="132"/>
      <c r="T162" s="132"/>
      <c r="V162" s="132"/>
      <c r="W162" s="132"/>
      <c r="X162" s="132"/>
      <c r="Y162" s="132"/>
      <c r="Z162" s="132"/>
      <c r="AA162" s="132"/>
      <c r="AB162" s="132"/>
      <c r="AC162" s="132"/>
      <c r="AD162" s="132"/>
      <c r="AE162" s="132"/>
      <c r="AF162" s="132"/>
      <c r="AG162" s="132"/>
      <c r="AH162" s="132"/>
      <c r="AI162" s="132"/>
      <c r="AJ162" s="132"/>
      <c r="AK162" s="132"/>
      <c r="AL162" s="132"/>
      <c r="AM162" s="132"/>
    </row>
    <row r="163" spans="1:39" ht="12.6" hidden="1" customHeight="1">
      <c r="A163" s="362">
        <v>2024</v>
      </c>
      <c r="B163" s="133">
        <v>106190</v>
      </c>
      <c r="C163" s="132" t="s">
        <v>1424</v>
      </c>
      <c r="D163" s="132" t="s">
        <v>1425</v>
      </c>
      <c r="E163" s="132" t="s">
        <v>1426</v>
      </c>
      <c r="F163" s="132" t="s">
        <v>1427</v>
      </c>
      <c r="G163" s="132" t="s">
        <v>1428</v>
      </c>
      <c r="H163" s="132" t="s">
        <v>1429</v>
      </c>
      <c r="I163" s="132" t="s">
        <v>1452</v>
      </c>
      <c r="J163" s="132" t="s">
        <v>1431</v>
      </c>
      <c r="K163" s="132" t="s">
        <v>1432</v>
      </c>
      <c r="L163" s="132" t="s">
        <v>1433</v>
      </c>
      <c r="M163" s="132" t="s">
        <v>1338</v>
      </c>
      <c r="N163" s="132"/>
      <c r="O163" s="132"/>
      <c r="P163" s="132"/>
      <c r="Q163" s="132"/>
      <c r="R163" s="132"/>
      <c r="S163" s="132"/>
      <c r="T163" s="132"/>
      <c r="V163" s="132"/>
      <c r="W163" s="132"/>
      <c r="X163" s="132"/>
      <c r="Y163" s="132"/>
      <c r="Z163" s="132"/>
      <c r="AA163" s="132"/>
      <c r="AB163" s="132"/>
      <c r="AC163" s="132"/>
      <c r="AD163" s="132"/>
      <c r="AE163" s="132"/>
      <c r="AF163" s="132"/>
      <c r="AG163" s="132"/>
      <c r="AH163" s="132"/>
      <c r="AI163" s="132"/>
      <c r="AJ163" s="132"/>
      <c r="AK163" s="132"/>
      <c r="AL163" s="132"/>
      <c r="AM163" s="132"/>
    </row>
    <row r="164" spans="1:39" ht="12.6" hidden="1" customHeight="1">
      <c r="A164" s="362">
        <v>2024</v>
      </c>
      <c r="B164" s="133">
        <v>106191</v>
      </c>
      <c r="C164" s="132" t="s">
        <v>2072</v>
      </c>
      <c r="D164" s="132" t="s">
        <v>1317</v>
      </c>
      <c r="E164" s="132" t="s">
        <v>1318</v>
      </c>
      <c r="F164" s="132" t="s">
        <v>1319</v>
      </c>
      <c r="G164" s="132" t="s">
        <v>1320</v>
      </c>
      <c r="H164" s="132" t="s">
        <v>2073</v>
      </c>
      <c r="I164" s="132" t="s">
        <v>2074</v>
      </c>
      <c r="J164" s="132" t="s">
        <v>1323</v>
      </c>
      <c r="K164" s="132" t="s">
        <v>2075</v>
      </c>
      <c r="L164" s="132" t="s">
        <v>1325</v>
      </c>
      <c r="M164" s="132" t="s">
        <v>2076</v>
      </c>
      <c r="N164" s="132" t="s">
        <v>1327</v>
      </c>
      <c r="O164" s="132"/>
      <c r="P164" s="132"/>
      <c r="Q164" s="132"/>
      <c r="R164" s="132"/>
      <c r="S164" s="132"/>
      <c r="T164" s="132"/>
      <c r="V164" s="132"/>
      <c r="W164" s="132"/>
      <c r="X164" s="132"/>
      <c r="Y164" s="132"/>
      <c r="Z164" s="132"/>
      <c r="AA164" s="132"/>
      <c r="AB164" s="132"/>
      <c r="AC164" s="132"/>
      <c r="AD164" s="132"/>
      <c r="AE164" s="132"/>
      <c r="AF164" s="132"/>
      <c r="AG164" s="132"/>
      <c r="AH164" s="132"/>
      <c r="AI164" s="132"/>
      <c r="AJ164" s="132"/>
      <c r="AK164" s="132"/>
      <c r="AL164" s="132"/>
      <c r="AM164" s="132"/>
    </row>
    <row r="165" spans="1:39" ht="12.6" hidden="1" customHeight="1">
      <c r="A165" s="362">
        <v>2024</v>
      </c>
      <c r="B165" s="133">
        <v>106514</v>
      </c>
      <c r="C165" s="132" t="s">
        <v>2077</v>
      </c>
      <c r="D165" s="132" t="s">
        <v>2078</v>
      </c>
      <c r="E165" s="132" t="s">
        <v>2079</v>
      </c>
      <c r="F165" s="132" t="s">
        <v>2080</v>
      </c>
      <c r="G165" s="132" t="s">
        <v>2081</v>
      </c>
      <c r="H165" s="132" t="s">
        <v>2082</v>
      </c>
      <c r="I165" s="132" t="s">
        <v>2083</v>
      </c>
      <c r="J165" s="132" t="s">
        <v>2084</v>
      </c>
      <c r="K165" s="132" t="s">
        <v>2085</v>
      </c>
      <c r="L165" s="132" t="s">
        <v>2086</v>
      </c>
      <c r="M165" s="132" t="s">
        <v>2087</v>
      </c>
      <c r="N165" s="132"/>
      <c r="O165" s="132"/>
      <c r="P165" s="132"/>
      <c r="Q165" s="132"/>
      <c r="R165" s="132"/>
      <c r="S165" s="132"/>
      <c r="T165" s="132"/>
      <c r="V165" s="132"/>
      <c r="W165" s="132"/>
      <c r="X165" s="132"/>
      <c r="Y165" s="132"/>
      <c r="Z165" s="132"/>
      <c r="AA165" s="132"/>
      <c r="AB165" s="132"/>
      <c r="AC165" s="132"/>
      <c r="AD165" s="132"/>
      <c r="AE165" s="132"/>
      <c r="AF165" s="132"/>
      <c r="AG165" s="132"/>
      <c r="AH165" s="132"/>
      <c r="AI165" s="132"/>
      <c r="AJ165" s="132"/>
      <c r="AK165" s="132"/>
      <c r="AL165" s="132"/>
      <c r="AM165" s="132"/>
    </row>
    <row r="166" spans="1:39" ht="12.6" hidden="1" customHeight="1">
      <c r="A166" s="362">
        <v>2024</v>
      </c>
      <c r="B166" s="133">
        <v>107171</v>
      </c>
      <c r="C166" s="132" t="s">
        <v>2088</v>
      </c>
      <c r="D166" s="132" t="s">
        <v>2089</v>
      </c>
      <c r="E166" s="132" t="s">
        <v>2090</v>
      </c>
      <c r="F166" s="132" t="s">
        <v>2091</v>
      </c>
      <c r="G166" s="132" t="s">
        <v>2092</v>
      </c>
      <c r="H166" s="132" t="s">
        <v>2093</v>
      </c>
      <c r="I166" s="132" t="s">
        <v>2094</v>
      </c>
      <c r="J166" s="132" t="s">
        <v>2095</v>
      </c>
      <c r="K166" s="132"/>
      <c r="L166" s="132"/>
      <c r="M166" s="132"/>
      <c r="N166" s="132"/>
      <c r="O166" s="132"/>
      <c r="P166" s="132"/>
      <c r="Q166" s="132"/>
      <c r="R166" s="132"/>
      <c r="S166" s="132"/>
      <c r="T166" s="132"/>
      <c r="V166" s="132"/>
      <c r="W166" s="132"/>
      <c r="X166" s="132"/>
      <c r="Y166" s="132"/>
      <c r="Z166" s="132"/>
      <c r="AA166" s="132"/>
      <c r="AB166" s="132"/>
      <c r="AC166" s="132"/>
      <c r="AD166" s="132"/>
      <c r="AE166" s="132"/>
      <c r="AF166" s="132"/>
      <c r="AG166" s="132"/>
      <c r="AH166" s="132"/>
      <c r="AI166" s="132"/>
      <c r="AJ166" s="132"/>
      <c r="AK166" s="132"/>
      <c r="AL166" s="132"/>
      <c r="AM166" s="132"/>
    </row>
    <row r="167" spans="1:39" ht="12.6" hidden="1" customHeight="1">
      <c r="A167" s="362">
        <v>2024</v>
      </c>
      <c r="B167" s="133">
        <v>107174</v>
      </c>
      <c r="C167" s="132" t="s">
        <v>2096</v>
      </c>
      <c r="D167" s="132" t="s">
        <v>2097</v>
      </c>
      <c r="E167" s="132" t="s">
        <v>2098</v>
      </c>
      <c r="F167" s="132" t="s">
        <v>2099</v>
      </c>
      <c r="G167" s="132" t="s">
        <v>2100</v>
      </c>
      <c r="H167" s="132" t="s">
        <v>2101</v>
      </c>
      <c r="I167" s="132" t="s">
        <v>2102</v>
      </c>
      <c r="J167" s="132" t="s">
        <v>2103</v>
      </c>
      <c r="K167" s="132" t="s">
        <v>2104</v>
      </c>
      <c r="L167" s="132" t="s">
        <v>2105</v>
      </c>
      <c r="M167" s="132" t="s">
        <v>2106</v>
      </c>
      <c r="N167" s="132"/>
      <c r="O167" s="132"/>
      <c r="P167" s="132"/>
      <c r="Q167" s="132"/>
      <c r="R167" s="132"/>
      <c r="S167" s="132"/>
      <c r="T167" s="132"/>
      <c r="V167" s="132"/>
      <c r="W167" s="132"/>
      <c r="X167" s="132"/>
      <c r="Y167" s="132"/>
      <c r="Z167" s="132"/>
      <c r="AA167" s="132"/>
      <c r="AB167" s="132"/>
      <c r="AC167" s="132"/>
      <c r="AD167" s="132"/>
      <c r="AE167" s="132"/>
      <c r="AF167" s="132"/>
      <c r="AG167" s="132"/>
      <c r="AH167" s="132"/>
      <c r="AI167" s="132"/>
      <c r="AJ167" s="132"/>
      <c r="AK167" s="132"/>
      <c r="AL167" s="132"/>
      <c r="AM167" s="132"/>
    </row>
    <row r="168" spans="1:39" ht="12.6" hidden="1" customHeight="1">
      <c r="A168" s="362">
        <v>2024</v>
      </c>
      <c r="B168" s="133">
        <v>107209</v>
      </c>
      <c r="C168" s="132" t="s">
        <v>2107</v>
      </c>
      <c r="D168" s="132" t="s">
        <v>2108</v>
      </c>
      <c r="E168" s="132" t="s">
        <v>2109</v>
      </c>
      <c r="F168" s="132" t="s">
        <v>2110</v>
      </c>
      <c r="G168" s="132" t="s">
        <v>1262</v>
      </c>
      <c r="H168" s="132" t="s">
        <v>1688</v>
      </c>
      <c r="I168" s="132"/>
      <c r="J168" s="132"/>
      <c r="K168" s="132"/>
      <c r="L168" s="132"/>
      <c r="M168" s="132"/>
      <c r="N168" s="132"/>
      <c r="O168" s="132"/>
      <c r="P168" s="132"/>
      <c r="Q168" s="132"/>
      <c r="R168" s="132"/>
      <c r="S168" s="132"/>
      <c r="T168" s="132"/>
      <c r="V168" s="132"/>
      <c r="W168" s="132"/>
      <c r="X168" s="132"/>
      <c r="Y168" s="132"/>
      <c r="Z168" s="132"/>
      <c r="AA168" s="132"/>
      <c r="AB168" s="132"/>
      <c r="AC168" s="132"/>
      <c r="AD168" s="132"/>
      <c r="AE168" s="132"/>
      <c r="AF168" s="132"/>
      <c r="AG168" s="132"/>
      <c r="AH168" s="132"/>
      <c r="AI168" s="132"/>
      <c r="AJ168" s="132"/>
      <c r="AK168" s="132"/>
      <c r="AL168" s="132"/>
      <c r="AM168" s="132"/>
    </row>
    <row r="169" spans="1:39" ht="12.6" hidden="1" customHeight="1">
      <c r="A169" s="362">
        <v>2024</v>
      </c>
      <c r="B169" s="133">
        <v>107603</v>
      </c>
      <c r="C169" s="132" t="s">
        <v>2111</v>
      </c>
      <c r="D169" s="132" t="s">
        <v>1137</v>
      </c>
      <c r="E169" s="132" t="s">
        <v>2112</v>
      </c>
      <c r="F169" s="132" t="s">
        <v>2113</v>
      </c>
      <c r="G169" s="132" t="s">
        <v>2114</v>
      </c>
      <c r="H169" s="132" t="s">
        <v>2115</v>
      </c>
      <c r="I169" s="132" t="s">
        <v>2116</v>
      </c>
      <c r="J169" s="132" t="s">
        <v>2117</v>
      </c>
      <c r="K169" s="132"/>
      <c r="L169" s="132"/>
      <c r="M169" s="132"/>
      <c r="N169" s="132"/>
      <c r="O169" s="132"/>
      <c r="P169" s="132"/>
      <c r="Q169" s="132"/>
      <c r="R169" s="132"/>
      <c r="S169" s="132"/>
      <c r="T169" s="132"/>
      <c r="V169" s="132"/>
      <c r="W169" s="132"/>
      <c r="X169" s="132"/>
      <c r="Y169" s="132"/>
      <c r="Z169" s="132"/>
      <c r="AA169" s="132"/>
      <c r="AB169" s="132"/>
      <c r="AC169" s="132"/>
      <c r="AD169" s="132"/>
      <c r="AE169" s="132"/>
      <c r="AF169" s="132"/>
      <c r="AG169" s="132"/>
      <c r="AH169" s="132"/>
      <c r="AI169" s="132"/>
      <c r="AJ169" s="132"/>
      <c r="AK169" s="132"/>
      <c r="AL169" s="132"/>
      <c r="AM169" s="132"/>
    </row>
    <row r="170" spans="1:39" ht="12.6" hidden="1" customHeight="1">
      <c r="A170" s="362">
        <v>2024</v>
      </c>
      <c r="B170" s="133">
        <v>107800</v>
      </c>
      <c r="C170" s="132" t="s">
        <v>1572</v>
      </c>
      <c r="D170" s="132" t="s">
        <v>1573</v>
      </c>
      <c r="E170" s="132" t="s">
        <v>1574</v>
      </c>
      <c r="F170" s="132" t="s">
        <v>1575</v>
      </c>
      <c r="G170" s="132" t="s">
        <v>1576</v>
      </c>
      <c r="H170" s="132" t="s">
        <v>1577</v>
      </c>
      <c r="I170" s="132" t="s">
        <v>1578</v>
      </c>
      <c r="J170" s="132" t="s">
        <v>1579</v>
      </c>
      <c r="K170" s="132" t="s">
        <v>1580</v>
      </c>
      <c r="L170" s="132" t="s">
        <v>1581</v>
      </c>
      <c r="M170" s="132" t="s">
        <v>1582</v>
      </c>
      <c r="N170" s="132" t="s">
        <v>2118</v>
      </c>
      <c r="O170" s="132" t="s">
        <v>1584</v>
      </c>
      <c r="P170" s="132"/>
      <c r="Q170" s="132"/>
      <c r="R170" s="132"/>
      <c r="S170" s="132"/>
      <c r="T170" s="132"/>
      <c r="V170" s="132"/>
      <c r="W170" s="132"/>
      <c r="X170" s="132"/>
      <c r="Y170" s="132"/>
      <c r="Z170" s="132"/>
      <c r="AA170" s="132"/>
      <c r="AB170" s="132"/>
      <c r="AC170" s="132"/>
      <c r="AD170" s="132"/>
      <c r="AE170" s="132"/>
      <c r="AF170" s="132"/>
      <c r="AG170" s="132"/>
      <c r="AH170" s="132"/>
      <c r="AI170" s="132"/>
      <c r="AJ170" s="132"/>
      <c r="AK170" s="132"/>
      <c r="AL170" s="132"/>
      <c r="AM170" s="132"/>
    </row>
    <row r="171" spans="1:39" ht="12.6" hidden="1" customHeight="1">
      <c r="A171" s="362">
        <v>2024</v>
      </c>
      <c r="B171" s="133">
        <v>107802</v>
      </c>
      <c r="C171" s="132" t="s">
        <v>1174</v>
      </c>
      <c r="D171" s="132" t="s">
        <v>1175</v>
      </c>
      <c r="E171" s="132" t="s">
        <v>1176</v>
      </c>
      <c r="F171" s="132" t="s">
        <v>1177</v>
      </c>
      <c r="G171" s="132" t="s">
        <v>1178</v>
      </c>
      <c r="H171" s="132" t="s">
        <v>1179</v>
      </c>
      <c r="I171" s="132" t="s">
        <v>1180</v>
      </c>
      <c r="J171" s="132" t="s">
        <v>1181</v>
      </c>
      <c r="K171" s="132" t="s">
        <v>1182</v>
      </c>
      <c r="L171" s="132"/>
      <c r="M171" s="132"/>
      <c r="N171" s="132"/>
      <c r="O171" s="132"/>
      <c r="P171" s="132"/>
      <c r="Q171" s="132"/>
      <c r="R171" s="132"/>
      <c r="S171" s="132"/>
      <c r="T171" s="132"/>
      <c r="V171" s="132"/>
      <c r="W171" s="132"/>
      <c r="X171" s="132"/>
      <c r="Y171" s="132"/>
      <c r="Z171" s="132"/>
      <c r="AA171" s="132"/>
      <c r="AB171" s="132"/>
      <c r="AC171" s="132"/>
      <c r="AD171" s="132"/>
      <c r="AE171" s="132"/>
      <c r="AF171" s="132"/>
      <c r="AG171" s="132"/>
      <c r="AH171" s="132"/>
      <c r="AI171" s="132"/>
      <c r="AJ171" s="132"/>
      <c r="AK171" s="132"/>
      <c r="AL171" s="132"/>
      <c r="AM171" s="132"/>
    </row>
    <row r="172" spans="1:39" ht="12.6" hidden="1" customHeight="1">
      <c r="A172" s="362">
        <v>2024</v>
      </c>
      <c r="B172" s="133">
        <v>107803</v>
      </c>
      <c r="C172" s="132" t="s">
        <v>2119</v>
      </c>
      <c r="D172" s="132" t="s">
        <v>2120</v>
      </c>
      <c r="E172" s="132" t="s">
        <v>2121</v>
      </c>
      <c r="F172" s="132" t="s">
        <v>2122</v>
      </c>
      <c r="G172" s="132" t="s">
        <v>2123</v>
      </c>
      <c r="H172" s="132" t="s">
        <v>1688</v>
      </c>
      <c r="I172" s="132"/>
      <c r="J172" s="132"/>
      <c r="K172" s="132"/>
      <c r="L172" s="132"/>
      <c r="M172" s="132"/>
      <c r="N172" s="132"/>
      <c r="O172" s="132"/>
      <c r="P172" s="132"/>
      <c r="Q172" s="132"/>
      <c r="R172" s="132"/>
      <c r="S172" s="132"/>
      <c r="T172" s="132"/>
      <c r="V172" s="132"/>
      <c r="W172" s="132"/>
      <c r="X172" s="132"/>
      <c r="Y172" s="132"/>
      <c r="Z172" s="132"/>
      <c r="AA172" s="132"/>
      <c r="AB172" s="132"/>
      <c r="AC172" s="132"/>
      <c r="AD172" s="132"/>
      <c r="AE172" s="132"/>
      <c r="AF172" s="132"/>
      <c r="AG172" s="132"/>
      <c r="AH172" s="132"/>
      <c r="AI172" s="132"/>
      <c r="AJ172" s="132"/>
      <c r="AK172" s="132"/>
      <c r="AL172" s="132"/>
      <c r="AM172" s="132"/>
    </row>
    <row r="173" spans="1:39" ht="12.6" hidden="1" customHeight="1">
      <c r="A173" s="362">
        <v>2024</v>
      </c>
      <c r="B173" s="133">
        <v>107805</v>
      </c>
      <c r="C173" s="132" t="s">
        <v>2061</v>
      </c>
      <c r="D173" s="132" t="s">
        <v>2062</v>
      </c>
      <c r="E173" s="132" t="s">
        <v>2063</v>
      </c>
      <c r="F173" s="132" t="s">
        <v>2064</v>
      </c>
      <c r="G173" s="132" t="s">
        <v>2065</v>
      </c>
      <c r="H173" s="132" t="s">
        <v>2066</v>
      </c>
      <c r="I173" s="132" t="s">
        <v>2067</v>
      </c>
      <c r="J173" s="132" t="s">
        <v>2068</v>
      </c>
      <c r="K173" s="132" t="s">
        <v>2069</v>
      </c>
      <c r="L173" s="132" t="s">
        <v>2070</v>
      </c>
      <c r="M173" s="132" t="s">
        <v>2071</v>
      </c>
      <c r="N173" s="132" t="s">
        <v>1615</v>
      </c>
      <c r="O173" s="132"/>
      <c r="P173" s="132"/>
      <c r="Q173" s="132"/>
      <c r="R173" s="132"/>
      <c r="S173" s="132"/>
      <c r="T173" s="132"/>
      <c r="V173" s="132"/>
      <c r="W173" s="132"/>
      <c r="X173" s="132"/>
      <c r="Y173" s="132"/>
      <c r="Z173" s="132"/>
      <c r="AA173" s="132"/>
      <c r="AB173" s="132"/>
      <c r="AC173" s="132"/>
      <c r="AD173" s="132"/>
      <c r="AE173" s="132"/>
      <c r="AF173" s="132"/>
      <c r="AG173" s="132"/>
      <c r="AH173" s="132"/>
      <c r="AI173" s="132"/>
      <c r="AJ173" s="132"/>
      <c r="AK173" s="132"/>
      <c r="AL173" s="132"/>
      <c r="AM173" s="132"/>
    </row>
    <row r="174" spans="1:39" ht="12.6" hidden="1" customHeight="1">
      <c r="A174" s="362">
        <v>2024</v>
      </c>
      <c r="B174" s="133">
        <v>107807</v>
      </c>
      <c r="C174" s="132" t="s">
        <v>2124</v>
      </c>
      <c r="D174" s="132" t="s">
        <v>2125</v>
      </c>
      <c r="E174" s="132" t="s">
        <v>2126</v>
      </c>
      <c r="F174" s="132" t="s">
        <v>2127</v>
      </c>
      <c r="G174" s="132" t="s">
        <v>2128</v>
      </c>
      <c r="H174" s="132" t="s">
        <v>2021</v>
      </c>
      <c r="I174" s="132" t="s">
        <v>1891</v>
      </c>
      <c r="J174" s="132"/>
      <c r="K174" s="132"/>
      <c r="L174" s="132"/>
      <c r="M174" s="132"/>
      <c r="N174" s="132"/>
      <c r="O174" s="132"/>
      <c r="P174" s="132"/>
      <c r="Q174" s="132"/>
      <c r="R174" s="132"/>
      <c r="S174" s="132"/>
      <c r="T174" s="132"/>
      <c r="V174" s="132"/>
      <c r="W174" s="132"/>
      <c r="X174" s="132"/>
      <c r="Y174" s="132"/>
      <c r="Z174" s="132"/>
      <c r="AA174" s="132"/>
      <c r="AB174" s="132"/>
      <c r="AC174" s="132"/>
      <c r="AD174" s="132"/>
      <c r="AE174" s="132"/>
      <c r="AF174" s="132"/>
      <c r="AG174" s="132"/>
      <c r="AH174" s="132"/>
      <c r="AI174" s="132"/>
      <c r="AJ174" s="132"/>
      <c r="AK174" s="132"/>
      <c r="AL174" s="132"/>
      <c r="AM174" s="132"/>
    </row>
    <row r="175" spans="1:39" ht="12.6" hidden="1" customHeight="1">
      <c r="A175" s="362">
        <v>2024</v>
      </c>
      <c r="B175" s="133">
        <v>107809</v>
      </c>
      <c r="C175" s="132" t="s">
        <v>1643</v>
      </c>
      <c r="D175" s="132" t="s">
        <v>1644</v>
      </c>
      <c r="E175" s="132" t="s">
        <v>1645</v>
      </c>
      <c r="F175" s="132" t="s">
        <v>1646</v>
      </c>
      <c r="G175" s="132" t="s">
        <v>1689</v>
      </c>
      <c r="H175" s="132" t="s">
        <v>1648</v>
      </c>
      <c r="I175" s="132" t="s">
        <v>1649</v>
      </c>
      <c r="J175" s="132" t="s">
        <v>1650</v>
      </c>
      <c r="K175" s="132" t="s">
        <v>1651</v>
      </c>
      <c r="L175" s="132"/>
      <c r="M175" s="132"/>
      <c r="N175" s="132"/>
      <c r="O175" s="132"/>
      <c r="P175" s="132"/>
      <c r="Q175" s="132"/>
      <c r="R175" s="132"/>
      <c r="S175" s="132"/>
      <c r="T175" s="132"/>
      <c r="V175" s="132"/>
      <c r="W175" s="132"/>
      <c r="X175" s="132"/>
      <c r="Y175" s="132"/>
      <c r="Z175" s="132"/>
      <c r="AA175" s="132"/>
      <c r="AB175" s="132"/>
      <c r="AC175" s="132"/>
      <c r="AD175" s="132"/>
      <c r="AE175" s="132"/>
      <c r="AF175" s="132"/>
      <c r="AG175" s="132"/>
      <c r="AH175" s="132"/>
      <c r="AI175" s="132"/>
      <c r="AJ175" s="132"/>
      <c r="AK175" s="132"/>
      <c r="AL175" s="132"/>
      <c r="AM175" s="132"/>
    </row>
    <row r="176" spans="1:39" ht="12.6" hidden="1" customHeight="1">
      <c r="A176" s="362">
        <v>2024</v>
      </c>
      <c r="B176" s="133">
        <v>107819</v>
      </c>
      <c r="C176" s="132" t="s">
        <v>2129</v>
      </c>
      <c r="D176" s="132" t="s">
        <v>2130</v>
      </c>
      <c r="E176" s="132" t="s">
        <v>2131</v>
      </c>
      <c r="F176" s="132" t="s">
        <v>2132</v>
      </c>
      <c r="G176" s="132" t="s">
        <v>2133</v>
      </c>
      <c r="H176" s="132" t="s">
        <v>2134</v>
      </c>
      <c r="I176" s="132" t="s">
        <v>2135</v>
      </c>
      <c r="J176" s="132" t="s">
        <v>2136</v>
      </c>
      <c r="K176" s="132" t="s">
        <v>2137</v>
      </c>
      <c r="L176" s="132" t="s">
        <v>2138</v>
      </c>
      <c r="M176" s="132" t="s">
        <v>2139</v>
      </c>
      <c r="N176" s="132" t="s">
        <v>1422</v>
      </c>
      <c r="O176" s="132"/>
      <c r="P176" s="132"/>
      <c r="Q176" s="132"/>
      <c r="R176" s="132"/>
      <c r="S176" s="132"/>
      <c r="T176" s="132"/>
      <c r="V176" s="132"/>
      <c r="W176" s="132"/>
      <c r="X176" s="132"/>
      <c r="Y176" s="132"/>
      <c r="Z176" s="132"/>
      <c r="AA176" s="132"/>
      <c r="AB176" s="132"/>
      <c r="AC176" s="132"/>
      <c r="AD176" s="132"/>
      <c r="AE176" s="132"/>
      <c r="AF176" s="132"/>
      <c r="AG176" s="132"/>
      <c r="AH176" s="132"/>
      <c r="AI176" s="132"/>
      <c r="AJ176" s="132"/>
      <c r="AK176" s="132"/>
      <c r="AL176" s="132"/>
      <c r="AM176" s="132"/>
    </row>
    <row r="177" spans="1:39" ht="12.6" hidden="1" customHeight="1">
      <c r="A177" s="362">
        <v>2024</v>
      </c>
      <c r="B177" s="133">
        <v>107826</v>
      </c>
      <c r="C177" s="132" t="s">
        <v>1214</v>
      </c>
      <c r="D177" s="132" t="s">
        <v>1215</v>
      </c>
      <c r="E177" s="132" t="s">
        <v>1216</v>
      </c>
      <c r="F177" s="132" t="s">
        <v>1217</v>
      </c>
      <c r="G177" s="132" t="s">
        <v>1218</v>
      </c>
      <c r="H177" s="132" t="s">
        <v>1219</v>
      </c>
      <c r="I177" s="132" t="s">
        <v>1220</v>
      </c>
      <c r="J177" s="132"/>
      <c r="K177" s="132"/>
      <c r="L177" s="132"/>
      <c r="M177" s="132"/>
      <c r="N177" s="132"/>
      <c r="O177" s="132"/>
      <c r="P177" s="132"/>
      <c r="Q177" s="132"/>
      <c r="R177" s="132"/>
      <c r="S177" s="132"/>
      <c r="T177" s="132"/>
      <c r="V177" s="132"/>
      <c r="W177" s="132"/>
      <c r="X177" s="132"/>
      <c r="Y177" s="132"/>
      <c r="Z177" s="132"/>
      <c r="AA177" s="132"/>
      <c r="AB177" s="132"/>
      <c r="AC177" s="132"/>
      <c r="AD177" s="132"/>
      <c r="AE177" s="132"/>
      <c r="AF177" s="132"/>
      <c r="AG177" s="132"/>
      <c r="AH177" s="132"/>
      <c r="AI177" s="132"/>
      <c r="AJ177" s="132"/>
      <c r="AK177" s="132"/>
      <c r="AL177" s="132"/>
      <c r="AM177" s="132"/>
    </row>
    <row r="178" spans="1:39" ht="12.6" hidden="1" customHeight="1">
      <c r="A178" s="362">
        <v>2024</v>
      </c>
      <c r="B178" s="133">
        <v>107830</v>
      </c>
      <c r="C178" s="132" t="s">
        <v>2140</v>
      </c>
      <c r="D178" s="132" t="s">
        <v>2141</v>
      </c>
      <c r="E178" s="132" t="s">
        <v>2142</v>
      </c>
      <c r="F178" s="132" t="s">
        <v>1588</v>
      </c>
      <c r="G178" s="132" t="s">
        <v>2143</v>
      </c>
      <c r="H178" s="132" t="s">
        <v>2144</v>
      </c>
      <c r="I178" s="132" t="s">
        <v>2145</v>
      </c>
      <c r="J178" s="132" t="s">
        <v>2146</v>
      </c>
      <c r="K178" s="132" t="s">
        <v>2147</v>
      </c>
      <c r="L178" s="132" t="s">
        <v>2148</v>
      </c>
      <c r="M178" s="132" t="s">
        <v>2149</v>
      </c>
      <c r="N178" s="132" t="s">
        <v>2150</v>
      </c>
      <c r="O178" s="132" t="s">
        <v>2151</v>
      </c>
      <c r="P178" s="132"/>
      <c r="Q178" s="132"/>
      <c r="R178" s="132"/>
      <c r="S178" s="132"/>
      <c r="T178" s="132"/>
      <c r="V178" s="132"/>
      <c r="W178" s="132"/>
      <c r="X178" s="132"/>
      <c r="Y178" s="132"/>
      <c r="Z178" s="132"/>
      <c r="AA178" s="132"/>
      <c r="AB178" s="132"/>
      <c r="AC178" s="132"/>
      <c r="AD178" s="132"/>
      <c r="AE178" s="132"/>
      <c r="AF178" s="132"/>
      <c r="AG178" s="132"/>
      <c r="AH178" s="132"/>
      <c r="AI178" s="132"/>
      <c r="AJ178" s="132"/>
      <c r="AK178" s="132"/>
      <c r="AL178" s="132"/>
      <c r="AM178" s="132"/>
    </row>
    <row r="179" spans="1:39" ht="12.6" hidden="1" customHeight="1">
      <c r="A179" s="362">
        <v>2024</v>
      </c>
      <c r="B179" s="133">
        <v>107831</v>
      </c>
      <c r="C179" s="132" t="s">
        <v>2152</v>
      </c>
      <c r="D179" s="132" t="s">
        <v>2153</v>
      </c>
      <c r="E179" s="132" t="s">
        <v>2154</v>
      </c>
      <c r="F179" s="132" t="s">
        <v>2155</v>
      </c>
      <c r="G179" s="132" t="s">
        <v>2156</v>
      </c>
      <c r="H179" s="132" t="s">
        <v>2157</v>
      </c>
      <c r="I179" s="132" t="s">
        <v>2158</v>
      </c>
      <c r="J179" s="132" t="s">
        <v>1305</v>
      </c>
      <c r="K179" s="132"/>
      <c r="L179" s="132"/>
      <c r="M179" s="132"/>
      <c r="N179" s="132"/>
      <c r="O179" s="132"/>
      <c r="P179" s="132"/>
      <c r="Q179" s="132"/>
      <c r="R179" s="132"/>
      <c r="S179" s="132"/>
      <c r="T179" s="132"/>
      <c r="V179" s="132"/>
      <c r="W179" s="132"/>
      <c r="X179" s="132"/>
      <c r="Y179" s="132"/>
      <c r="Z179" s="132"/>
      <c r="AA179" s="132"/>
      <c r="AB179" s="132"/>
      <c r="AC179" s="132"/>
      <c r="AD179" s="132"/>
      <c r="AE179" s="132"/>
      <c r="AF179" s="132"/>
      <c r="AG179" s="132"/>
      <c r="AH179" s="132"/>
      <c r="AI179" s="132"/>
      <c r="AJ179" s="132"/>
      <c r="AK179" s="132"/>
      <c r="AL179" s="132"/>
      <c r="AM179" s="132"/>
    </row>
    <row r="180" spans="1:39" ht="12.6" hidden="1" customHeight="1">
      <c r="A180" s="362">
        <v>2024</v>
      </c>
      <c r="B180" s="133">
        <v>107971</v>
      </c>
      <c r="C180" s="132" t="s">
        <v>2159</v>
      </c>
      <c r="D180" s="132" t="s">
        <v>2160</v>
      </c>
      <c r="E180" s="132" t="s">
        <v>2161</v>
      </c>
      <c r="F180" s="132" t="s">
        <v>2162</v>
      </c>
      <c r="G180" s="132" t="s">
        <v>2163</v>
      </c>
      <c r="H180" s="132" t="s">
        <v>2164</v>
      </c>
      <c r="I180" s="132" t="s">
        <v>2165</v>
      </c>
      <c r="J180" s="132" t="s">
        <v>1769</v>
      </c>
      <c r="K180" s="132"/>
      <c r="L180" s="132"/>
      <c r="M180" s="132"/>
      <c r="N180" s="132"/>
      <c r="O180" s="132"/>
      <c r="P180" s="132"/>
      <c r="Q180" s="132"/>
      <c r="R180" s="132"/>
      <c r="S180" s="132"/>
      <c r="T180" s="132"/>
      <c r="V180" s="132"/>
      <c r="W180" s="132"/>
      <c r="X180" s="132"/>
      <c r="Y180" s="132"/>
      <c r="Z180" s="132"/>
      <c r="AA180" s="132"/>
      <c r="AB180" s="132"/>
      <c r="AC180" s="132"/>
      <c r="AD180" s="132"/>
      <c r="AE180" s="132"/>
      <c r="AF180" s="132"/>
      <c r="AG180" s="132"/>
      <c r="AH180" s="132"/>
      <c r="AI180" s="132"/>
      <c r="AJ180" s="132"/>
      <c r="AK180" s="132"/>
      <c r="AL180" s="132"/>
      <c r="AM180" s="132"/>
    </row>
    <row r="181" spans="1:39" ht="12.6" hidden="1" customHeight="1">
      <c r="A181" s="362">
        <v>2024</v>
      </c>
      <c r="B181" s="133">
        <v>107973</v>
      </c>
      <c r="C181" s="132" t="s">
        <v>2166</v>
      </c>
      <c r="D181" s="132" t="s">
        <v>2167</v>
      </c>
      <c r="E181" s="132" t="s">
        <v>2168</v>
      </c>
      <c r="F181" s="132" t="s">
        <v>2169</v>
      </c>
      <c r="G181" s="132" t="s">
        <v>2170</v>
      </c>
      <c r="H181" s="132" t="s">
        <v>2171</v>
      </c>
      <c r="I181" s="132" t="s">
        <v>1481</v>
      </c>
      <c r="J181" s="132" t="s">
        <v>1482</v>
      </c>
      <c r="K181" s="132" t="s">
        <v>1483</v>
      </c>
      <c r="L181" s="132" t="s">
        <v>1384</v>
      </c>
      <c r="M181" s="132"/>
      <c r="N181" s="132"/>
      <c r="O181" s="132"/>
      <c r="P181" s="132"/>
      <c r="Q181" s="132"/>
      <c r="R181" s="132"/>
      <c r="S181" s="132"/>
      <c r="T181" s="132"/>
      <c r="V181" s="132"/>
      <c r="W181" s="132"/>
      <c r="X181" s="132"/>
      <c r="Y181" s="132"/>
      <c r="Z181" s="132"/>
      <c r="AA181" s="132"/>
      <c r="AB181" s="132"/>
      <c r="AC181" s="132"/>
      <c r="AD181" s="132"/>
      <c r="AE181" s="132"/>
      <c r="AF181" s="132"/>
      <c r="AG181" s="132"/>
      <c r="AH181" s="132"/>
      <c r="AI181" s="132"/>
      <c r="AJ181" s="132"/>
      <c r="AK181" s="132"/>
      <c r="AL181" s="132"/>
      <c r="AM181" s="132"/>
    </row>
    <row r="182" spans="1:39" ht="12.6" hidden="1" customHeight="1">
      <c r="A182" s="362">
        <v>2024</v>
      </c>
      <c r="B182" s="133">
        <v>107993</v>
      </c>
      <c r="C182" s="132" t="s">
        <v>2172</v>
      </c>
      <c r="D182" s="132" t="s">
        <v>2173</v>
      </c>
      <c r="E182" s="132" t="s">
        <v>2174</v>
      </c>
      <c r="F182" s="132" t="s">
        <v>2175</v>
      </c>
      <c r="G182" s="132" t="s">
        <v>2176</v>
      </c>
      <c r="H182" s="132" t="s">
        <v>2177</v>
      </c>
      <c r="I182" s="132" t="s">
        <v>2178</v>
      </c>
      <c r="J182" s="132" t="s">
        <v>2179</v>
      </c>
      <c r="K182" s="132"/>
      <c r="L182" s="132"/>
      <c r="M182" s="132"/>
      <c r="N182" s="132"/>
      <c r="O182" s="132"/>
      <c r="P182" s="132"/>
      <c r="Q182" s="132"/>
      <c r="R182" s="132"/>
      <c r="S182" s="132"/>
      <c r="T182" s="132"/>
      <c r="V182" s="132"/>
      <c r="W182" s="132"/>
      <c r="X182" s="132"/>
      <c r="Y182" s="132"/>
      <c r="Z182" s="132"/>
      <c r="AA182" s="132"/>
      <c r="AB182" s="132"/>
      <c r="AC182" s="132"/>
      <c r="AD182" s="132"/>
      <c r="AE182" s="132"/>
      <c r="AF182" s="132"/>
      <c r="AG182" s="132"/>
      <c r="AH182" s="132"/>
      <c r="AI182" s="132"/>
      <c r="AJ182" s="132"/>
      <c r="AK182" s="132"/>
      <c r="AL182" s="132"/>
      <c r="AM182" s="132"/>
    </row>
    <row r="183" spans="1:39" ht="12.6" hidden="1" customHeight="1">
      <c r="A183" s="362">
        <v>2024</v>
      </c>
      <c r="B183" s="133">
        <v>107995</v>
      </c>
      <c r="C183" s="132" t="s">
        <v>2180</v>
      </c>
      <c r="D183" s="132" t="s">
        <v>2181</v>
      </c>
      <c r="E183" s="132" t="s">
        <v>2182</v>
      </c>
      <c r="F183" s="132" t="s">
        <v>2183</v>
      </c>
      <c r="G183" s="132" t="s">
        <v>2184</v>
      </c>
      <c r="H183" s="132" t="s">
        <v>2185</v>
      </c>
      <c r="I183" s="132" t="s">
        <v>2186</v>
      </c>
      <c r="J183" s="132" t="s">
        <v>2179</v>
      </c>
      <c r="K183" s="132"/>
      <c r="L183" s="132"/>
      <c r="M183" s="132"/>
      <c r="N183" s="132"/>
      <c r="O183" s="132"/>
      <c r="P183" s="132"/>
      <c r="Q183" s="132"/>
      <c r="R183" s="132"/>
      <c r="S183" s="132"/>
      <c r="T183" s="132"/>
      <c r="V183" s="132"/>
      <c r="W183" s="132"/>
      <c r="X183" s="132"/>
      <c r="Y183" s="132"/>
      <c r="Z183" s="132"/>
      <c r="AA183" s="132"/>
      <c r="AB183" s="132"/>
      <c r="AC183" s="132"/>
      <c r="AD183" s="132"/>
      <c r="AE183" s="132"/>
      <c r="AF183" s="132"/>
      <c r="AG183" s="132"/>
      <c r="AH183" s="132"/>
      <c r="AI183" s="132"/>
      <c r="AJ183" s="132"/>
      <c r="AK183" s="132"/>
      <c r="AL183" s="132"/>
      <c r="AM183" s="132"/>
    </row>
    <row r="184" spans="1:39" ht="12.6" hidden="1" customHeight="1">
      <c r="A184" s="362">
        <v>2024</v>
      </c>
      <c r="B184" s="133">
        <v>108296</v>
      </c>
      <c r="C184" s="132" t="s">
        <v>2187</v>
      </c>
      <c r="D184" s="132" t="s">
        <v>2188</v>
      </c>
      <c r="E184" s="132" t="s">
        <v>2189</v>
      </c>
      <c r="F184" s="132" t="s">
        <v>2190</v>
      </c>
      <c r="G184" s="132" t="s">
        <v>2191</v>
      </c>
      <c r="H184" s="132" t="s">
        <v>2192</v>
      </c>
      <c r="I184" s="132" t="s">
        <v>2193</v>
      </c>
      <c r="J184" s="132" t="s">
        <v>2194</v>
      </c>
      <c r="K184" s="132" t="s">
        <v>2195</v>
      </c>
      <c r="L184" s="132" t="s">
        <v>2196</v>
      </c>
      <c r="M184" s="132"/>
      <c r="N184" s="132"/>
      <c r="O184" s="132"/>
      <c r="P184" s="132"/>
      <c r="Q184" s="132"/>
      <c r="R184" s="132"/>
      <c r="S184" s="132"/>
      <c r="T184" s="132"/>
      <c r="V184" s="132"/>
      <c r="W184" s="132"/>
      <c r="X184" s="132"/>
      <c r="Y184" s="132"/>
      <c r="Z184" s="132"/>
      <c r="AA184" s="132"/>
      <c r="AB184" s="132"/>
      <c r="AC184" s="132"/>
      <c r="AD184" s="132"/>
      <c r="AE184" s="132"/>
      <c r="AF184" s="132"/>
      <c r="AG184" s="132"/>
      <c r="AH184" s="132"/>
      <c r="AI184" s="132"/>
      <c r="AJ184" s="132"/>
      <c r="AK184" s="132"/>
      <c r="AL184" s="132"/>
      <c r="AM184" s="132"/>
    </row>
    <row r="185" spans="1:39" ht="12.6" hidden="1" customHeight="1">
      <c r="A185" s="362">
        <v>2024</v>
      </c>
      <c r="B185" s="133">
        <v>109071</v>
      </c>
      <c r="C185" s="132" t="s">
        <v>1999</v>
      </c>
      <c r="D185" s="132" t="s">
        <v>2000</v>
      </c>
      <c r="E185" s="132" t="s">
        <v>2001</v>
      </c>
      <c r="F185" s="132" t="s">
        <v>2002</v>
      </c>
      <c r="G185" s="132" t="s">
        <v>2003</v>
      </c>
      <c r="H185" s="132" t="s">
        <v>1150</v>
      </c>
      <c r="I185" s="132" t="s">
        <v>2004</v>
      </c>
      <c r="J185" s="132" t="s">
        <v>2005</v>
      </c>
      <c r="K185" s="132" t="s">
        <v>2006</v>
      </c>
      <c r="L185" s="132" t="s">
        <v>1718</v>
      </c>
      <c r="M185" s="132" t="s">
        <v>2007</v>
      </c>
      <c r="N185" s="132" t="s">
        <v>2008</v>
      </c>
      <c r="O185" s="132" t="s">
        <v>2009</v>
      </c>
      <c r="P185" s="132" t="s">
        <v>2197</v>
      </c>
      <c r="Q185" s="132"/>
      <c r="R185" s="132"/>
      <c r="S185" s="132"/>
      <c r="T185" s="132"/>
      <c r="V185" s="132"/>
      <c r="W185" s="132"/>
      <c r="X185" s="132"/>
      <c r="Y185" s="132"/>
      <c r="Z185" s="132"/>
      <c r="AA185" s="132"/>
      <c r="AB185" s="132"/>
      <c r="AC185" s="132"/>
      <c r="AD185" s="132"/>
      <c r="AE185" s="132"/>
      <c r="AF185" s="132"/>
      <c r="AG185" s="132"/>
      <c r="AH185" s="132"/>
      <c r="AI185" s="132"/>
      <c r="AJ185" s="132"/>
      <c r="AK185" s="132"/>
      <c r="AL185" s="132"/>
      <c r="AM185" s="132"/>
    </row>
    <row r="186" spans="1:39" ht="12.6" hidden="1" customHeight="1">
      <c r="A186" s="362">
        <v>2024</v>
      </c>
      <c r="B186" s="133">
        <v>109481</v>
      </c>
      <c r="C186" s="132" t="s">
        <v>2129</v>
      </c>
      <c r="D186" s="132" t="s">
        <v>2198</v>
      </c>
      <c r="E186" s="132" t="s">
        <v>2131</v>
      </c>
      <c r="F186" s="132" t="s">
        <v>2132</v>
      </c>
      <c r="G186" s="132" t="s">
        <v>2133</v>
      </c>
      <c r="H186" s="132" t="s">
        <v>2134</v>
      </c>
      <c r="I186" s="132" t="s">
        <v>2135</v>
      </c>
      <c r="J186" s="132" t="s">
        <v>2136</v>
      </c>
      <c r="K186" s="132" t="s">
        <v>2137</v>
      </c>
      <c r="L186" s="132" t="s">
        <v>2138</v>
      </c>
      <c r="M186" s="132" t="s">
        <v>2139</v>
      </c>
      <c r="N186" s="132" t="s">
        <v>2199</v>
      </c>
      <c r="O186" s="132"/>
      <c r="P186" s="132"/>
      <c r="Q186" s="132"/>
      <c r="R186" s="132"/>
      <c r="S186" s="132"/>
      <c r="T186" s="132"/>
      <c r="V186" s="132"/>
      <c r="W186" s="132"/>
      <c r="X186" s="132"/>
      <c r="Y186" s="132"/>
      <c r="Z186" s="132"/>
      <c r="AA186" s="132"/>
      <c r="AB186" s="132"/>
      <c r="AC186" s="132"/>
      <c r="AD186" s="132"/>
      <c r="AE186" s="132"/>
      <c r="AF186" s="132"/>
      <c r="AG186" s="132"/>
      <c r="AH186" s="132"/>
      <c r="AI186" s="132"/>
      <c r="AJ186" s="132"/>
      <c r="AK186" s="132"/>
      <c r="AL186" s="132"/>
      <c r="AM186" s="132"/>
    </row>
    <row r="187" spans="1:39" ht="14.25" hidden="1" customHeight="1">
      <c r="A187" s="362">
        <v>2024</v>
      </c>
      <c r="B187" s="133">
        <v>109487</v>
      </c>
      <c r="C187" s="132" t="s">
        <v>2200</v>
      </c>
      <c r="D187" s="132" t="s">
        <v>2201</v>
      </c>
      <c r="E187" s="132" t="s">
        <v>2202</v>
      </c>
      <c r="F187" s="132" t="s">
        <v>2203</v>
      </c>
      <c r="G187" s="132" t="s">
        <v>2204</v>
      </c>
      <c r="H187" s="132" t="s">
        <v>2205</v>
      </c>
      <c r="I187" s="132" t="s">
        <v>2206</v>
      </c>
      <c r="J187" s="132" t="s">
        <v>2207</v>
      </c>
      <c r="K187" s="132" t="s">
        <v>2208</v>
      </c>
      <c r="L187" s="132" t="s">
        <v>2209</v>
      </c>
      <c r="M187" s="132" t="s">
        <v>2210</v>
      </c>
      <c r="N187" s="132"/>
      <c r="O187" s="132"/>
      <c r="P187" s="132"/>
      <c r="Q187" s="132"/>
      <c r="R187" s="132"/>
      <c r="S187" s="132"/>
      <c r="T187" s="132"/>
      <c r="V187" s="132"/>
      <c r="W187" s="132"/>
      <c r="X187" s="132"/>
      <c r="Y187" s="132"/>
      <c r="Z187" s="132"/>
      <c r="AA187" s="132"/>
      <c r="AB187" s="132"/>
      <c r="AC187" s="132"/>
      <c r="AD187" s="132"/>
      <c r="AE187" s="132"/>
      <c r="AF187" s="132"/>
      <c r="AG187" s="132"/>
      <c r="AH187" s="132"/>
      <c r="AI187" s="132"/>
      <c r="AJ187" s="132"/>
      <c r="AK187" s="132"/>
      <c r="AL187" s="132"/>
      <c r="AM187" s="132"/>
    </row>
    <row r="188" spans="1:39" ht="14.25" hidden="1" customHeight="1">
      <c r="A188" s="362">
        <v>2024</v>
      </c>
      <c r="B188" s="133">
        <v>109489</v>
      </c>
      <c r="C188" s="132" t="s">
        <v>2211</v>
      </c>
      <c r="D188" s="132" t="s">
        <v>2212</v>
      </c>
      <c r="E188" s="132" t="s">
        <v>2213</v>
      </c>
      <c r="F188" s="132" t="s">
        <v>2214</v>
      </c>
      <c r="G188" s="132" t="s">
        <v>2215</v>
      </c>
      <c r="H188" s="132" t="s">
        <v>2216</v>
      </c>
      <c r="I188" s="132" t="s">
        <v>2217</v>
      </c>
      <c r="J188" s="132" t="s">
        <v>1758</v>
      </c>
      <c r="K188" s="132"/>
      <c r="L188" s="132"/>
      <c r="M188" s="132"/>
      <c r="N188" s="132"/>
      <c r="O188" s="132"/>
      <c r="P188" s="132"/>
      <c r="Q188" s="132"/>
      <c r="R188" s="132"/>
      <c r="S188" s="132"/>
      <c r="T188" s="132"/>
      <c r="V188" s="132"/>
      <c r="W188" s="132"/>
      <c r="X188" s="132"/>
      <c r="Y188" s="132"/>
      <c r="Z188" s="132"/>
      <c r="AA188" s="132"/>
      <c r="AB188" s="132"/>
      <c r="AC188" s="132"/>
      <c r="AD188" s="132"/>
      <c r="AE188" s="132"/>
      <c r="AF188" s="132"/>
      <c r="AG188" s="132"/>
      <c r="AH188" s="132"/>
      <c r="AI188" s="132"/>
      <c r="AJ188" s="132"/>
      <c r="AK188" s="132"/>
      <c r="AL188" s="132"/>
      <c r="AM188" s="132"/>
    </row>
    <row r="189" spans="1:39" ht="14.25" hidden="1" customHeight="1">
      <c r="A189" s="362">
        <v>2024</v>
      </c>
      <c r="B189" s="133">
        <v>109493</v>
      </c>
      <c r="C189" s="132" t="s">
        <v>2218</v>
      </c>
      <c r="D189" s="132" t="s">
        <v>2153</v>
      </c>
      <c r="E189" s="132" t="s">
        <v>2154</v>
      </c>
      <c r="F189" s="132" t="s">
        <v>2155</v>
      </c>
      <c r="G189" s="132" t="s">
        <v>2156</v>
      </c>
      <c r="H189" s="132" t="s">
        <v>2157</v>
      </c>
      <c r="I189" s="132" t="s">
        <v>2158</v>
      </c>
      <c r="J189" s="132" t="s">
        <v>1305</v>
      </c>
      <c r="K189" s="132"/>
      <c r="L189" s="132"/>
      <c r="M189" s="132"/>
      <c r="N189" s="132"/>
      <c r="O189" s="132"/>
      <c r="P189" s="132"/>
      <c r="Q189" s="132"/>
      <c r="R189" s="132"/>
      <c r="S189" s="132"/>
      <c r="T189" s="132"/>
      <c r="V189" s="132"/>
      <c r="W189" s="132"/>
      <c r="X189" s="132"/>
      <c r="Y189" s="132"/>
      <c r="Z189" s="132"/>
      <c r="AA189" s="132"/>
      <c r="AB189" s="132"/>
      <c r="AC189" s="132"/>
      <c r="AD189" s="132"/>
      <c r="AE189" s="132"/>
      <c r="AF189" s="132"/>
      <c r="AG189" s="132"/>
      <c r="AH189" s="132"/>
      <c r="AI189" s="132"/>
      <c r="AJ189" s="132"/>
      <c r="AK189" s="132"/>
      <c r="AL189" s="132"/>
      <c r="AM189" s="132"/>
    </row>
    <row r="190" spans="1:39" ht="14.25" hidden="1" customHeight="1">
      <c r="A190" s="362">
        <v>2024</v>
      </c>
      <c r="B190" s="133">
        <v>109495</v>
      </c>
      <c r="C190" s="132" t="s">
        <v>2219</v>
      </c>
      <c r="D190" s="132" t="s">
        <v>2220</v>
      </c>
      <c r="E190" s="132" t="s">
        <v>2221</v>
      </c>
      <c r="F190" s="132" t="s">
        <v>2222</v>
      </c>
      <c r="G190" s="132" t="s">
        <v>2223</v>
      </c>
      <c r="H190" s="132" t="s">
        <v>2224</v>
      </c>
      <c r="I190" s="132" t="s">
        <v>2225</v>
      </c>
      <c r="J190" s="132"/>
      <c r="K190" s="132"/>
      <c r="L190" s="132"/>
      <c r="M190" s="132"/>
      <c r="N190" s="132"/>
      <c r="O190" s="132"/>
      <c r="P190" s="132"/>
      <c r="Q190" s="132"/>
      <c r="R190" s="132"/>
      <c r="S190" s="132"/>
      <c r="T190" s="132"/>
      <c r="V190" s="132"/>
      <c r="W190" s="132"/>
      <c r="X190" s="132"/>
      <c r="Y190" s="132"/>
      <c r="Z190" s="132"/>
      <c r="AA190" s="132"/>
      <c r="AB190" s="132"/>
      <c r="AC190" s="132"/>
      <c r="AD190" s="132"/>
      <c r="AE190" s="132"/>
      <c r="AF190" s="132"/>
      <c r="AG190" s="132"/>
      <c r="AH190" s="132"/>
      <c r="AI190" s="132"/>
      <c r="AJ190" s="132"/>
      <c r="AK190" s="132"/>
      <c r="AL190" s="132"/>
      <c r="AM190" s="132"/>
    </row>
    <row r="191" spans="1:39" ht="14.25" hidden="1" customHeight="1">
      <c r="A191" s="362">
        <v>2024</v>
      </c>
      <c r="B191" s="133">
        <v>109503</v>
      </c>
      <c r="C191" s="132" t="s">
        <v>2226</v>
      </c>
      <c r="D191" s="132" t="s">
        <v>2227</v>
      </c>
      <c r="E191" s="132" t="s">
        <v>2228</v>
      </c>
      <c r="F191" s="132" t="s">
        <v>2229</v>
      </c>
      <c r="G191" s="132" t="s">
        <v>2230</v>
      </c>
      <c r="H191" s="132" t="s">
        <v>2231</v>
      </c>
      <c r="I191" s="132" t="s">
        <v>2232</v>
      </c>
      <c r="J191" s="132" t="s">
        <v>2095</v>
      </c>
      <c r="K191" s="132"/>
      <c r="L191" s="132"/>
      <c r="M191" s="132"/>
      <c r="N191" s="132"/>
      <c r="O191" s="132"/>
      <c r="P191" s="132"/>
      <c r="Q191" s="132"/>
      <c r="R191" s="132"/>
      <c r="S191" s="132"/>
      <c r="T191" s="132"/>
      <c r="V191" s="132"/>
      <c r="W191" s="132"/>
      <c r="X191" s="132"/>
      <c r="Y191" s="132"/>
      <c r="Z191" s="132"/>
      <c r="AA191" s="132"/>
      <c r="AB191" s="132"/>
      <c r="AC191" s="132"/>
      <c r="AD191" s="132"/>
      <c r="AE191" s="132"/>
      <c r="AF191" s="132"/>
      <c r="AG191" s="132"/>
      <c r="AH191" s="132"/>
      <c r="AI191" s="132"/>
      <c r="AJ191" s="132"/>
      <c r="AK191" s="132"/>
      <c r="AL191" s="132"/>
      <c r="AM191" s="132"/>
    </row>
    <row r="192" spans="1:39" ht="14.25" hidden="1" customHeight="1">
      <c r="A192" s="362">
        <v>2024</v>
      </c>
      <c r="B192" s="133">
        <v>109563</v>
      </c>
      <c r="C192" s="132" t="s">
        <v>1878</v>
      </c>
      <c r="D192" s="132" t="s">
        <v>2233</v>
      </c>
      <c r="E192" s="132" t="s">
        <v>2234</v>
      </c>
      <c r="F192" s="132" t="s">
        <v>2235</v>
      </c>
      <c r="G192" s="132" t="s">
        <v>2236</v>
      </c>
      <c r="H192" s="132" t="s">
        <v>2237</v>
      </c>
      <c r="I192" s="132" t="s">
        <v>2238</v>
      </c>
      <c r="J192" s="132"/>
      <c r="K192" s="132"/>
      <c r="L192" s="132"/>
      <c r="M192" s="132"/>
      <c r="N192" s="132"/>
      <c r="O192" s="132"/>
      <c r="P192" s="132"/>
      <c r="Q192" s="132"/>
      <c r="R192" s="132"/>
      <c r="S192" s="132"/>
      <c r="T192" s="132"/>
      <c r="V192" s="132"/>
      <c r="W192" s="132"/>
      <c r="X192" s="132"/>
      <c r="Y192" s="132"/>
      <c r="Z192" s="132"/>
      <c r="AA192" s="132"/>
      <c r="AB192" s="132"/>
      <c r="AC192" s="132"/>
      <c r="AD192" s="132"/>
      <c r="AE192" s="132"/>
      <c r="AF192" s="132"/>
      <c r="AG192" s="132"/>
      <c r="AH192" s="132"/>
      <c r="AI192" s="132"/>
      <c r="AJ192" s="132"/>
      <c r="AK192" s="132"/>
      <c r="AL192" s="132"/>
      <c r="AM192" s="132"/>
    </row>
    <row r="193" spans="1:39" ht="14.25" hidden="1" customHeight="1">
      <c r="A193" s="362">
        <v>2024</v>
      </c>
      <c r="B193" s="133">
        <v>109599</v>
      </c>
      <c r="C193" s="132" t="s">
        <v>2239</v>
      </c>
      <c r="D193" s="132" t="s">
        <v>2240</v>
      </c>
      <c r="E193" s="132" t="s">
        <v>2241</v>
      </c>
      <c r="F193" s="132" t="s">
        <v>2242</v>
      </c>
      <c r="G193" s="132" t="s">
        <v>2243</v>
      </c>
      <c r="H193" s="132"/>
      <c r="I193" s="132"/>
      <c r="J193" s="132"/>
      <c r="K193" s="132"/>
      <c r="L193" s="132"/>
      <c r="M193" s="132"/>
      <c r="N193" s="132"/>
      <c r="O193" s="132"/>
      <c r="P193" s="132"/>
      <c r="Q193" s="132"/>
      <c r="R193" s="132"/>
      <c r="S193" s="132"/>
      <c r="T193" s="132"/>
      <c r="V193" s="132"/>
      <c r="W193" s="132"/>
      <c r="X193" s="132"/>
      <c r="Y193" s="132"/>
      <c r="Z193" s="132"/>
      <c r="AA193" s="132"/>
      <c r="AB193" s="132"/>
      <c r="AC193" s="132"/>
      <c r="AD193" s="132"/>
      <c r="AE193" s="132"/>
      <c r="AF193" s="132"/>
      <c r="AG193" s="132"/>
      <c r="AH193" s="132"/>
      <c r="AI193" s="132"/>
      <c r="AJ193" s="132"/>
      <c r="AK193" s="132"/>
      <c r="AL193" s="132"/>
      <c r="AM193" s="132"/>
    </row>
    <row r="194" spans="1:39" ht="14.25" hidden="1" customHeight="1">
      <c r="A194" s="362">
        <v>2024</v>
      </c>
      <c r="B194" s="133">
        <v>109906</v>
      </c>
      <c r="C194" s="132" t="s">
        <v>2244</v>
      </c>
      <c r="D194" s="132" t="s">
        <v>2245</v>
      </c>
      <c r="E194" s="132" t="s">
        <v>2246</v>
      </c>
      <c r="F194" s="132" t="s">
        <v>2247</v>
      </c>
      <c r="G194" s="132" t="s">
        <v>2248</v>
      </c>
      <c r="H194" s="132" t="s">
        <v>2249</v>
      </c>
      <c r="I194" s="132" t="s">
        <v>2250</v>
      </c>
      <c r="J194" s="132" t="s">
        <v>2251</v>
      </c>
      <c r="K194" s="132" t="s">
        <v>2252</v>
      </c>
      <c r="L194" s="132" t="s">
        <v>2253</v>
      </c>
      <c r="M194" s="132" t="s">
        <v>2254</v>
      </c>
      <c r="N194" s="132"/>
      <c r="O194" s="132"/>
      <c r="P194" s="132"/>
      <c r="Q194" s="132"/>
      <c r="R194" s="132"/>
      <c r="S194" s="132"/>
      <c r="T194" s="132"/>
      <c r="V194" s="132"/>
      <c r="W194" s="132"/>
      <c r="X194" s="132"/>
      <c r="Y194" s="132"/>
      <c r="Z194" s="132"/>
      <c r="AA194" s="132"/>
      <c r="AB194" s="132"/>
      <c r="AC194" s="132"/>
      <c r="AD194" s="132"/>
      <c r="AE194" s="132"/>
      <c r="AF194" s="132"/>
      <c r="AG194" s="132"/>
      <c r="AH194" s="132"/>
      <c r="AI194" s="132"/>
      <c r="AJ194" s="132"/>
      <c r="AK194" s="132"/>
      <c r="AL194" s="132"/>
      <c r="AM194" s="132"/>
    </row>
    <row r="195" spans="1:39" ht="14.25" hidden="1" customHeight="1">
      <c r="A195" s="362">
        <v>2024</v>
      </c>
      <c r="B195" s="133">
        <v>109907</v>
      </c>
      <c r="C195" s="132" t="s">
        <v>2255</v>
      </c>
      <c r="D195" s="132" t="s">
        <v>2256</v>
      </c>
      <c r="E195" s="132" t="s">
        <v>2257</v>
      </c>
      <c r="F195" s="132" t="s">
        <v>2258</v>
      </c>
      <c r="G195" s="132" t="s">
        <v>2259</v>
      </c>
      <c r="H195" s="132" t="s">
        <v>2260</v>
      </c>
      <c r="I195" s="132" t="s">
        <v>2261</v>
      </c>
      <c r="J195" s="132" t="s">
        <v>2262</v>
      </c>
      <c r="K195" s="132" t="s">
        <v>2263</v>
      </c>
      <c r="L195" s="132"/>
      <c r="M195" s="132"/>
      <c r="N195" s="132"/>
      <c r="O195" s="132"/>
      <c r="P195" s="132"/>
      <c r="Q195" s="132"/>
      <c r="R195" s="132"/>
      <c r="S195" s="132"/>
      <c r="T195" s="132"/>
      <c r="V195" s="132"/>
      <c r="W195" s="132"/>
      <c r="X195" s="132"/>
      <c r="Y195" s="132"/>
      <c r="Z195" s="132"/>
      <c r="AA195" s="132"/>
      <c r="AB195" s="132"/>
      <c r="AC195" s="132"/>
      <c r="AD195" s="132"/>
      <c r="AE195" s="132"/>
      <c r="AF195" s="132"/>
      <c r="AG195" s="132"/>
      <c r="AH195" s="132"/>
      <c r="AI195" s="132"/>
      <c r="AJ195" s="132"/>
      <c r="AK195" s="132"/>
      <c r="AL195" s="132"/>
      <c r="AM195" s="132"/>
    </row>
    <row r="196" spans="1:39" ht="14.25" hidden="1" customHeight="1">
      <c r="A196" s="362">
        <v>2024</v>
      </c>
      <c r="B196" s="133">
        <v>110455</v>
      </c>
      <c r="C196" s="132" t="s">
        <v>2264</v>
      </c>
      <c r="D196" s="132" t="s">
        <v>2265</v>
      </c>
      <c r="E196" s="132" t="s">
        <v>2266</v>
      </c>
      <c r="F196" s="132" t="s">
        <v>2267</v>
      </c>
      <c r="G196" s="132" t="s">
        <v>2268</v>
      </c>
      <c r="H196" s="132" t="s">
        <v>2269</v>
      </c>
      <c r="I196" s="132" t="s">
        <v>2270</v>
      </c>
      <c r="J196" s="132" t="s">
        <v>2271</v>
      </c>
      <c r="K196" s="132"/>
      <c r="L196" s="132"/>
      <c r="M196" s="132"/>
      <c r="N196" s="132"/>
      <c r="O196" s="132"/>
      <c r="P196" s="132"/>
      <c r="Q196" s="132"/>
      <c r="R196" s="132"/>
      <c r="S196" s="132"/>
      <c r="T196" s="132"/>
      <c r="V196" s="132"/>
      <c r="W196" s="132"/>
      <c r="X196" s="132"/>
      <c r="Y196" s="132"/>
      <c r="Z196" s="132"/>
      <c r="AA196" s="132"/>
      <c r="AB196" s="132"/>
      <c r="AC196" s="132"/>
      <c r="AD196" s="132"/>
      <c r="AE196" s="132"/>
      <c r="AF196" s="132"/>
      <c r="AG196" s="132"/>
      <c r="AH196" s="132"/>
      <c r="AI196" s="132"/>
      <c r="AJ196" s="132"/>
      <c r="AK196" s="132"/>
      <c r="AL196" s="132"/>
      <c r="AM196" s="132"/>
    </row>
    <row r="197" spans="1:39" ht="14.25" hidden="1" customHeight="1">
      <c r="A197" s="362">
        <v>2024</v>
      </c>
      <c r="B197" s="133">
        <v>110494</v>
      </c>
      <c r="C197" s="132" t="s">
        <v>2272</v>
      </c>
      <c r="D197" s="132" t="s">
        <v>2273</v>
      </c>
      <c r="E197" s="132" t="s">
        <v>2274</v>
      </c>
      <c r="F197" s="132" t="s">
        <v>2275</v>
      </c>
      <c r="G197" s="132" t="s">
        <v>2276</v>
      </c>
      <c r="H197" s="132" t="s">
        <v>2277</v>
      </c>
      <c r="I197" s="132" t="s">
        <v>2278</v>
      </c>
      <c r="J197" s="132" t="s">
        <v>2279</v>
      </c>
      <c r="K197" s="132" t="s">
        <v>2280</v>
      </c>
      <c r="L197" s="132" t="s">
        <v>2281</v>
      </c>
      <c r="M197" s="132" t="s">
        <v>2282</v>
      </c>
      <c r="N197" s="132" t="s">
        <v>1868</v>
      </c>
      <c r="O197" s="132"/>
      <c r="P197" s="132"/>
      <c r="Q197" s="132"/>
      <c r="R197" s="132"/>
      <c r="S197" s="132"/>
      <c r="T197" s="132"/>
      <c r="V197" s="132"/>
      <c r="W197" s="132"/>
      <c r="X197" s="132"/>
      <c r="Y197" s="132"/>
      <c r="Z197" s="132"/>
      <c r="AA197" s="132"/>
      <c r="AB197" s="132"/>
      <c r="AC197" s="132"/>
      <c r="AD197" s="132"/>
      <c r="AE197" s="132"/>
      <c r="AF197" s="132"/>
      <c r="AG197" s="132"/>
      <c r="AH197" s="132"/>
      <c r="AI197" s="132"/>
      <c r="AJ197" s="132"/>
      <c r="AK197" s="132"/>
      <c r="AL197" s="132"/>
      <c r="AM197" s="132"/>
    </row>
    <row r="198" spans="1:39" ht="14.25" hidden="1" customHeight="1">
      <c r="A198" s="362">
        <v>2024</v>
      </c>
      <c r="B198" s="133">
        <v>110498</v>
      </c>
      <c r="C198" s="132" t="s">
        <v>2283</v>
      </c>
      <c r="D198" s="132" t="s">
        <v>2284</v>
      </c>
      <c r="E198" s="132" t="s">
        <v>2285</v>
      </c>
      <c r="F198" s="132" t="s">
        <v>1817</v>
      </c>
      <c r="G198" s="132" t="s">
        <v>2286</v>
      </c>
      <c r="H198" s="132" t="s">
        <v>2287</v>
      </c>
      <c r="I198" s="132" t="s">
        <v>2288</v>
      </c>
      <c r="J198" s="132" t="s">
        <v>2289</v>
      </c>
      <c r="K198" s="132" t="s">
        <v>2290</v>
      </c>
      <c r="L198" s="132" t="s">
        <v>2291</v>
      </c>
      <c r="M198" s="132"/>
      <c r="N198" s="132"/>
      <c r="O198" s="132"/>
      <c r="P198" s="132"/>
      <c r="Q198" s="132"/>
      <c r="R198" s="132"/>
      <c r="S198" s="132"/>
      <c r="T198" s="132"/>
      <c r="V198" s="132"/>
      <c r="W198" s="132"/>
      <c r="X198" s="132"/>
      <c r="Y198" s="132"/>
      <c r="Z198" s="132"/>
      <c r="AA198" s="132"/>
      <c r="AB198" s="132"/>
      <c r="AC198" s="132"/>
      <c r="AD198" s="132"/>
      <c r="AE198" s="132"/>
      <c r="AF198" s="132"/>
      <c r="AG198" s="132"/>
      <c r="AH198" s="132"/>
      <c r="AI198" s="132"/>
      <c r="AJ198" s="132"/>
      <c r="AK198" s="132"/>
      <c r="AL198" s="132"/>
      <c r="AM198" s="132"/>
    </row>
    <row r="199" spans="1:39" ht="14.25" hidden="1" customHeight="1">
      <c r="A199" s="362">
        <v>2024</v>
      </c>
      <c r="B199" s="133">
        <v>110500</v>
      </c>
      <c r="C199" s="132" t="s">
        <v>2292</v>
      </c>
      <c r="D199" s="132" t="s">
        <v>2293</v>
      </c>
      <c r="E199" s="132" t="s">
        <v>2294</v>
      </c>
      <c r="F199" s="132" t="s">
        <v>2295</v>
      </c>
      <c r="G199" s="132" t="s">
        <v>2296</v>
      </c>
      <c r="H199" s="132" t="s">
        <v>1775</v>
      </c>
      <c r="I199" s="132" t="s">
        <v>1481</v>
      </c>
      <c r="J199" s="132" t="s">
        <v>2297</v>
      </c>
      <c r="K199" s="132"/>
      <c r="L199" s="132"/>
      <c r="M199" s="132"/>
      <c r="N199" s="132"/>
      <c r="O199" s="132"/>
      <c r="P199" s="132"/>
      <c r="Q199" s="132"/>
      <c r="R199" s="132"/>
      <c r="S199" s="132"/>
      <c r="T199" s="132"/>
      <c r="V199" s="132"/>
      <c r="W199" s="132"/>
      <c r="X199" s="132"/>
      <c r="Y199" s="132"/>
      <c r="Z199" s="132"/>
      <c r="AA199" s="132"/>
      <c r="AB199" s="132"/>
      <c r="AC199" s="132"/>
      <c r="AD199" s="132"/>
      <c r="AE199" s="132"/>
      <c r="AF199" s="132"/>
      <c r="AG199" s="132"/>
      <c r="AH199" s="132"/>
      <c r="AI199" s="132"/>
      <c r="AJ199" s="132"/>
      <c r="AK199" s="132"/>
      <c r="AL199" s="132"/>
      <c r="AM199" s="132"/>
    </row>
    <row r="200" spans="1:39" ht="14.25" hidden="1" customHeight="1">
      <c r="A200" s="362">
        <v>2024</v>
      </c>
      <c r="B200" s="133">
        <v>110502</v>
      </c>
      <c r="C200" s="132" t="s">
        <v>2298</v>
      </c>
      <c r="D200" s="132" t="s">
        <v>2299</v>
      </c>
      <c r="E200" s="132" t="s">
        <v>2300</v>
      </c>
      <c r="F200" s="132" t="s">
        <v>2301</v>
      </c>
      <c r="G200" s="132" t="s">
        <v>2302</v>
      </c>
      <c r="H200" s="132" t="s">
        <v>2303</v>
      </c>
      <c r="I200" s="132" t="s">
        <v>2304</v>
      </c>
      <c r="J200" s="132" t="s">
        <v>2305</v>
      </c>
      <c r="K200" s="132" t="s">
        <v>2306</v>
      </c>
      <c r="L200" s="132" t="s">
        <v>2307</v>
      </c>
      <c r="M200" s="132" t="s">
        <v>2308</v>
      </c>
      <c r="N200" s="132" t="s">
        <v>2309</v>
      </c>
      <c r="O200" s="132" t="s">
        <v>2310</v>
      </c>
      <c r="P200" s="132" t="s">
        <v>2311</v>
      </c>
      <c r="Q200" s="132" t="s">
        <v>2312</v>
      </c>
      <c r="R200" s="132" t="s">
        <v>2313</v>
      </c>
      <c r="S200" s="132" t="s">
        <v>2314</v>
      </c>
      <c r="T200" s="132" t="s">
        <v>2315</v>
      </c>
      <c r="U200" s="358" t="s">
        <v>2316</v>
      </c>
      <c r="V200" s="132"/>
      <c r="W200" s="132"/>
      <c r="X200" s="132"/>
      <c r="Y200" s="132"/>
      <c r="Z200" s="132"/>
      <c r="AA200" s="132"/>
      <c r="AB200" s="132"/>
      <c r="AC200" s="132"/>
      <c r="AD200" s="132"/>
      <c r="AE200" s="132"/>
      <c r="AF200" s="132"/>
      <c r="AG200" s="132"/>
      <c r="AH200" s="132"/>
      <c r="AI200" s="132"/>
      <c r="AJ200" s="132"/>
      <c r="AK200" s="132"/>
      <c r="AL200" s="132"/>
      <c r="AM200" s="132"/>
    </row>
    <row r="201" spans="1:39" ht="14.25" hidden="1" customHeight="1">
      <c r="A201" s="362">
        <v>2024</v>
      </c>
      <c r="B201" s="133">
        <v>110504</v>
      </c>
      <c r="C201" s="132" t="s">
        <v>2317</v>
      </c>
      <c r="D201" s="132" t="s">
        <v>2318</v>
      </c>
      <c r="E201" s="132" t="s">
        <v>2319</v>
      </c>
      <c r="F201" s="132" t="s">
        <v>2320</v>
      </c>
      <c r="G201" s="132" t="s">
        <v>2321</v>
      </c>
      <c r="H201" s="132" t="s">
        <v>1281</v>
      </c>
      <c r="I201" s="132" t="s">
        <v>1282</v>
      </c>
      <c r="J201" s="132"/>
      <c r="K201" s="132"/>
      <c r="L201" s="132"/>
      <c r="M201" s="132"/>
      <c r="N201" s="132"/>
      <c r="O201" s="132"/>
      <c r="P201" s="132"/>
      <c r="Q201" s="132"/>
      <c r="R201" s="132"/>
      <c r="S201" s="132"/>
      <c r="T201" s="132"/>
      <c r="V201" s="132"/>
      <c r="W201" s="132"/>
      <c r="X201" s="132"/>
      <c r="Y201" s="132"/>
      <c r="Z201" s="132"/>
      <c r="AA201" s="132"/>
      <c r="AB201" s="132"/>
      <c r="AC201" s="132"/>
      <c r="AD201" s="132"/>
      <c r="AE201" s="132"/>
      <c r="AF201" s="132"/>
      <c r="AG201" s="132"/>
      <c r="AH201" s="132"/>
      <c r="AI201" s="132"/>
      <c r="AJ201" s="132"/>
      <c r="AK201" s="132"/>
      <c r="AL201" s="132"/>
      <c r="AM201" s="132"/>
    </row>
    <row r="202" spans="1:39" ht="14.25" hidden="1" customHeight="1">
      <c r="A202" s="362">
        <v>2024</v>
      </c>
      <c r="B202" s="133">
        <v>110507</v>
      </c>
      <c r="C202" s="132" t="s">
        <v>2322</v>
      </c>
      <c r="D202" s="132" t="s">
        <v>2323</v>
      </c>
      <c r="E202" s="132" t="s">
        <v>2324</v>
      </c>
      <c r="F202" s="132" t="s">
        <v>2325</v>
      </c>
      <c r="G202" s="132" t="s">
        <v>2326</v>
      </c>
      <c r="H202" s="132" t="s">
        <v>2327</v>
      </c>
      <c r="I202" s="132" t="s">
        <v>2328</v>
      </c>
      <c r="J202" s="132" t="s">
        <v>2329</v>
      </c>
      <c r="K202" s="132" t="s">
        <v>2330</v>
      </c>
      <c r="L202" s="132" t="s">
        <v>2331</v>
      </c>
      <c r="M202" s="132" t="s">
        <v>2332</v>
      </c>
      <c r="N202" s="132" t="s">
        <v>1471</v>
      </c>
      <c r="O202" s="132" t="s">
        <v>1472</v>
      </c>
      <c r="P202" s="132" t="s">
        <v>1473</v>
      </c>
      <c r="Q202" s="132" t="s">
        <v>2333</v>
      </c>
      <c r="R202" s="132"/>
      <c r="S202" s="132"/>
      <c r="T202" s="132"/>
      <c r="V202" s="132"/>
      <c r="W202" s="132"/>
      <c r="X202" s="132"/>
      <c r="Y202" s="132"/>
      <c r="Z202" s="132"/>
      <c r="AA202" s="132"/>
      <c r="AB202" s="132"/>
      <c r="AC202" s="132"/>
      <c r="AD202" s="132"/>
      <c r="AE202" s="132"/>
      <c r="AF202" s="132"/>
      <c r="AG202" s="132"/>
      <c r="AH202" s="132"/>
      <c r="AI202" s="132"/>
      <c r="AJ202" s="132"/>
      <c r="AK202" s="132"/>
      <c r="AL202" s="132"/>
      <c r="AM202" s="132"/>
    </row>
    <row r="203" spans="1:39" ht="14.25" hidden="1" customHeight="1">
      <c r="A203" s="362">
        <v>2024</v>
      </c>
      <c r="B203" s="133">
        <v>110509</v>
      </c>
      <c r="C203" s="132" t="s">
        <v>2334</v>
      </c>
      <c r="D203" s="132" t="s">
        <v>2335</v>
      </c>
      <c r="E203" s="132" t="s">
        <v>2336</v>
      </c>
      <c r="F203" s="132" t="s">
        <v>2337</v>
      </c>
      <c r="G203" s="132" t="s">
        <v>2338</v>
      </c>
      <c r="H203" s="132" t="s">
        <v>2339</v>
      </c>
      <c r="I203" s="132" t="s">
        <v>2340</v>
      </c>
      <c r="J203" s="132" t="s">
        <v>1831</v>
      </c>
      <c r="K203" s="132"/>
      <c r="L203" s="132"/>
      <c r="M203" s="132"/>
      <c r="N203" s="132"/>
      <c r="O203" s="132"/>
      <c r="P203" s="132"/>
      <c r="Q203" s="132"/>
      <c r="R203" s="132"/>
      <c r="S203" s="132"/>
      <c r="T203" s="132"/>
      <c r="V203" s="132"/>
      <c r="W203" s="132"/>
      <c r="X203" s="132"/>
      <c r="Y203" s="132"/>
      <c r="Z203" s="132"/>
      <c r="AA203" s="132"/>
      <c r="AB203" s="132"/>
      <c r="AC203" s="132"/>
      <c r="AD203" s="132"/>
      <c r="AE203" s="132"/>
      <c r="AF203" s="132"/>
      <c r="AG203" s="132"/>
      <c r="AH203" s="132"/>
      <c r="AI203" s="132"/>
      <c r="AJ203" s="132"/>
      <c r="AK203" s="132"/>
      <c r="AL203" s="132"/>
      <c r="AM203" s="132"/>
    </row>
    <row r="204" spans="1:39" ht="14.25" hidden="1" customHeight="1">
      <c r="A204" s="362">
        <v>2024</v>
      </c>
      <c r="B204" s="133">
        <v>110510</v>
      </c>
      <c r="C204" s="132" t="s">
        <v>2341</v>
      </c>
      <c r="D204" s="132" t="s">
        <v>2342</v>
      </c>
      <c r="E204" s="132" t="s">
        <v>2343</v>
      </c>
      <c r="F204" s="132" t="s">
        <v>2344</v>
      </c>
      <c r="G204" s="132" t="s">
        <v>2345</v>
      </c>
      <c r="H204" s="132" t="s">
        <v>1179</v>
      </c>
      <c r="I204" s="132" t="s">
        <v>2346</v>
      </c>
      <c r="J204" s="132" t="s">
        <v>2347</v>
      </c>
      <c r="K204" s="132" t="s">
        <v>2348</v>
      </c>
      <c r="L204" s="132" t="s">
        <v>2349</v>
      </c>
      <c r="M204" s="132"/>
      <c r="N204" s="132"/>
      <c r="O204" s="132"/>
      <c r="P204" s="132"/>
      <c r="Q204" s="132"/>
      <c r="R204" s="132"/>
      <c r="S204" s="132"/>
      <c r="T204" s="132"/>
      <c r="V204" s="132"/>
      <c r="W204" s="132"/>
      <c r="X204" s="132"/>
      <c r="Y204" s="132"/>
      <c r="Z204" s="132"/>
      <c r="AA204" s="132"/>
      <c r="AB204" s="132"/>
      <c r="AC204" s="132"/>
      <c r="AD204" s="132"/>
      <c r="AE204" s="132"/>
      <c r="AF204" s="132"/>
      <c r="AG204" s="132"/>
      <c r="AH204" s="132"/>
      <c r="AI204" s="132"/>
      <c r="AJ204" s="132"/>
      <c r="AK204" s="132"/>
      <c r="AL204" s="132"/>
      <c r="AM204" s="132"/>
    </row>
    <row r="205" spans="1:39" ht="14.25" hidden="1" customHeight="1">
      <c r="A205" s="362">
        <v>2024</v>
      </c>
      <c r="B205" s="133">
        <v>110511</v>
      </c>
      <c r="C205" s="132" t="s">
        <v>2350</v>
      </c>
      <c r="D205" s="132" t="s">
        <v>2351</v>
      </c>
      <c r="E205" s="132" t="s">
        <v>2352</v>
      </c>
      <c r="F205" s="132" t="s">
        <v>2353</v>
      </c>
      <c r="G205" s="132" t="s">
        <v>2354</v>
      </c>
      <c r="H205" s="132" t="s">
        <v>2355</v>
      </c>
      <c r="I205" s="132" t="s">
        <v>2356</v>
      </c>
      <c r="J205" s="132" t="s">
        <v>2357</v>
      </c>
      <c r="K205" s="132"/>
      <c r="L205" s="132"/>
      <c r="M205" s="132"/>
      <c r="N205" s="132"/>
      <c r="O205" s="132"/>
      <c r="P205" s="132"/>
      <c r="Q205" s="132"/>
      <c r="R205" s="132"/>
      <c r="S205" s="132"/>
      <c r="T205" s="132"/>
      <c r="V205" s="132"/>
      <c r="W205" s="132"/>
      <c r="X205" s="132"/>
      <c r="Y205" s="132"/>
      <c r="Z205" s="132"/>
      <c r="AA205" s="132"/>
      <c r="AB205" s="132"/>
      <c r="AC205" s="132"/>
      <c r="AD205" s="132"/>
      <c r="AE205" s="132"/>
      <c r="AF205" s="132"/>
      <c r="AG205" s="132"/>
      <c r="AH205" s="132"/>
      <c r="AI205" s="132"/>
      <c r="AJ205" s="132"/>
      <c r="AK205" s="132"/>
      <c r="AL205" s="132"/>
      <c r="AM205" s="132"/>
    </row>
    <row r="206" spans="1:39" ht="14.25" hidden="1" customHeight="1">
      <c r="A206" s="362">
        <v>2024</v>
      </c>
      <c r="B206" s="133">
        <v>110513</v>
      </c>
      <c r="C206" s="132" t="s">
        <v>2358</v>
      </c>
      <c r="D206" s="132" t="s">
        <v>2359</v>
      </c>
      <c r="E206" s="132" t="s">
        <v>2360</v>
      </c>
      <c r="F206" s="132" t="s">
        <v>2361</v>
      </c>
      <c r="G206" s="132" t="s">
        <v>1262</v>
      </c>
      <c r="H206" s="132" t="s">
        <v>2015</v>
      </c>
      <c r="I206" s="132"/>
      <c r="J206" s="132"/>
      <c r="K206" s="132"/>
      <c r="L206" s="132"/>
      <c r="M206" s="132"/>
      <c r="N206" s="132"/>
      <c r="O206" s="132"/>
      <c r="P206" s="132"/>
      <c r="Q206" s="132"/>
      <c r="R206" s="132"/>
      <c r="S206" s="132"/>
      <c r="T206" s="132"/>
      <c r="V206" s="132"/>
      <c r="W206" s="132"/>
      <c r="X206" s="132"/>
      <c r="Y206" s="132"/>
      <c r="Z206" s="132"/>
      <c r="AA206" s="132"/>
      <c r="AB206" s="132"/>
      <c r="AC206" s="132"/>
      <c r="AD206" s="132"/>
      <c r="AE206" s="132"/>
      <c r="AF206" s="132"/>
      <c r="AG206" s="132"/>
      <c r="AH206" s="132"/>
      <c r="AI206" s="132"/>
      <c r="AJ206" s="132"/>
      <c r="AK206" s="132"/>
      <c r="AL206" s="132"/>
      <c r="AM206" s="132"/>
    </row>
    <row r="207" spans="1:39" ht="14.25" hidden="1" customHeight="1">
      <c r="A207" s="362">
        <v>2024</v>
      </c>
      <c r="B207" s="133">
        <v>110514</v>
      </c>
      <c r="C207" s="132" t="s">
        <v>1878</v>
      </c>
      <c r="D207" s="132" t="s">
        <v>2362</v>
      </c>
      <c r="E207" s="132" t="s">
        <v>1880</v>
      </c>
      <c r="F207" s="132" t="s">
        <v>1881</v>
      </c>
      <c r="G207" s="132" t="s">
        <v>1882</v>
      </c>
      <c r="H207" s="132" t="s">
        <v>1883</v>
      </c>
      <c r="I207" s="132" t="s">
        <v>1884</v>
      </c>
      <c r="J207" s="132"/>
      <c r="K207" s="132"/>
      <c r="L207" s="132"/>
      <c r="M207" s="132"/>
      <c r="N207" s="132"/>
      <c r="O207" s="132"/>
      <c r="P207" s="132"/>
      <c r="Q207" s="132"/>
      <c r="R207" s="132"/>
      <c r="S207" s="132"/>
      <c r="T207" s="132"/>
      <c r="V207" s="132"/>
      <c r="W207" s="132"/>
      <c r="X207" s="132"/>
      <c r="Y207" s="132"/>
      <c r="Z207" s="132"/>
      <c r="AA207" s="132"/>
      <c r="AB207" s="132"/>
      <c r="AC207" s="132"/>
      <c r="AD207" s="132"/>
      <c r="AE207" s="132"/>
      <c r="AF207" s="132"/>
      <c r="AG207" s="132"/>
      <c r="AH207" s="132"/>
      <c r="AI207" s="132"/>
      <c r="AJ207" s="132"/>
      <c r="AK207" s="132"/>
      <c r="AL207" s="132"/>
      <c r="AM207" s="132"/>
    </row>
    <row r="208" spans="1:39" ht="14.25" hidden="1" customHeight="1">
      <c r="A208" s="362">
        <v>2024</v>
      </c>
      <c r="B208" s="133">
        <v>110516</v>
      </c>
      <c r="C208" s="132" t="s">
        <v>2363</v>
      </c>
      <c r="D208" s="132" t="s">
        <v>2364</v>
      </c>
      <c r="E208" s="132" t="s">
        <v>1963</v>
      </c>
      <c r="F208" s="132" t="s">
        <v>1964</v>
      </c>
      <c r="G208" s="132" t="s">
        <v>2365</v>
      </c>
      <c r="H208" s="132" t="s">
        <v>1775</v>
      </c>
      <c r="I208" s="132" t="s">
        <v>1891</v>
      </c>
      <c r="J208" s="132"/>
      <c r="K208" s="132"/>
      <c r="L208" s="132"/>
      <c r="M208" s="132"/>
      <c r="N208" s="132"/>
      <c r="O208" s="132"/>
      <c r="P208" s="132"/>
      <c r="Q208" s="132"/>
      <c r="R208" s="132"/>
      <c r="S208" s="132"/>
      <c r="T208" s="132"/>
      <c r="V208" s="132"/>
      <c r="W208" s="132"/>
      <c r="X208" s="132"/>
      <c r="Y208" s="132"/>
      <c r="Z208" s="132"/>
      <c r="AA208" s="132"/>
      <c r="AB208" s="132"/>
      <c r="AC208" s="132"/>
      <c r="AD208" s="132"/>
      <c r="AE208" s="132"/>
      <c r="AF208" s="132"/>
      <c r="AG208" s="132"/>
      <c r="AH208" s="132"/>
      <c r="AI208" s="132"/>
      <c r="AJ208" s="132"/>
      <c r="AK208" s="132"/>
      <c r="AL208" s="132"/>
      <c r="AM208" s="132"/>
    </row>
    <row r="209" spans="1:39" ht="14.25" hidden="1" customHeight="1">
      <c r="A209" s="362">
        <v>2024</v>
      </c>
      <c r="B209" s="133">
        <v>110799</v>
      </c>
      <c r="C209" s="132" t="s">
        <v>2366</v>
      </c>
      <c r="D209" s="132" t="s">
        <v>2367</v>
      </c>
      <c r="E209" s="132" t="s">
        <v>2368</v>
      </c>
      <c r="F209" s="132" t="s">
        <v>2369</v>
      </c>
      <c r="G209" s="132" t="s">
        <v>2370</v>
      </c>
      <c r="H209" s="132" t="s">
        <v>2371</v>
      </c>
      <c r="I209" s="132" t="s">
        <v>2372</v>
      </c>
      <c r="J209" s="132" t="s">
        <v>2373</v>
      </c>
      <c r="K209" s="132" t="s">
        <v>2374</v>
      </c>
      <c r="L209" s="132" t="s">
        <v>2375</v>
      </c>
      <c r="M209" s="132" t="s">
        <v>2376</v>
      </c>
      <c r="N209" s="132" t="s">
        <v>1615</v>
      </c>
      <c r="O209" s="132"/>
      <c r="P209" s="132"/>
      <c r="Q209" s="132"/>
      <c r="R209" s="132"/>
      <c r="S209" s="132"/>
      <c r="T209" s="132"/>
      <c r="V209" s="132"/>
      <c r="W209" s="132"/>
      <c r="X209" s="132"/>
      <c r="Y209" s="132"/>
      <c r="Z209" s="132"/>
      <c r="AA209" s="132"/>
      <c r="AB209" s="132"/>
      <c r="AC209" s="132"/>
      <c r="AD209" s="132"/>
      <c r="AE209" s="132"/>
      <c r="AF209" s="132"/>
      <c r="AG209" s="132"/>
      <c r="AH209" s="132"/>
      <c r="AI209" s="132"/>
      <c r="AJ209" s="132"/>
      <c r="AK209" s="132"/>
      <c r="AL209" s="132"/>
      <c r="AM209" s="132"/>
    </row>
    <row r="210" spans="1:39" ht="14.25" hidden="1" customHeight="1">
      <c r="A210" s="362">
        <v>2024</v>
      </c>
      <c r="B210" s="133">
        <v>110849</v>
      </c>
      <c r="C210" s="132" t="s">
        <v>2377</v>
      </c>
      <c r="D210" s="132" t="s">
        <v>2378</v>
      </c>
      <c r="E210" s="132" t="s">
        <v>2379</v>
      </c>
      <c r="F210" s="132" t="s">
        <v>2380</v>
      </c>
      <c r="G210" s="132" t="s">
        <v>2381</v>
      </c>
      <c r="H210" s="132" t="s">
        <v>2382</v>
      </c>
      <c r="I210" s="132" t="s">
        <v>2383</v>
      </c>
      <c r="J210" s="132" t="s">
        <v>2384</v>
      </c>
      <c r="K210" s="132"/>
      <c r="L210" s="132"/>
      <c r="M210" s="132"/>
      <c r="N210" s="132"/>
      <c r="O210" s="132"/>
      <c r="P210" s="132"/>
      <c r="Q210" s="132"/>
      <c r="R210" s="132"/>
      <c r="S210" s="132"/>
      <c r="T210" s="132"/>
      <c r="V210" s="132"/>
      <c r="W210" s="132"/>
      <c r="X210" s="132"/>
      <c r="Y210" s="132"/>
      <c r="Z210" s="132"/>
      <c r="AA210" s="132"/>
      <c r="AB210" s="132"/>
      <c r="AC210" s="132"/>
      <c r="AD210" s="132"/>
      <c r="AE210" s="132"/>
      <c r="AF210" s="132"/>
      <c r="AG210" s="132"/>
      <c r="AH210" s="132"/>
      <c r="AI210" s="132"/>
      <c r="AJ210" s="132"/>
      <c r="AK210" s="132"/>
      <c r="AL210" s="132"/>
      <c r="AM210" s="132"/>
    </row>
    <row r="211" spans="1:39" ht="14.25" hidden="1" customHeight="1">
      <c r="A211" s="362">
        <v>2024</v>
      </c>
      <c r="B211" s="133">
        <v>110875</v>
      </c>
      <c r="C211" s="132" t="s">
        <v>2385</v>
      </c>
      <c r="D211" s="132" t="s">
        <v>2386</v>
      </c>
      <c r="E211" s="132" t="s">
        <v>2387</v>
      </c>
      <c r="F211" s="132" t="s">
        <v>2388</v>
      </c>
      <c r="G211" s="132" t="s">
        <v>2389</v>
      </c>
      <c r="H211" s="132" t="s">
        <v>2390</v>
      </c>
      <c r="I211" s="132" t="s">
        <v>2391</v>
      </c>
      <c r="J211" s="132" t="s">
        <v>2392</v>
      </c>
      <c r="K211" s="132" t="s">
        <v>2393</v>
      </c>
      <c r="L211" s="132" t="s">
        <v>2394</v>
      </c>
      <c r="M211" s="132" t="s">
        <v>2395</v>
      </c>
      <c r="N211" s="132" t="s">
        <v>2396</v>
      </c>
      <c r="O211" s="132" t="s">
        <v>2397</v>
      </c>
      <c r="P211" s="132" t="s">
        <v>2398</v>
      </c>
      <c r="Q211" s="132" t="s">
        <v>2399</v>
      </c>
      <c r="R211" s="132" t="s">
        <v>2400</v>
      </c>
      <c r="S211" s="132"/>
      <c r="T211" s="132"/>
      <c r="V211" s="132"/>
      <c r="W211" s="132"/>
      <c r="X211" s="132"/>
      <c r="Y211" s="132"/>
      <c r="Z211" s="132"/>
      <c r="AA211" s="132"/>
      <c r="AB211" s="132"/>
      <c r="AC211" s="132"/>
      <c r="AD211" s="132"/>
      <c r="AE211" s="132"/>
      <c r="AF211" s="132"/>
      <c r="AG211" s="132"/>
      <c r="AH211" s="132"/>
      <c r="AI211" s="132"/>
      <c r="AJ211" s="132"/>
      <c r="AK211" s="132"/>
      <c r="AL211" s="132"/>
      <c r="AM211" s="132"/>
    </row>
    <row r="212" spans="1:39" ht="14.25" hidden="1" customHeight="1">
      <c r="A212" s="362">
        <v>2024</v>
      </c>
      <c r="B212" s="133">
        <v>110876</v>
      </c>
      <c r="C212" s="132" t="s">
        <v>1316</v>
      </c>
      <c r="D212" s="132" t="s">
        <v>1317</v>
      </c>
      <c r="E212" s="132" t="s">
        <v>1348</v>
      </c>
      <c r="F212" s="132" t="s">
        <v>2401</v>
      </c>
      <c r="G212" s="132" t="s">
        <v>1320</v>
      </c>
      <c r="H212" s="132" t="s">
        <v>1321</v>
      </c>
      <c r="I212" s="132" t="s">
        <v>1322</v>
      </c>
      <c r="J212" s="132" t="s">
        <v>1323</v>
      </c>
      <c r="K212" s="132" t="s">
        <v>1401</v>
      </c>
      <c r="L212" s="132" t="s">
        <v>1325</v>
      </c>
      <c r="M212" s="132" t="s">
        <v>1326</v>
      </c>
      <c r="N212" s="132" t="s">
        <v>1327</v>
      </c>
      <c r="O212" s="132"/>
      <c r="P212" s="132"/>
      <c r="Q212" s="132"/>
      <c r="R212" s="132"/>
      <c r="S212" s="132"/>
      <c r="T212" s="132"/>
      <c r="V212" s="132"/>
      <c r="W212" s="132"/>
      <c r="X212" s="132"/>
      <c r="Y212" s="132"/>
      <c r="Z212" s="132"/>
      <c r="AA212" s="132"/>
      <c r="AB212" s="132"/>
      <c r="AC212" s="132"/>
      <c r="AD212" s="132"/>
      <c r="AE212" s="132"/>
      <c r="AF212" s="132"/>
      <c r="AG212" s="132"/>
      <c r="AH212" s="132"/>
      <c r="AI212" s="132"/>
      <c r="AJ212" s="132"/>
      <c r="AK212" s="132"/>
      <c r="AL212" s="132"/>
      <c r="AM212" s="132"/>
    </row>
    <row r="213" spans="1:39" ht="14.25" hidden="1" customHeight="1">
      <c r="A213" s="362">
        <v>2024</v>
      </c>
      <c r="B213" s="133">
        <v>110879</v>
      </c>
      <c r="C213" s="132" t="s">
        <v>2341</v>
      </c>
      <c r="D213" s="132" t="s">
        <v>2402</v>
      </c>
      <c r="E213" s="132" t="s">
        <v>2403</v>
      </c>
      <c r="F213" s="132" t="s">
        <v>2404</v>
      </c>
      <c r="G213" s="132" t="s">
        <v>2405</v>
      </c>
      <c r="H213" s="132" t="s">
        <v>2406</v>
      </c>
      <c r="I213" s="132" t="s">
        <v>2407</v>
      </c>
      <c r="J213" s="132" t="s">
        <v>2408</v>
      </c>
      <c r="K213" s="132" t="s">
        <v>2409</v>
      </c>
      <c r="L213" s="132" t="s">
        <v>2410</v>
      </c>
      <c r="M213" s="132" t="s">
        <v>2106</v>
      </c>
      <c r="N213" s="132"/>
      <c r="O213" s="132"/>
      <c r="P213" s="132"/>
      <c r="Q213" s="132"/>
      <c r="R213" s="132"/>
      <c r="S213" s="132"/>
      <c r="T213" s="132"/>
      <c r="V213" s="132"/>
      <c r="W213" s="132"/>
      <c r="X213" s="132"/>
      <c r="Y213" s="132"/>
      <c r="Z213" s="132"/>
      <c r="AA213" s="132"/>
      <c r="AB213" s="132"/>
      <c r="AC213" s="132"/>
      <c r="AD213" s="132"/>
      <c r="AE213" s="132"/>
      <c r="AF213" s="132"/>
      <c r="AG213" s="132"/>
      <c r="AH213" s="132"/>
      <c r="AI213" s="132"/>
      <c r="AJ213" s="132"/>
      <c r="AK213" s="132"/>
      <c r="AL213" s="132"/>
      <c r="AM213" s="132"/>
    </row>
    <row r="214" spans="1:39" ht="14.25" hidden="1" customHeight="1">
      <c r="A214" s="362">
        <v>2024</v>
      </c>
      <c r="B214" s="133">
        <v>110880</v>
      </c>
      <c r="C214" s="132" t="s">
        <v>2411</v>
      </c>
      <c r="D214" s="132" t="s">
        <v>2412</v>
      </c>
      <c r="E214" s="132" t="s">
        <v>2413</v>
      </c>
      <c r="F214" s="132" t="s">
        <v>2414</v>
      </c>
      <c r="G214" s="132" t="s">
        <v>2415</v>
      </c>
      <c r="H214" s="132" t="s">
        <v>2416</v>
      </c>
      <c r="I214" s="132" t="s">
        <v>2417</v>
      </c>
      <c r="J214" s="132" t="s">
        <v>2418</v>
      </c>
      <c r="K214" s="132" t="s">
        <v>2419</v>
      </c>
      <c r="L214" s="132" t="s">
        <v>2420</v>
      </c>
      <c r="M214" s="132" t="s">
        <v>2421</v>
      </c>
      <c r="N214" s="132" t="s">
        <v>2422</v>
      </c>
      <c r="O214" s="132" t="s">
        <v>1584</v>
      </c>
      <c r="P214" s="132"/>
      <c r="Q214" s="132"/>
      <c r="R214" s="132"/>
      <c r="S214" s="132"/>
      <c r="T214" s="132"/>
      <c r="V214" s="132"/>
      <c r="W214" s="132"/>
      <c r="X214" s="132"/>
      <c r="Y214" s="132"/>
      <c r="Z214" s="132"/>
      <c r="AA214" s="132"/>
      <c r="AB214" s="132"/>
      <c r="AC214" s="132"/>
      <c r="AD214" s="132"/>
      <c r="AE214" s="132"/>
      <c r="AF214" s="132"/>
      <c r="AG214" s="132"/>
      <c r="AH214" s="132"/>
      <c r="AI214" s="132"/>
      <c r="AJ214" s="132"/>
      <c r="AK214" s="132"/>
      <c r="AL214" s="132"/>
      <c r="AM214" s="132"/>
    </row>
    <row r="215" spans="1:39" ht="14.25" hidden="1" customHeight="1">
      <c r="A215" s="362">
        <v>2024</v>
      </c>
      <c r="B215" s="133">
        <v>110881</v>
      </c>
      <c r="C215" s="132" t="s">
        <v>2423</v>
      </c>
      <c r="D215" s="132" t="s">
        <v>2424</v>
      </c>
      <c r="E215" s="132" t="s">
        <v>2425</v>
      </c>
      <c r="F215" s="132" t="s">
        <v>2426</v>
      </c>
      <c r="G215" s="132" t="s">
        <v>2427</v>
      </c>
      <c r="H215" s="132" t="s">
        <v>2428</v>
      </c>
      <c r="I215" s="132" t="s">
        <v>2429</v>
      </c>
      <c r="J215" s="132" t="s">
        <v>2430</v>
      </c>
      <c r="K215" s="132" t="s">
        <v>2431</v>
      </c>
      <c r="L215" s="132" t="s">
        <v>2432</v>
      </c>
      <c r="M215" s="132"/>
      <c r="N215" s="132"/>
      <c r="O215" s="132"/>
      <c r="P215" s="132"/>
      <c r="Q215" s="132"/>
      <c r="R215" s="132"/>
      <c r="S215" s="132"/>
      <c r="T215" s="132"/>
      <c r="V215" s="132"/>
      <c r="W215" s="132"/>
      <c r="X215" s="132"/>
      <c r="Y215" s="132"/>
      <c r="Z215" s="132"/>
      <c r="AA215" s="132"/>
      <c r="AB215" s="132"/>
      <c r="AC215" s="132"/>
      <c r="AD215" s="132"/>
      <c r="AE215" s="132"/>
      <c r="AF215" s="132"/>
      <c r="AG215" s="132"/>
      <c r="AH215" s="132"/>
      <c r="AI215" s="132"/>
      <c r="AJ215" s="132"/>
      <c r="AK215" s="132"/>
      <c r="AL215" s="132"/>
      <c r="AM215" s="132"/>
    </row>
    <row r="216" spans="1:39" ht="14.25" hidden="1" customHeight="1">
      <c r="A216" s="362">
        <v>2024</v>
      </c>
      <c r="B216" s="133">
        <v>110887</v>
      </c>
      <c r="C216" s="132" t="s">
        <v>2433</v>
      </c>
      <c r="D216" s="132" t="s">
        <v>2434</v>
      </c>
      <c r="E216" s="132" t="s">
        <v>2435</v>
      </c>
      <c r="F216" s="132" t="s">
        <v>2436</v>
      </c>
      <c r="G216" s="132" t="s">
        <v>2437</v>
      </c>
      <c r="H216" s="132" t="s">
        <v>2438</v>
      </c>
      <c r="I216" s="132" t="s">
        <v>2439</v>
      </c>
      <c r="J216" s="132" t="s">
        <v>1305</v>
      </c>
      <c r="K216" s="132"/>
      <c r="L216" s="132"/>
      <c r="M216" s="132"/>
      <c r="N216" s="132"/>
      <c r="O216" s="132"/>
      <c r="P216" s="132"/>
      <c r="Q216" s="132"/>
      <c r="R216" s="132"/>
      <c r="S216" s="132"/>
      <c r="T216" s="132"/>
      <c r="V216" s="132"/>
      <c r="W216" s="132"/>
      <c r="X216" s="132"/>
      <c r="Y216" s="132"/>
      <c r="Z216" s="132"/>
      <c r="AA216" s="132"/>
      <c r="AB216" s="132"/>
      <c r="AC216" s="132"/>
      <c r="AD216" s="132"/>
      <c r="AE216" s="132"/>
      <c r="AF216" s="132"/>
      <c r="AG216" s="132"/>
      <c r="AH216" s="132"/>
      <c r="AI216" s="132"/>
      <c r="AJ216" s="132"/>
      <c r="AK216" s="132"/>
      <c r="AL216" s="132"/>
      <c r="AM216" s="132"/>
    </row>
    <row r="217" spans="1:39" ht="14.25" hidden="1" customHeight="1">
      <c r="A217" s="362">
        <v>2024</v>
      </c>
      <c r="B217" s="133">
        <v>110890</v>
      </c>
      <c r="C217" s="132" t="s">
        <v>2440</v>
      </c>
      <c r="D217" s="132" t="s">
        <v>2441</v>
      </c>
      <c r="E217" s="132" t="s">
        <v>2442</v>
      </c>
      <c r="F217" s="132" t="s">
        <v>2443</v>
      </c>
      <c r="G217" s="132" t="s">
        <v>2444</v>
      </c>
      <c r="H217" s="132" t="s">
        <v>2445</v>
      </c>
      <c r="I217" s="132" t="s">
        <v>2446</v>
      </c>
      <c r="J217" s="132" t="s">
        <v>2447</v>
      </c>
      <c r="K217" s="132" t="s">
        <v>2448</v>
      </c>
      <c r="L217" s="132" t="s">
        <v>1549</v>
      </c>
      <c r="M217" s="132"/>
      <c r="N217" s="132"/>
      <c r="O217" s="132"/>
      <c r="P217" s="132"/>
      <c r="Q217" s="132"/>
      <c r="R217" s="132"/>
      <c r="S217" s="132"/>
      <c r="T217" s="132"/>
      <c r="V217" s="132"/>
      <c r="W217" s="132"/>
      <c r="X217" s="132"/>
      <c r="Y217" s="132"/>
      <c r="Z217" s="132"/>
      <c r="AA217" s="132"/>
      <c r="AB217" s="132"/>
      <c r="AC217" s="132"/>
      <c r="AD217" s="132"/>
      <c r="AE217" s="132"/>
      <c r="AF217" s="132"/>
      <c r="AG217" s="132"/>
      <c r="AH217" s="132"/>
      <c r="AI217" s="132"/>
      <c r="AJ217" s="132"/>
      <c r="AK217" s="132"/>
      <c r="AL217" s="132"/>
      <c r="AM217" s="132"/>
    </row>
    <row r="218" spans="1:39" ht="14.25" hidden="1" customHeight="1">
      <c r="A218" s="362">
        <v>2024</v>
      </c>
      <c r="B218" s="133">
        <v>110891</v>
      </c>
      <c r="C218" s="132" t="s">
        <v>2449</v>
      </c>
      <c r="D218" s="132" t="s">
        <v>2450</v>
      </c>
      <c r="E218" s="132" t="s">
        <v>2451</v>
      </c>
      <c r="F218" s="132" t="s">
        <v>2452</v>
      </c>
      <c r="G218" s="132" t="s">
        <v>2453</v>
      </c>
      <c r="H218" s="132" t="s">
        <v>2445</v>
      </c>
      <c r="I218" s="132" t="s">
        <v>2454</v>
      </c>
      <c r="J218" s="132" t="s">
        <v>2455</v>
      </c>
      <c r="K218" s="132" t="s">
        <v>2456</v>
      </c>
      <c r="L218" s="132" t="s">
        <v>2457</v>
      </c>
      <c r="M218" s="132"/>
      <c r="N218" s="132"/>
      <c r="O218" s="132"/>
      <c r="P218" s="132"/>
      <c r="Q218" s="132"/>
      <c r="R218" s="132"/>
      <c r="S218" s="132"/>
      <c r="T218" s="132"/>
      <c r="V218" s="132"/>
      <c r="W218" s="132"/>
      <c r="X218" s="132"/>
      <c r="Y218" s="132"/>
      <c r="Z218" s="132"/>
      <c r="AA218" s="132"/>
      <c r="AB218" s="132"/>
      <c r="AC218" s="132"/>
      <c r="AD218" s="132"/>
      <c r="AE218" s="132"/>
      <c r="AF218" s="132"/>
      <c r="AG218" s="132"/>
      <c r="AH218" s="132"/>
      <c r="AI218" s="132"/>
      <c r="AJ218" s="132"/>
      <c r="AK218" s="132"/>
      <c r="AL218" s="132"/>
      <c r="AM218" s="132"/>
    </row>
    <row r="219" spans="1:39" ht="14.25" hidden="1" customHeight="1">
      <c r="A219" s="362">
        <v>2024</v>
      </c>
      <c r="B219" s="133">
        <v>110895</v>
      </c>
      <c r="C219" s="132" t="s">
        <v>2458</v>
      </c>
      <c r="D219" s="132" t="s">
        <v>2459</v>
      </c>
      <c r="E219" s="132" t="s">
        <v>2460</v>
      </c>
      <c r="F219" s="132" t="s">
        <v>2461</v>
      </c>
      <c r="G219" s="132" t="s">
        <v>2462</v>
      </c>
      <c r="H219" s="132" t="s">
        <v>2463</v>
      </c>
      <c r="I219" s="132" t="s">
        <v>2464</v>
      </c>
      <c r="J219" s="132" t="s">
        <v>2465</v>
      </c>
      <c r="K219" s="132" t="s">
        <v>2466</v>
      </c>
      <c r="L219" s="132" t="s">
        <v>2467</v>
      </c>
      <c r="M219" s="132" t="s">
        <v>1193</v>
      </c>
      <c r="N219" s="132"/>
      <c r="O219" s="132"/>
      <c r="P219" s="132"/>
      <c r="Q219" s="132"/>
      <c r="R219" s="132"/>
      <c r="S219" s="132"/>
      <c r="T219" s="132"/>
      <c r="V219" s="132"/>
      <c r="W219" s="132"/>
      <c r="X219" s="132"/>
      <c r="Y219" s="132"/>
      <c r="Z219" s="132"/>
      <c r="AA219" s="132"/>
      <c r="AB219" s="132"/>
      <c r="AC219" s="132"/>
      <c r="AD219" s="132"/>
      <c r="AE219" s="132"/>
      <c r="AF219" s="132"/>
      <c r="AG219" s="132"/>
      <c r="AH219" s="132"/>
      <c r="AI219" s="132"/>
      <c r="AJ219" s="132"/>
      <c r="AK219" s="132"/>
      <c r="AL219" s="132"/>
      <c r="AM219" s="132"/>
    </row>
    <row r="220" spans="1:39" ht="14.25" hidden="1" customHeight="1">
      <c r="A220" s="362">
        <v>2024</v>
      </c>
      <c r="B220" s="133">
        <v>110896</v>
      </c>
      <c r="C220" s="132" t="s">
        <v>2468</v>
      </c>
      <c r="D220" s="132" t="s">
        <v>2469</v>
      </c>
      <c r="E220" s="132" t="s">
        <v>2470</v>
      </c>
      <c r="F220" s="132" t="s">
        <v>2471</v>
      </c>
      <c r="G220" s="132" t="s">
        <v>1140</v>
      </c>
      <c r="H220" s="132" t="s">
        <v>1141</v>
      </c>
      <c r="I220" s="132" t="s">
        <v>2472</v>
      </c>
      <c r="J220" s="132" t="s">
        <v>2473</v>
      </c>
      <c r="K220" s="132" t="s">
        <v>1144</v>
      </c>
      <c r="L220" s="132"/>
      <c r="M220" s="132"/>
      <c r="N220" s="132"/>
      <c r="O220" s="132"/>
      <c r="P220" s="132"/>
      <c r="Q220" s="132"/>
      <c r="R220" s="132"/>
      <c r="S220" s="132"/>
      <c r="T220" s="132"/>
      <c r="V220" s="132"/>
      <c r="W220" s="132"/>
      <c r="X220" s="132"/>
      <c r="Y220" s="132"/>
      <c r="Z220" s="132"/>
      <c r="AA220" s="132"/>
      <c r="AB220" s="132"/>
      <c r="AC220" s="132"/>
      <c r="AD220" s="132"/>
      <c r="AE220" s="132"/>
      <c r="AF220" s="132"/>
      <c r="AG220" s="132"/>
      <c r="AH220" s="132"/>
      <c r="AI220" s="132"/>
      <c r="AJ220" s="132"/>
      <c r="AK220" s="132"/>
      <c r="AL220" s="132"/>
      <c r="AM220" s="132"/>
    </row>
    <row r="221" spans="1:39" ht="14.25" hidden="1" customHeight="1">
      <c r="A221" s="362">
        <v>2024</v>
      </c>
      <c r="B221" s="133">
        <v>110906</v>
      </c>
      <c r="C221" s="132" t="s">
        <v>2474</v>
      </c>
      <c r="D221" s="132" t="s">
        <v>2475</v>
      </c>
      <c r="E221" s="132" t="s">
        <v>2476</v>
      </c>
      <c r="F221" s="132" t="s">
        <v>2477</v>
      </c>
      <c r="G221" s="132" t="s">
        <v>2478</v>
      </c>
      <c r="H221" s="132" t="s">
        <v>2479</v>
      </c>
      <c r="I221" s="132" t="s">
        <v>2480</v>
      </c>
      <c r="J221" s="132" t="s">
        <v>2481</v>
      </c>
      <c r="K221" s="132" t="s">
        <v>2482</v>
      </c>
      <c r="L221" s="132" t="s">
        <v>2483</v>
      </c>
      <c r="M221" s="132"/>
      <c r="N221" s="132"/>
      <c r="O221" s="132"/>
      <c r="P221" s="132"/>
      <c r="Q221" s="132"/>
      <c r="R221" s="132"/>
      <c r="S221" s="132"/>
      <c r="T221" s="132"/>
      <c r="V221" s="132"/>
      <c r="W221" s="132"/>
      <c r="X221" s="132"/>
      <c r="Y221" s="132"/>
      <c r="Z221" s="132"/>
      <c r="AA221" s="132"/>
      <c r="AB221" s="132"/>
      <c r="AC221" s="132"/>
      <c r="AD221" s="132"/>
      <c r="AE221" s="132"/>
      <c r="AF221" s="132"/>
      <c r="AG221" s="132"/>
      <c r="AH221" s="132"/>
      <c r="AI221" s="132"/>
      <c r="AJ221" s="132"/>
      <c r="AK221" s="132"/>
      <c r="AL221" s="132"/>
      <c r="AM221" s="132"/>
    </row>
    <row r="222" spans="1:39" ht="14.25" hidden="1" customHeight="1">
      <c r="A222" s="362">
        <v>2024</v>
      </c>
      <c r="B222" s="133">
        <v>110914</v>
      </c>
      <c r="C222" s="132" t="s">
        <v>2272</v>
      </c>
      <c r="D222" s="132" t="s">
        <v>2273</v>
      </c>
      <c r="E222" s="132" t="s">
        <v>2274</v>
      </c>
      <c r="F222" s="132" t="s">
        <v>2275</v>
      </c>
      <c r="G222" s="132" t="s">
        <v>2276</v>
      </c>
      <c r="H222" s="132" t="s">
        <v>2277</v>
      </c>
      <c r="I222" s="132" t="s">
        <v>2278</v>
      </c>
      <c r="J222" s="132" t="s">
        <v>2279</v>
      </c>
      <c r="K222" s="132" t="s">
        <v>2280</v>
      </c>
      <c r="L222" s="132" t="s">
        <v>2281</v>
      </c>
      <c r="M222" s="132" t="s">
        <v>2282</v>
      </c>
      <c r="N222" s="132" t="s">
        <v>1868</v>
      </c>
      <c r="O222" s="132"/>
      <c r="P222" s="132"/>
      <c r="Q222" s="132"/>
      <c r="R222" s="132"/>
      <c r="S222" s="132"/>
      <c r="T222" s="132"/>
      <c r="V222" s="132"/>
      <c r="W222" s="132"/>
      <c r="X222" s="132"/>
      <c r="Y222" s="132"/>
      <c r="Z222" s="132"/>
      <c r="AA222" s="132"/>
      <c r="AB222" s="132"/>
      <c r="AC222" s="132"/>
      <c r="AD222" s="132"/>
      <c r="AE222" s="132"/>
      <c r="AF222" s="132"/>
      <c r="AG222" s="132"/>
      <c r="AH222" s="132"/>
      <c r="AI222" s="132"/>
      <c r="AJ222" s="132"/>
      <c r="AK222" s="132"/>
      <c r="AL222" s="132"/>
      <c r="AM222" s="132"/>
    </row>
    <row r="223" spans="1:39" ht="14.25" hidden="1" customHeight="1">
      <c r="A223" s="362">
        <v>2024</v>
      </c>
      <c r="B223" s="133">
        <v>110915</v>
      </c>
      <c r="C223" s="132" t="s">
        <v>2484</v>
      </c>
      <c r="D223" s="132" t="s">
        <v>2485</v>
      </c>
      <c r="E223" s="132" t="s">
        <v>2486</v>
      </c>
      <c r="F223" s="132" t="s">
        <v>2487</v>
      </c>
      <c r="G223" s="132" t="s">
        <v>2488</v>
      </c>
      <c r="H223" s="132" t="s">
        <v>2489</v>
      </c>
      <c r="I223" s="132" t="s">
        <v>2490</v>
      </c>
      <c r="J223" s="132" t="s">
        <v>2297</v>
      </c>
      <c r="K223" s="132"/>
      <c r="L223" s="132"/>
      <c r="M223" s="132"/>
      <c r="N223" s="132"/>
      <c r="O223" s="132"/>
      <c r="P223" s="132"/>
      <c r="Q223" s="132"/>
      <c r="R223" s="132"/>
      <c r="S223" s="132"/>
      <c r="T223" s="132"/>
      <c r="V223" s="132"/>
      <c r="W223" s="132"/>
      <c r="X223" s="132"/>
      <c r="Y223" s="132"/>
      <c r="Z223" s="132"/>
      <c r="AA223" s="132"/>
      <c r="AB223" s="132"/>
      <c r="AC223" s="132"/>
      <c r="AD223" s="132"/>
      <c r="AE223" s="132"/>
      <c r="AF223" s="132"/>
      <c r="AG223" s="132"/>
      <c r="AH223" s="132"/>
      <c r="AI223" s="132"/>
      <c r="AJ223" s="132"/>
      <c r="AK223" s="132"/>
      <c r="AL223" s="132"/>
      <c r="AM223" s="132"/>
    </row>
    <row r="224" spans="1:39" ht="14.25" hidden="1" customHeight="1">
      <c r="A224" s="362">
        <v>2024</v>
      </c>
      <c r="B224" s="133">
        <v>110916</v>
      </c>
      <c r="C224" s="132" t="s">
        <v>2491</v>
      </c>
      <c r="D224" s="132" t="s">
        <v>2492</v>
      </c>
      <c r="E224" s="132" t="s">
        <v>2493</v>
      </c>
      <c r="F224" s="132" t="s">
        <v>2494</v>
      </c>
      <c r="G224" s="132" t="s">
        <v>2495</v>
      </c>
      <c r="H224" s="132" t="s">
        <v>2496</v>
      </c>
      <c r="I224" s="132" t="s">
        <v>2497</v>
      </c>
      <c r="J224" s="132" t="s">
        <v>2498</v>
      </c>
      <c r="K224" s="132" t="s">
        <v>2499</v>
      </c>
      <c r="L224" s="132" t="s">
        <v>2500</v>
      </c>
      <c r="M224" s="132"/>
      <c r="N224" s="132"/>
      <c r="O224" s="132"/>
      <c r="P224" s="132"/>
      <c r="Q224" s="132"/>
      <c r="R224" s="132"/>
      <c r="S224" s="132"/>
      <c r="T224" s="132"/>
      <c r="V224" s="132"/>
      <c r="W224" s="132"/>
      <c r="X224" s="132"/>
      <c r="Y224" s="132"/>
      <c r="Z224" s="132"/>
      <c r="AA224" s="132"/>
      <c r="AB224" s="132"/>
      <c r="AC224" s="132"/>
      <c r="AD224" s="132"/>
      <c r="AE224" s="132"/>
      <c r="AF224" s="132"/>
      <c r="AG224" s="132"/>
      <c r="AH224" s="132"/>
      <c r="AI224" s="132"/>
      <c r="AJ224" s="132"/>
      <c r="AK224" s="132"/>
      <c r="AL224" s="132"/>
      <c r="AM224" s="132"/>
    </row>
    <row r="225" spans="1:39" ht="14.25" hidden="1" customHeight="1">
      <c r="A225" s="362">
        <v>2024</v>
      </c>
      <c r="B225" s="133">
        <v>110922</v>
      </c>
      <c r="C225" s="132" t="s">
        <v>2501</v>
      </c>
      <c r="D225" s="132" t="s">
        <v>2502</v>
      </c>
      <c r="E225" s="132" t="s">
        <v>2503</v>
      </c>
      <c r="F225" s="132" t="s">
        <v>2504</v>
      </c>
      <c r="G225" s="132" t="s">
        <v>2505</v>
      </c>
      <c r="H225" s="132" t="s">
        <v>1226</v>
      </c>
      <c r="I225" s="132"/>
      <c r="J225" s="132"/>
      <c r="K225" s="132"/>
      <c r="L225" s="132"/>
      <c r="M225" s="132"/>
      <c r="N225" s="132"/>
      <c r="O225" s="132"/>
      <c r="P225" s="132"/>
      <c r="Q225" s="132"/>
      <c r="R225" s="132"/>
      <c r="S225" s="132"/>
      <c r="T225" s="132"/>
      <c r="V225" s="132"/>
      <c r="W225" s="132"/>
      <c r="X225" s="132"/>
      <c r="Y225" s="132"/>
      <c r="Z225" s="132"/>
      <c r="AA225" s="132"/>
      <c r="AB225" s="132"/>
      <c r="AC225" s="132"/>
      <c r="AD225" s="132"/>
      <c r="AE225" s="132"/>
      <c r="AF225" s="132"/>
      <c r="AG225" s="132"/>
      <c r="AH225" s="132"/>
      <c r="AI225" s="132"/>
      <c r="AJ225" s="132"/>
      <c r="AK225" s="132"/>
      <c r="AL225" s="132"/>
      <c r="AM225" s="132"/>
    </row>
    <row r="226" spans="1:39" ht="14.25" hidden="1" customHeight="1">
      <c r="A226" s="362">
        <v>2024</v>
      </c>
      <c r="B226" s="133">
        <v>110924</v>
      </c>
      <c r="C226" s="132" t="s">
        <v>2506</v>
      </c>
      <c r="D226" s="132" t="s">
        <v>2153</v>
      </c>
      <c r="E226" s="132" t="s">
        <v>2154</v>
      </c>
      <c r="F226" s="132" t="s">
        <v>2507</v>
      </c>
      <c r="G226" s="132" t="s">
        <v>2156</v>
      </c>
      <c r="H226" s="132" t="s">
        <v>2157</v>
      </c>
      <c r="I226" s="132" t="s">
        <v>2158</v>
      </c>
      <c r="J226" s="132" t="s">
        <v>1305</v>
      </c>
      <c r="K226" s="132"/>
      <c r="L226" s="132"/>
      <c r="M226" s="132"/>
      <c r="N226" s="132"/>
      <c r="O226" s="132"/>
      <c r="P226" s="132"/>
      <c r="Q226" s="132"/>
      <c r="R226" s="132"/>
      <c r="S226" s="132"/>
      <c r="T226" s="132"/>
      <c r="V226" s="132"/>
      <c r="W226" s="132"/>
      <c r="X226" s="132"/>
      <c r="Y226" s="132"/>
      <c r="Z226" s="132"/>
      <c r="AA226" s="132"/>
      <c r="AB226" s="132"/>
      <c r="AC226" s="132"/>
      <c r="AD226" s="132"/>
      <c r="AE226" s="132"/>
      <c r="AF226" s="132"/>
      <c r="AG226" s="132"/>
      <c r="AH226" s="132"/>
      <c r="AI226" s="132"/>
      <c r="AJ226" s="132"/>
      <c r="AK226" s="132"/>
      <c r="AL226" s="132"/>
      <c r="AM226" s="132"/>
    </row>
    <row r="227" spans="1:39" ht="14.25" hidden="1" customHeight="1">
      <c r="A227" s="362">
        <v>2024</v>
      </c>
      <c r="B227" s="133">
        <v>110925</v>
      </c>
      <c r="C227" s="132" t="s">
        <v>1174</v>
      </c>
      <c r="D227" s="132" t="s">
        <v>1175</v>
      </c>
      <c r="E227" s="132" t="s">
        <v>1176</v>
      </c>
      <c r="F227" s="132" t="s">
        <v>1177</v>
      </c>
      <c r="G227" s="132" t="s">
        <v>1437</v>
      </c>
      <c r="H227" s="132" t="s">
        <v>1179</v>
      </c>
      <c r="I227" s="132" t="s">
        <v>1180</v>
      </c>
      <c r="J227" s="132" t="s">
        <v>1181</v>
      </c>
      <c r="K227" s="132" t="s">
        <v>1182</v>
      </c>
      <c r="L227" s="132"/>
      <c r="M227" s="132"/>
      <c r="N227" s="132"/>
      <c r="O227" s="132"/>
      <c r="P227" s="132"/>
      <c r="Q227" s="132"/>
      <c r="R227" s="132"/>
      <c r="S227" s="132"/>
      <c r="T227" s="132"/>
      <c r="V227" s="132"/>
      <c r="W227" s="132"/>
      <c r="X227" s="132"/>
      <c r="Y227" s="132"/>
      <c r="Z227" s="132"/>
      <c r="AA227" s="132"/>
      <c r="AB227" s="132"/>
      <c r="AC227" s="132"/>
      <c r="AD227" s="132"/>
      <c r="AE227" s="132"/>
      <c r="AF227" s="132"/>
      <c r="AG227" s="132"/>
      <c r="AH227" s="132"/>
      <c r="AI227" s="132"/>
      <c r="AJ227" s="132"/>
      <c r="AK227" s="132"/>
      <c r="AL227" s="132"/>
      <c r="AM227" s="132"/>
    </row>
    <row r="228" spans="1:39" ht="14.25" hidden="1" customHeight="1">
      <c r="A228" s="362">
        <v>2024</v>
      </c>
      <c r="B228" s="133">
        <v>110927</v>
      </c>
      <c r="C228" s="132" t="s">
        <v>2508</v>
      </c>
      <c r="D228" s="132" t="s">
        <v>2509</v>
      </c>
      <c r="E228" s="132" t="s">
        <v>2510</v>
      </c>
      <c r="F228" s="132" t="s">
        <v>1617</v>
      </c>
      <c r="G228" s="132" t="s">
        <v>2511</v>
      </c>
      <c r="H228" s="132" t="s">
        <v>2512</v>
      </c>
      <c r="I228" s="132" t="s">
        <v>2513</v>
      </c>
      <c r="J228" s="132" t="s">
        <v>2498</v>
      </c>
      <c r="K228" s="132" t="s">
        <v>2514</v>
      </c>
      <c r="L228" s="132" t="s">
        <v>1620</v>
      </c>
      <c r="M228" s="132" t="s">
        <v>2515</v>
      </c>
      <c r="N228" s="132" t="s">
        <v>2516</v>
      </c>
      <c r="O228" s="132" t="s">
        <v>2517</v>
      </c>
      <c r="P228" s="132" t="s">
        <v>2518</v>
      </c>
      <c r="Q228" s="132" t="s">
        <v>1297</v>
      </c>
      <c r="R228" s="132"/>
      <c r="S228" s="132"/>
      <c r="T228" s="132"/>
      <c r="V228" s="132"/>
      <c r="W228" s="132"/>
      <c r="X228" s="132"/>
      <c r="Y228" s="132"/>
      <c r="Z228" s="132"/>
      <c r="AA228" s="132"/>
      <c r="AB228" s="132"/>
      <c r="AC228" s="132"/>
      <c r="AD228" s="132"/>
      <c r="AE228" s="132"/>
      <c r="AF228" s="132"/>
      <c r="AG228" s="132"/>
      <c r="AH228" s="132"/>
      <c r="AI228" s="132"/>
      <c r="AJ228" s="132"/>
      <c r="AK228" s="132"/>
      <c r="AL228" s="132"/>
      <c r="AM228" s="132"/>
    </row>
    <row r="229" spans="1:39" ht="14.25" hidden="1" customHeight="1">
      <c r="A229" s="362">
        <v>2024</v>
      </c>
      <c r="B229" s="133">
        <v>110933</v>
      </c>
      <c r="C229" s="132" t="s">
        <v>2519</v>
      </c>
      <c r="D229" s="132" t="s">
        <v>2520</v>
      </c>
      <c r="E229" s="132" t="s">
        <v>2521</v>
      </c>
      <c r="F229" s="132" t="s">
        <v>2522</v>
      </c>
      <c r="G229" s="132" t="s">
        <v>2523</v>
      </c>
      <c r="H229" s="132" t="s">
        <v>2524</v>
      </c>
      <c r="I229" s="132" t="s">
        <v>2525</v>
      </c>
      <c r="J229" s="132" t="s">
        <v>2526</v>
      </c>
      <c r="K229" s="132" t="s">
        <v>2527</v>
      </c>
      <c r="L229" s="132" t="s">
        <v>2528</v>
      </c>
      <c r="M229" s="132" t="s">
        <v>2529</v>
      </c>
      <c r="N229" s="132" t="s">
        <v>1797</v>
      </c>
      <c r="O229" s="132"/>
      <c r="P229" s="132"/>
      <c r="Q229" s="132"/>
      <c r="R229" s="132"/>
      <c r="S229" s="132"/>
      <c r="T229" s="132"/>
      <c r="V229" s="132"/>
      <c r="W229" s="132"/>
      <c r="X229" s="132"/>
      <c r="Y229" s="132"/>
      <c r="Z229" s="132"/>
      <c r="AA229" s="132"/>
      <c r="AB229" s="132"/>
      <c r="AC229" s="132"/>
      <c r="AD229" s="132"/>
      <c r="AE229" s="132"/>
      <c r="AF229" s="132"/>
      <c r="AG229" s="132"/>
      <c r="AH229" s="132"/>
      <c r="AI229" s="132"/>
      <c r="AJ229" s="132"/>
      <c r="AK229" s="132"/>
      <c r="AL229" s="132"/>
      <c r="AM229" s="132"/>
    </row>
    <row r="230" spans="1:39" ht="14.25" hidden="1" customHeight="1">
      <c r="A230" s="362">
        <v>2024</v>
      </c>
      <c r="B230" s="133">
        <v>110934</v>
      </c>
      <c r="C230" s="132" t="s">
        <v>2530</v>
      </c>
      <c r="D230" s="132" t="s">
        <v>2531</v>
      </c>
      <c r="E230" s="132" t="s">
        <v>2532</v>
      </c>
      <c r="F230" s="132" t="s">
        <v>2533</v>
      </c>
      <c r="G230" s="132" t="s">
        <v>2534</v>
      </c>
      <c r="H230" s="132" t="s">
        <v>2535</v>
      </c>
      <c r="I230" s="132" t="s">
        <v>2536</v>
      </c>
      <c r="J230" s="132" t="s">
        <v>2537</v>
      </c>
      <c r="K230" s="132" t="s">
        <v>2538</v>
      </c>
      <c r="L230" s="132" t="s">
        <v>2539</v>
      </c>
      <c r="M230" s="132" t="s">
        <v>2540</v>
      </c>
      <c r="N230" s="132" t="s">
        <v>1868</v>
      </c>
      <c r="O230" s="132"/>
      <c r="P230" s="132"/>
      <c r="Q230" s="132"/>
      <c r="R230" s="132"/>
      <c r="S230" s="132"/>
      <c r="T230" s="132"/>
      <c r="V230" s="132"/>
      <c r="W230" s="132"/>
      <c r="X230" s="132"/>
      <c r="Y230" s="132"/>
      <c r="Z230" s="132"/>
      <c r="AA230" s="132"/>
      <c r="AB230" s="132"/>
      <c r="AC230" s="132"/>
      <c r="AD230" s="132"/>
      <c r="AE230" s="132"/>
      <c r="AF230" s="132"/>
      <c r="AG230" s="132"/>
      <c r="AH230" s="132"/>
      <c r="AI230" s="132"/>
      <c r="AJ230" s="132"/>
      <c r="AK230" s="132"/>
      <c r="AL230" s="132"/>
      <c r="AM230" s="132"/>
    </row>
    <row r="231" spans="1:39" ht="14.25" hidden="1" customHeight="1">
      <c r="A231" s="362">
        <v>2024</v>
      </c>
      <c r="B231" s="133">
        <v>111067</v>
      </c>
      <c r="C231" s="132" t="s">
        <v>2541</v>
      </c>
      <c r="D231" s="132" t="s">
        <v>2542</v>
      </c>
      <c r="E231" s="132" t="s">
        <v>2543</v>
      </c>
      <c r="F231" s="132" t="s">
        <v>2544</v>
      </c>
      <c r="G231" s="132" t="s">
        <v>2545</v>
      </c>
      <c r="H231" s="132" t="s">
        <v>2546</v>
      </c>
      <c r="I231" s="132" t="s">
        <v>2547</v>
      </c>
      <c r="J231" s="132" t="s">
        <v>1532</v>
      </c>
      <c r="K231" s="132"/>
      <c r="L231" s="132"/>
      <c r="M231" s="132"/>
      <c r="N231" s="132"/>
      <c r="O231" s="132"/>
      <c r="P231" s="132"/>
      <c r="Q231" s="132"/>
      <c r="R231" s="132"/>
      <c r="S231" s="132"/>
      <c r="T231" s="132"/>
      <c r="V231" s="132"/>
      <c r="W231" s="132"/>
      <c r="X231" s="132"/>
      <c r="Y231" s="132"/>
      <c r="Z231" s="132"/>
      <c r="AA231" s="132"/>
      <c r="AB231" s="132"/>
      <c r="AC231" s="132"/>
      <c r="AD231" s="132"/>
      <c r="AE231" s="132"/>
      <c r="AF231" s="132"/>
      <c r="AG231" s="132"/>
      <c r="AH231" s="132"/>
      <c r="AI231" s="132"/>
      <c r="AJ231" s="132"/>
      <c r="AK231" s="132"/>
      <c r="AL231" s="132"/>
      <c r="AM231" s="132"/>
    </row>
    <row r="232" spans="1:39" ht="14.25" hidden="1" customHeight="1">
      <c r="A232" s="362">
        <v>2024</v>
      </c>
      <c r="B232" s="133">
        <v>111076</v>
      </c>
      <c r="C232" s="132" t="s">
        <v>1878</v>
      </c>
      <c r="D232" s="132" t="s">
        <v>2548</v>
      </c>
      <c r="E232" s="132" t="s">
        <v>2549</v>
      </c>
      <c r="F232" s="132" t="s">
        <v>2550</v>
      </c>
      <c r="G232" s="132" t="s">
        <v>2551</v>
      </c>
      <c r="H232" s="132" t="s">
        <v>2552</v>
      </c>
      <c r="I232" s="132" t="s">
        <v>2553</v>
      </c>
      <c r="J232" s="132" t="s">
        <v>2554</v>
      </c>
      <c r="K232" s="132" t="s">
        <v>2555</v>
      </c>
      <c r="L232" s="132"/>
      <c r="M232" s="132"/>
      <c r="N232" s="132"/>
      <c r="O232" s="132"/>
      <c r="P232" s="132"/>
      <c r="Q232" s="132"/>
      <c r="R232" s="132"/>
      <c r="S232" s="132"/>
      <c r="T232" s="132"/>
      <c r="V232" s="132"/>
      <c r="W232" s="132"/>
      <c r="X232" s="132"/>
      <c r="Y232" s="132"/>
      <c r="Z232" s="132"/>
      <c r="AA232" s="132"/>
      <c r="AB232" s="132"/>
      <c r="AC232" s="132"/>
      <c r="AD232" s="132"/>
      <c r="AE232" s="132"/>
      <c r="AF232" s="132"/>
      <c r="AG232" s="132"/>
      <c r="AH232" s="132"/>
      <c r="AI232" s="132"/>
      <c r="AJ232" s="132"/>
      <c r="AK232" s="132"/>
      <c r="AL232" s="132"/>
      <c r="AM232" s="132"/>
    </row>
    <row r="233" spans="1:39" ht="14.25" hidden="1" customHeight="1">
      <c r="A233" s="362">
        <v>2024</v>
      </c>
      <c r="B233" s="133">
        <v>111079</v>
      </c>
      <c r="C233" s="132" t="s">
        <v>2556</v>
      </c>
      <c r="D233" s="132" t="s">
        <v>2557</v>
      </c>
      <c r="E233" s="132" t="s">
        <v>2558</v>
      </c>
      <c r="F233" s="132" t="s">
        <v>2559</v>
      </c>
      <c r="G233" s="132" t="s">
        <v>2560</v>
      </c>
      <c r="H233" s="132" t="s">
        <v>2561</v>
      </c>
      <c r="I233" s="132" t="s">
        <v>2562</v>
      </c>
      <c r="J233" s="132" t="s">
        <v>2563</v>
      </c>
      <c r="K233" s="132" t="s">
        <v>2555</v>
      </c>
      <c r="L233" s="132"/>
      <c r="M233" s="132"/>
      <c r="N233" s="132"/>
      <c r="O233" s="132"/>
      <c r="P233" s="132"/>
      <c r="Q233" s="132"/>
      <c r="R233" s="132"/>
      <c r="S233" s="132"/>
      <c r="T233" s="132"/>
      <c r="V233" s="132"/>
      <c r="W233" s="132"/>
      <c r="X233" s="132"/>
      <c r="Y233" s="132"/>
      <c r="Z233" s="132"/>
      <c r="AA233" s="132"/>
      <c r="AB233" s="132"/>
      <c r="AC233" s="132"/>
      <c r="AD233" s="132"/>
      <c r="AE233" s="132"/>
      <c r="AF233" s="132"/>
      <c r="AG233" s="132"/>
      <c r="AH233" s="132"/>
      <c r="AI233" s="132"/>
      <c r="AJ233" s="132"/>
      <c r="AK233" s="132"/>
      <c r="AL233" s="132"/>
      <c r="AM233" s="132"/>
    </row>
    <row r="234" spans="1:39" ht="14.25" hidden="1" customHeight="1">
      <c r="A234" s="362">
        <v>2024</v>
      </c>
      <c r="B234" s="133">
        <v>111083</v>
      </c>
      <c r="C234" s="132" t="s">
        <v>2564</v>
      </c>
      <c r="D234" s="132" t="s">
        <v>2565</v>
      </c>
      <c r="E234" s="132" t="s">
        <v>2566</v>
      </c>
      <c r="F234" s="132" t="s">
        <v>2567</v>
      </c>
      <c r="G234" s="132" t="s">
        <v>2568</v>
      </c>
      <c r="H234" s="132" t="s">
        <v>2569</v>
      </c>
      <c r="I234" s="132" t="s">
        <v>1220</v>
      </c>
      <c r="J234" s="132"/>
      <c r="K234" s="132"/>
      <c r="L234" s="132"/>
      <c r="M234" s="132"/>
      <c r="N234" s="132"/>
      <c r="O234" s="132"/>
      <c r="P234" s="132"/>
      <c r="Q234" s="132"/>
      <c r="R234" s="132"/>
      <c r="S234" s="132"/>
      <c r="T234" s="132"/>
      <c r="V234" s="132"/>
      <c r="W234" s="132"/>
      <c r="X234" s="132"/>
      <c r="Y234" s="132"/>
      <c r="Z234" s="132"/>
      <c r="AA234" s="132"/>
      <c r="AB234" s="132"/>
      <c r="AC234" s="132"/>
      <c r="AD234" s="132"/>
      <c r="AE234" s="132"/>
      <c r="AF234" s="132"/>
      <c r="AG234" s="132"/>
      <c r="AH234" s="132"/>
      <c r="AI234" s="132"/>
      <c r="AJ234" s="132"/>
      <c r="AK234" s="132"/>
      <c r="AL234" s="132"/>
      <c r="AM234" s="132"/>
    </row>
    <row r="235" spans="1:39" ht="14.25" hidden="1" customHeight="1">
      <c r="A235" s="362">
        <v>2024</v>
      </c>
      <c r="B235" s="133">
        <v>111086</v>
      </c>
      <c r="C235" s="132" t="s">
        <v>2570</v>
      </c>
      <c r="D235" s="132" t="s">
        <v>2571</v>
      </c>
      <c r="E235" s="132" t="s">
        <v>2572</v>
      </c>
      <c r="F235" s="132" t="s">
        <v>2573</v>
      </c>
      <c r="G235" s="132" t="s">
        <v>2574</v>
      </c>
      <c r="H235" s="132" t="s">
        <v>2575</v>
      </c>
      <c r="I235" s="132" t="s">
        <v>2576</v>
      </c>
      <c r="J235" s="132" t="s">
        <v>2577</v>
      </c>
      <c r="K235" s="132" t="s">
        <v>1275</v>
      </c>
      <c r="L235" s="132"/>
      <c r="M235" s="132"/>
      <c r="N235" s="132"/>
      <c r="O235" s="132"/>
      <c r="P235" s="132"/>
      <c r="Q235" s="132"/>
      <c r="R235" s="132"/>
      <c r="S235" s="132"/>
      <c r="T235" s="132"/>
      <c r="V235" s="132"/>
      <c r="W235" s="132"/>
      <c r="X235" s="132"/>
      <c r="Y235" s="132"/>
      <c r="Z235" s="132"/>
      <c r="AA235" s="132"/>
      <c r="AB235" s="132"/>
      <c r="AC235" s="132"/>
      <c r="AD235" s="132"/>
      <c r="AE235" s="132"/>
      <c r="AF235" s="132"/>
      <c r="AG235" s="132"/>
      <c r="AH235" s="132"/>
      <c r="AI235" s="132"/>
      <c r="AJ235" s="132"/>
      <c r="AK235" s="132"/>
      <c r="AL235" s="132"/>
      <c r="AM235" s="132"/>
    </row>
    <row r="236" spans="1:39" ht="14.25" hidden="1" customHeight="1">
      <c r="A236" s="362">
        <v>2024</v>
      </c>
      <c r="B236" s="133">
        <v>111087</v>
      </c>
      <c r="C236" s="132" t="s">
        <v>1385</v>
      </c>
      <c r="D236" s="132" t="s">
        <v>1386</v>
      </c>
      <c r="E236" s="132" t="s">
        <v>1387</v>
      </c>
      <c r="F236" s="132" t="s">
        <v>1388</v>
      </c>
      <c r="G236" s="132" t="s">
        <v>1389</v>
      </c>
      <c r="H236" s="132" t="s">
        <v>1390</v>
      </c>
      <c r="I236" s="132" t="s">
        <v>1391</v>
      </c>
      <c r="J236" s="132"/>
      <c r="K236" s="132"/>
      <c r="L236" s="132"/>
      <c r="M236" s="132"/>
      <c r="N236" s="132"/>
      <c r="O236" s="132"/>
      <c r="P236" s="132"/>
      <c r="Q236" s="132"/>
      <c r="R236" s="132"/>
      <c r="S236" s="132"/>
      <c r="T236" s="132"/>
      <c r="V236" s="132"/>
      <c r="W236" s="132"/>
      <c r="X236" s="132"/>
      <c r="Y236" s="132"/>
      <c r="Z236" s="132"/>
      <c r="AA236" s="132"/>
      <c r="AB236" s="132"/>
      <c r="AC236" s="132"/>
      <c r="AD236" s="132"/>
      <c r="AE236" s="132"/>
      <c r="AF236" s="132"/>
      <c r="AG236" s="132"/>
      <c r="AH236" s="132"/>
      <c r="AI236" s="132"/>
      <c r="AJ236" s="132"/>
      <c r="AK236" s="132"/>
      <c r="AL236" s="132"/>
      <c r="AM236" s="132"/>
    </row>
    <row r="237" spans="1:39" ht="14.25" hidden="1" customHeight="1">
      <c r="A237" s="362">
        <v>2024</v>
      </c>
      <c r="B237" s="133">
        <v>111089</v>
      </c>
      <c r="C237" s="132" t="s">
        <v>2564</v>
      </c>
      <c r="D237" s="132" t="s">
        <v>2565</v>
      </c>
      <c r="E237" s="132" t="s">
        <v>2566</v>
      </c>
      <c r="F237" s="132" t="s">
        <v>2567</v>
      </c>
      <c r="G237" s="132" t="s">
        <v>2568</v>
      </c>
      <c r="H237" s="132" t="s">
        <v>2578</v>
      </c>
      <c r="I237" s="132" t="s">
        <v>1220</v>
      </c>
      <c r="J237" s="132"/>
      <c r="K237" s="132"/>
      <c r="L237" s="132"/>
      <c r="M237" s="132"/>
      <c r="N237" s="132"/>
      <c r="O237" s="132"/>
      <c r="P237" s="132"/>
      <c r="Q237" s="132"/>
      <c r="R237" s="132"/>
      <c r="S237" s="132"/>
      <c r="T237" s="132"/>
      <c r="V237" s="132"/>
      <c r="W237" s="132"/>
      <c r="X237" s="132"/>
      <c r="Y237" s="132"/>
      <c r="Z237" s="132"/>
      <c r="AA237" s="132"/>
      <c r="AB237" s="132"/>
      <c r="AC237" s="132"/>
      <c r="AD237" s="132"/>
      <c r="AE237" s="132"/>
      <c r="AF237" s="132"/>
      <c r="AG237" s="132"/>
      <c r="AH237" s="132"/>
      <c r="AI237" s="132"/>
      <c r="AJ237" s="132"/>
      <c r="AK237" s="132"/>
      <c r="AL237" s="132"/>
      <c r="AM237" s="132"/>
    </row>
    <row r="238" spans="1:39" ht="14.25" hidden="1" customHeight="1">
      <c r="A238" s="362">
        <v>2024</v>
      </c>
      <c r="B238" s="133">
        <v>111096</v>
      </c>
      <c r="C238" s="132" t="s">
        <v>2458</v>
      </c>
      <c r="D238" s="132" t="s">
        <v>2459</v>
      </c>
      <c r="E238" s="132" t="s">
        <v>2460</v>
      </c>
      <c r="F238" s="132" t="s">
        <v>2461</v>
      </c>
      <c r="G238" s="132" t="s">
        <v>2462</v>
      </c>
      <c r="H238" s="132" t="s">
        <v>2463</v>
      </c>
      <c r="I238" s="132" t="s">
        <v>2464</v>
      </c>
      <c r="J238" s="132" t="s">
        <v>2465</v>
      </c>
      <c r="K238" s="132" t="s">
        <v>2466</v>
      </c>
      <c r="L238" s="132" t="s">
        <v>2467</v>
      </c>
      <c r="M238" s="132" t="s">
        <v>1193</v>
      </c>
      <c r="N238" s="132"/>
      <c r="O238" s="132"/>
      <c r="P238" s="132"/>
      <c r="Q238" s="132"/>
      <c r="R238" s="132"/>
      <c r="S238" s="132"/>
      <c r="T238" s="132"/>
      <c r="V238" s="132"/>
      <c r="W238" s="132"/>
      <c r="X238" s="132"/>
      <c r="Y238" s="132"/>
      <c r="Z238" s="132"/>
      <c r="AA238" s="132"/>
      <c r="AB238" s="132"/>
      <c r="AC238" s="132"/>
      <c r="AD238" s="132"/>
      <c r="AE238" s="132"/>
      <c r="AF238" s="132"/>
      <c r="AG238" s="132"/>
      <c r="AH238" s="132"/>
      <c r="AI238" s="132"/>
      <c r="AJ238" s="132"/>
      <c r="AK238" s="132"/>
      <c r="AL238" s="132"/>
      <c r="AM238" s="132"/>
    </row>
    <row r="239" spans="1:39" ht="14.25" hidden="1" customHeight="1">
      <c r="A239" s="362">
        <v>2024</v>
      </c>
      <c r="B239" s="133">
        <v>111098</v>
      </c>
      <c r="C239" s="132" t="s">
        <v>2579</v>
      </c>
      <c r="D239" s="132" t="s">
        <v>2580</v>
      </c>
      <c r="E239" s="132" t="s">
        <v>2581</v>
      </c>
      <c r="F239" s="132" t="s">
        <v>2582</v>
      </c>
      <c r="G239" s="132" t="s">
        <v>2583</v>
      </c>
      <c r="H239" s="132" t="s">
        <v>2584</v>
      </c>
      <c r="I239" s="132" t="s">
        <v>2585</v>
      </c>
      <c r="J239" s="132" t="s">
        <v>1459</v>
      </c>
      <c r="K239" s="132"/>
      <c r="L239" s="132"/>
      <c r="M239" s="132"/>
      <c r="N239" s="132"/>
      <c r="O239" s="132"/>
      <c r="P239" s="132"/>
      <c r="Q239" s="132"/>
      <c r="R239" s="132"/>
      <c r="S239" s="132"/>
      <c r="T239" s="132"/>
      <c r="V239" s="132"/>
      <c r="W239" s="132"/>
      <c r="X239" s="132"/>
      <c r="Y239" s="132"/>
      <c r="Z239" s="132"/>
      <c r="AA239" s="132"/>
      <c r="AB239" s="132"/>
      <c r="AC239" s="132"/>
      <c r="AD239" s="132"/>
      <c r="AE239" s="132"/>
      <c r="AF239" s="132"/>
      <c r="AG239" s="132"/>
      <c r="AH239" s="132"/>
      <c r="AI239" s="132"/>
      <c r="AJ239" s="132"/>
      <c r="AK239" s="132"/>
      <c r="AL239" s="132"/>
      <c r="AM239" s="132"/>
    </row>
    <row r="240" spans="1:39" ht="14.25" hidden="1" customHeight="1">
      <c r="A240" s="362">
        <v>2024</v>
      </c>
      <c r="B240" s="133">
        <v>111102</v>
      </c>
      <c r="C240" s="132" t="s">
        <v>2586</v>
      </c>
      <c r="D240" s="132" t="s">
        <v>2587</v>
      </c>
      <c r="E240" s="132" t="s">
        <v>2588</v>
      </c>
      <c r="F240" s="132" t="s">
        <v>2589</v>
      </c>
      <c r="G240" s="132" t="s">
        <v>2590</v>
      </c>
      <c r="H240" s="132" t="s">
        <v>2591</v>
      </c>
      <c r="I240" s="132" t="s">
        <v>2592</v>
      </c>
      <c r="J240" s="132"/>
      <c r="K240" s="132"/>
      <c r="L240" s="132"/>
      <c r="M240" s="132"/>
      <c r="N240" s="132"/>
      <c r="O240" s="132"/>
      <c r="P240" s="132"/>
      <c r="Q240" s="132"/>
      <c r="R240" s="132"/>
      <c r="S240" s="132"/>
      <c r="T240" s="132"/>
      <c r="V240" s="132"/>
      <c r="W240" s="132"/>
      <c r="X240" s="132"/>
      <c r="Y240" s="132"/>
      <c r="Z240" s="132"/>
      <c r="AA240" s="132"/>
      <c r="AB240" s="132"/>
      <c r="AC240" s="132"/>
      <c r="AD240" s="132"/>
      <c r="AE240" s="132"/>
      <c r="AF240" s="132"/>
      <c r="AG240" s="132"/>
      <c r="AH240" s="132"/>
      <c r="AI240" s="132"/>
      <c r="AJ240" s="132"/>
      <c r="AK240" s="132"/>
      <c r="AL240" s="132"/>
      <c r="AM240" s="132"/>
    </row>
    <row r="241" spans="1:39" ht="14.25" hidden="1" customHeight="1">
      <c r="A241" s="362">
        <v>2024</v>
      </c>
      <c r="B241" s="133">
        <v>111104</v>
      </c>
      <c r="C241" s="132" t="s">
        <v>1240</v>
      </c>
      <c r="D241" s="132" t="s">
        <v>2593</v>
      </c>
      <c r="E241" s="132" t="s">
        <v>2594</v>
      </c>
      <c r="F241" s="132" t="s">
        <v>2595</v>
      </c>
      <c r="G241" s="132" t="s">
        <v>2596</v>
      </c>
      <c r="H241" s="132" t="s">
        <v>2597</v>
      </c>
      <c r="I241" s="132" t="s">
        <v>1246</v>
      </c>
      <c r="J241" s="132" t="s">
        <v>2598</v>
      </c>
      <c r="K241" s="132" t="s">
        <v>2599</v>
      </c>
      <c r="L241" s="132" t="s">
        <v>2600</v>
      </c>
      <c r="M241" s="132" t="s">
        <v>2601</v>
      </c>
      <c r="N241" s="132" t="s">
        <v>1797</v>
      </c>
      <c r="O241" s="132"/>
      <c r="P241" s="132"/>
      <c r="Q241" s="132"/>
      <c r="R241" s="132"/>
      <c r="S241" s="132"/>
      <c r="T241" s="132"/>
      <c r="V241" s="132"/>
      <c r="W241" s="132"/>
      <c r="X241" s="132"/>
      <c r="Y241" s="132"/>
      <c r="Z241" s="132"/>
      <c r="AA241" s="132"/>
      <c r="AB241" s="132"/>
      <c r="AC241" s="132"/>
      <c r="AD241" s="132"/>
      <c r="AE241" s="132"/>
      <c r="AF241" s="132"/>
      <c r="AG241" s="132"/>
      <c r="AH241" s="132"/>
      <c r="AI241" s="132"/>
      <c r="AJ241" s="132"/>
      <c r="AK241" s="132"/>
      <c r="AL241" s="132"/>
      <c r="AM241" s="132"/>
    </row>
    <row r="242" spans="1:39" ht="14.25" hidden="1" customHeight="1">
      <c r="A242" s="362">
        <v>2024</v>
      </c>
      <c r="B242" s="133">
        <v>111106</v>
      </c>
      <c r="C242" s="132" t="s">
        <v>2602</v>
      </c>
      <c r="D242" s="132" t="s">
        <v>2603</v>
      </c>
      <c r="E242" s="132" t="s">
        <v>2604</v>
      </c>
      <c r="F242" s="132" t="s">
        <v>2605</v>
      </c>
      <c r="G242" s="132" t="s">
        <v>2606</v>
      </c>
      <c r="H242" s="132" t="s">
        <v>2607</v>
      </c>
      <c r="I242" s="132" t="s">
        <v>2608</v>
      </c>
      <c r="J242" s="132" t="s">
        <v>1345</v>
      </c>
      <c r="K242" s="132"/>
      <c r="L242" s="132"/>
      <c r="M242" s="132"/>
      <c r="N242" s="132"/>
      <c r="O242" s="132"/>
      <c r="P242" s="132"/>
      <c r="Q242" s="132"/>
      <c r="R242" s="132"/>
      <c r="S242" s="132"/>
      <c r="T242" s="132"/>
      <c r="V242" s="132"/>
      <c r="W242" s="132"/>
      <c r="X242" s="132"/>
      <c r="Y242" s="132"/>
      <c r="Z242" s="132"/>
      <c r="AA242" s="132"/>
      <c r="AB242" s="132"/>
      <c r="AC242" s="132"/>
      <c r="AD242" s="132"/>
      <c r="AE242" s="132"/>
      <c r="AF242" s="132"/>
      <c r="AG242" s="132"/>
      <c r="AH242" s="132"/>
      <c r="AI242" s="132"/>
      <c r="AJ242" s="132"/>
      <c r="AK242" s="132"/>
      <c r="AL242" s="132"/>
      <c r="AM242" s="132"/>
    </row>
    <row r="243" spans="1:39" ht="14.25" hidden="1" customHeight="1">
      <c r="A243" s="362">
        <v>2024</v>
      </c>
      <c r="B243" s="133">
        <v>111109</v>
      </c>
      <c r="C243" s="132" t="s">
        <v>2609</v>
      </c>
      <c r="D243" s="132" t="s">
        <v>2610</v>
      </c>
      <c r="E243" s="132" t="s">
        <v>2611</v>
      </c>
      <c r="F243" s="132" t="s">
        <v>2612</v>
      </c>
      <c r="G243" s="132" t="s">
        <v>2613</v>
      </c>
      <c r="H243" s="132" t="s">
        <v>2614</v>
      </c>
      <c r="I243" s="132" t="s">
        <v>2615</v>
      </c>
      <c r="J243" s="132" t="s">
        <v>2616</v>
      </c>
      <c r="K243" s="132" t="s">
        <v>2617</v>
      </c>
      <c r="L243" s="132" t="s">
        <v>2618</v>
      </c>
      <c r="M243" s="132" t="s">
        <v>2106</v>
      </c>
      <c r="N243" s="132"/>
      <c r="O243" s="132"/>
      <c r="P243" s="132"/>
      <c r="Q243" s="132"/>
      <c r="R243" s="132"/>
      <c r="S243" s="132"/>
      <c r="T243" s="132"/>
      <c r="V243" s="132"/>
      <c r="W243" s="132"/>
      <c r="X243" s="132"/>
      <c r="Y243" s="132"/>
      <c r="Z243" s="132"/>
      <c r="AA243" s="132"/>
      <c r="AB243" s="132"/>
      <c r="AC243" s="132"/>
      <c r="AD243" s="132"/>
      <c r="AE243" s="132"/>
      <c r="AF243" s="132"/>
      <c r="AG243" s="132"/>
      <c r="AH243" s="132"/>
      <c r="AI243" s="132"/>
      <c r="AJ243" s="132"/>
      <c r="AK243" s="132"/>
      <c r="AL243" s="132"/>
      <c r="AM243" s="132"/>
    </row>
    <row r="244" spans="1:39" ht="14.25" hidden="1" customHeight="1">
      <c r="A244" s="362">
        <v>2024</v>
      </c>
      <c r="B244" s="133">
        <v>111111</v>
      </c>
      <c r="C244" s="132" t="s">
        <v>2619</v>
      </c>
      <c r="D244" s="132" t="s">
        <v>2620</v>
      </c>
      <c r="E244" s="132" t="s">
        <v>2621</v>
      </c>
      <c r="F244" s="132" t="s">
        <v>2622</v>
      </c>
      <c r="G244" s="132" t="s">
        <v>2623</v>
      </c>
      <c r="H244" s="132" t="s">
        <v>2624</v>
      </c>
      <c r="I244" s="132" t="s">
        <v>2625</v>
      </c>
      <c r="J244" s="132" t="s">
        <v>2626</v>
      </c>
      <c r="K244" s="132" t="s">
        <v>2627</v>
      </c>
      <c r="L244" s="132" t="s">
        <v>2628</v>
      </c>
      <c r="M244" s="132" t="s">
        <v>2629</v>
      </c>
      <c r="N244" s="132" t="s">
        <v>2630</v>
      </c>
      <c r="O244" s="132" t="s">
        <v>1998</v>
      </c>
      <c r="P244" s="132"/>
      <c r="Q244" s="132"/>
      <c r="R244" s="132"/>
      <c r="S244" s="132"/>
      <c r="T244" s="132"/>
      <c r="V244" s="132"/>
      <c r="W244" s="132"/>
      <c r="X244" s="132"/>
      <c r="Y244" s="132"/>
      <c r="Z244" s="132"/>
      <c r="AA244" s="132"/>
      <c r="AB244" s="132"/>
      <c r="AC244" s="132"/>
      <c r="AD244" s="132"/>
      <c r="AE244" s="132"/>
      <c r="AF244" s="132"/>
      <c r="AG244" s="132"/>
      <c r="AH244" s="132"/>
      <c r="AI244" s="132"/>
      <c r="AJ244" s="132"/>
      <c r="AK244" s="132"/>
      <c r="AL244" s="132"/>
      <c r="AM244" s="132"/>
    </row>
    <row r="245" spans="1:39" ht="14.25" hidden="1" customHeight="1">
      <c r="A245" s="362">
        <v>2024</v>
      </c>
      <c r="B245" s="133">
        <v>111116</v>
      </c>
      <c r="C245" s="132" t="s">
        <v>2631</v>
      </c>
      <c r="D245" s="132" t="s">
        <v>2632</v>
      </c>
      <c r="E245" s="132" t="s">
        <v>2633</v>
      </c>
      <c r="F245" s="132" t="s">
        <v>2634</v>
      </c>
      <c r="G245" s="132" t="s">
        <v>2635</v>
      </c>
      <c r="H245" s="132" t="s">
        <v>2636</v>
      </c>
      <c r="I245" s="132" t="s">
        <v>2637</v>
      </c>
      <c r="J245" s="132" t="s">
        <v>2638</v>
      </c>
      <c r="K245" s="132" t="s">
        <v>2639</v>
      </c>
      <c r="L245" s="132"/>
      <c r="M245" s="132"/>
      <c r="N245" s="132"/>
      <c r="O245" s="132"/>
      <c r="P245" s="132"/>
      <c r="Q245" s="132"/>
      <c r="R245" s="132"/>
      <c r="S245" s="132"/>
      <c r="T245" s="132"/>
      <c r="V245" s="132"/>
      <c r="W245" s="132"/>
      <c r="X245" s="132"/>
      <c r="Y245" s="132"/>
      <c r="Z245" s="132"/>
      <c r="AA245" s="132"/>
      <c r="AB245" s="132"/>
      <c r="AC245" s="132"/>
      <c r="AD245" s="132"/>
      <c r="AE245" s="132"/>
      <c r="AF245" s="132"/>
      <c r="AG245" s="132"/>
      <c r="AH245" s="132"/>
      <c r="AI245" s="132"/>
      <c r="AJ245" s="132"/>
      <c r="AK245" s="132"/>
      <c r="AL245" s="132"/>
      <c r="AM245" s="132"/>
    </row>
    <row r="246" spans="1:39" ht="14.25" hidden="1" customHeight="1">
      <c r="A246" s="362">
        <v>2024</v>
      </c>
      <c r="B246" s="133">
        <v>111525</v>
      </c>
      <c r="C246" s="132" t="s">
        <v>2640</v>
      </c>
      <c r="D246" s="132" t="s">
        <v>2641</v>
      </c>
      <c r="E246" s="132" t="s">
        <v>2642</v>
      </c>
      <c r="F246" s="132" t="s">
        <v>2643</v>
      </c>
      <c r="G246" s="132" t="s">
        <v>2644</v>
      </c>
      <c r="H246" s="132" t="s">
        <v>2645</v>
      </c>
      <c r="I246" s="132" t="s">
        <v>1282</v>
      </c>
      <c r="J246" s="132"/>
      <c r="K246" s="132"/>
      <c r="L246" s="132"/>
      <c r="M246" s="132"/>
      <c r="N246" s="132"/>
      <c r="O246" s="132"/>
      <c r="P246" s="132"/>
      <c r="Q246" s="132"/>
      <c r="R246" s="132"/>
      <c r="S246" s="132"/>
      <c r="T246" s="132"/>
      <c r="V246" s="132"/>
      <c r="W246" s="132"/>
      <c r="X246" s="132"/>
      <c r="Y246" s="132"/>
      <c r="Z246" s="132"/>
      <c r="AA246" s="132"/>
      <c r="AB246" s="132"/>
      <c r="AC246" s="132"/>
      <c r="AD246" s="132"/>
      <c r="AE246" s="132"/>
      <c r="AF246" s="132"/>
      <c r="AG246" s="132"/>
      <c r="AH246" s="132"/>
      <c r="AI246" s="132"/>
      <c r="AJ246" s="132"/>
      <c r="AK246" s="132"/>
      <c r="AL246" s="132"/>
      <c r="AM246" s="132"/>
    </row>
    <row r="247" spans="1:39" ht="14.25" hidden="1" customHeight="1">
      <c r="A247" s="362">
        <v>2024</v>
      </c>
      <c r="B247" s="133">
        <v>111533</v>
      </c>
      <c r="C247" s="132" t="s">
        <v>2530</v>
      </c>
      <c r="D247" s="132" t="s">
        <v>2646</v>
      </c>
      <c r="E247" s="132" t="s">
        <v>2647</v>
      </c>
      <c r="F247" s="132" t="s">
        <v>2648</v>
      </c>
      <c r="G247" s="132" t="s">
        <v>2649</v>
      </c>
      <c r="H247" s="132" t="s">
        <v>2650</v>
      </c>
      <c r="I247" s="132" t="s">
        <v>2651</v>
      </c>
      <c r="J247" s="132" t="s">
        <v>2652</v>
      </c>
      <c r="K247" s="132" t="s">
        <v>2555</v>
      </c>
      <c r="L247" s="132"/>
      <c r="M247" s="132"/>
      <c r="N247" s="132"/>
      <c r="O247" s="132"/>
      <c r="P247" s="132"/>
      <c r="Q247" s="132"/>
      <c r="R247" s="132"/>
      <c r="S247" s="132"/>
      <c r="T247" s="132"/>
      <c r="V247" s="132"/>
      <c r="W247" s="132"/>
      <c r="X247" s="132"/>
      <c r="Y247" s="132"/>
      <c r="Z247" s="132"/>
      <c r="AA247" s="132"/>
      <c r="AB247" s="132"/>
      <c r="AC247" s="132"/>
      <c r="AD247" s="132"/>
      <c r="AE247" s="132"/>
      <c r="AF247" s="132"/>
      <c r="AG247" s="132"/>
      <c r="AH247" s="132"/>
      <c r="AI247" s="132"/>
      <c r="AJ247" s="132"/>
      <c r="AK247" s="132"/>
      <c r="AL247" s="132"/>
      <c r="AM247" s="132"/>
    </row>
    <row r="248" spans="1:39" ht="14.25" hidden="1" customHeight="1">
      <c r="A248" s="362">
        <v>2024</v>
      </c>
      <c r="B248" s="133">
        <v>111536</v>
      </c>
      <c r="C248" s="132" t="s">
        <v>2653</v>
      </c>
      <c r="D248" s="132" t="s">
        <v>2654</v>
      </c>
      <c r="E248" s="132" t="s">
        <v>2655</v>
      </c>
      <c r="F248" s="132" t="s">
        <v>2656</v>
      </c>
      <c r="G248" s="132" t="s">
        <v>2657</v>
      </c>
      <c r="H248" s="132" t="s">
        <v>2658</v>
      </c>
      <c r="I248" s="132" t="s">
        <v>2659</v>
      </c>
      <c r="J248" s="132" t="s">
        <v>2660</v>
      </c>
      <c r="K248" s="132" t="s">
        <v>2661</v>
      </c>
      <c r="L248" s="132" t="s">
        <v>2662</v>
      </c>
      <c r="M248" s="132" t="s">
        <v>2663</v>
      </c>
      <c r="N248" s="132" t="s">
        <v>1571</v>
      </c>
      <c r="O248" s="132"/>
      <c r="P248" s="132"/>
      <c r="Q248" s="132"/>
      <c r="R248" s="132"/>
      <c r="S248" s="132"/>
      <c r="T248" s="132"/>
      <c r="V248" s="132"/>
      <c r="W248" s="132"/>
      <c r="X248" s="132"/>
      <c r="Y248" s="132"/>
      <c r="Z248" s="132"/>
      <c r="AA248" s="132"/>
      <c r="AB248" s="132"/>
      <c r="AC248" s="132"/>
      <c r="AD248" s="132"/>
      <c r="AE248" s="132"/>
      <c r="AF248" s="132"/>
      <c r="AG248" s="132"/>
      <c r="AH248" s="132"/>
      <c r="AI248" s="132"/>
      <c r="AJ248" s="132"/>
      <c r="AK248" s="132"/>
      <c r="AL248" s="132"/>
      <c r="AM248" s="132"/>
    </row>
    <row r="249" spans="1:39" ht="14.25" hidden="1" customHeight="1">
      <c r="A249" s="362">
        <v>2024</v>
      </c>
      <c r="B249" s="133">
        <v>111539</v>
      </c>
      <c r="C249" s="132" t="s">
        <v>2664</v>
      </c>
      <c r="D249" s="132" t="s">
        <v>2665</v>
      </c>
      <c r="E249" s="132" t="s">
        <v>2666</v>
      </c>
      <c r="F249" s="132" t="s">
        <v>2667</v>
      </c>
      <c r="G249" s="132" t="s">
        <v>2668</v>
      </c>
      <c r="H249" s="132" t="s">
        <v>2669</v>
      </c>
      <c r="I249" s="132" t="s">
        <v>2585</v>
      </c>
      <c r="J249" s="132" t="s">
        <v>1642</v>
      </c>
      <c r="K249" s="132"/>
      <c r="L249" s="132"/>
      <c r="M249" s="132"/>
      <c r="N249" s="132"/>
      <c r="O249" s="132"/>
      <c r="P249" s="132"/>
      <c r="Q249" s="132"/>
      <c r="R249" s="132"/>
      <c r="S249" s="132"/>
      <c r="T249" s="132"/>
      <c r="V249" s="132"/>
      <c r="W249" s="132"/>
      <c r="X249" s="132"/>
      <c r="Y249" s="132"/>
      <c r="Z249" s="132"/>
      <c r="AA249" s="132"/>
      <c r="AB249" s="132"/>
      <c r="AC249" s="132"/>
      <c r="AD249" s="132"/>
      <c r="AE249" s="132"/>
      <c r="AF249" s="132"/>
      <c r="AG249" s="132"/>
      <c r="AH249" s="132"/>
      <c r="AI249" s="132"/>
      <c r="AJ249" s="132"/>
      <c r="AK249" s="132"/>
      <c r="AL249" s="132"/>
      <c r="AM249" s="132"/>
    </row>
    <row r="250" spans="1:39" ht="14.25" hidden="1" customHeight="1">
      <c r="A250" s="362">
        <v>2024</v>
      </c>
      <c r="B250" s="133">
        <v>111541</v>
      </c>
      <c r="C250" s="132" t="s">
        <v>2670</v>
      </c>
      <c r="D250" s="132" t="s">
        <v>2671</v>
      </c>
      <c r="E250" s="132" t="s">
        <v>2672</v>
      </c>
      <c r="F250" s="132" t="s">
        <v>2673</v>
      </c>
      <c r="G250" s="132" t="s">
        <v>2674</v>
      </c>
      <c r="H250" s="132" t="s">
        <v>2675</v>
      </c>
      <c r="I250" s="132" t="s">
        <v>2676</v>
      </c>
      <c r="J250" s="132" t="s">
        <v>2677</v>
      </c>
      <c r="K250" s="132" t="s">
        <v>2678</v>
      </c>
      <c r="L250" s="132"/>
      <c r="M250" s="132"/>
      <c r="N250" s="132"/>
      <c r="O250" s="132"/>
      <c r="P250" s="132"/>
      <c r="Q250" s="132"/>
      <c r="R250" s="132"/>
      <c r="S250" s="132"/>
      <c r="T250" s="132"/>
      <c r="V250" s="132"/>
      <c r="W250" s="132"/>
      <c r="X250" s="132"/>
      <c r="Y250" s="132"/>
      <c r="Z250" s="132"/>
      <c r="AA250" s="132"/>
      <c r="AB250" s="132"/>
      <c r="AC250" s="132"/>
      <c r="AD250" s="132"/>
      <c r="AE250" s="132"/>
      <c r="AF250" s="132"/>
      <c r="AG250" s="132"/>
      <c r="AH250" s="132"/>
      <c r="AI250" s="132"/>
      <c r="AJ250" s="132"/>
      <c r="AK250" s="132"/>
      <c r="AL250" s="132"/>
      <c r="AM250" s="132"/>
    </row>
    <row r="251" spans="1:39" ht="14.25" hidden="1" customHeight="1">
      <c r="A251" s="362">
        <v>2024</v>
      </c>
      <c r="B251" s="133">
        <v>111545</v>
      </c>
      <c r="C251" s="132" t="s">
        <v>2679</v>
      </c>
      <c r="D251" s="132" t="s">
        <v>2680</v>
      </c>
      <c r="E251" s="132" t="s">
        <v>2681</v>
      </c>
      <c r="F251" s="132" t="s">
        <v>2682</v>
      </c>
      <c r="G251" s="132" t="s">
        <v>2683</v>
      </c>
      <c r="H251" s="132" t="s">
        <v>2684</v>
      </c>
      <c r="I251" s="132" t="s">
        <v>2685</v>
      </c>
      <c r="J251" s="132" t="s">
        <v>2686</v>
      </c>
      <c r="K251" s="132" t="s">
        <v>2687</v>
      </c>
      <c r="L251" s="132" t="s">
        <v>1384</v>
      </c>
      <c r="M251" s="132"/>
      <c r="N251" s="132"/>
      <c r="O251" s="132"/>
      <c r="P251" s="132"/>
      <c r="Q251" s="132"/>
      <c r="R251" s="132"/>
      <c r="S251" s="132"/>
      <c r="T251" s="132"/>
      <c r="V251" s="132"/>
      <c r="W251" s="132"/>
      <c r="X251" s="132"/>
      <c r="Y251" s="132"/>
      <c r="Z251" s="132"/>
      <c r="AA251" s="132"/>
      <c r="AB251" s="132"/>
      <c r="AC251" s="132"/>
      <c r="AD251" s="132"/>
      <c r="AE251" s="132"/>
      <c r="AF251" s="132"/>
      <c r="AG251" s="132"/>
      <c r="AH251" s="132"/>
      <c r="AI251" s="132"/>
      <c r="AJ251" s="132"/>
      <c r="AK251" s="132"/>
      <c r="AL251" s="132"/>
      <c r="AM251" s="132"/>
    </row>
    <row r="252" spans="1:39" ht="14.25" hidden="1" customHeight="1">
      <c r="A252" s="362">
        <v>2024</v>
      </c>
      <c r="B252" s="133">
        <v>111546</v>
      </c>
      <c r="C252" s="132" t="s">
        <v>2491</v>
      </c>
      <c r="D252" s="132" t="s">
        <v>2492</v>
      </c>
      <c r="E252" s="132" t="s">
        <v>2493</v>
      </c>
      <c r="F252" s="132" t="s">
        <v>2494</v>
      </c>
      <c r="G252" s="132" t="s">
        <v>2495</v>
      </c>
      <c r="H252" s="132" t="s">
        <v>2496</v>
      </c>
      <c r="I252" s="132" t="s">
        <v>2497</v>
      </c>
      <c r="J252" s="132" t="s">
        <v>2498</v>
      </c>
      <c r="K252" s="132" t="s">
        <v>2499</v>
      </c>
      <c r="L252" s="132" t="s">
        <v>2500</v>
      </c>
      <c r="M252" s="132"/>
      <c r="N252" s="132"/>
      <c r="O252" s="132"/>
      <c r="P252" s="132"/>
      <c r="Q252" s="132"/>
      <c r="R252" s="132"/>
      <c r="S252" s="132"/>
      <c r="T252" s="132"/>
      <c r="V252" s="132"/>
      <c r="W252" s="132"/>
      <c r="X252" s="132"/>
      <c r="Y252" s="132"/>
      <c r="Z252" s="132"/>
      <c r="AA252" s="132"/>
      <c r="AB252" s="132"/>
      <c r="AC252" s="132"/>
      <c r="AD252" s="132"/>
      <c r="AE252" s="132"/>
      <c r="AF252" s="132"/>
      <c r="AG252" s="132"/>
      <c r="AH252" s="132"/>
      <c r="AI252" s="132"/>
      <c r="AJ252" s="132"/>
      <c r="AK252" s="132"/>
      <c r="AL252" s="132"/>
      <c r="AM252" s="132"/>
    </row>
    <row r="253" spans="1:39" ht="14.25" hidden="1" customHeight="1">
      <c r="A253" s="362">
        <v>2024</v>
      </c>
      <c r="B253" s="133">
        <v>111555</v>
      </c>
      <c r="C253" s="132" t="s">
        <v>2688</v>
      </c>
      <c r="D253" s="132" t="s">
        <v>2689</v>
      </c>
      <c r="E253" s="132" t="s">
        <v>2690</v>
      </c>
      <c r="F253" s="132" t="s">
        <v>2691</v>
      </c>
      <c r="G253" s="132" t="s">
        <v>2692</v>
      </c>
      <c r="H253" s="132" t="s">
        <v>2693</v>
      </c>
      <c r="I253" s="132" t="s">
        <v>2694</v>
      </c>
      <c r="J253" s="132" t="s">
        <v>2695</v>
      </c>
      <c r="K253" s="132" t="s">
        <v>2639</v>
      </c>
      <c r="L253" s="132"/>
      <c r="M253" s="132"/>
      <c r="N253" s="132"/>
      <c r="O253" s="132"/>
      <c r="P253" s="132"/>
      <c r="Q253" s="132"/>
      <c r="R253" s="132"/>
      <c r="S253" s="132"/>
      <c r="T253" s="132"/>
      <c r="V253" s="132"/>
      <c r="W253" s="132"/>
      <c r="X253" s="132"/>
      <c r="Y253" s="132"/>
      <c r="Z253" s="132"/>
      <c r="AA253" s="132"/>
      <c r="AB253" s="132"/>
      <c r="AC253" s="132"/>
      <c r="AD253" s="132"/>
      <c r="AE253" s="132"/>
      <c r="AF253" s="132"/>
      <c r="AG253" s="132"/>
      <c r="AH253" s="132"/>
      <c r="AI253" s="132"/>
      <c r="AJ253" s="132"/>
      <c r="AK253" s="132"/>
      <c r="AL253" s="132"/>
      <c r="AM253" s="132"/>
    </row>
    <row r="254" spans="1:39" ht="14.25" hidden="1" customHeight="1">
      <c r="A254" s="362">
        <v>2024</v>
      </c>
      <c r="B254" s="133">
        <v>111556</v>
      </c>
      <c r="C254" s="132" t="s">
        <v>2696</v>
      </c>
      <c r="D254" s="132" t="s">
        <v>2697</v>
      </c>
      <c r="E254" s="132" t="s">
        <v>2698</v>
      </c>
      <c r="F254" s="132" t="s">
        <v>2699</v>
      </c>
      <c r="G254" s="132" t="s">
        <v>2700</v>
      </c>
      <c r="H254" s="132" t="s">
        <v>2701</v>
      </c>
      <c r="I254" s="132" t="s">
        <v>1891</v>
      </c>
      <c r="J254" s="132"/>
      <c r="K254" s="132"/>
      <c r="L254" s="132"/>
      <c r="M254" s="132"/>
      <c r="N254" s="132"/>
      <c r="O254" s="132"/>
      <c r="P254" s="132"/>
      <c r="Q254" s="132"/>
      <c r="R254" s="132"/>
      <c r="S254" s="132"/>
      <c r="T254" s="132"/>
      <c r="V254" s="132"/>
      <c r="W254" s="132"/>
      <c r="X254" s="132"/>
      <c r="Y254" s="132"/>
      <c r="Z254" s="132"/>
      <c r="AA254" s="132"/>
      <c r="AB254" s="132"/>
      <c r="AC254" s="132"/>
      <c r="AD254" s="132"/>
      <c r="AE254" s="132"/>
      <c r="AF254" s="132"/>
      <c r="AG254" s="132"/>
      <c r="AH254" s="132"/>
      <c r="AI254" s="132"/>
      <c r="AJ254" s="132"/>
      <c r="AK254" s="132"/>
      <c r="AL254" s="132"/>
      <c r="AM254" s="132"/>
    </row>
    <row r="255" spans="1:39" ht="14.25" hidden="1" customHeight="1">
      <c r="A255" s="362">
        <v>2024</v>
      </c>
      <c r="B255" s="133">
        <v>111558</v>
      </c>
      <c r="C255" s="132" t="s">
        <v>2702</v>
      </c>
      <c r="D255" s="132" t="s">
        <v>2153</v>
      </c>
      <c r="E255" s="132" t="s">
        <v>2154</v>
      </c>
      <c r="F255" s="132" t="s">
        <v>2155</v>
      </c>
      <c r="G255" s="132" t="s">
        <v>2156</v>
      </c>
      <c r="H255" s="132" t="s">
        <v>2157</v>
      </c>
      <c r="I255" s="132" t="s">
        <v>2158</v>
      </c>
      <c r="J255" s="132" t="s">
        <v>1305</v>
      </c>
      <c r="K255" s="132"/>
      <c r="L255" s="132"/>
      <c r="M255" s="132"/>
      <c r="N255" s="132"/>
      <c r="O255" s="132"/>
      <c r="P255" s="132"/>
      <c r="Q255" s="132"/>
      <c r="R255" s="132"/>
      <c r="S255" s="132"/>
      <c r="T255" s="132"/>
      <c r="V255" s="132"/>
      <c r="W255" s="132"/>
      <c r="X255" s="132"/>
      <c r="Y255" s="132"/>
      <c r="Z255" s="132"/>
      <c r="AA255" s="132"/>
      <c r="AB255" s="132"/>
      <c r="AC255" s="132"/>
      <c r="AD255" s="132"/>
      <c r="AE255" s="132"/>
      <c r="AF255" s="132"/>
      <c r="AG255" s="132"/>
      <c r="AH255" s="132"/>
      <c r="AI255" s="132"/>
      <c r="AJ255" s="132"/>
      <c r="AK255" s="132"/>
      <c r="AL255" s="132"/>
      <c r="AM255" s="132"/>
    </row>
    <row r="256" spans="1:39" ht="14.25" hidden="1" customHeight="1">
      <c r="A256" s="362">
        <v>2024</v>
      </c>
      <c r="B256" s="133">
        <v>111559</v>
      </c>
      <c r="C256" s="132" t="s">
        <v>2703</v>
      </c>
      <c r="D256" s="132" t="s">
        <v>2434</v>
      </c>
      <c r="E256" s="132" t="s">
        <v>2435</v>
      </c>
      <c r="F256" s="132" t="s">
        <v>2436</v>
      </c>
      <c r="G256" s="132" t="s">
        <v>2437</v>
      </c>
      <c r="H256" s="132" t="s">
        <v>2438</v>
      </c>
      <c r="I256" s="132" t="s">
        <v>2439</v>
      </c>
      <c r="J256" s="132" t="s">
        <v>1305</v>
      </c>
      <c r="K256" s="132"/>
      <c r="L256" s="132"/>
      <c r="M256" s="132"/>
      <c r="N256" s="132"/>
      <c r="O256" s="132"/>
      <c r="P256" s="132"/>
      <c r="Q256" s="132"/>
      <c r="R256" s="132"/>
      <c r="S256" s="132"/>
      <c r="T256" s="132"/>
      <c r="V256" s="132"/>
      <c r="W256" s="132"/>
      <c r="X256" s="132"/>
      <c r="Y256" s="132"/>
      <c r="Z256" s="132"/>
      <c r="AA256" s="132"/>
      <c r="AB256" s="132"/>
      <c r="AC256" s="132"/>
      <c r="AD256" s="132"/>
      <c r="AE256" s="132"/>
      <c r="AF256" s="132"/>
      <c r="AG256" s="132"/>
      <c r="AH256" s="132"/>
      <c r="AI256" s="132"/>
      <c r="AJ256" s="132"/>
      <c r="AK256" s="132"/>
      <c r="AL256" s="132"/>
      <c r="AM256" s="132"/>
    </row>
    <row r="257" spans="1:39" ht="14.25" hidden="1" customHeight="1">
      <c r="A257" s="362">
        <v>2024</v>
      </c>
      <c r="B257" s="133">
        <v>111561</v>
      </c>
      <c r="C257" s="132" t="s">
        <v>2530</v>
      </c>
      <c r="D257" s="132" t="s">
        <v>2704</v>
      </c>
      <c r="E257" s="132" t="s">
        <v>2486</v>
      </c>
      <c r="F257" s="132" t="s">
        <v>2705</v>
      </c>
      <c r="G257" s="132" t="s">
        <v>2706</v>
      </c>
      <c r="H257" s="132" t="s">
        <v>2707</v>
      </c>
      <c r="I257" s="132" t="s">
        <v>1884</v>
      </c>
      <c r="J257" s="132"/>
      <c r="K257" s="132"/>
      <c r="L257" s="132"/>
      <c r="M257" s="132"/>
      <c r="N257" s="132"/>
      <c r="O257" s="132"/>
      <c r="P257" s="132"/>
      <c r="Q257" s="132"/>
      <c r="R257" s="132"/>
      <c r="S257" s="132"/>
      <c r="T257" s="132"/>
      <c r="V257" s="132"/>
      <c r="W257" s="132"/>
      <c r="X257" s="132"/>
      <c r="Y257" s="132"/>
      <c r="Z257" s="132"/>
      <c r="AA257" s="132"/>
      <c r="AB257" s="132"/>
      <c r="AC257" s="132"/>
      <c r="AD257" s="132"/>
      <c r="AE257" s="132"/>
      <c r="AF257" s="132"/>
      <c r="AG257" s="132"/>
      <c r="AH257" s="132"/>
      <c r="AI257" s="132"/>
      <c r="AJ257" s="132"/>
      <c r="AK257" s="132"/>
      <c r="AL257" s="132"/>
      <c r="AM257" s="132"/>
    </row>
    <row r="258" spans="1:39" ht="14.25" hidden="1" customHeight="1">
      <c r="A258" s="362">
        <v>2024</v>
      </c>
      <c r="B258" s="133">
        <v>111564</v>
      </c>
      <c r="C258" s="132" t="s">
        <v>2708</v>
      </c>
      <c r="D258" s="132" t="s">
        <v>2709</v>
      </c>
      <c r="E258" s="132" t="s">
        <v>2710</v>
      </c>
      <c r="F258" s="132" t="s">
        <v>2711</v>
      </c>
      <c r="G258" s="132" t="s">
        <v>2712</v>
      </c>
      <c r="H258" s="132" t="s">
        <v>2713</v>
      </c>
      <c r="I258" s="132" t="s">
        <v>2714</v>
      </c>
      <c r="J258" s="132" t="s">
        <v>2715</v>
      </c>
      <c r="K258" s="132" t="s">
        <v>2716</v>
      </c>
      <c r="L258" s="132" t="s">
        <v>2717</v>
      </c>
      <c r="M258" s="132" t="s">
        <v>2718</v>
      </c>
      <c r="N258" s="132" t="s">
        <v>1868</v>
      </c>
      <c r="O258" s="132"/>
      <c r="P258" s="132"/>
      <c r="Q258" s="132"/>
      <c r="R258" s="132"/>
      <c r="S258" s="132"/>
      <c r="T258" s="132"/>
      <c r="V258" s="132"/>
      <c r="W258" s="132"/>
      <c r="X258" s="132"/>
      <c r="Y258" s="132"/>
      <c r="Z258" s="132"/>
      <c r="AA258" s="132"/>
      <c r="AB258" s="132"/>
      <c r="AC258" s="132"/>
      <c r="AD258" s="132"/>
      <c r="AE258" s="132"/>
      <c r="AF258" s="132"/>
      <c r="AG258" s="132"/>
      <c r="AH258" s="132"/>
      <c r="AI258" s="132"/>
      <c r="AJ258" s="132"/>
      <c r="AK258" s="132"/>
      <c r="AL258" s="132"/>
      <c r="AM258" s="132"/>
    </row>
    <row r="259" spans="1:39" ht="14.25" hidden="1" customHeight="1">
      <c r="A259" s="362">
        <v>2024</v>
      </c>
      <c r="B259" s="133">
        <v>111566</v>
      </c>
      <c r="C259" s="132" t="s">
        <v>2719</v>
      </c>
      <c r="D259" s="132" t="s">
        <v>2434</v>
      </c>
      <c r="E259" s="132" t="s">
        <v>2435</v>
      </c>
      <c r="F259" s="132" t="s">
        <v>2436</v>
      </c>
      <c r="G259" s="132" t="s">
        <v>2437</v>
      </c>
      <c r="H259" s="132" t="s">
        <v>2438</v>
      </c>
      <c r="I259" s="132" t="s">
        <v>2439</v>
      </c>
      <c r="J259" s="132" t="s">
        <v>1305</v>
      </c>
      <c r="K259" s="132"/>
      <c r="L259" s="132"/>
      <c r="M259" s="132"/>
      <c r="N259" s="132"/>
      <c r="O259" s="132"/>
      <c r="P259" s="132"/>
      <c r="Q259" s="132"/>
      <c r="R259" s="132"/>
      <c r="S259" s="132"/>
      <c r="T259" s="132"/>
      <c r="V259" s="132"/>
      <c r="W259" s="132"/>
      <c r="X259" s="132"/>
      <c r="Y259" s="132"/>
      <c r="Z259" s="132"/>
      <c r="AA259" s="132"/>
      <c r="AB259" s="132"/>
      <c r="AC259" s="132"/>
      <c r="AD259" s="132"/>
      <c r="AE259" s="132"/>
      <c r="AF259" s="132"/>
      <c r="AG259" s="132"/>
      <c r="AH259" s="132"/>
      <c r="AI259" s="132"/>
      <c r="AJ259" s="132"/>
      <c r="AK259" s="132"/>
      <c r="AL259" s="132"/>
      <c r="AM259" s="132"/>
    </row>
    <row r="260" spans="1:39" ht="14.25" hidden="1" customHeight="1">
      <c r="A260" s="362">
        <v>2024</v>
      </c>
      <c r="B260" s="133">
        <v>111567</v>
      </c>
      <c r="C260" s="132" t="s">
        <v>2564</v>
      </c>
      <c r="D260" s="132" t="s">
        <v>2565</v>
      </c>
      <c r="E260" s="132" t="s">
        <v>2566</v>
      </c>
      <c r="F260" s="132" t="s">
        <v>2567</v>
      </c>
      <c r="G260" s="132" t="s">
        <v>2568</v>
      </c>
      <c r="H260" s="132" t="s">
        <v>2569</v>
      </c>
      <c r="I260" s="132" t="s">
        <v>1220</v>
      </c>
      <c r="J260" s="132"/>
      <c r="K260" s="132"/>
      <c r="L260" s="132"/>
      <c r="M260" s="132"/>
      <c r="N260" s="132"/>
      <c r="O260" s="132"/>
      <c r="P260" s="132"/>
      <c r="Q260" s="132"/>
      <c r="R260" s="132"/>
      <c r="S260" s="132"/>
      <c r="T260" s="132"/>
      <c r="V260" s="132"/>
      <c r="W260" s="132"/>
      <c r="X260" s="132"/>
      <c r="Y260" s="132"/>
      <c r="Z260" s="132"/>
      <c r="AA260" s="132"/>
      <c r="AB260" s="132"/>
      <c r="AC260" s="132"/>
      <c r="AD260" s="132"/>
      <c r="AE260" s="132"/>
      <c r="AF260" s="132"/>
      <c r="AG260" s="132"/>
      <c r="AH260" s="132"/>
      <c r="AI260" s="132"/>
      <c r="AJ260" s="132"/>
      <c r="AK260" s="132"/>
      <c r="AL260" s="132"/>
      <c r="AM260" s="132"/>
    </row>
    <row r="261" spans="1:39" ht="14.25" hidden="1" customHeight="1">
      <c r="A261" s="362">
        <v>2024</v>
      </c>
      <c r="B261" s="133">
        <v>111568</v>
      </c>
      <c r="C261" s="132" t="s">
        <v>2720</v>
      </c>
      <c r="D261" s="132" t="s">
        <v>2721</v>
      </c>
      <c r="E261" s="132" t="s">
        <v>2154</v>
      </c>
      <c r="F261" s="132" t="s">
        <v>2722</v>
      </c>
      <c r="G261" s="132" t="s">
        <v>2156</v>
      </c>
      <c r="H261" s="132" t="s">
        <v>2157</v>
      </c>
      <c r="I261" s="132" t="s">
        <v>2723</v>
      </c>
      <c r="J261" s="132" t="s">
        <v>1305</v>
      </c>
      <c r="K261" s="132"/>
      <c r="L261" s="132"/>
      <c r="M261" s="132"/>
      <c r="N261" s="132"/>
      <c r="O261" s="132"/>
      <c r="P261" s="132"/>
      <c r="Q261" s="132"/>
      <c r="R261" s="132"/>
      <c r="S261" s="132"/>
      <c r="T261" s="132"/>
      <c r="V261" s="132"/>
      <c r="W261" s="132"/>
      <c r="X261" s="132"/>
      <c r="Y261" s="132"/>
      <c r="Z261" s="132"/>
      <c r="AA261" s="132"/>
      <c r="AB261" s="132"/>
      <c r="AC261" s="132"/>
      <c r="AD261" s="132"/>
      <c r="AE261" s="132"/>
      <c r="AF261" s="132"/>
      <c r="AG261" s="132"/>
      <c r="AH261" s="132"/>
      <c r="AI261" s="132"/>
      <c r="AJ261" s="132"/>
      <c r="AK261" s="132"/>
      <c r="AL261" s="132"/>
      <c r="AM261" s="132"/>
    </row>
    <row r="262" spans="1:39" ht="14.25" hidden="1" customHeight="1">
      <c r="A262" s="362">
        <v>2024</v>
      </c>
      <c r="B262" s="133">
        <v>111570</v>
      </c>
      <c r="C262" s="132" t="s">
        <v>2724</v>
      </c>
      <c r="D262" s="132" t="s">
        <v>2725</v>
      </c>
      <c r="E262" s="132" t="s">
        <v>2726</v>
      </c>
      <c r="F262" s="132" t="s">
        <v>2727</v>
      </c>
      <c r="G262" s="132" t="s">
        <v>2728</v>
      </c>
      <c r="H262" s="132" t="s">
        <v>2729</v>
      </c>
      <c r="I262" s="132" t="s">
        <v>2730</v>
      </c>
      <c r="J262" s="132" t="s">
        <v>2731</v>
      </c>
      <c r="K262" s="132" t="s">
        <v>1806</v>
      </c>
      <c r="L262" s="132"/>
      <c r="M262" s="132"/>
      <c r="N262" s="132"/>
      <c r="O262" s="132"/>
      <c r="P262" s="132"/>
      <c r="Q262" s="132"/>
      <c r="R262" s="132"/>
      <c r="S262" s="132"/>
      <c r="T262" s="132"/>
      <c r="V262" s="132"/>
      <c r="W262" s="132"/>
      <c r="X262" s="132"/>
      <c r="Y262" s="132"/>
      <c r="Z262" s="132"/>
      <c r="AA262" s="132"/>
      <c r="AB262" s="132"/>
      <c r="AC262" s="132"/>
      <c r="AD262" s="132"/>
      <c r="AE262" s="132"/>
      <c r="AF262" s="132"/>
      <c r="AG262" s="132"/>
      <c r="AH262" s="132"/>
      <c r="AI262" s="132"/>
      <c r="AJ262" s="132"/>
      <c r="AK262" s="132"/>
      <c r="AL262" s="132"/>
      <c r="AM262" s="132"/>
    </row>
    <row r="263" spans="1:39" ht="14.25" hidden="1" customHeight="1">
      <c r="A263" s="362">
        <v>2024</v>
      </c>
      <c r="B263" s="133">
        <v>111572</v>
      </c>
      <c r="C263" s="132" t="s">
        <v>2564</v>
      </c>
      <c r="D263" s="132" t="s">
        <v>2565</v>
      </c>
      <c r="E263" s="132" t="s">
        <v>2566</v>
      </c>
      <c r="F263" s="132" t="s">
        <v>2732</v>
      </c>
      <c r="G263" s="132" t="s">
        <v>2568</v>
      </c>
      <c r="H263" s="132" t="s">
        <v>2569</v>
      </c>
      <c r="I263" s="132" t="s">
        <v>2733</v>
      </c>
      <c r="J263" s="132" t="s">
        <v>1305</v>
      </c>
      <c r="K263" s="132"/>
      <c r="L263" s="132"/>
      <c r="M263" s="132"/>
      <c r="N263" s="132"/>
      <c r="O263" s="132"/>
      <c r="P263" s="132"/>
      <c r="Q263" s="132"/>
      <c r="R263" s="132"/>
      <c r="S263" s="132"/>
      <c r="T263" s="132"/>
      <c r="V263" s="132"/>
      <c r="W263" s="132"/>
      <c r="X263" s="132"/>
      <c r="Y263" s="132"/>
      <c r="Z263" s="132"/>
      <c r="AA263" s="132"/>
      <c r="AB263" s="132"/>
      <c r="AC263" s="132"/>
      <c r="AD263" s="132"/>
      <c r="AE263" s="132"/>
      <c r="AF263" s="132"/>
      <c r="AG263" s="132"/>
      <c r="AH263" s="132"/>
      <c r="AI263" s="132"/>
      <c r="AJ263" s="132"/>
      <c r="AK263" s="132"/>
      <c r="AL263" s="132"/>
      <c r="AM263" s="132"/>
    </row>
    <row r="264" spans="1:39" ht="14.25" hidden="1" customHeight="1">
      <c r="A264" s="362">
        <v>2024</v>
      </c>
      <c r="B264" s="133">
        <v>111573</v>
      </c>
      <c r="C264" s="132" t="s">
        <v>2734</v>
      </c>
      <c r="D264" s="132" t="s">
        <v>2735</v>
      </c>
      <c r="E264" s="132" t="s">
        <v>2736</v>
      </c>
      <c r="F264" s="132" t="s">
        <v>2737</v>
      </c>
      <c r="G264" s="132" t="s">
        <v>2738</v>
      </c>
      <c r="H264" s="132" t="s">
        <v>2739</v>
      </c>
      <c r="I264" s="132" t="s">
        <v>2740</v>
      </c>
      <c r="J264" s="132" t="s">
        <v>2741</v>
      </c>
      <c r="K264" s="132" t="s">
        <v>2742</v>
      </c>
      <c r="L264" s="132" t="s">
        <v>2743</v>
      </c>
      <c r="M264" s="132" t="s">
        <v>2744</v>
      </c>
      <c r="N264" s="132" t="s">
        <v>1868</v>
      </c>
      <c r="O264" s="132"/>
      <c r="P264" s="132"/>
      <c r="Q264" s="132"/>
      <c r="R264" s="132"/>
      <c r="S264" s="132"/>
      <c r="T264" s="132"/>
      <c r="V264" s="132"/>
      <c r="W264" s="132"/>
      <c r="X264" s="132"/>
      <c r="Y264" s="132"/>
      <c r="Z264" s="132"/>
      <c r="AA264" s="132"/>
      <c r="AB264" s="132"/>
      <c r="AC264" s="132"/>
      <c r="AD264" s="132"/>
      <c r="AE264" s="132"/>
      <c r="AF264" s="132"/>
      <c r="AG264" s="132"/>
      <c r="AH264" s="132"/>
      <c r="AI264" s="132"/>
      <c r="AJ264" s="132"/>
      <c r="AK264" s="132"/>
      <c r="AL264" s="132"/>
      <c r="AM264" s="132"/>
    </row>
    <row r="265" spans="1:39" ht="14.25" hidden="1" customHeight="1">
      <c r="A265" s="362">
        <v>2024</v>
      </c>
      <c r="B265" s="133">
        <v>111575</v>
      </c>
      <c r="C265" s="132" t="s">
        <v>2745</v>
      </c>
      <c r="D265" s="132" t="s">
        <v>2746</v>
      </c>
      <c r="E265" s="132" t="s">
        <v>2747</v>
      </c>
      <c r="F265" s="132" t="s">
        <v>2748</v>
      </c>
      <c r="G265" s="132" t="s">
        <v>2749</v>
      </c>
      <c r="H265" s="132" t="s">
        <v>1688</v>
      </c>
      <c r="I265" s="132"/>
      <c r="J265" s="132"/>
      <c r="K265" s="132"/>
      <c r="L265" s="132"/>
      <c r="M265" s="132"/>
      <c r="N265" s="132"/>
      <c r="O265" s="132"/>
      <c r="P265" s="132"/>
      <c r="Q265" s="132"/>
      <c r="R265" s="132"/>
      <c r="S265" s="132"/>
      <c r="T265" s="132"/>
      <c r="V265" s="132"/>
      <c r="W265" s="132"/>
      <c r="X265" s="132"/>
      <c r="Y265" s="132"/>
      <c r="Z265" s="132"/>
      <c r="AA265" s="132"/>
      <c r="AB265" s="132"/>
      <c r="AC265" s="132"/>
      <c r="AD265" s="132"/>
      <c r="AE265" s="132"/>
      <c r="AF265" s="132"/>
      <c r="AG265" s="132"/>
      <c r="AH265" s="132"/>
      <c r="AI265" s="132"/>
      <c r="AJ265" s="132"/>
      <c r="AK265" s="132"/>
      <c r="AL265" s="132"/>
      <c r="AM265" s="132"/>
    </row>
    <row r="266" spans="1:39" ht="14.25" hidden="1" customHeight="1">
      <c r="A266" s="362">
        <v>2024</v>
      </c>
      <c r="B266" s="133">
        <v>111577</v>
      </c>
      <c r="C266" s="132" t="s">
        <v>2750</v>
      </c>
      <c r="D266" s="132" t="s">
        <v>2751</v>
      </c>
      <c r="E266" s="132" t="s">
        <v>2752</v>
      </c>
      <c r="F266" s="132" t="s">
        <v>2753</v>
      </c>
      <c r="G266" s="132" t="s">
        <v>2754</v>
      </c>
      <c r="H266" s="132" t="s">
        <v>2755</v>
      </c>
      <c r="I266" s="132" t="s">
        <v>2756</v>
      </c>
      <c r="J266" s="132" t="s">
        <v>2757</v>
      </c>
      <c r="K266" s="132" t="s">
        <v>2054</v>
      </c>
      <c r="L266" s="132"/>
      <c r="M266" s="132"/>
      <c r="N266" s="132"/>
      <c r="O266" s="132"/>
      <c r="P266" s="132"/>
      <c r="Q266" s="132"/>
      <c r="R266" s="132"/>
      <c r="S266" s="132"/>
      <c r="T266" s="132"/>
      <c r="V266" s="132"/>
      <c r="W266" s="132"/>
      <c r="X266" s="132"/>
      <c r="Y266" s="132"/>
      <c r="Z266" s="132"/>
      <c r="AA266" s="132"/>
      <c r="AB266" s="132"/>
      <c r="AC266" s="132"/>
      <c r="AD266" s="132"/>
      <c r="AE266" s="132"/>
      <c r="AF266" s="132"/>
      <c r="AG266" s="132"/>
      <c r="AH266" s="132"/>
      <c r="AI266" s="132"/>
      <c r="AJ266" s="132"/>
      <c r="AK266" s="132"/>
      <c r="AL266" s="132"/>
      <c r="AM266" s="132"/>
    </row>
    <row r="267" spans="1:39" ht="14.25" hidden="1" customHeight="1">
      <c r="A267" s="362">
        <v>2024</v>
      </c>
      <c r="B267" s="133">
        <v>111647</v>
      </c>
      <c r="C267" s="132" t="s">
        <v>2579</v>
      </c>
      <c r="D267" s="132" t="s">
        <v>2580</v>
      </c>
      <c r="E267" s="132" t="s">
        <v>2581</v>
      </c>
      <c r="F267" s="132" t="s">
        <v>2582</v>
      </c>
      <c r="G267" s="132" t="s">
        <v>2583</v>
      </c>
      <c r="H267" s="132" t="s">
        <v>2584</v>
      </c>
      <c r="I267" s="132" t="s">
        <v>2585</v>
      </c>
      <c r="J267" s="132" t="s">
        <v>1459</v>
      </c>
      <c r="K267" s="132"/>
      <c r="L267" s="132"/>
      <c r="M267" s="132"/>
      <c r="N267" s="132"/>
      <c r="O267" s="132"/>
      <c r="P267" s="132"/>
      <c r="Q267" s="132"/>
      <c r="R267" s="132"/>
      <c r="S267" s="132"/>
      <c r="T267" s="132"/>
      <c r="V267" s="132"/>
      <c r="W267" s="132"/>
      <c r="X267" s="132"/>
      <c r="Y267" s="132"/>
      <c r="Z267" s="132"/>
      <c r="AA267" s="132"/>
      <c r="AB267" s="132"/>
      <c r="AC267" s="132"/>
      <c r="AD267" s="132"/>
      <c r="AE267" s="132"/>
      <c r="AF267" s="132"/>
      <c r="AG267" s="132"/>
      <c r="AH267" s="132"/>
      <c r="AI267" s="132"/>
      <c r="AJ267" s="132"/>
      <c r="AK267" s="132"/>
      <c r="AL267" s="132"/>
      <c r="AM267" s="132"/>
    </row>
    <row r="268" spans="1:39" ht="14.25" hidden="1" customHeight="1">
      <c r="A268" s="362">
        <v>2024</v>
      </c>
      <c r="B268" s="133">
        <v>112020</v>
      </c>
      <c r="C268" s="132" t="s">
        <v>1316</v>
      </c>
      <c r="D268" s="132" t="s">
        <v>1317</v>
      </c>
      <c r="E268" s="132" t="s">
        <v>1318</v>
      </c>
      <c r="F268" s="132" t="s">
        <v>1319</v>
      </c>
      <c r="G268" s="132" t="s">
        <v>1320</v>
      </c>
      <c r="H268" s="132" t="s">
        <v>1321</v>
      </c>
      <c r="I268" s="132" t="s">
        <v>1322</v>
      </c>
      <c r="J268" s="132" t="s">
        <v>1323</v>
      </c>
      <c r="K268" s="132" t="s">
        <v>1401</v>
      </c>
      <c r="L268" s="132" t="s">
        <v>1325</v>
      </c>
      <c r="M268" s="132" t="s">
        <v>1326</v>
      </c>
      <c r="N268" s="132" t="s">
        <v>1327</v>
      </c>
      <c r="O268" s="132"/>
      <c r="P268" s="132"/>
      <c r="Q268" s="132"/>
      <c r="R268" s="132"/>
      <c r="S268" s="132"/>
      <c r="T268" s="132"/>
      <c r="V268" s="132"/>
      <c r="W268" s="132"/>
      <c r="X268" s="132"/>
      <c r="Y268" s="132"/>
      <c r="Z268" s="132"/>
      <c r="AA268" s="132"/>
      <c r="AB268" s="132"/>
      <c r="AC268" s="132"/>
      <c r="AD268" s="132"/>
      <c r="AE268" s="132"/>
      <c r="AF268" s="132"/>
      <c r="AG268" s="132"/>
      <c r="AH268" s="132"/>
      <c r="AI268" s="132"/>
      <c r="AJ268" s="132"/>
      <c r="AK268" s="132"/>
      <c r="AL268" s="132"/>
      <c r="AM268" s="132"/>
    </row>
    <row r="269" spans="1:39" ht="14.25" hidden="1" customHeight="1">
      <c r="A269" s="362">
        <v>2024</v>
      </c>
      <c r="B269" s="133">
        <v>112027</v>
      </c>
      <c r="C269" s="132" t="s">
        <v>1475</v>
      </c>
      <c r="D269" s="132" t="s">
        <v>2758</v>
      </c>
      <c r="E269" s="132" t="s">
        <v>2759</v>
      </c>
      <c r="F269" s="132" t="s">
        <v>2760</v>
      </c>
      <c r="G269" s="132" t="s">
        <v>2761</v>
      </c>
      <c r="H269" s="132" t="s">
        <v>2762</v>
      </c>
      <c r="I269" s="132" t="s">
        <v>2685</v>
      </c>
      <c r="J269" s="132" t="s">
        <v>2686</v>
      </c>
      <c r="K269" s="132" t="s">
        <v>2687</v>
      </c>
      <c r="L269" s="132" t="s">
        <v>1484</v>
      </c>
      <c r="M269" s="132"/>
      <c r="N269" s="132"/>
      <c r="O269" s="132"/>
      <c r="P269" s="132"/>
      <c r="Q269" s="132"/>
      <c r="R269" s="132"/>
      <c r="S269" s="132"/>
      <c r="T269" s="132"/>
      <c r="V269" s="132"/>
      <c r="W269" s="132"/>
      <c r="X269" s="132"/>
      <c r="Y269" s="132"/>
      <c r="Z269" s="132"/>
      <c r="AA269" s="132"/>
      <c r="AB269" s="132"/>
      <c r="AC269" s="132"/>
      <c r="AD269" s="132"/>
      <c r="AE269" s="132"/>
      <c r="AF269" s="132"/>
      <c r="AG269" s="132"/>
      <c r="AH269" s="132"/>
      <c r="AI269" s="132"/>
      <c r="AJ269" s="132"/>
      <c r="AK269" s="132"/>
      <c r="AL269" s="132"/>
      <c r="AM269" s="132"/>
    </row>
    <row r="270" spans="1:39" ht="14.25" hidden="1" customHeight="1">
      <c r="A270" s="362">
        <v>2024</v>
      </c>
      <c r="B270" s="133">
        <v>112106</v>
      </c>
      <c r="C270" s="132" t="s">
        <v>2556</v>
      </c>
      <c r="D270" s="132" t="s">
        <v>2557</v>
      </c>
      <c r="E270" s="132" t="s">
        <v>2558</v>
      </c>
      <c r="F270" s="132" t="s">
        <v>2559</v>
      </c>
      <c r="G270" s="132" t="s">
        <v>2560</v>
      </c>
      <c r="H270" s="132" t="s">
        <v>2561</v>
      </c>
      <c r="I270" s="132" t="s">
        <v>2562</v>
      </c>
      <c r="J270" s="132" t="s">
        <v>2563</v>
      </c>
      <c r="K270" s="132" t="s">
        <v>2555</v>
      </c>
      <c r="L270" s="132"/>
      <c r="M270" s="132"/>
      <c r="N270" s="132"/>
      <c r="O270" s="132"/>
      <c r="P270" s="132"/>
      <c r="Q270" s="132"/>
      <c r="R270" s="132"/>
      <c r="S270" s="132"/>
      <c r="T270" s="132"/>
      <c r="V270" s="132"/>
      <c r="W270" s="132"/>
      <c r="X270" s="132"/>
      <c r="Y270" s="132"/>
      <c r="Z270" s="132"/>
      <c r="AA270" s="132"/>
      <c r="AB270" s="132"/>
      <c r="AC270" s="132"/>
      <c r="AD270" s="132"/>
      <c r="AE270" s="132"/>
      <c r="AF270" s="132"/>
      <c r="AG270" s="132"/>
      <c r="AH270" s="132"/>
      <c r="AI270" s="132"/>
      <c r="AJ270" s="132"/>
      <c r="AK270" s="132"/>
      <c r="AL270" s="132"/>
      <c r="AM270" s="132"/>
    </row>
    <row r="271" spans="1:39" ht="14.25" hidden="1" customHeight="1">
      <c r="A271" s="362">
        <v>2024</v>
      </c>
      <c r="B271" s="133">
        <v>112157</v>
      </c>
      <c r="C271" s="132" t="s">
        <v>2763</v>
      </c>
      <c r="D271" s="132" t="s">
        <v>2764</v>
      </c>
      <c r="E271" s="132" t="s">
        <v>2765</v>
      </c>
      <c r="F271" s="132" t="s">
        <v>2766</v>
      </c>
      <c r="G271" s="132" t="s">
        <v>2767</v>
      </c>
      <c r="H271" s="132" t="s">
        <v>2768</v>
      </c>
      <c r="I271" s="132" t="s">
        <v>2769</v>
      </c>
      <c r="J271" s="132" t="s">
        <v>2117</v>
      </c>
      <c r="K271" s="132"/>
      <c r="L271" s="132"/>
      <c r="M271" s="132"/>
      <c r="N271" s="132"/>
      <c r="O271" s="132"/>
      <c r="P271" s="132"/>
      <c r="Q271" s="132"/>
      <c r="R271" s="132"/>
      <c r="S271" s="132"/>
      <c r="T271" s="132"/>
      <c r="V271" s="132"/>
      <c r="W271" s="132"/>
      <c r="X271" s="132"/>
      <c r="Y271" s="132"/>
      <c r="Z271" s="132"/>
      <c r="AA271" s="132"/>
      <c r="AB271" s="132"/>
      <c r="AC271" s="132"/>
      <c r="AD271" s="132"/>
      <c r="AE271" s="132"/>
      <c r="AF271" s="132"/>
      <c r="AG271" s="132"/>
      <c r="AH271" s="132"/>
      <c r="AI271" s="132"/>
      <c r="AJ271" s="132"/>
      <c r="AK271" s="132"/>
      <c r="AL271" s="132"/>
      <c r="AM271" s="132"/>
    </row>
    <row r="272" spans="1:39" ht="14.25" hidden="1" customHeight="1">
      <c r="A272" s="362">
        <v>2024</v>
      </c>
      <c r="B272" s="133">
        <v>112167</v>
      </c>
      <c r="C272" s="132" t="s">
        <v>1597</v>
      </c>
      <c r="D272" s="132" t="s">
        <v>1598</v>
      </c>
      <c r="E272" s="132" t="s">
        <v>1599</v>
      </c>
      <c r="F272" s="132" t="s">
        <v>1600</v>
      </c>
      <c r="G272" s="132" t="s">
        <v>1601</v>
      </c>
      <c r="H272" s="132" t="s">
        <v>1602</v>
      </c>
      <c r="I272" s="132" t="s">
        <v>1603</v>
      </c>
      <c r="J272" s="132"/>
      <c r="K272" s="132"/>
      <c r="L272" s="132"/>
      <c r="M272" s="132"/>
      <c r="N272" s="132"/>
      <c r="O272" s="132"/>
      <c r="P272" s="132"/>
      <c r="Q272" s="132"/>
      <c r="R272" s="132"/>
      <c r="S272" s="132"/>
      <c r="T272" s="132"/>
      <c r="V272" s="132"/>
      <c r="W272" s="132"/>
      <c r="X272" s="132"/>
      <c r="Y272" s="132"/>
      <c r="Z272" s="132"/>
      <c r="AA272" s="132"/>
      <c r="AB272" s="132"/>
      <c r="AC272" s="132"/>
      <c r="AD272" s="132"/>
      <c r="AE272" s="132"/>
      <c r="AF272" s="132"/>
      <c r="AG272" s="132"/>
      <c r="AH272" s="132"/>
      <c r="AI272" s="132"/>
      <c r="AJ272" s="132"/>
      <c r="AK272" s="132"/>
      <c r="AL272" s="132"/>
      <c r="AM272" s="132"/>
    </row>
    <row r="273" spans="1:39" ht="14.25" hidden="1" customHeight="1">
      <c r="A273" s="362">
        <v>2024</v>
      </c>
      <c r="B273" s="133">
        <v>112367</v>
      </c>
      <c r="C273" s="132" t="s">
        <v>2770</v>
      </c>
      <c r="D273" s="132" t="s">
        <v>2771</v>
      </c>
      <c r="E273" s="132" t="s">
        <v>2772</v>
      </c>
      <c r="F273" s="132" t="s">
        <v>2773</v>
      </c>
      <c r="G273" s="132" t="s">
        <v>2774</v>
      </c>
      <c r="H273" s="132" t="s">
        <v>2775</v>
      </c>
      <c r="I273" s="132" t="s">
        <v>2776</v>
      </c>
      <c r="J273" s="132" t="s">
        <v>2777</v>
      </c>
      <c r="K273" s="132" t="s">
        <v>1651</v>
      </c>
      <c r="L273" s="132"/>
      <c r="M273" s="132"/>
      <c r="N273" s="132"/>
      <c r="O273" s="132"/>
      <c r="P273" s="132"/>
      <c r="Q273" s="132"/>
      <c r="R273" s="132"/>
      <c r="S273" s="132"/>
      <c r="T273" s="132"/>
      <c r="V273" s="132"/>
      <c r="W273" s="132"/>
      <c r="X273" s="132"/>
      <c r="Y273" s="132"/>
      <c r="Z273" s="132"/>
      <c r="AA273" s="132"/>
      <c r="AB273" s="132"/>
      <c r="AC273" s="132"/>
      <c r="AD273" s="132"/>
      <c r="AE273" s="132"/>
      <c r="AF273" s="132"/>
      <c r="AG273" s="132"/>
      <c r="AH273" s="132"/>
      <c r="AI273" s="132"/>
      <c r="AJ273" s="132"/>
      <c r="AK273" s="132"/>
      <c r="AL273" s="132"/>
      <c r="AM273" s="132"/>
    </row>
    <row r="274" spans="1:39" ht="14.25" hidden="1" customHeight="1">
      <c r="A274" s="362">
        <v>2024</v>
      </c>
      <c r="B274" s="133">
        <v>112372</v>
      </c>
      <c r="C274" s="132" t="s">
        <v>2778</v>
      </c>
      <c r="D274" s="132" t="s">
        <v>2779</v>
      </c>
      <c r="E274" s="132" t="s">
        <v>2780</v>
      </c>
      <c r="F274" s="132" t="s">
        <v>2781</v>
      </c>
      <c r="G274" s="132" t="s">
        <v>2782</v>
      </c>
      <c r="H274" s="132" t="s">
        <v>2783</v>
      </c>
      <c r="I274" s="132" t="s">
        <v>1165</v>
      </c>
      <c r="J274" s="132"/>
      <c r="K274" s="132"/>
      <c r="L274" s="132"/>
      <c r="M274" s="132"/>
      <c r="N274" s="132"/>
      <c r="O274" s="132"/>
      <c r="P274" s="132"/>
      <c r="Q274" s="132"/>
      <c r="R274" s="132"/>
      <c r="S274" s="132"/>
      <c r="T274" s="132"/>
      <c r="V274" s="132"/>
      <c r="W274" s="132"/>
      <c r="X274" s="132"/>
      <c r="Y274" s="132"/>
      <c r="Z274" s="132"/>
      <c r="AA274" s="132"/>
      <c r="AB274" s="132"/>
      <c r="AC274" s="132"/>
      <c r="AD274" s="132"/>
      <c r="AE274" s="132"/>
      <c r="AF274" s="132"/>
      <c r="AG274" s="132"/>
      <c r="AH274" s="132"/>
      <c r="AI274" s="132"/>
      <c r="AJ274" s="132"/>
      <c r="AK274" s="132"/>
      <c r="AL274" s="132"/>
      <c r="AM274" s="132"/>
    </row>
    <row r="275" spans="1:39" ht="14.25" hidden="1" customHeight="1">
      <c r="A275" s="362">
        <v>2024</v>
      </c>
      <c r="B275" s="133">
        <v>112622</v>
      </c>
      <c r="C275" s="132" t="s">
        <v>2440</v>
      </c>
      <c r="D275" s="132" t="s">
        <v>2441</v>
      </c>
      <c r="E275" s="132" t="s">
        <v>2442</v>
      </c>
      <c r="F275" s="132" t="s">
        <v>2443</v>
      </c>
      <c r="G275" s="132" t="s">
        <v>2444</v>
      </c>
      <c r="H275" s="132" t="s">
        <v>2445</v>
      </c>
      <c r="I275" s="132" t="s">
        <v>2784</v>
      </c>
      <c r="J275" s="132" t="s">
        <v>2447</v>
      </c>
      <c r="K275" s="132" t="s">
        <v>2448</v>
      </c>
      <c r="L275" s="132" t="s">
        <v>1549</v>
      </c>
      <c r="M275" s="132"/>
      <c r="N275" s="132"/>
      <c r="O275" s="132"/>
      <c r="P275" s="132"/>
      <c r="Q275" s="132"/>
      <c r="R275" s="132"/>
      <c r="S275" s="132"/>
      <c r="T275" s="132"/>
      <c r="V275" s="132"/>
      <c r="W275" s="132"/>
      <c r="X275" s="132"/>
      <c r="Y275" s="132"/>
      <c r="Z275" s="132"/>
      <c r="AA275" s="132"/>
      <c r="AB275" s="132"/>
      <c r="AC275" s="132"/>
      <c r="AD275" s="132"/>
      <c r="AE275" s="132"/>
      <c r="AF275" s="132"/>
      <c r="AG275" s="132"/>
      <c r="AH275" s="132"/>
      <c r="AI275" s="132"/>
      <c r="AJ275" s="132"/>
      <c r="AK275" s="132"/>
      <c r="AL275" s="132"/>
      <c r="AM275" s="132"/>
    </row>
    <row r="276" spans="1:39" ht="14.25" hidden="1" customHeight="1">
      <c r="A276" s="362">
        <v>2024</v>
      </c>
      <c r="B276" s="133">
        <v>112627</v>
      </c>
      <c r="C276" s="132" t="s">
        <v>2564</v>
      </c>
      <c r="D276" s="132" t="s">
        <v>2565</v>
      </c>
      <c r="E276" s="132" t="s">
        <v>2785</v>
      </c>
      <c r="F276" s="132" t="s">
        <v>2786</v>
      </c>
      <c r="G276" s="132" t="s">
        <v>2787</v>
      </c>
      <c r="H276" s="132"/>
      <c r="I276" s="132"/>
      <c r="J276" s="132"/>
      <c r="K276" s="132"/>
      <c r="L276" s="132"/>
      <c r="M276" s="132"/>
      <c r="N276" s="132"/>
      <c r="O276" s="132"/>
      <c r="P276" s="132"/>
      <c r="Q276" s="132"/>
      <c r="R276" s="132"/>
      <c r="S276" s="132"/>
      <c r="T276" s="132"/>
      <c r="V276" s="132"/>
      <c r="W276" s="132"/>
      <c r="X276" s="132"/>
      <c r="Y276" s="132"/>
      <c r="Z276" s="132"/>
      <c r="AA276" s="132"/>
      <c r="AB276" s="132"/>
      <c r="AC276" s="132"/>
      <c r="AD276" s="132"/>
      <c r="AE276" s="132"/>
      <c r="AF276" s="132"/>
      <c r="AG276" s="132"/>
      <c r="AH276" s="132"/>
      <c r="AI276" s="132"/>
      <c r="AJ276" s="132"/>
      <c r="AK276" s="132"/>
      <c r="AL276" s="132"/>
      <c r="AM276" s="132"/>
    </row>
    <row r="277" spans="1:39" ht="14.25" hidden="1" customHeight="1">
      <c r="A277" s="362">
        <v>2024</v>
      </c>
      <c r="B277" s="133">
        <v>112652</v>
      </c>
      <c r="C277" s="132" t="s">
        <v>2664</v>
      </c>
      <c r="D277" s="132" t="s">
        <v>2665</v>
      </c>
      <c r="E277" s="132" t="s">
        <v>2666</v>
      </c>
      <c r="F277" s="132" t="s">
        <v>2667</v>
      </c>
      <c r="G277" s="132" t="s">
        <v>2668</v>
      </c>
      <c r="H277" s="132" t="s">
        <v>2669</v>
      </c>
      <c r="I277" s="132" t="s">
        <v>2585</v>
      </c>
      <c r="J277" s="132" t="s">
        <v>1642</v>
      </c>
      <c r="K277" s="132"/>
      <c r="L277" s="132"/>
      <c r="M277" s="132"/>
      <c r="N277" s="132"/>
      <c r="O277" s="132"/>
      <c r="P277" s="132"/>
      <c r="Q277" s="132"/>
      <c r="R277" s="132"/>
      <c r="S277" s="132"/>
      <c r="T277" s="132"/>
      <c r="V277" s="132"/>
      <c r="W277" s="132"/>
      <c r="X277" s="132"/>
      <c r="Y277" s="132"/>
      <c r="Z277" s="132"/>
      <c r="AA277" s="132"/>
      <c r="AB277" s="132"/>
      <c r="AC277" s="132"/>
      <c r="AD277" s="132"/>
      <c r="AE277" s="132"/>
      <c r="AF277" s="132"/>
      <c r="AG277" s="132"/>
      <c r="AH277" s="132"/>
      <c r="AI277" s="132"/>
      <c r="AJ277" s="132"/>
      <c r="AK277" s="132"/>
      <c r="AL277" s="132"/>
      <c r="AM277" s="132"/>
    </row>
    <row r="278" spans="1:39" ht="14.25" hidden="1" customHeight="1">
      <c r="A278" s="362">
        <v>2024</v>
      </c>
      <c r="B278" s="133">
        <v>113044</v>
      </c>
      <c r="C278" s="132" t="s">
        <v>2788</v>
      </c>
      <c r="D278" s="132" t="s">
        <v>2789</v>
      </c>
      <c r="E278" s="132" t="s">
        <v>2790</v>
      </c>
      <c r="F278" s="132" t="s">
        <v>2634</v>
      </c>
      <c r="G278" s="132" t="s">
        <v>2791</v>
      </c>
      <c r="H278" s="132" t="s">
        <v>2792</v>
      </c>
      <c r="I278" s="132" t="s">
        <v>1838</v>
      </c>
      <c r="J278" s="132"/>
      <c r="K278" s="132"/>
      <c r="L278" s="132"/>
      <c r="M278" s="132"/>
      <c r="N278" s="132"/>
      <c r="O278" s="132"/>
      <c r="P278" s="132"/>
      <c r="Q278" s="132"/>
      <c r="R278" s="132"/>
      <c r="S278" s="132"/>
      <c r="T278" s="132"/>
      <c r="V278" s="132"/>
      <c r="W278" s="132"/>
      <c r="X278" s="132"/>
      <c r="Y278" s="132"/>
      <c r="Z278" s="132"/>
      <c r="AA278" s="132"/>
      <c r="AB278" s="132"/>
      <c r="AC278" s="132"/>
      <c r="AD278" s="132"/>
      <c r="AE278" s="132"/>
      <c r="AF278" s="132"/>
      <c r="AG278" s="132"/>
      <c r="AH278" s="132"/>
      <c r="AI278" s="132"/>
      <c r="AJ278" s="132"/>
      <c r="AK278" s="132"/>
      <c r="AL278" s="132"/>
      <c r="AM278" s="132"/>
    </row>
    <row r="279" spans="1:39" ht="14.25" hidden="1" customHeight="1">
      <c r="A279" s="362">
        <v>2024</v>
      </c>
      <c r="B279" s="133">
        <v>113045</v>
      </c>
      <c r="C279" s="132" t="s">
        <v>1786</v>
      </c>
      <c r="D279" s="132" t="s">
        <v>2793</v>
      </c>
      <c r="E279" s="132" t="s">
        <v>2794</v>
      </c>
      <c r="F279" s="132" t="s">
        <v>2795</v>
      </c>
      <c r="G279" s="132" t="s">
        <v>2796</v>
      </c>
      <c r="H279" s="132" t="s">
        <v>2797</v>
      </c>
      <c r="I279" s="132" t="s">
        <v>2798</v>
      </c>
      <c r="J279" s="132" t="s">
        <v>2799</v>
      </c>
      <c r="K279" s="132" t="s">
        <v>2527</v>
      </c>
      <c r="L279" s="132" t="s">
        <v>2800</v>
      </c>
      <c r="M279" s="132" t="s">
        <v>2801</v>
      </c>
      <c r="N279" s="132" t="s">
        <v>2802</v>
      </c>
      <c r="O279" s="132"/>
      <c r="P279" s="132"/>
      <c r="Q279" s="132"/>
      <c r="R279" s="132"/>
      <c r="S279" s="132"/>
      <c r="T279" s="132"/>
      <c r="V279" s="132"/>
      <c r="W279" s="132"/>
      <c r="X279" s="132"/>
      <c r="Y279" s="132"/>
      <c r="Z279" s="132"/>
      <c r="AA279" s="132"/>
      <c r="AB279" s="132"/>
      <c r="AC279" s="132"/>
      <c r="AD279" s="132"/>
      <c r="AE279" s="132"/>
      <c r="AF279" s="132"/>
      <c r="AG279" s="132"/>
      <c r="AH279" s="132"/>
      <c r="AI279" s="132"/>
      <c r="AJ279" s="132"/>
      <c r="AK279" s="132"/>
      <c r="AL279" s="132"/>
      <c r="AM279" s="132"/>
    </row>
    <row r="280" spans="1:39" ht="14.25" hidden="1" customHeight="1">
      <c r="A280" s="362">
        <v>2024</v>
      </c>
      <c r="B280" s="133">
        <v>113133</v>
      </c>
      <c r="C280" s="132" t="s">
        <v>2803</v>
      </c>
      <c r="D280" s="132" t="s">
        <v>2804</v>
      </c>
      <c r="E280" s="132" t="s">
        <v>2805</v>
      </c>
      <c r="F280" s="132" t="s">
        <v>2522</v>
      </c>
      <c r="G280" s="132" t="s">
        <v>2806</v>
      </c>
      <c r="H280" s="132" t="s">
        <v>2807</v>
      </c>
      <c r="I280" s="132" t="s">
        <v>2808</v>
      </c>
      <c r="J280" s="132" t="s">
        <v>2809</v>
      </c>
      <c r="K280" s="132" t="s">
        <v>2810</v>
      </c>
      <c r="L280" s="132" t="s">
        <v>2291</v>
      </c>
      <c r="M280" s="132"/>
      <c r="N280" s="132"/>
      <c r="O280" s="132"/>
      <c r="P280" s="132"/>
      <c r="Q280" s="132"/>
      <c r="R280" s="132"/>
      <c r="S280" s="132"/>
      <c r="T280" s="132"/>
      <c r="V280" s="132"/>
      <c r="W280" s="132"/>
      <c r="X280" s="132"/>
      <c r="Y280" s="132"/>
      <c r="Z280" s="132"/>
      <c r="AA280" s="132"/>
      <c r="AB280" s="132"/>
      <c r="AC280" s="132"/>
      <c r="AD280" s="132"/>
      <c r="AE280" s="132"/>
      <c r="AF280" s="132"/>
      <c r="AG280" s="132"/>
      <c r="AH280" s="132"/>
      <c r="AI280" s="132"/>
      <c r="AJ280" s="132"/>
      <c r="AK280" s="132"/>
      <c r="AL280" s="132"/>
      <c r="AM280" s="132"/>
    </row>
    <row r="281" spans="1:39" ht="14.25" hidden="1" customHeight="1">
      <c r="A281" s="362">
        <v>2024</v>
      </c>
      <c r="B281" s="133">
        <v>113145</v>
      </c>
      <c r="C281" s="132" t="s">
        <v>2811</v>
      </c>
      <c r="D281" s="132" t="s">
        <v>2812</v>
      </c>
      <c r="E281" s="132" t="s">
        <v>2813</v>
      </c>
      <c r="F281" s="132" t="s">
        <v>2814</v>
      </c>
      <c r="G281" s="132" t="s">
        <v>2583</v>
      </c>
      <c r="H281" s="132" t="s">
        <v>2815</v>
      </c>
      <c r="I281" s="132" t="s">
        <v>2238</v>
      </c>
      <c r="J281" s="132"/>
      <c r="K281" s="132"/>
      <c r="L281" s="132"/>
      <c r="M281" s="132"/>
      <c r="N281" s="132"/>
      <c r="O281" s="132"/>
      <c r="P281" s="132"/>
      <c r="Q281" s="132"/>
      <c r="R281" s="132"/>
      <c r="S281" s="132"/>
      <c r="T281" s="132"/>
      <c r="V281" s="132"/>
      <c r="W281" s="132"/>
      <c r="X281" s="132"/>
      <c r="Y281" s="132"/>
      <c r="Z281" s="132"/>
      <c r="AA281" s="132"/>
      <c r="AB281" s="132"/>
      <c r="AC281" s="132"/>
      <c r="AD281" s="132"/>
      <c r="AE281" s="132"/>
      <c r="AF281" s="132"/>
      <c r="AG281" s="132"/>
      <c r="AH281" s="132"/>
      <c r="AI281" s="132"/>
      <c r="AJ281" s="132"/>
      <c r="AK281" s="132"/>
      <c r="AL281" s="132"/>
      <c r="AM281" s="132"/>
    </row>
    <row r="282" spans="1:39" ht="14.25" hidden="1" customHeight="1">
      <c r="A282" s="362">
        <v>2024</v>
      </c>
      <c r="B282" s="133">
        <v>113336</v>
      </c>
      <c r="C282" s="132" t="s">
        <v>2816</v>
      </c>
      <c r="D282" s="132" t="s">
        <v>2817</v>
      </c>
      <c r="E282" s="132" t="s">
        <v>2818</v>
      </c>
      <c r="F282" s="132" t="s">
        <v>2819</v>
      </c>
      <c r="G282" s="132" t="s">
        <v>2820</v>
      </c>
      <c r="H282" s="132" t="s">
        <v>2821</v>
      </c>
      <c r="I282" s="132" t="s">
        <v>2822</v>
      </c>
      <c r="J282" s="132" t="s">
        <v>2823</v>
      </c>
      <c r="K282" s="132"/>
      <c r="L282" s="132"/>
      <c r="M282" s="132"/>
      <c r="N282" s="132"/>
      <c r="O282" s="132"/>
      <c r="P282" s="132"/>
      <c r="Q282" s="132"/>
      <c r="R282" s="132"/>
      <c r="S282" s="132"/>
      <c r="T282" s="132"/>
      <c r="V282" s="132"/>
      <c r="W282" s="132"/>
      <c r="X282" s="132"/>
      <c r="Y282" s="132"/>
      <c r="Z282" s="132"/>
      <c r="AA282" s="132"/>
      <c r="AB282" s="132"/>
      <c r="AC282" s="132"/>
      <c r="AD282" s="132"/>
      <c r="AE282" s="132"/>
      <c r="AF282" s="132"/>
      <c r="AG282" s="132"/>
      <c r="AH282" s="132"/>
      <c r="AI282" s="132"/>
      <c r="AJ282" s="132"/>
      <c r="AK282" s="132"/>
      <c r="AL282" s="132"/>
      <c r="AM282" s="132"/>
    </row>
    <row r="283" spans="1:39" ht="14.25" hidden="1" customHeight="1">
      <c r="A283" s="362">
        <v>2024</v>
      </c>
      <c r="B283" s="133">
        <v>113392</v>
      </c>
      <c r="C283" s="132" t="s">
        <v>2824</v>
      </c>
      <c r="D283" s="132" t="s">
        <v>2825</v>
      </c>
      <c r="E283" s="132" t="s">
        <v>2826</v>
      </c>
      <c r="F283" s="132" t="s">
        <v>2827</v>
      </c>
      <c r="G283" s="132" t="s">
        <v>2828</v>
      </c>
      <c r="H283" s="132" t="s">
        <v>2701</v>
      </c>
      <c r="I283" s="132" t="s">
        <v>2829</v>
      </c>
      <c r="J283" s="132" t="s">
        <v>2297</v>
      </c>
      <c r="K283" s="132"/>
      <c r="L283" s="132"/>
      <c r="M283" s="132"/>
      <c r="N283" s="132"/>
      <c r="O283" s="132"/>
      <c r="P283" s="132"/>
      <c r="Q283" s="132"/>
      <c r="R283" s="132"/>
      <c r="S283" s="132"/>
      <c r="T283" s="132"/>
      <c r="V283" s="132"/>
      <c r="W283" s="132"/>
      <c r="X283" s="132"/>
      <c r="Y283" s="132"/>
      <c r="Z283" s="132"/>
      <c r="AA283" s="132"/>
      <c r="AB283" s="132"/>
      <c r="AC283" s="132"/>
      <c r="AD283" s="132"/>
      <c r="AE283" s="132"/>
      <c r="AF283" s="132"/>
      <c r="AG283" s="132"/>
      <c r="AH283" s="132"/>
      <c r="AI283" s="132"/>
      <c r="AJ283" s="132"/>
      <c r="AK283" s="132"/>
      <c r="AL283" s="132"/>
      <c r="AM283" s="132"/>
    </row>
    <row r="284" spans="1:39" ht="14.25" hidden="1" customHeight="1">
      <c r="A284" s="362">
        <v>2024</v>
      </c>
      <c r="B284" s="133">
        <v>113478</v>
      </c>
      <c r="C284" s="132" t="s">
        <v>2830</v>
      </c>
      <c r="D284" s="132" t="s">
        <v>2831</v>
      </c>
      <c r="E284" s="132" t="s">
        <v>2832</v>
      </c>
      <c r="F284" s="132" t="s">
        <v>2833</v>
      </c>
      <c r="G284" s="132" t="s">
        <v>2834</v>
      </c>
      <c r="H284" s="132" t="s">
        <v>2835</v>
      </c>
      <c r="I284" s="132" t="s">
        <v>2836</v>
      </c>
      <c r="J284" s="132" t="s">
        <v>1960</v>
      </c>
      <c r="K284" s="132"/>
      <c r="L284" s="132"/>
      <c r="M284" s="132"/>
      <c r="N284" s="132"/>
      <c r="O284" s="132"/>
      <c r="P284" s="132"/>
      <c r="Q284" s="132"/>
      <c r="R284" s="132"/>
      <c r="S284" s="132"/>
      <c r="T284" s="132"/>
      <c r="V284" s="132"/>
      <c r="W284" s="132"/>
      <c r="X284" s="132"/>
      <c r="Y284" s="132"/>
      <c r="Z284" s="132"/>
      <c r="AA284" s="132"/>
      <c r="AB284" s="132"/>
      <c r="AC284" s="132"/>
      <c r="AD284" s="132"/>
      <c r="AE284" s="132"/>
      <c r="AF284" s="132"/>
      <c r="AG284" s="132"/>
      <c r="AH284" s="132"/>
      <c r="AI284" s="132"/>
      <c r="AJ284" s="132"/>
      <c r="AK284" s="132"/>
      <c r="AL284" s="132"/>
      <c r="AM284" s="132"/>
    </row>
    <row r="285" spans="1:39" ht="14.25" hidden="1" customHeight="1">
      <c r="A285" s="362">
        <v>2024</v>
      </c>
      <c r="B285" s="133">
        <v>113480</v>
      </c>
      <c r="C285" s="132" t="s">
        <v>2837</v>
      </c>
      <c r="D285" s="132" t="s">
        <v>2838</v>
      </c>
      <c r="E285" s="132" t="s">
        <v>2839</v>
      </c>
      <c r="F285" s="132" t="s">
        <v>2840</v>
      </c>
      <c r="G285" s="132" t="s">
        <v>2841</v>
      </c>
      <c r="H285" s="132" t="s">
        <v>2842</v>
      </c>
      <c r="I285" s="132" t="s">
        <v>1374</v>
      </c>
      <c r="J285" s="132"/>
      <c r="K285" s="132"/>
      <c r="L285" s="132"/>
      <c r="M285" s="132"/>
      <c r="N285" s="132"/>
      <c r="O285" s="132"/>
      <c r="P285" s="132"/>
      <c r="Q285" s="132"/>
      <c r="R285" s="132"/>
      <c r="S285" s="132"/>
      <c r="T285" s="132"/>
      <c r="V285" s="132"/>
      <c r="W285" s="132"/>
      <c r="X285" s="132"/>
      <c r="Y285" s="132"/>
      <c r="Z285" s="132"/>
      <c r="AA285" s="132"/>
      <c r="AB285" s="132"/>
      <c r="AC285" s="132"/>
      <c r="AD285" s="132"/>
      <c r="AE285" s="132"/>
      <c r="AF285" s="132"/>
      <c r="AG285" s="132"/>
      <c r="AH285" s="132"/>
      <c r="AI285" s="132"/>
      <c r="AJ285" s="132"/>
      <c r="AK285" s="132"/>
      <c r="AL285" s="132"/>
      <c r="AM285" s="132"/>
    </row>
    <row r="286" spans="1:39" ht="14.25" hidden="1" customHeight="1">
      <c r="A286" s="362">
        <v>2024</v>
      </c>
      <c r="B286" s="133">
        <v>113483</v>
      </c>
      <c r="C286" s="132" t="s">
        <v>2843</v>
      </c>
      <c r="D286" s="132" t="s">
        <v>2844</v>
      </c>
      <c r="E286" s="132" t="s">
        <v>2845</v>
      </c>
      <c r="F286" s="132" t="s">
        <v>2846</v>
      </c>
      <c r="G286" s="132" t="s">
        <v>2847</v>
      </c>
      <c r="H286" s="132" t="s">
        <v>2848</v>
      </c>
      <c r="I286" s="132" t="s">
        <v>2849</v>
      </c>
      <c r="J286" s="132" t="s">
        <v>1409</v>
      </c>
      <c r="K286" s="132"/>
      <c r="L286" s="132"/>
      <c r="M286" s="132"/>
      <c r="N286" s="132"/>
      <c r="O286" s="132"/>
      <c r="P286" s="132"/>
      <c r="Q286" s="132"/>
      <c r="R286" s="132"/>
      <c r="S286" s="132"/>
      <c r="T286" s="132"/>
      <c r="V286" s="132"/>
      <c r="W286" s="132"/>
      <c r="X286" s="132"/>
      <c r="Y286" s="132"/>
      <c r="Z286" s="132"/>
      <c r="AA286" s="132"/>
      <c r="AB286" s="132"/>
      <c r="AC286" s="132"/>
      <c r="AD286" s="132"/>
      <c r="AE286" s="132"/>
      <c r="AF286" s="132"/>
      <c r="AG286" s="132"/>
      <c r="AH286" s="132"/>
      <c r="AI286" s="132"/>
      <c r="AJ286" s="132"/>
      <c r="AK286" s="132"/>
      <c r="AL286" s="132"/>
      <c r="AM286" s="132"/>
    </row>
    <row r="287" spans="1:39" ht="14.25" hidden="1" customHeight="1">
      <c r="A287" s="362">
        <v>2024</v>
      </c>
      <c r="B287" s="133">
        <v>113486</v>
      </c>
      <c r="C287" s="132" t="s">
        <v>2850</v>
      </c>
      <c r="D287" s="132" t="s">
        <v>1412</v>
      </c>
      <c r="E287" s="132" t="s">
        <v>1413</v>
      </c>
      <c r="F287" s="132" t="s">
        <v>2851</v>
      </c>
      <c r="G287" s="132" t="s">
        <v>1415</v>
      </c>
      <c r="H287" s="132" t="s">
        <v>1416</v>
      </c>
      <c r="I287" s="132" t="s">
        <v>1417</v>
      </c>
      <c r="J287" s="132" t="s">
        <v>2852</v>
      </c>
      <c r="K287" s="132" t="s">
        <v>1419</v>
      </c>
      <c r="L287" s="132" t="s">
        <v>1420</v>
      </c>
      <c r="M287" s="132" t="s">
        <v>2853</v>
      </c>
      <c r="N287" s="132" t="s">
        <v>1422</v>
      </c>
      <c r="O287" s="132"/>
      <c r="P287" s="132"/>
      <c r="Q287" s="132"/>
      <c r="R287" s="132"/>
      <c r="S287" s="132"/>
      <c r="T287" s="132"/>
      <c r="V287" s="132"/>
      <c r="W287" s="132"/>
      <c r="X287" s="132"/>
      <c r="Y287" s="132"/>
      <c r="Z287" s="132"/>
      <c r="AA287" s="132"/>
      <c r="AB287" s="132"/>
      <c r="AC287" s="132"/>
      <c r="AD287" s="132"/>
      <c r="AE287" s="132"/>
      <c r="AF287" s="132"/>
      <c r="AG287" s="132"/>
      <c r="AH287" s="132"/>
      <c r="AI287" s="132"/>
      <c r="AJ287" s="132"/>
      <c r="AK287" s="132"/>
      <c r="AL287" s="132"/>
      <c r="AM287" s="132"/>
    </row>
    <row r="288" spans="1:39" ht="14.25" hidden="1" customHeight="1">
      <c r="A288" s="362">
        <v>2024</v>
      </c>
      <c r="B288" s="133">
        <v>113486</v>
      </c>
      <c r="C288" s="132" t="s">
        <v>2854</v>
      </c>
      <c r="D288" s="132" t="s">
        <v>2855</v>
      </c>
      <c r="E288" s="132" t="s">
        <v>2856</v>
      </c>
      <c r="F288" s="132" t="s">
        <v>2857</v>
      </c>
      <c r="G288" s="132" t="s">
        <v>2858</v>
      </c>
      <c r="H288" s="132" t="s">
        <v>2859</v>
      </c>
      <c r="I288" s="132" t="s">
        <v>2860</v>
      </c>
      <c r="J288" s="132" t="s">
        <v>2861</v>
      </c>
      <c r="K288" s="132" t="s">
        <v>2862</v>
      </c>
      <c r="L288" s="132" t="s">
        <v>2863</v>
      </c>
      <c r="M288" s="132" t="s">
        <v>1421</v>
      </c>
      <c r="N288" s="132" t="s">
        <v>1422</v>
      </c>
      <c r="O288" s="132"/>
      <c r="P288" s="132"/>
      <c r="Q288" s="132"/>
      <c r="R288" s="132"/>
      <c r="S288" s="132"/>
      <c r="T288" s="132"/>
      <c r="V288" s="132"/>
      <c r="W288" s="132"/>
      <c r="X288" s="132"/>
      <c r="Y288" s="132"/>
      <c r="Z288" s="132"/>
      <c r="AA288" s="132"/>
      <c r="AB288" s="132"/>
      <c r="AC288" s="132"/>
      <c r="AD288" s="132"/>
      <c r="AE288" s="132"/>
      <c r="AF288" s="132"/>
      <c r="AG288" s="132"/>
      <c r="AH288" s="132"/>
      <c r="AI288" s="132"/>
      <c r="AJ288" s="132"/>
      <c r="AK288" s="132"/>
      <c r="AL288" s="132"/>
      <c r="AM288" s="132"/>
    </row>
    <row r="289" spans="1:39" ht="14.25" hidden="1" customHeight="1">
      <c r="A289" s="362">
        <v>2024</v>
      </c>
      <c r="B289" s="133">
        <v>113657</v>
      </c>
      <c r="C289" s="132" t="s">
        <v>2824</v>
      </c>
      <c r="D289" s="132" t="s">
        <v>2825</v>
      </c>
      <c r="E289" s="132" t="s">
        <v>2826</v>
      </c>
      <c r="F289" s="132" t="s">
        <v>2864</v>
      </c>
      <c r="G289" s="132" t="s">
        <v>2828</v>
      </c>
      <c r="H289" s="132" t="s">
        <v>2701</v>
      </c>
      <c r="I289" s="132" t="s">
        <v>1891</v>
      </c>
      <c r="J289" s="132"/>
      <c r="K289" s="132"/>
      <c r="L289" s="132"/>
      <c r="M289" s="132"/>
      <c r="N289" s="132"/>
      <c r="O289" s="132"/>
      <c r="P289" s="132"/>
      <c r="Q289" s="132"/>
      <c r="R289" s="132"/>
      <c r="S289" s="132"/>
      <c r="T289" s="132"/>
      <c r="V289" s="132"/>
      <c r="W289" s="132"/>
      <c r="X289" s="132"/>
      <c r="Y289" s="132"/>
      <c r="Z289" s="132"/>
      <c r="AA289" s="132"/>
      <c r="AB289" s="132"/>
      <c r="AC289" s="132"/>
      <c r="AD289" s="132"/>
      <c r="AE289" s="132"/>
      <c r="AF289" s="132"/>
      <c r="AG289" s="132"/>
      <c r="AH289" s="132"/>
      <c r="AI289" s="132"/>
      <c r="AJ289" s="132"/>
      <c r="AK289" s="132"/>
      <c r="AL289" s="132"/>
      <c r="AM289" s="132"/>
    </row>
    <row r="290" spans="1:39" ht="14.25" hidden="1" customHeight="1">
      <c r="A290" s="362">
        <v>2024</v>
      </c>
      <c r="B290" s="133">
        <v>113663</v>
      </c>
      <c r="C290" s="132" t="s">
        <v>2865</v>
      </c>
      <c r="D290" s="132" t="s">
        <v>2866</v>
      </c>
      <c r="E290" s="132" t="s">
        <v>2867</v>
      </c>
      <c r="F290" s="132" t="s">
        <v>2868</v>
      </c>
      <c r="G290" s="132" t="s">
        <v>2869</v>
      </c>
      <c r="H290" s="132" t="s">
        <v>2870</v>
      </c>
      <c r="I290" s="132" t="s">
        <v>2871</v>
      </c>
      <c r="J290" s="132" t="s">
        <v>2872</v>
      </c>
      <c r="K290" s="132" t="s">
        <v>2873</v>
      </c>
      <c r="L290" s="132" t="s">
        <v>2874</v>
      </c>
      <c r="M290" s="132" t="s">
        <v>2875</v>
      </c>
      <c r="N290" s="132" t="s">
        <v>2876</v>
      </c>
      <c r="O290" s="132"/>
      <c r="P290" s="132"/>
      <c r="Q290" s="132"/>
      <c r="R290" s="132"/>
      <c r="S290" s="132"/>
      <c r="T290" s="132"/>
      <c r="V290" s="132"/>
      <c r="W290" s="132"/>
      <c r="X290" s="132"/>
      <c r="Y290" s="132"/>
      <c r="Z290" s="132"/>
      <c r="AA290" s="132"/>
      <c r="AB290" s="132"/>
      <c r="AC290" s="132"/>
      <c r="AD290" s="132"/>
      <c r="AE290" s="132"/>
      <c r="AF290" s="132"/>
      <c r="AG290" s="132"/>
      <c r="AH290" s="132"/>
      <c r="AI290" s="132"/>
      <c r="AJ290" s="132"/>
      <c r="AK290" s="132"/>
      <c r="AL290" s="132"/>
      <c r="AM290" s="132"/>
    </row>
    <row r="291" spans="1:39" ht="14.25" hidden="1" customHeight="1">
      <c r="A291" s="362">
        <v>2024</v>
      </c>
      <c r="B291" s="133">
        <v>113667</v>
      </c>
      <c r="C291" s="132" t="s">
        <v>1604</v>
      </c>
      <c r="D291" s="132" t="s">
        <v>1605</v>
      </c>
      <c r="E291" s="132" t="s">
        <v>1606</v>
      </c>
      <c r="F291" s="132" t="s">
        <v>1607</v>
      </c>
      <c r="G291" s="132" t="s">
        <v>1608</v>
      </c>
      <c r="H291" s="132" t="s">
        <v>1609</v>
      </c>
      <c r="I291" s="132" t="s">
        <v>1610</v>
      </c>
      <c r="J291" s="132" t="s">
        <v>1611</v>
      </c>
      <c r="K291" s="132" t="s">
        <v>1612</v>
      </c>
      <c r="L291" s="132" t="s">
        <v>1613</v>
      </c>
      <c r="M291" s="132" t="s">
        <v>1614</v>
      </c>
      <c r="N291" s="132" t="s">
        <v>1615</v>
      </c>
      <c r="O291" s="132"/>
      <c r="P291" s="132"/>
      <c r="Q291" s="132"/>
      <c r="R291" s="132"/>
      <c r="S291" s="132"/>
      <c r="T291" s="132"/>
      <c r="V291" s="132"/>
      <c r="W291" s="132"/>
      <c r="X291" s="132"/>
      <c r="Y291" s="132"/>
      <c r="Z291" s="132"/>
      <c r="AA291" s="132"/>
      <c r="AB291" s="132"/>
      <c r="AC291" s="132"/>
      <c r="AD291" s="132"/>
      <c r="AE291" s="132"/>
      <c r="AF291" s="132"/>
      <c r="AG291" s="132"/>
      <c r="AH291" s="132"/>
      <c r="AI291" s="132"/>
      <c r="AJ291" s="132"/>
      <c r="AK291" s="132"/>
      <c r="AL291" s="132"/>
      <c r="AM291" s="132"/>
    </row>
    <row r="292" spans="1:39" ht="14.25" hidden="1" customHeight="1">
      <c r="A292" s="362">
        <v>2024</v>
      </c>
      <c r="B292" s="133">
        <v>113674</v>
      </c>
      <c r="C292" s="132" t="s">
        <v>2877</v>
      </c>
      <c r="D292" s="132" t="s">
        <v>2878</v>
      </c>
      <c r="E292" s="132" t="s">
        <v>2879</v>
      </c>
      <c r="F292" s="132" t="s">
        <v>2880</v>
      </c>
      <c r="G292" s="132" t="s">
        <v>2881</v>
      </c>
      <c r="H292" s="132" t="s">
        <v>2882</v>
      </c>
      <c r="I292" s="132" t="s">
        <v>2883</v>
      </c>
      <c r="J292" s="132" t="s">
        <v>2884</v>
      </c>
      <c r="K292" s="132" t="s">
        <v>2885</v>
      </c>
      <c r="L292" s="132" t="s">
        <v>2886</v>
      </c>
      <c r="M292" s="132"/>
      <c r="N292" s="132"/>
      <c r="O292" s="132"/>
      <c r="P292" s="132"/>
      <c r="Q292" s="132"/>
      <c r="R292" s="132"/>
      <c r="S292" s="132"/>
      <c r="T292" s="132"/>
      <c r="V292" s="132"/>
      <c r="W292" s="132"/>
      <c r="X292" s="132"/>
      <c r="Y292" s="132"/>
      <c r="Z292" s="132"/>
      <c r="AA292" s="132"/>
      <c r="AB292" s="132"/>
      <c r="AC292" s="132"/>
      <c r="AD292" s="132"/>
      <c r="AE292" s="132"/>
      <c r="AF292" s="132"/>
      <c r="AG292" s="132"/>
      <c r="AH292" s="132"/>
      <c r="AI292" s="132"/>
      <c r="AJ292" s="132"/>
      <c r="AK292" s="132"/>
      <c r="AL292" s="132"/>
      <c r="AM292" s="132"/>
    </row>
    <row r="293" spans="1:39" ht="14.25" hidden="1" customHeight="1">
      <c r="A293" s="362">
        <v>2024</v>
      </c>
      <c r="B293" s="133">
        <v>113696</v>
      </c>
      <c r="C293" s="132" t="s">
        <v>2887</v>
      </c>
      <c r="D293" s="132" t="s">
        <v>2888</v>
      </c>
      <c r="E293" s="132" t="s">
        <v>2889</v>
      </c>
      <c r="F293" s="132" t="s">
        <v>2890</v>
      </c>
      <c r="G293" s="132" t="s">
        <v>2891</v>
      </c>
      <c r="H293" s="132" t="s">
        <v>2892</v>
      </c>
      <c r="I293" s="132" t="s">
        <v>2893</v>
      </c>
      <c r="J293" s="132" t="s">
        <v>2894</v>
      </c>
      <c r="K293" s="132" t="s">
        <v>2895</v>
      </c>
      <c r="L293" s="132" t="s">
        <v>2896</v>
      </c>
      <c r="M293" s="132" t="s">
        <v>2897</v>
      </c>
      <c r="N293" s="132" t="s">
        <v>2898</v>
      </c>
      <c r="O293" s="132" t="s">
        <v>2899</v>
      </c>
      <c r="P293" s="132"/>
      <c r="Q293" s="132"/>
      <c r="R293" s="132"/>
      <c r="S293" s="132"/>
      <c r="T293" s="132"/>
      <c r="V293" s="132"/>
      <c r="W293" s="132"/>
      <c r="X293" s="132"/>
      <c r="Y293" s="132"/>
      <c r="Z293" s="132"/>
      <c r="AA293" s="132"/>
      <c r="AB293" s="132"/>
      <c r="AC293" s="132"/>
      <c r="AD293" s="132"/>
      <c r="AE293" s="132"/>
      <c r="AF293" s="132"/>
      <c r="AG293" s="132"/>
      <c r="AH293" s="132"/>
      <c r="AI293" s="132"/>
      <c r="AJ293" s="132"/>
      <c r="AK293" s="132"/>
      <c r="AL293" s="132"/>
      <c r="AM293" s="132"/>
    </row>
    <row r="294" spans="1:39" ht="14.25" hidden="1" customHeight="1">
      <c r="A294" s="362">
        <v>2024</v>
      </c>
      <c r="B294" s="133">
        <v>113714</v>
      </c>
      <c r="C294" s="132" t="s">
        <v>2900</v>
      </c>
      <c r="D294" s="132" t="s">
        <v>2901</v>
      </c>
      <c r="E294" s="132" t="s">
        <v>2902</v>
      </c>
      <c r="F294" s="132" t="s">
        <v>2903</v>
      </c>
      <c r="G294" s="132" t="s">
        <v>2904</v>
      </c>
      <c r="H294" s="132" t="s">
        <v>2905</v>
      </c>
      <c r="I294" s="132" t="s">
        <v>2906</v>
      </c>
      <c r="J294" s="132" t="s">
        <v>2907</v>
      </c>
      <c r="K294" s="132" t="s">
        <v>2908</v>
      </c>
      <c r="L294" s="132"/>
      <c r="M294" s="132"/>
      <c r="N294" s="132"/>
      <c r="O294" s="132"/>
      <c r="P294" s="132"/>
      <c r="Q294" s="132"/>
      <c r="R294" s="132"/>
      <c r="S294" s="132"/>
      <c r="T294" s="132"/>
      <c r="V294" s="132"/>
      <c r="W294" s="132"/>
      <c r="X294" s="132"/>
      <c r="Y294" s="132"/>
      <c r="Z294" s="132"/>
      <c r="AA294" s="132"/>
      <c r="AB294" s="132"/>
      <c r="AC294" s="132"/>
      <c r="AD294" s="132"/>
      <c r="AE294" s="132"/>
      <c r="AF294" s="132"/>
      <c r="AG294" s="132"/>
      <c r="AH294" s="132"/>
      <c r="AI294" s="132"/>
      <c r="AJ294" s="132"/>
      <c r="AK294" s="132"/>
      <c r="AL294" s="132"/>
      <c r="AM294" s="132"/>
    </row>
    <row r="295" spans="1:39" ht="14.25" hidden="1" customHeight="1">
      <c r="A295" s="362">
        <v>2024</v>
      </c>
      <c r="B295" s="133">
        <v>113764</v>
      </c>
      <c r="C295" s="132" t="s">
        <v>2519</v>
      </c>
      <c r="D295" s="132" t="s">
        <v>2520</v>
      </c>
      <c r="E295" s="132" t="s">
        <v>1788</v>
      </c>
      <c r="F295" s="132" t="s">
        <v>2522</v>
      </c>
      <c r="G295" s="132" t="s">
        <v>2523</v>
      </c>
      <c r="H295" s="132" t="s">
        <v>1819</v>
      </c>
      <c r="I295" s="132" t="s">
        <v>2525</v>
      </c>
      <c r="J295" s="132" t="s">
        <v>2526</v>
      </c>
      <c r="K295" s="132" t="s">
        <v>2527</v>
      </c>
      <c r="L295" s="132" t="s">
        <v>2528</v>
      </c>
      <c r="M295" s="132" t="s">
        <v>2529</v>
      </c>
      <c r="N295" s="132" t="s">
        <v>2909</v>
      </c>
      <c r="O295" s="132"/>
      <c r="P295" s="132"/>
      <c r="Q295" s="132"/>
      <c r="R295" s="132"/>
      <c r="S295" s="132"/>
      <c r="T295" s="132"/>
      <c r="V295" s="132"/>
      <c r="W295" s="132"/>
      <c r="X295" s="132"/>
      <c r="Y295" s="132"/>
      <c r="Z295" s="132"/>
      <c r="AA295" s="132"/>
      <c r="AB295" s="132"/>
      <c r="AC295" s="132"/>
      <c r="AD295" s="132"/>
      <c r="AE295" s="132"/>
      <c r="AF295" s="132"/>
      <c r="AG295" s="132"/>
      <c r="AH295" s="132"/>
      <c r="AI295" s="132"/>
      <c r="AJ295" s="132"/>
      <c r="AK295" s="132"/>
      <c r="AL295" s="132"/>
      <c r="AM295" s="132"/>
    </row>
    <row r="296" spans="1:39" ht="14.25" hidden="1" customHeight="1">
      <c r="A296" s="362">
        <v>2024</v>
      </c>
      <c r="B296" s="133">
        <v>113786</v>
      </c>
      <c r="C296" s="132" t="s">
        <v>1849</v>
      </c>
      <c r="D296" s="132" t="s">
        <v>2910</v>
      </c>
      <c r="E296" s="132" t="s">
        <v>2911</v>
      </c>
      <c r="F296" s="132" t="s">
        <v>2912</v>
      </c>
      <c r="G296" s="132" t="s">
        <v>2913</v>
      </c>
      <c r="H296" s="132" t="s">
        <v>2914</v>
      </c>
      <c r="I296" s="132" t="s">
        <v>2915</v>
      </c>
      <c r="J296" s="132" t="s">
        <v>2916</v>
      </c>
      <c r="K296" s="132" t="s">
        <v>1806</v>
      </c>
      <c r="L296" s="132"/>
      <c r="M296" s="132"/>
      <c r="N296" s="132"/>
      <c r="O296" s="132"/>
      <c r="P296" s="132"/>
      <c r="Q296" s="132"/>
      <c r="R296" s="132"/>
      <c r="S296" s="132"/>
      <c r="T296" s="132"/>
      <c r="V296" s="132"/>
      <c r="W296" s="132"/>
      <c r="X296" s="132"/>
      <c r="Y296" s="132"/>
      <c r="Z296" s="132"/>
      <c r="AA296" s="132"/>
      <c r="AB296" s="132"/>
      <c r="AC296" s="132"/>
      <c r="AD296" s="132"/>
      <c r="AE296" s="132"/>
      <c r="AF296" s="132"/>
      <c r="AG296" s="132"/>
      <c r="AH296" s="132"/>
      <c r="AI296" s="132"/>
      <c r="AJ296" s="132"/>
      <c r="AK296" s="132"/>
      <c r="AL296" s="132"/>
      <c r="AM296" s="132"/>
    </row>
    <row r="297" spans="1:39" ht="14.25" hidden="1" customHeight="1">
      <c r="A297" s="362">
        <v>2024</v>
      </c>
      <c r="B297" s="133">
        <v>113787</v>
      </c>
      <c r="C297" s="132" t="s">
        <v>2917</v>
      </c>
      <c r="D297" s="132" t="s">
        <v>2918</v>
      </c>
      <c r="E297" s="132" t="s">
        <v>2919</v>
      </c>
      <c r="F297" s="132" t="s">
        <v>2920</v>
      </c>
      <c r="G297" s="132" t="s">
        <v>2921</v>
      </c>
      <c r="H297" s="132" t="s">
        <v>2922</v>
      </c>
      <c r="I297" s="132" t="s">
        <v>2923</v>
      </c>
      <c r="J297" s="132" t="s">
        <v>2924</v>
      </c>
      <c r="K297" s="132" t="s">
        <v>2925</v>
      </c>
      <c r="L297" s="132" t="s">
        <v>2926</v>
      </c>
      <c r="M297" s="132" t="s">
        <v>2210</v>
      </c>
      <c r="N297" s="132"/>
      <c r="O297" s="132"/>
      <c r="P297" s="132"/>
      <c r="Q297" s="132"/>
      <c r="R297" s="132"/>
      <c r="S297" s="132"/>
      <c r="T297" s="132"/>
      <c r="V297" s="132"/>
      <c r="W297" s="132"/>
      <c r="X297" s="132"/>
      <c r="Y297" s="132"/>
      <c r="Z297" s="132"/>
      <c r="AA297" s="132"/>
      <c r="AB297" s="132"/>
      <c r="AC297" s="132"/>
      <c r="AD297" s="132"/>
      <c r="AE297" s="132"/>
      <c r="AF297" s="132"/>
      <c r="AG297" s="132"/>
      <c r="AH297" s="132"/>
      <c r="AI297" s="132"/>
      <c r="AJ297" s="132"/>
      <c r="AK297" s="132"/>
      <c r="AL297" s="132"/>
      <c r="AM297" s="132"/>
    </row>
    <row r="298" spans="1:39" ht="14.25" hidden="1" customHeight="1">
      <c r="A298" s="362">
        <v>2024</v>
      </c>
      <c r="B298" s="133">
        <v>113792</v>
      </c>
      <c r="C298" s="132" t="s">
        <v>2865</v>
      </c>
      <c r="D298" s="132" t="s">
        <v>2866</v>
      </c>
      <c r="E298" s="132" t="s">
        <v>2867</v>
      </c>
      <c r="F298" s="132" t="s">
        <v>2868</v>
      </c>
      <c r="G298" s="132" t="s">
        <v>2869</v>
      </c>
      <c r="H298" s="132" t="s">
        <v>2870</v>
      </c>
      <c r="I298" s="132" t="s">
        <v>2871</v>
      </c>
      <c r="J298" s="132" t="s">
        <v>2872</v>
      </c>
      <c r="K298" s="132" t="s">
        <v>2873</v>
      </c>
      <c r="L298" s="132" t="s">
        <v>2874</v>
      </c>
      <c r="M298" s="132" t="s">
        <v>2875</v>
      </c>
      <c r="N298" s="132" t="s">
        <v>2876</v>
      </c>
      <c r="O298" s="132"/>
      <c r="P298" s="132"/>
      <c r="Q298" s="132"/>
      <c r="R298" s="132"/>
      <c r="S298" s="132"/>
      <c r="T298" s="132"/>
      <c r="V298" s="132"/>
      <c r="W298" s="132"/>
      <c r="X298" s="132"/>
      <c r="Y298" s="132"/>
      <c r="Z298" s="132"/>
      <c r="AA298" s="132"/>
      <c r="AB298" s="132"/>
      <c r="AC298" s="132"/>
      <c r="AD298" s="132"/>
      <c r="AE298" s="132"/>
      <c r="AF298" s="132"/>
      <c r="AG298" s="132"/>
      <c r="AH298" s="132"/>
      <c r="AI298" s="132"/>
      <c r="AJ298" s="132"/>
      <c r="AK298" s="132"/>
      <c r="AL298" s="132"/>
      <c r="AM298" s="132"/>
    </row>
    <row r="299" spans="1:39" ht="14.25" hidden="1" customHeight="1">
      <c r="A299" s="362">
        <v>2024</v>
      </c>
      <c r="B299" s="133">
        <v>113796</v>
      </c>
      <c r="C299" s="132" t="s">
        <v>2530</v>
      </c>
      <c r="D299" s="132" t="s">
        <v>2927</v>
      </c>
      <c r="E299" s="132" t="s">
        <v>2928</v>
      </c>
      <c r="F299" s="132" t="s">
        <v>2929</v>
      </c>
      <c r="G299" s="132" t="s">
        <v>2930</v>
      </c>
      <c r="H299" s="132" t="s">
        <v>2669</v>
      </c>
      <c r="I299" s="132" t="s">
        <v>2931</v>
      </c>
      <c r="J299" s="132" t="s">
        <v>2932</v>
      </c>
      <c r="K299" s="132" t="s">
        <v>2933</v>
      </c>
      <c r="L299" s="132" t="s">
        <v>2349</v>
      </c>
      <c r="M299" s="132"/>
      <c r="N299" s="132"/>
      <c r="O299" s="132"/>
      <c r="P299" s="132"/>
      <c r="Q299" s="132"/>
      <c r="R299" s="132"/>
      <c r="S299" s="132"/>
      <c r="T299" s="132"/>
      <c r="V299" s="132"/>
      <c r="W299" s="132"/>
      <c r="X299" s="132"/>
      <c r="Y299" s="132"/>
      <c r="Z299" s="132"/>
      <c r="AA299" s="132"/>
      <c r="AB299" s="132"/>
      <c r="AC299" s="132"/>
      <c r="AD299" s="132"/>
      <c r="AE299" s="132"/>
      <c r="AF299" s="132"/>
      <c r="AG299" s="132"/>
      <c r="AH299" s="132"/>
      <c r="AI299" s="132"/>
      <c r="AJ299" s="132"/>
      <c r="AK299" s="132"/>
      <c r="AL299" s="132"/>
      <c r="AM299" s="132"/>
    </row>
    <row r="300" spans="1:39" ht="14.25" hidden="1" customHeight="1">
      <c r="A300" s="362">
        <v>2024</v>
      </c>
      <c r="B300" s="133">
        <v>113797</v>
      </c>
      <c r="C300" s="132" t="s">
        <v>2934</v>
      </c>
      <c r="D300" s="132" t="s">
        <v>2935</v>
      </c>
      <c r="E300" s="132" t="s">
        <v>2936</v>
      </c>
      <c r="F300" s="132" t="s">
        <v>2937</v>
      </c>
      <c r="G300" s="132" t="s">
        <v>2938</v>
      </c>
      <c r="H300" s="132" t="s">
        <v>2060</v>
      </c>
      <c r="I300" s="132"/>
      <c r="J300" s="132"/>
      <c r="K300" s="132"/>
      <c r="L300" s="132"/>
      <c r="M300" s="132"/>
      <c r="N300" s="132"/>
      <c r="O300" s="132"/>
      <c r="P300" s="132"/>
      <c r="Q300" s="132"/>
      <c r="R300" s="132"/>
      <c r="S300" s="132"/>
      <c r="T300" s="132"/>
      <c r="V300" s="132"/>
      <c r="W300" s="132"/>
      <c r="X300" s="132"/>
      <c r="Y300" s="132"/>
      <c r="Z300" s="132"/>
      <c r="AA300" s="132"/>
      <c r="AB300" s="132"/>
      <c r="AC300" s="132"/>
      <c r="AD300" s="132"/>
      <c r="AE300" s="132"/>
      <c r="AF300" s="132"/>
      <c r="AG300" s="132"/>
      <c r="AH300" s="132"/>
      <c r="AI300" s="132"/>
      <c r="AJ300" s="132"/>
      <c r="AK300" s="132"/>
      <c r="AL300" s="132"/>
      <c r="AM300" s="132"/>
    </row>
    <row r="301" spans="1:39" ht="14.25" hidden="1" customHeight="1">
      <c r="A301" s="362">
        <v>2024</v>
      </c>
      <c r="B301" s="133">
        <v>113883</v>
      </c>
      <c r="C301" s="132" t="s">
        <v>2939</v>
      </c>
      <c r="D301" s="132" t="s">
        <v>2940</v>
      </c>
      <c r="E301" s="132" t="s">
        <v>2941</v>
      </c>
      <c r="F301" s="132" t="s">
        <v>2942</v>
      </c>
      <c r="G301" s="132" t="s">
        <v>2943</v>
      </c>
      <c r="H301" s="132" t="s">
        <v>2944</v>
      </c>
      <c r="I301" s="132" t="s">
        <v>2945</v>
      </c>
      <c r="J301" s="132" t="s">
        <v>2946</v>
      </c>
      <c r="K301" s="132" t="s">
        <v>2947</v>
      </c>
      <c r="L301" s="132" t="s">
        <v>2948</v>
      </c>
      <c r="M301" s="132"/>
      <c r="N301" s="132"/>
      <c r="O301" s="132"/>
      <c r="P301" s="132"/>
      <c r="Q301" s="132"/>
      <c r="R301" s="132"/>
      <c r="S301" s="132"/>
      <c r="T301" s="132"/>
      <c r="V301" s="132"/>
      <c r="W301" s="132"/>
      <c r="X301" s="132"/>
      <c r="Y301" s="132"/>
      <c r="Z301" s="132"/>
      <c r="AA301" s="132"/>
      <c r="AB301" s="132"/>
      <c r="AC301" s="132"/>
      <c r="AD301" s="132"/>
      <c r="AE301" s="132"/>
      <c r="AF301" s="132"/>
      <c r="AG301" s="132"/>
      <c r="AH301" s="132"/>
      <c r="AI301" s="132"/>
      <c r="AJ301" s="132"/>
      <c r="AK301" s="132"/>
      <c r="AL301" s="132"/>
      <c r="AM301" s="132"/>
    </row>
    <row r="302" spans="1:39" ht="14.25" hidden="1" customHeight="1">
      <c r="A302" s="362">
        <v>2024</v>
      </c>
      <c r="B302" s="133">
        <v>113884</v>
      </c>
      <c r="C302" s="132" t="s">
        <v>2949</v>
      </c>
      <c r="D302" s="132" t="s">
        <v>2950</v>
      </c>
      <c r="E302" s="132" t="s">
        <v>2951</v>
      </c>
      <c r="F302" s="132" t="s">
        <v>2952</v>
      </c>
      <c r="G302" s="132" t="s">
        <v>2953</v>
      </c>
      <c r="H302" s="132" t="s">
        <v>2954</v>
      </c>
      <c r="I302" s="132" t="s">
        <v>2955</v>
      </c>
      <c r="J302" s="132" t="s">
        <v>2956</v>
      </c>
      <c r="K302" s="132" t="s">
        <v>2957</v>
      </c>
      <c r="L302" s="132" t="s">
        <v>2958</v>
      </c>
      <c r="M302" s="132" t="s">
        <v>2959</v>
      </c>
      <c r="N302" s="132"/>
      <c r="O302" s="132"/>
      <c r="P302" s="132"/>
      <c r="Q302" s="132"/>
      <c r="R302" s="132"/>
      <c r="S302" s="132"/>
      <c r="T302" s="132"/>
      <c r="V302" s="132"/>
      <c r="W302" s="132"/>
      <c r="X302" s="132"/>
      <c r="Y302" s="132"/>
      <c r="Z302" s="132"/>
      <c r="AA302" s="132"/>
      <c r="AB302" s="132"/>
      <c r="AC302" s="132"/>
      <c r="AD302" s="132"/>
      <c r="AE302" s="132"/>
      <c r="AF302" s="132"/>
      <c r="AG302" s="132"/>
      <c r="AH302" s="132"/>
      <c r="AI302" s="132"/>
      <c r="AJ302" s="132"/>
      <c r="AK302" s="132"/>
      <c r="AL302" s="132"/>
      <c r="AM302" s="132"/>
    </row>
    <row r="303" spans="1:39" ht="14.25" hidden="1" customHeight="1">
      <c r="A303" s="362">
        <v>2024</v>
      </c>
      <c r="B303" s="133">
        <v>113946</v>
      </c>
      <c r="C303" s="132" t="s">
        <v>2664</v>
      </c>
      <c r="D303" s="132" t="s">
        <v>2665</v>
      </c>
      <c r="E303" s="132" t="s">
        <v>2666</v>
      </c>
      <c r="F303" s="132" t="s">
        <v>2667</v>
      </c>
      <c r="G303" s="132" t="s">
        <v>2668</v>
      </c>
      <c r="H303" s="132" t="s">
        <v>2669</v>
      </c>
      <c r="I303" s="132" t="s">
        <v>2585</v>
      </c>
      <c r="J303" s="132" t="s">
        <v>1642</v>
      </c>
      <c r="K303" s="132"/>
      <c r="L303" s="132"/>
      <c r="M303" s="132"/>
      <c r="N303" s="132"/>
      <c r="O303" s="132"/>
      <c r="P303" s="132"/>
      <c r="Q303" s="132"/>
      <c r="R303" s="132"/>
      <c r="S303" s="132"/>
      <c r="T303" s="132"/>
      <c r="V303" s="132"/>
      <c r="W303" s="132"/>
      <c r="X303" s="132"/>
      <c r="Y303" s="132"/>
      <c r="Z303" s="132"/>
      <c r="AA303" s="132"/>
      <c r="AB303" s="132"/>
      <c r="AC303" s="132"/>
      <c r="AD303" s="132"/>
      <c r="AE303" s="132"/>
      <c r="AF303" s="132"/>
      <c r="AG303" s="132"/>
      <c r="AH303" s="132"/>
      <c r="AI303" s="132"/>
      <c r="AJ303" s="132"/>
      <c r="AK303" s="132"/>
      <c r="AL303" s="132"/>
      <c r="AM303" s="132"/>
    </row>
    <row r="304" spans="1:39" ht="14.25" hidden="1" customHeight="1">
      <c r="A304" s="362">
        <v>2024</v>
      </c>
      <c r="B304" s="133">
        <v>114245</v>
      </c>
      <c r="C304" s="132" t="s">
        <v>2960</v>
      </c>
      <c r="D304" s="132" t="s">
        <v>2961</v>
      </c>
      <c r="E304" s="132" t="s">
        <v>2962</v>
      </c>
      <c r="F304" s="132" t="s">
        <v>2963</v>
      </c>
      <c r="G304" s="132" t="s">
        <v>2964</v>
      </c>
      <c r="H304" s="132" t="s">
        <v>2965</v>
      </c>
      <c r="I304" s="132" t="s">
        <v>2966</v>
      </c>
      <c r="J304" s="132"/>
      <c r="K304" s="132"/>
      <c r="L304" s="132"/>
      <c r="M304" s="132"/>
      <c r="N304" s="132"/>
      <c r="O304" s="132"/>
      <c r="P304" s="132"/>
      <c r="Q304" s="132"/>
      <c r="R304" s="132"/>
      <c r="S304" s="132"/>
      <c r="T304" s="132"/>
      <c r="V304" s="132"/>
      <c r="W304" s="132"/>
      <c r="X304" s="132"/>
      <c r="Y304" s="132"/>
      <c r="Z304" s="132"/>
      <c r="AA304" s="132"/>
      <c r="AB304" s="132"/>
      <c r="AC304" s="132"/>
      <c r="AD304" s="132"/>
      <c r="AE304" s="132"/>
      <c r="AF304" s="132"/>
      <c r="AG304" s="132"/>
      <c r="AH304" s="132"/>
      <c r="AI304" s="132"/>
      <c r="AJ304" s="132"/>
      <c r="AK304" s="132"/>
      <c r="AL304" s="132"/>
      <c r="AM304" s="132"/>
    </row>
    <row r="305" spans="1:39" ht="14.25" hidden="1" customHeight="1">
      <c r="A305" s="362">
        <v>2024</v>
      </c>
      <c r="B305" s="133">
        <v>114249</v>
      </c>
      <c r="C305" s="132" t="s">
        <v>2967</v>
      </c>
      <c r="D305" s="132" t="s">
        <v>2968</v>
      </c>
      <c r="E305" s="132" t="s">
        <v>2969</v>
      </c>
      <c r="F305" s="132" t="s">
        <v>2970</v>
      </c>
      <c r="G305" s="132" t="s">
        <v>2971</v>
      </c>
      <c r="H305" s="132" t="s">
        <v>2972</v>
      </c>
      <c r="I305" s="132" t="s">
        <v>2973</v>
      </c>
      <c r="J305" s="132" t="s">
        <v>2974</v>
      </c>
      <c r="K305" s="132" t="s">
        <v>2975</v>
      </c>
      <c r="L305" s="132" t="s">
        <v>2976</v>
      </c>
      <c r="M305" s="132" t="s">
        <v>2977</v>
      </c>
      <c r="N305" s="132" t="s">
        <v>2978</v>
      </c>
      <c r="O305" s="132"/>
      <c r="P305" s="132"/>
      <c r="Q305" s="132"/>
      <c r="R305" s="132"/>
      <c r="S305" s="132"/>
      <c r="T305" s="132"/>
      <c r="V305" s="132"/>
      <c r="W305" s="132"/>
      <c r="X305" s="132"/>
      <c r="Y305" s="132"/>
      <c r="Z305" s="132"/>
      <c r="AA305" s="132"/>
      <c r="AB305" s="132"/>
      <c r="AC305" s="132"/>
      <c r="AD305" s="132"/>
      <c r="AE305" s="132"/>
      <c r="AF305" s="132"/>
      <c r="AG305" s="132"/>
      <c r="AH305" s="132"/>
      <c r="AI305" s="132"/>
      <c r="AJ305" s="132"/>
      <c r="AK305" s="132"/>
      <c r="AL305" s="132"/>
      <c r="AM305" s="132"/>
    </row>
    <row r="306" spans="1:39" ht="14.25" hidden="1" customHeight="1">
      <c r="A306" s="362">
        <v>2024</v>
      </c>
      <c r="B306" s="133">
        <v>114250</v>
      </c>
      <c r="C306" s="132" t="s">
        <v>2530</v>
      </c>
      <c r="D306" s="132" t="s">
        <v>2979</v>
      </c>
      <c r="E306" s="132" t="s">
        <v>2980</v>
      </c>
      <c r="F306" s="132" t="s">
        <v>2981</v>
      </c>
      <c r="G306" s="132" t="s">
        <v>2982</v>
      </c>
      <c r="H306" s="132" t="s">
        <v>2983</v>
      </c>
      <c r="I306" s="132" t="s">
        <v>2984</v>
      </c>
      <c r="J306" s="132" t="s">
        <v>2095</v>
      </c>
      <c r="K306" s="132"/>
      <c r="L306" s="132"/>
      <c r="M306" s="132"/>
      <c r="N306" s="132"/>
      <c r="O306" s="132"/>
      <c r="P306" s="132"/>
      <c r="Q306" s="132"/>
      <c r="R306" s="132"/>
      <c r="S306" s="132"/>
      <c r="T306" s="132"/>
      <c r="V306" s="132"/>
      <c r="W306" s="132"/>
      <c r="X306" s="132"/>
      <c r="Y306" s="132"/>
      <c r="Z306" s="132"/>
      <c r="AA306" s="132"/>
      <c r="AB306" s="132"/>
      <c r="AC306" s="132"/>
      <c r="AD306" s="132"/>
      <c r="AE306" s="132"/>
      <c r="AF306" s="132"/>
      <c r="AG306" s="132"/>
      <c r="AH306" s="132"/>
      <c r="AI306" s="132"/>
      <c r="AJ306" s="132"/>
      <c r="AK306" s="132"/>
      <c r="AL306" s="132"/>
      <c r="AM306" s="132"/>
    </row>
    <row r="307" spans="1:39" ht="14.25" hidden="1" customHeight="1">
      <c r="A307" s="362">
        <v>2024</v>
      </c>
      <c r="B307" s="133">
        <v>114251</v>
      </c>
      <c r="C307" s="132" t="s">
        <v>2985</v>
      </c>
      <c r="D307" s="132" t="s">
        <v>2986</v>
      </c>
      <c r="E307" s="132" t="s">
        <v>2987</v>
      </c>
      <c r="F307" s="132" t="s">
        <v>2988</v>
      </c>
      <c r="G307" s="132" t="s">
        <v>2989</v>
      </c>
      <c r="H307" s="132" t="s">
        <v>2990</v>
      </c>
      <c r="I307" s="132" t="s">
        <v>2991</v>
      </c>
      <c r="J307" s="132" t="s">
        <v>2992</v>
      </c>
      <c r="K307" s="132" t="s">
        <v>2993</v>
      </c>
      <c r="L307" s="132"/>
      <c r="M307" s="132"/>
      <c r="N307" s="132"/>
      <c r="O307" s="132"/>
      <c r="P307" s="132"/>
      <c r="Q307" s="132"/>
      <c r="R307" s="132"/>
      <c r="S307" s="132"/>
      <c r="T307" s="132"/>
      <c r="V307" s="132"/>
      <c r="W307" s="132"/>
      <c r="X307" s="132"/>
      <c r="Y307" s="132"/>
      <c r="Z307" s="132"/>
      <c r="AA307" s="132"/>
      <c r="AB307" s="132"/>
      <c r="AC307" s="132"/>
      <c r="AD307" s="132"/>
      <c r="AE307" s="132"/>
      <c r="AF307" s="132"/>
      <c r="AG307" s="132"/>
      <c r="AH307" s="132"/>
      <c r="AI307" s="132"/>
      <c r="AJ307" s="132"/>
      <c r="AK307" s="132"/>
      <c r="AL307" s="132"/>
      <c r="AM307" s="132"/>
    </row>
    <row r="308" spans="1:39" ht="14.25" hidden="1" customHeight="1">
      <c r="A308" s="362">
        <v>2024</v>
      </c>
      <c r="B308" s="133">
        <v>114252</v>
      </c>
      <c r="C308" s="132" t="s">
        <v>2994</v>
      </c>
      <c r="D308" s="132" t="s">
        <v>2995</v>
      </c>
      <c r="E308" s="132" t="s">
        <v>2996</v>
      </c>
      <c r="F308" s="132" t="s">
        <v>2920</v>
      </c>
      <c r="G308" s="132" t="s">
        <v>2997</v>
      </c>
      <c r="H308" s="132" t="s">
        <v>2998</v>
      </c>
      <c r="I308" s="132" t="s">
        <v>2923</v>
      </c>
      <c r="J308" s="132" t="s">
        <v>2924</v>
      </c>
      <c r="K308" s="132" t="s">
        <v>2999</v>
      </c>
      <c r="L308" s="132" t="s">
        <v>2926</v>
      </c>
      <c r="M308" s="132" t="s">
        <v>2210</v>
      </c>
      <c r="N308" s="132"/>
      <c r="O308" s="132"/>
      <c r="P308" s="132"/>
      <c r="Q308" s="132"/>
      <c r="R308" s="132"/>
      <c r="S308" s="132"/>
      <c r="T308" s="132"/>
      <c r="V308" s="132"/>
      <c r="W308" s="132"/>
      <c r="X308" s="132"/>
      <c r="Y308" s="132"/>
      <c r="Z308" s="132"/>
      <c r="AA308" s="132"/>
      <c r="AB308" s="132"/>
      <c r="AC308" s="132"/>
      <c r="AD308" s="132"/>
      <c r="AE308" s="132"/>
      <c r="AF308" s="132"/>
      <c r="AG308" s="132"/>
      <c r="AH308" s="132"/>
      <c r="AI308" s="132"/>
      <c r="AJ308" s="132"/>
      <c r="AK308" s="132"/>
      <c r="AL308" s="132"/>
      <c r="AM308" s="132"/>
    </row>
    <row r="309" spans="1:39" ht="14.25" hidden="1" customHeight="1">
      <c r="A309" s="362">
        <v>2024</v>
      </c>
      <c r="B309" s="133">
        <v>114253</v>
      </c>
      <c r="C309" s="132" t="s">
        <v>3000</v>
      </c>
      <c r="D309" s="132" t="s">
        <v>3001</v>
      </c>
      <c r="E309" s="132" t="s">
        <v>3002</v>
      </c>
      <c r="F309" s="132" t="s">
        <v>3003</v>
      </c>
      <c r="G309" s="132" t="s">
        <v>3004</v>
      </c>
      <c r="H309" s="132" t="s">
        <v>3005</v>
      </c>
      <c r="I309" s="132" t="s">
        <v>3006</v>
      </c>
      <c r="J309" s="132"/>
      <c r="K309" s="132"/>
      <c r="L309" s="132"/>
      <c r="M309" s="132"/>
      <c r="N309" s="132"/>
      <c r="O309" s="132"/>
      <c r="P309" s="132"/>
      <c r="Q309" s="132"/>
      <c r="R309" s="132"/>
      <c r="S309" s="132"/>
      <c r="T309" s="132"/>
      <c r="V309" s="132"/>
      <c r="W309" s="132"/>
      <c r="X309" s="132"/>
      <c r="Y309" s="132"/>
      <c r="Z309" s="132"/>
      <c r="AA309" s="132"/>
      <c r="AB309" s="132"/>
      <c r="AC309" s="132"/>
      <c r="AD309" s="132"/>
      <c r="AE309" s="132"/>
      <c r="AF309" s="132"/>
      <c r="AG309" s="132"/>
      <c r="AH309" s="132"/>
      <c r="AI309" s="132"/>
      <c r="AJ309" s="132"/>
      <c r="AK309" s="132"/>
      <c r="AL309" s="132"/>
      <c r="AM309" s="132"/>
    </row>
    <row r="310" spans="1:39" ht="14.25" hidden="1" customHeight="1">
      <c r="A310" s="362">
        <v>2024</v>
      </c>
      <c r="B310" s="133">
        <v>114255</v>
      </c>
      <c r="C310" s="132" t="s">
        <v>3007</v>
      </c>
      <c r="D310" s="132" t="s">
        <v>3008</v>
      </c>
      <c r="E310" s="132" t="s">
        <v>2621</v>
      </c>
      <c r="F310" s="132" t="s">
        <v>2622</v>
      </c>
      <c r="G310" s="132" t="s">
        <v>2623</v>
      </c>
      <c r="H310" s="132" t="s">
        <v>2624</v>
      </c>
      <c r="I310" s="132" t="s">
        <v>2625</v>
      </c>
      <c r="J310" s="132" t="s">
        <v>2626</v>
      </c>
      <c r="K310" s="132" t="s">
        <v>2627</v>
      </c>
      <c r="L310" s="132" t="s">
        <v>2628</v>
      </c>
      <c r="M310" s="132" t="s">
        <v>2629</v>
      </c>
      <c r="N310" s="132" t="s">
        <v>2630</v>
      </c>
      <c r="O310" s="132" t="s">
        <v>1998</v>
      </c>
      <c r="P310" s="132"/>
      <c r="Q310" s="132"/>
      <c r="R310" s="132"/>
      <c r="S310" s="132"/>
      <c r="T310" s="132"/>
      <c r="V310" s="132"/>
      <c r="W310" s="132"/>
      <c r="X310" s="132"/>
      <c r="Y310" s="132"/>
      <c r="Z310" s="132"/>
      <c r="AA310" s="132"/>
      <c r="AB310" s="132"/>
      <c r="AC310" s="132"/>
      <c r="AD310" s="132"/>
      <c r="AE310" s="132"/>
      <c r="AF310" s="132"/>
      <c r="AG310" s="132"/>
      <c r="AH310" s="132"/>
      <c r="AI310" s="132"/>
      <c r="AJ310" s="132"/>
      <c r="AK310" s="132"/>
      <c r="AL310" s="132"/>
      <c r="AM310" s="132"/>
    </row>
    <row r="311" spans="1:39" ht="14.25" hidden="1" customHeight="1">
      <c r="A311" s="362">
        <v>2024</v>
      </c>
      <c r="B311" s="133">
        <v>114291</v>
      </c>
      <c r="C311" s="132" t="s">
        <v>3009</v>
      </c>
      <c r="D311" s="132" t="s">
        <v>3010</v>
      </c>
      <c r="E311" s="132" t="s">
        <v>3011</v>
      </c>
      <c r="F311" s="132" t="s">
        <v>3012</v>
      </c>
      <c r="G311" s="132" t="s">
        <v>3013</v>
      </c>
      <c r="H311" s="132" t="s">
        <v>3014</v>
      </c>
      <c r="I311" s="132" t="s">
        <v>3015</v>
      </c>
      <c r="J311" s="132" t="s">
        <v>3016</v>
      </c>
      <c r="K311" s="132" t="s">
        <v>3017</v>
      </c>
      <c r="L311" s="132" t="s">
        <v>3018</v>
      </c>
      <c r="M311" s="132" t="s">
        <v>3019</v>
      </c>
      <c r="N311" s="132"/>
      <c r="O311" s="132"/>
      <c r="P311" s="132"/>
      <c r="Q311" s="132"/>
      <c r="R311" s="132"/>
      <c r="S311" s="132"/>
      <c r="T311" s="132"/>
      <c r="V311" s="132"/>
      <c r="W311" s="132"/>
      <c r="X311" s="132"/>
      <c r="Y311" s="132"/>
      <c r="Z311" s="132"/>
      <c r="AA311" s="132"/>
      <c r="AB311" s="132"/>
      <c r="AC311" s="132"/>
      <c r="AD311" s="132"/>
      <c r="AE311" s="132"/>
      <c r="AF311" s="132"/>
      <c r="AG311" s="132"/>
      <c r="AH311" s="132"/>
      <c r="AI311" s="132"/>
      <c r="AJ311" s="132"/>
      <c r="AK311" s="132"/>
      <c r="AL311" s="132"/>
      <c r="AM311" s="132"/>
    </row>
    <row r="312" spans="1:39" ht="14.25" hidden="1" customHeight="1">
      <c r="A312" s="362">
        <v>2024</v>
      </c>
      <c r="B312" s="133">
        <v>114292</v>
      </c>
      <c r="C312" s="132" t="s">
        <v>3020</v>
      </c>
      <c r="D312" s="132" t="s">
        <v>3021</v>
      </c>
      <c r="E312" s="132" t="s">
        <v>3022</v>
      </c>
      <c r="F312" s="132" t="s">
        <v>3023</v>
      </c>
      <c r="G312" s="132" t="s">
        <v>3024</v>
      </c>
      <c r="H312" s="132" t="s">
        <v>3025</v>
      </c>
      <c r="I312" s="132" t="s">
        <v>3026</v>
      </c>
      <c r="J312" s="132" t="s">
        <v>3027</v>
      </c>
      <c r="K312" s="132" t="s">
        <v>3028</v>
      </c>
      <c r="L312" s="132" t="s">
        <v>3029</v>
      </c>
      <c r="M312" s="132" t="s">
        <v>3030</v>
      </c>
      <c r="N312" s="132" t="s">
        <v>3031</v>
      </c>
      <c r="O312" s="132"/>
      <c r="P312" s="132"/>
      <c r="Q312" s="132"/>
      <c r="R312" s="132"/>
      <c r="S312" s="132"/>
      <c r="T312" s="132"/>
      <c r="V312" s="132"/>
      <c r="W312" s="132"/>
      <c r="X312" s="132"/>
      <c r="Y312" s="132"/>
      <c r="Z312" s="132"/>
      <c r="AA312" s="132"/>
      <c r="AB312" s="132"/>
      <c r="AC312" s="132"/>
      <c r="AD312" s="132"/>
      <c r="AE312" s="132"/>
      <c r="AF312" s="132"/>
      <c r="AG312" s="132"/>
      <c r="AH312" s="132"/>
      <c r="AI312" s="132"/>
      <c r="AJ312" s="132"/>
      <c r="AK312" s="132"/>
      <c r="AL312" s="132"/>
      <c r="AM312" s="132"/>
    </row>
    <row r="313" spans="1:39" ht="14.25" hidden="1" customHeight="1">
      <c r="A313" s="362">
        <v>2024</v>
      </c>
      <c r="B313" s="133">
        <v>114297</v>
      </c>
      <c r="C313" s="132" t="s">
        <v>3032</v>
      </c>
      <c r="D313" s="132" t="s">
        <v>1299</v>
      </c>
      <c r="E313" s="132" t="s">
        <v>1300</v>
      </c>
      <c r="F313" s="132" t="s">
        <v>1301</v>
      </c>
      <c r="G313" s="132" t="s">
        <v>1302</v>
      </c>
      <c r="H313" s="132" t="s">
        <v>1303</v>
      </c>
      <c r="I313" s="132" t="s">
        <v>1304</v>
      </c>
      <c r="J313" s="132" t="s">
        <v>1305</v>
      </c>
      <c r="K313" s="132"/>
      <c r="L313" s="132"/>
      <c r="M313" s="132"/>
      <c r="N313" s="132"/>
      <c r="O313" s="132"/>
      <c r="P313" s="132"/>
      <c r="Q313" s="132"/>
      <c r="R313" s="132"/>
      <c r="S313" s="132"/>
      <c r="T313" s="132"/>
      <c r="V313" s="132"/>
      <c r="W313" s="132"/>
      <c r="X313" s="132"/>
      <c r="Y313" s="132"/>
      <c r="Z313" s="132"/>
      <c r="AA313" s="132"/>
      <c r="AB313" s="132"/>
      <c r="AC313" s="132"/>
      <c r="AD313" s="132"/>
      <c r="AE313" s="132"/>
      <c r="AF313" s="132"/>
      <c r="AG313" s="132"/>
      <c r="AH313" s="132"/>
      <c r="AI313" s="132"/>
      <c r="AJ313" s="132"/>
      <c r="AK313" s="132"/>
      <c r="AL313" s="132"/>
      <c r="AM313" s="132"/>
    </row>
    <row r="314" spans="1:39" ht="14.25" hidden="1" customHeight="1">
      <c r="A314" s="362">
        <v>2024</v>
      </c>
      <c r="B314" s="133">
        <v>114300</v>
      </c>
      <c r="C314" s="132" t="s">
        <v>3033</v>
      </c>
      <c r="D314" s="132" t="s">
        <v>3034</v>
      </c>
      <c r="E314" s="132" t="s">
        <v>3035</v>
      </c>
      <c r="F314" s="132" t="s">
        <v>3036</v>
      </c>
      <c r="G314" s="132" t="s">
        <v>3037</v>
      </c>
      <c r="H314" s="132" t="s">
        <v>3038</v>
      </c>
      <c r="I314" s="132" t="s">
        <v>3039</v>
      </c>
      <c r="J314" s="132" t="s">
        <v>3040</v>
      </c>
      <c r="K314" s="132" t="s">
        <v>3041</v>
      </c>
      <c r="L314" s="132" t="s">
        <v>3042</v>
      </c>
      <c r="M314" s="132"/>
      <c r="N314" s="132"/>
      <c r="O314" s="132"/>
      <c r="P314" s="132"/>
      <c r="Q314" s="132"/>
      <c r="R314" s="132"/>
      <c r="S314" s="132"/>
      <c r="T314" s="132"/>
      <c r="V314" s="132"/>
      <c r="W314" s="132"/>
      <c r="X314" s="132"/>
      <c r="Y314" s="132"/>
      <c r="Z314" s="132"/>
      <c r="AA314" s="132"/>
      <c r="AB314" s="132"/>
      <c r="AC314" s="132"/>
      <c r="AD314" s="132"/>
      <c r="AE314" s="132"/>
      <c r="AF314" s="132"/>
      <c r="AG314" s="132"/>
      <c r="AH314" s="132"/>
      <c r="AI314" s="132"/>
      <c r="AJ314" s="132"/>
      <c r="AK314" s="132"/>
      <c r="AL314" s="132"/>
      <c r="AM314" s="132"/>
    </row>
    <row r="315" spans="1:39" ht="14.25" hidden="1" customHeight="1">
      <c r="A315" s="362">
        <v>2024</v>
      </c>
      <c r="B315" s="133">
        <v>114302</v>
      </c>
      <c r="C315" s="132" t="s">
        <v>3043</v>
      </c>
      <c r="D315" s="132" t="s">
        <v>3044</v>
      </c>
      <c r="E315" s="132" t="s">
        <v>3045</v>
      </c>
      <c r="F315" s="132" t="s">
        <v>3046</v>
      </c>
      <c r="G315" s="132" t="s">
        <v>3047</v>
      </c>
      <c r="H315" s="132" t="s">
        <v>3048</v>
      </c>
      <c r="I315" s="132" t="s">
        <v>1838</v>
      </c>
      <c r="J315" s="132"/>
      <c r="K315" s="132"/>
      <c r="L315" s="132"/>
      <c r="M315" s="132"/>
      <c r="N315" s="132"/>
      <c r="O315" s="132"/>
      <c r="P315" s="132"/>
      <c r="Q315" s="132"/>
      <c r="R315" s="132"/>
      <c r="S315" s="132"/>
      <c r="T315" s="132"/>
      <c r="V315" s="132"/>
      <c r="W315" s="132"/>
      <c r="X315" s="132"/>
      <c r="Y315" s="132"/>
      <c r="Z315" s="132"/>
      <c r="AA315" s="132"/>
      <c r="AB315" s="132"/>
      <c r="AC315" s="132"/>
      <c r="AD315" s="132"/>
      <c r="AE315" s="132"/>
      <c r="AF315" s="132"/>
      <c r="AG315" s="132"/>
      <c r="AH315" s="132"/>
      <c r="AI315" s="132"/>
      <c r="AJ315" s="132"/>
      <c r="AK315" s="132"/>
      <c r="AL315" s="132"/>
      <c r="AM315" s="132"/>
    </row>
    <row r="316" spans="1:39" ht="14.25" hidden="1" customHeight="1">
      <c r="A316" s="362">
        <v>2024</v>
      </c>
      <c r="B316" s="133">
        <v>114307</v>
      </c>
      <c r="C316" s="132" t="s">
        <v>3049</v>
      </c>
      <c r="D316" s="132" t="s">
        <v>3050</v>
      </c>
      <c r="E316" s="132" t="s">
        <v>2672</v>
      </c>
      <c r="F316" s="132" t="s">
        <v>3051</v>
      </c>
      <c r="G316" s="132" t="s">
        <v>2674</v>
      </c>
      <c r="H316" s="132" t="s">
        <v>3052</v>
      </c>
      <c r="I316" s="132" t="s">
        <v>3053</v>
      </c>
      <c r="J316" s="132" t="s">
        <v>2271</v>
      </c>
      <c r="K316" s="132"/>
      <c r="L316" s="132"/>
      <c r="M316" s="132"/>
      <c r="N316" s="132"/>
      <c r="O316" s="132"/>
      <c r="P316" s="132"/>
      <c r="Q316" s="132"/>
      <c r="R316" s="132"/>
      <c r="S316" s="132"/>
      <c r="T316" s="132"/>
      <c r="V316" s="132"/>
      <c r="W316" s="132"/>
      <c r="X316" s="132"/>
      <c r="Y316" s="132"/>
      <c r="Z316" s="132"/>
      <c r="AA316" s="132"/>
      <c r="AB316" s="132"/>
      <c r="AC316" s="132"/>
      <c r="AD316" s="132"/>
      <c r="AE316" s="132"/>
      <c r="AF316" s="132"/>
      <c r="AG316" s="132"/>
      <c r="AH316" s="132"/>
      <c r="AI316" s="132"/>
      <c r="AJ316" s="132"/>
      <c r="AK316" s="132"/>
      <c r="AL316" s="132"/>
      <c r="AM316" s="132"/>
    </row>
    <row r="317" spans="1:39" ht="14.25" hidden="1" customHeight="1">
      <c r="A317" s="362">
        <v>2024</v>
      </c>
      <c r="B317" s="133">
        <v>114309</v>
      </c>
      <c r="C317" s="132" t="s">
        <v>3054</v>
      </c>
      <c r="D317" s="132" t="s">
        <v>3055</v>
      </c>
      <c r="E317" s="132" t="s">
        <v>3056</v>
      </c>
      <c r="F317" s="132" t="s">
        <v>3057</v>
      </c>
      <c r="G317" s="132" t="s">
        <v>3058</v>
      </c>
      <c r="H317" s="132" t="s">
        <v>3059</v>
      </c>
      <c r="I317" s="132" t="s">
        <v>1884</v>
      </c>
      <c r="J317" s="132"/>
      <c r="K317" s="132"/>
      <c r="L317" s="132"/>
      <c r="M317" s="132"/>
      <c r="N317" s="132"/>
      <c r="O317" s="132"/>
      <c r="P317" s="132"/>
      <c r="Q317" s="132"/>
      <c r="R317" s="132"/>
      <c r="S317" s="132"/>
      <c r="T317" s="132"/>
      <c r="V317" s="132"/>
      <c r="W317" s="132"/>
      <c r="X317" s="132"/>
      <c r="Y317" s="132"/>
      <c r="Z317" s="132"/>
      <c r="AA317" s="132"/>
      <c r="AB317" s="132"/>
      <c r="AC317" s="132"/>
      <c r="AD317" s="132"/>
      <c r="AE317" s="132"/>
      <c r="AF317" s="132"/>
      <c r="AG317" s="132"/>
      <c r="AH317" s="132"/>
      <c r="AI317" s="132"/>
      <c r="AJ317" s="132"/>
      <c r="AK317" s="132"/>
      <c r="AL317" s="132"/>
      <c r="AM317" s="132"/>
    </row>
    <row r="318" spans="1:39" ht="14.25" hidden="1" customHeight="1">
      <c r="A318" s="362">
        <v>2024</v>
      </c>
      <c r="B318" s="133">
        <v>114311</v>
      </c>
      <c r="C318" s="132" t="s">
        <v>3060</v>
      </c>
      <c r="D318" s="132" t="s">
        <v>3061</v>
      </c>
      <c r="E318" s="132" t="s">
        <v>2001</v>
      </c>
      <c r="F318" s="132" t="s">
        <v>3062</v>
      </c>
      <c r="G318" s="132" t="s">
        <v>3063</v>
      </c>
      <c r="H318" s="132" t="s">
        <v>3064</v>
      </c>
      <c r="I318" s="132" t="s">
        <v>3065</v>
      </c>
      <c r="J318" s="132" t="s">
        <v>3066</v>
      </c>
      <c r="K318" s="132" t="s">
        <v>3067</v>
      </c>
      <c r="L318" s="132" t="s">
        <v>1718</v>
      </c>
      <c r="M318" s="132" t="s">
        <v>3068</v>
      </c>
      <c r="N318" s="132" t="s">
        <v>3069</v>
      </c>
      <c r="O318" s="132" t="s">
        <v>3070</v>
      </c>
      <c r="P318" s="132" t="s">
        <v>1158</v>
      </c>
      <c r="Q318" s="132"/>
      <c r="R318" s="132"/>
      <c r="S318" s="132"/>
      <c r="T318" s="132"/>
      <c r="V318" s="132"/>
      <c r="W318" s="132"/>
      <c r="X318" s="132"/>
      <c r="Y318" s="132"/>
      <c r="Z318" s="132"/>
      <c r="AA318" s="132"/>
      <c r="AB318" s="132"/>
      <c r="AC318" s="132"/>
      <c r="AD318" s="132"/>
      <c r="AE318" s="132"/>
      <c r="AF318" s="132"/>
      <c r="AG318" s="132"/>
      <c r="AH318" s="132"/>
      <c r="AI318" s="132"/>
      <c r="AJ318" s="132"/>
      <c r="AK318" s="132"/>
      <c r="AL318" s="132"/>
      <c r="AM318" s="132"/>
    </row>
    <row r="319" spans="1:39" ht="14.25" hidden="1" customHeight="1">
      <c r="A319" s="362">
        <v>2024</v>
      </c>
      <c r="B319" s="133">
        <v>114313</v>
      </c>
      <c r="C319" s="132" t="s">
        <v>2939</v>
      </c>
      <c r="D319" s="132" t="s">
        <v>3071</v>
      </c>
      <c r="E319" s="132" t="s">
        <v>3072</v>
      </c>
      <c r="F319" s="132" t="s">
        <v>3073</v>
      </c>
      <c r="G319" s="132" t="s">
        <v>3074</v>
      </c>
      <c r="H319" s="132" t="s">
        <v>3075</v>
      </c>
      <c r="I319" s="132" t="s">
        <v>3076</v>
      </c>
      <c r="J319" s="132"/>
      <c r="K319" s="132"/>
      <c r="L319" s="132"/>
      <c r="M319" s="132"/>
      <c r="N319" s="132"/>
      <c r="O319" s="132"/>
      <c r="P319" s="132"/>
      <c r="Q319" s="132"/>
      <c r="R319" s="132"/>
      <c r="S319" s="132"/>
      <c r="T319" s="132"/>
      <c r="V319" s="132"/>
      <c r="W319" s="132"/>
      <c r="X319" s="132"/>
      <c r="Y319" s="132"/>
      <c r="Z319" s="132"/>
      <c r="AA319" s="132"/>
      <c r="AB319" s="132"/>
      <c r="AC319" s="132"/>
      <c r="AD319" s="132"/>
      <c r="AE319" s="132"/>
      <c r="AF319" s="132"/>
      <c r="AG319" s="132"/>
      <c r="AH319" s="132"/>
      <c r="AI319" s="132"/>
      <c r="AJ319" s="132"/>
      <c r="AK319" s="132"/>
      <c r="AL319" s="132"/>
      <c r="AM319" s="132"/>
    </row>
    <row r="320" spans="1:39" ht="14.25" hidden="1" customHeight="1">
      <c r="A320" s="362">
        <v>2024</v>
      </c>
      <c r="B320" s="133">
        <v>114314</v>
      </c>
      <c r="C320" s="132" t="s">
        <v>3077</v>
      </c>
      <c r="D320" s="132" t="s">
        <v>3078</v>
      </c>
      <c r="E320" s="132" t="s">
        <v>3079</v>
      </c>
      <c r="F320" s="132" t="s">
        <v>3080</v>
      </c>
      <c r="G320" s="132" t="s">
        <v>3081</v>
      </c>
      <c r="H320" s="132" t="s">
        <v>3082</v>
      </c>
      <c r="I320" s="132" t="s">
        <v>3083</v>
      </c>
      <c r="J320" s="132" t="s">
        <v>3084</v>
      </c>
      <c r="K320" s="132" t="s">
        <v>3085</v>
      </c>
      <c r="L320" s="132" t="s">
        <v>3086</v>
      </c>
      <c r="M320" s="132" t="s">
        <v>3087</v>
      </c>
      <c r="N320" s="132" t="s">
        <v>3088</v>
      </c>
      <c r="O320" s="132"/>
      <c r="P320" s="132"/>
      <c r="Q320" s="132"/>
      <c r="R320" s="132"/>
      <c r="S320" s="132"/>
      <c r="T320" s="132"/>
      <c r="V320" s="132"/>
      <c r="W320" s="132"/>
      <c r="X320" s="132"/>
      <c r="Y320" s="132"/>
      <c r="Z320" s="132"/>
      <c r="AA320" s="132"/>
      <c r="AB320" s="132"/>
      <c r="AC320" s="132"/>
      <c r="AD320" s="132"/>
      <c r="AE320" s="132"/>
      <c r="AF320" s="132"/>
      <c r="AG320" s="132"/>
      <c r="AH320" s="132"/>
      <c r="AI320" s="132"/>
      <c r="AJ320" s="132"/>
      <c r="AK320" s="132"/>
      <c r="AL320" s="132"/>
      <c r="AM320" s="132"/>
    </row>
    <row r="321" spans="1:39" ht="14.25" hidden="1" customHeight="1">
      <c r="A321" s="362">
        <v>2024</v>
      </c>
      <c r="B321" s="133">
        <v>114342</v>
      </c>
      <c r="C321" s="132" t="s">
        <v>3089</v>
      </c>
      <c r="D321" s="132" t="s">
        <v>3090</v>
      </c>
      <c r="E321" s="132" t="s">
        <v>3091</v>
      </c>
      <c r="F321" s="132" t="s">
        <v>3092</v>
      </c>
      <c r="G321" s="132" t="s">
        <v>3093</v>
      </c>
      <c r="H321" s="132" t="s">
        <v>2701</v>
      </c>
      <c r="I321" s="132" t="s">
        <v>3094</v>
      </c>
      <c r="J321" s="132"/>
      <c r="K321" s="132"/>
      <c r="L321" s="132"/>
      <c r="M321" s="132"/>
      <c r="N321" s="132"/>
      <c r="O321" s="132"/>
      <c r="P321" s="132"/>
      <c r="Q321" s="132"/>
      <c r="R321" s="132"/>
      <c r="S321" s="132"/>
      <c r="T321" s="132"/>
      <c r="V321" s="132"/>
      <c r="W321" s="132"/>
      <c r="X321" s="132"/>
      <c r="Y321" s="132"/>
      <c r="Z321" s="132"/>
      <c r="AA321" s="132"/>
      <c r="AB321" s="132"/>
      <c r="AC321" s="132"/>
      <c r="AD321" s="132"/>
      <c r="AE321" s="132"/>
      <c r="AF321" s="132"/>
      <c r="AG321" s="132"/>
      <c r="AH321" s="132"/>
      <c r="AI321" s="132"/>
      <c r="AJ321" s="132"/>
      <c r="AK321" s="132"/>
      <c r="AL321" s="132"/>
      <c r="AM321" s="132"/>
    </row>
    <row r="322" spans="1:39" ht="14.25" hidden="1" customHeight="1">
      <c r="A322" s="362">
        <v>2024</v>
      </c>
      <c r="B322" s="133">
        <v>114409</v>
      </c>
      <c r="C322" s="132" t="s">
        <v>3095</v>
      </c>
      <c r="D322" s="132" t="s">
        <v>1215</v>
      </c>
      <c r="E322" s="132" t="s">
        <v>3096</v>
      </c>
      <c r="F322" s="132" t="s">
        <v>3097</v>
      </c>
      <c r="G322" s="132" t="s">
        <v>3098</v>
      </c>
      <c r="H322" s="132" t="s">
        <v>3099</v>
      </c>
      <c r="I322" s="132" t="s">
        <v>3100</v>
      </c>
      <c r="J322" s="132"/>
      <c r="K322" s="132"/>
      <c r="L322" s="132"/>
      <c r="M322" s="132"/>
      <c r="N322" s="132"/>
      <c r="O322" s="132"/>
      <c r="P322" s="132"/>
      <c r="Q322" s="132"/>
      <c r="R322" s="132"/>
      <c r="S322" s="132"/>
      <c r="T322" s="132"/>
      <c r="V322" s="132"/>
      <c r="W322" s="132"/>
      <c r="X322" s="132"/>
      <c r="Y322" s="132"/>
      <c r="Z322" s="132"/>
      <c r="AA322" s="132"/>
      <c r="AB322" s="132"/>
      <c r="AC322" s="132"/>
      <c r="AD322" s="132"/>
      <c r="AE322" s="132"/>
      <c r="AF322" s="132"/>
      <c r="AG322" s="132"/>
      <c r="AH322" s="132"/>
      <c r="AI322" s="132"/>
      <c r="AJ322" s="132"/>
      <c r="AK322" s="132"/>
      <c r="AL322" s="132"/>
      <c r="AM322" s="132"/>
    </row>
    <row r="323" spans="1:39" ht="14.25" hidden="1" customHeight="1">
      <c r="A323" s="362">
        <v>2024</v>
      </c>
      <c r="B323" s="133">
        <v>114419</v>
      </c>
      <c r="C323" s="132" t="s">
        <v>3101</v>
      </c>
      <c r="D323" s="132" t="s">
        <v>3102</v>
      </c>
      <c r="E323" s="132" t="s">
        <v>3103</v>
      </c>
      <c r="F323" s="132" t="s">
        <v>3104</v>
      </c>
      <c r="G323" s="132" t="s">
        <v>3105</v>
      </c>
      <c r="H323" s="132" t="s">
        <v>2821</v>
      </c>
      <c r="I323" s="132" t="s">
        <v>3106</v>
      </c>
      <c r="J323" s="132"/>
      <c r="K323" s="132"/>
      <c r="L323" s="132"/>
      <c r="M323" s="132"/>
      <c r="N323" s="132"/>
      <c r="O323" s="132"/>
      <c r="P323" s="132"/>
      <c r="Q323" s="132"/>
      <c r="R323" s="132"/>
      <c r="S323" s="132"/>
      <c r="T323" s="132"/>
      <c r="V323" s="132"/>
      <c r="W323" s="132"/>
      <c r="X323" s="132"/>
      <c r="Y323" s="132"/>
      <c r="Z323" s="132"/>
      <c r="AA323" s="132"/>
      <c r="AB323" s="132"/>
      <c r="AC323" s="132"/>
      <c r="AD323" s="132"/>
      <c r="AE323" s="132"/>
      <c r="AF323" s="132"/>
      <c r="AG323" s="132"/>
      <c r="AH323" s="132"/>
      <c r="AI323" s="132"/>
      <c r="AJ323" s="132"/>
      <c r="AK323" s="132"/>
      <c r="AL323" s="132"/>
      <c r="AM323" s="132"/>
    </row>
    <row r="324" spans="1:39" ht="14.25" hidden="1" customHeight="1">
      <c r="A324" s="362">
        <v>2024</v>
      </c>
      <c r="B324" s="133">
        <v>114428</v>
      </c>
      <c r="C324" s="132" t="s">
        <v>3107</v>
      </c>
      <c r="D324" s="132" t="s">
        <v>3108</v>
      </c>
      <c r="E324" s="132" t="s">
        <v>3109</v>
      </c>
      <c r="F324" s="132" t="s">
        <v>3110</v>
      </c>
      <c r="G324" s="132" t="s">
        <v>3111</v>
      </c>
      <c r="H324" s="132" t="s">
        <v>2821</v>
      </c>
      <c r="I324" s="132" t="s">
        <v>3112</v>
      </c>
      <c r="J324" s="132"/>
      <c r="K324" s="132"/>
      <c r="L324" s="132"/>
      <c r="M324" s="132"/>
      <c r="N324" s="132"/>
      <c r="O324" s="132"/>
      <c r="P324" s="132"/>
      <c r="Q324" s="132"/>
      <c r="R324" s="132"/>
      <c r="S324" s="132"/>
      <c r="T324" s="132"/>
      <c r="V324" s="132"/>
      <c r="W324" s="132"/>
      <c r="X324" s="132"/>
      <c r="Y324" s="132"/>
      <c r="Z324" s="132"/>
      <c r="AA324" s="132"/>
      <c r="AB324" s="132"/>
      <c r="AC324" s="132"/>
      <c r="AD324" s="132"/>
      <c r="AE324" s="132"/>
      <c r="AF324" s="132"/>
      <c r="AG324" s="132"/>
      <c r="AH324" s="132"/>
      <c r="AI324" s="132"/>
      <c r="AJ324" s="132"/>
      <c r="AK324" s="132"/>
      <c r="AL324" s="132"/>
      <c r="AM324" s="132"/>
    </row>
    <row r="325" spans="1:39" ht="14.25" hidden="1" customHeight="1">
      <c r="A325" s="362">
        <v>2024</v>
      </c>
      <c r="B325" s="133">
        <v>114434</v>
      </c>
      <c r="C325" s="132" t="s">
        <v>3113</v>
      </c>
      <c r="D325" s="132" t="s">
        <v>3114</v>
      </c>
      <c r="E325" s="132" t="s">
        <v>3115</v>
      </c>
      <c r="F325" s="132" t="s">
        <v>3116</v>
      </c>
      <c r="G325" s="132" t="s">
        <v>3117</v>
      </c>
      <c r="H325" s="132" t="s">
        <v>3118</v>
      </c>
      <c r="I325" s="132" t="s">
        <v>3119</v>
      </c>
      <c r="J325" s="132" t="s">
        <v>2823</v>
      </c>
      <c r="K325" s="132"/>
      <c r="L325" s="132"/>
      <c r="M325" s="132"/>
      <c r="N325" s="132"/>
      <c r="O325" s="132"/>
      <c r="P325" s="132"/>
      <c r="Q325" s="132"/>
      <c r="R325" s="132"/>
      <c r="S325" s="132"/>
      <c r="T325" s="132"/>
      <c r="V325" s="132"/>
      <c r="W325" s="132"/>
      <c r="X325" s="132"/>
      <c r="Y325" s="132"/>
      <c r="Z325" s="132"/>
      <c r="AA325" s="132"/>
      <c r="AB325" s="132"/>
      <c r="AC325" s="132"/>
      <c r="AD325" s="132"/>
      <c r="AE325" s="132"/>
      <c r="AF325" s="132"/>
      <c r="AG325" s="132"/>
      <c r="AH325" s="132"/>
      <c r="AI325" s="132"/>
      <c r="AJ325" s="132"/>
      <c r="AK325" s="132"/>
      <c r="AL325" s="132"/>
      <c r="AM325" s="132"/>
    </row>
    <row r="326" spans="1:39" ht="14.25" hidden="1" customHeight="1">
      <c r="A326" s="362">
        <v>2024</v>
      </c>
      <c r="B326" s="133">
        <v>114438</v>
      </c>
      <c r="C326" s="132" t="s">
        <v>3120</v>
      </c>
      <c r="D326" s="132" t="s">
        <v>3121</v>
      </c>
      <c r="E326" s="132" t="s">
        <v>3122</v>
      </c>
      <c r="F326" s="132" t="s">
        <v>3123</v>
      </c>
      <c r="G326" s="132" t="s">
        <v>3124</v>
      </c>
      <c r="H326" s="132" t="s">
        <v>3125</v>
      </c>
      <c r="I326" s="132" t="s">
        <v>3126</v>
      </c>
      <c r="J326" s="132" t="s">
        <v>3127</v>
      </c>
      <c r="K326" s="132" t="s">
        <v>3128</v>
      </c>
      <c r="L326" s="132" t="s">
        <v>3129</v>
      </c>
      <c r="M326" s="132" t="s">
        <v>3130</v>
      </c>
      <c r="N326" s="132" t="s">
        <v>3131</v>
      </c>
      <c r="O326" s="132" t="s">
        <v>1947</v>
      </c>
      <c r="P326" s="132"/>
      <c r="Q326" s="132"/>
      <c r="R326" s="132"/>
      <c r="S326" s="132"/>
      <c r="T326" s="132"/>
      <c r="V326" s="132"/>
      <c r="W326" s="132"/>
      <c r="X326" s="132"/>
      <c r="Y326" s="132"/>
      <c r="Z326" s="132"/>
      <c r="AA326" s="132"/>
      <c r="AB326" s="132"/>
      <c r="AC326" s="132"/>
      <c r="AD326" s="132"/>
      <c r="AE326" s="132"/>
      <c r="AF326" s="132"/>
      <c r="AG326" s="132"/>
      <c r="AH326" s="132"/>
      <c r="AI326" s="132"/>
      <c r="AJ326" s="132"/>
      <c r="AK326" s="132"/>
      <c r="AL326" s="132"/>
      <c r="AM326" s="132"/>
    </row>
    <row r="327" spans="1:39" ht="14.25" hidden="1" customHeight="1">
      <c r="A327" s="362">
        <v>2024</v>
      </c>
      <c r="B327" s="133">
        <v>114443</v>
      </c>
      <c r="C327" s="132" t="s">
        <v>3132</v>
      </c>
      <c r="D327" s="132" t="s">
        <v>3133</v>
      </c>
      <c r="E327" s="132" t="s">
        <v>3134</v>
      </c>
      <c r="F327" s="132" t="s">
        <v>3135</v>
      </c>
      <c r="G327" s="132" t="s">
        <v>3136</v>
      </c>
      <c r="H327" s="132" t="s">
        <v>3137</v>
      </c>
      <c r="I327" s="132" t="s">
        <v>3138</v>
      </c>
      <c r="J327" s="132" t="s">
        <v>3139</v>
      </c>
      <c r="K327" s="132" t="s">
        <v>3140</v>
      </c>
      <c r="L327" s="132" t="s">
        <v>3141</v>
      </c>
      <c r="M327" s="132" t="s">
        <v>3142</v>
      </c>
      <c r="N327" s="132"/>
      <c r="O327" s="132"/>
      <c r="P327" s="132"/>
      <c r="Q327" s="132"/>
      <c r="R327" s="132"/>
      <c r="S327" s="132"/>
      <c r="T327" s="132"/>
      <c r="V327" s="132"/>
      <c r="W327" s="132"/>
      <c r="X327" s="132"/>
      <c r="Y327" s="132"/>
      <c r="Z327" s="132"/>
      <c r="AA327" s="132"/>
      <c r="AB327" s="132"/>
      <c r="AC327" s="132"/>
      <c r="AD327" s="132"/>
      <c r="AE327" s="132"/>
      <c r="AF327" s="132"/>
      <c r="AG327" s="132"/>
      <c r="AH327" s="132"/>
      <c r="AI327" s="132"/>
      <c r="AJ327" s="132"/>
      <c r="AK327" s="132"/>
      <c r="AL327" s="132"/>
      <c r="AM327" s="132"/>
    </row>
    <row r="328" spans="1:39" ht="14.25" hidden="1" customHeight="1">
      <c r="A328" s="362">
        <v>2024</v>
      </c>
      <c r="B328" s="133">
        <v>114444</v>
      </c>
      <c r="C328" s="132" t="s">
        <v>3143</v>
      </c>
      <c r="D328" s="132" t="s">
        <v>3144</v>
      </c>
      <c r="E328" s="132" t="s">
        <v>3145</v>
      </c>
      <c r="F328" s="132" t="s">
        <v>1835</v>
      </c>
      <c r="G328" s="132" t="s">
        <v>3146</v>
      </c>
      <c r="H328" s="132" t="s">
        <v>3147</v>
      </c>
      <c r="I328" s="132" t="s">
        <v>3148</v>
      </c>
      <c r="J328" s="132" t="s">
        <v>2297</v>
      </c>
      <c r="K328" s="132"/>
      <c r="L328" s="132"/>
      <c r="M328" s="132"/>
      <c r="N328" s="132"/>
      <c r="O328" s="132"/>
      <c r="P328" s="132"/>
      <c r="Q328" s="132"/>
      <c r="R328" s="132"/>
      <c r="S328" s="132"/>
      <c r="T328" s="132"/>
      <c r="V328" s="132"/>
      <c r="W328" s="132"/>
      <c r="X328" s="132"/>
      <c r="Y328" s="132"/>
      <c r="Z328" s="132"/>
      <c r="AA328" s="132"/>
      <c r="AB328" s="132"/>
      <c r="AC328" s="132"/>
      <c r="AD328" s="132"/>
      <c r="AE328" s="132"/>
      <c r="AF328" s="132"/>
      <c r="AG328" s="132"/>
      <c r="AH328" s="132"/>
      <c r="AI328" s="132"/>
      <c r="AJ328" s="132"/>
      <c r="AK328" s="132"/>
      <c r="AL328" s="132"/>
      <c r="AM328" s="132"/>
    </row>
    <row r="329" spans="1:39" ht="14.25" hidden="1" customHeight="1">
      <c r="A329" s="362">
        <v>2024</v>
      </c>
      <c r="B329" s="133">
        <v>114463</v>
      </c>
      <c r="C329" s="132" t="s">
        <v>3149</v>
      </c>
      <c r="D329" s="132" t="s">
        <v>2793</v>
      </c>
      <c r="E329" s="132" t="s">
        <v>2521</v>
      </c>
      <c r="F329" s="132" t="s">
        <v>2795</v>
      </c>
      <c r="G329" s="132" t="s">
        <v>3150</v>
      </c>
      <c r="H329" s="132" t="s">
        <v>3151</v>
      </c>
      <c r="I329" s="132" t="s">
        <v>3152</v>
      </c>
      <c r="J329" s="132" t="s">
        <v>3153</v>
      </c>
      <c r="K329" s="132" t="s">
        <v>2527</v>
      </c>
      <c r="L329" s="132" t="s">
        <v>2800</v>
      </c>
      <c r="M329" s="132" t="s">
        <v>2801</v>
      </c>
      <c r="N329" s="132" t="s">
        <v>1797</v>
      </c>
      <c r="O329" s="132"/>
      <c r="P329" s="132"/>
      <c r="Q329" s="132"/>
      <c r="R329" s="132"/>
      <c r="S329" s="132"/>
      <c r="T329" s="132"/>
      <c r="V329" s="132"/>
      <c r="W329" s="132"/>
      <c r="X329" s="132"/>
      <c r="Y329" s="132"/>
      <c r="Z329" s="132"/>
      <c r="AA329" s="132"/>
      <c r="AB329" s="132"/>
      <c r="AC329" s="132"/>
      <c r="AD329" s="132"/>
      <c r="AE329" s="132"/>
      <c r="AF329" s="132"/>
      <c r="AG329" s="132"/>
      <c r="AH329" s="132"/>
      <c r="AI329" s="132"/>
      <c r="AJ329" s="132"/>
      <c r="AK329" s="132"/>
      <c r="AL329" s="132"/>
      <c r="AM329" s="132"/>
    </row>
    <row r="330" spans="1:39" ht="14.25" hidden="1" customHeight="1">
      <c r="A330" s="362">
        <v>2024</v>
      </c>
      <c r="B330" s="133">
        <v>114468</v>
      </c>
      <c r="C330" s="132" t="s">
        <v>2900</v>
      </c>
      <c r="D330" s="132" t="s">
        <v>2901</v>
      </c>
      <c r="E330" s="132" t="s">
        <v>3154</v>
      </c>
      <c r="F330" s="132" t="s">
        <v>2903</v>
      </c>
      <c r="G330" s="132" t="s">
        <v>2904</v>
      </c>
      <c r="H330" s="132" t="s">
        <v>3155</v>
      </c>
      <c r="I330" s="132" t="s">
        <v>2906</v>
      </c>
      <c r="J330" s="132" t="s">
        <v>2907</v>
      </c>
      <c r="K330" s="132" t="s">
        <v>2908</v>
      </c>
      <c r="L330" s="132"/>
      <c r="M330" s="132"/>
      <c r="N330" s="132"/>
      <c r="O330" s="132"/>
      <c r="P330" s="132"/>
      <c r="Q330" s="132"/>
      <c r="R330" s="132"/>
      <c r="S330" s="132"/>
      <c r="T330" s="132"/>
      <c r="V330" s="132"/>
      <c r="W330" s="132"/>
      <c r="X330" s="132"/>
      <c r="Y330" s="132"/>
      <c r="Z330" s="132"/>
      <c r="AA330" s="132"/>
      <c r="AB330" s="132"/>
      <c r="AC330" s="132"/>
      <c r="AD330" s="132"/>
      <c r="AE330" s="132"/>
      <c r="AF330" s="132"/>
      <c r="AG330" s="132"/>
      <c r="AH330" s="132"/>
      <c r="AI330" s="132"/>
      <c r="AJ330" s="132"/>
      <c r="AK330" s="132"/>
      <c r="AL330" s="132"/>
      <c r="AM330" s="132"/>
    </row>
    <row r="331" spans="1:39" ht="14.25" hidden="1" customHeight="1">
      <c r="A331" s="362">
        <v>2024</v>
      </c>
      <c r="B331" s="133">
        <v>114596</v>
      </c>
      <c r="C331" s="132" t="s">
        <v>3156</v>
      </c>
      <c r="D331" s="132" t="s">
        <v>3157</v>
      </c>
      <c r="E331" s="132" t="s">
        <v>3158</v>
      </c>
      <c r="F331" s="132" t="s">
        <v>3159</v>
      </c>
      <c r="G331" s="132" t="s">
        <v>1505</v>
      </c>
      <c r="H331" s="132"/>
      <c r="I331" s="132"/>
      <c r="J331" s="132"/>
      <c r="K331" s="132"/>
      <c r="L331" s="132"/>
      <c r="M331" s="132"/>
      <c r="N331" s="132"/>
      <c r="O331" s="132"/>
      <c r="P331" s="132"/>
      <c r="Q331" s="132"/>
      <c r="R331" s="132"/>
      <c r="S331" s="132"/>
      <c r="T331" s="132"/>
      <c r="V331" s="132"/>
      <c r="W331" s="132"/>
      <c r="X331" s="132"/>
      <c r="Y331" s="132"/>
      <c r="Z331" s="132"/>
      <c r="AA331" s="132"/>
      <c r="AB331" s="132"/>
      <c r="AC331" s="132"/>
      <c r="AD331" s="132"/>
      <c r="AE331" s="132"/>
      <c r="AF331" s="132"/>
      <c r="AG331" s="132"/>
      <c r="AH331" s="132"/>
      <c r="AI331" s="132"/>
      <c r="AJ331" s="132"/>
      <c r="AK331" s="132"/>
      <c r="AL331" s="132"/>
      <c r="AM331" s="132"/>
    </row>
    <row r="332" spans="1:39" ht="14.25" hidden="1" customHeight="1">
      <c r="A332" s="362">
        <v>2024</v>
      </c>
      <c r="B332" s="133">
        <v>114607</v>
      </c>
      <c r="C332" s="132" t="s">
        <v>2778</v>
      </c>
      <c r="D332" s="132" t="s">
        <v>2779</v>
      </c>
      <c r="E332" s="132" t="s">
        <v>2780</v>
      </c>
      <c r="F332" s="132" t="s">
        <v>2781</v>
      </c>
      <c r="G332" s="132" t="s">
        <v>2782</v>
      </c>
      <c r="H332" s="132" t="s">
        <v>2783</v>
      </c>
      <c r="I332" s="132" t="s">
        <v>1165</v>
      </c>
      <c r="J332" s="132"/>
      <c r="K332" s="132"/>
      <c r="L332" s="132"/>
      <c r="M332" s="132"/>
      <c r="N332" s="132"/>
      <c r="O332" s="132"/>
      <c r="P332" s="132"/>
      <c r="Q332" s="132"/>
      <c r="R332" s="132"/>
      <c r="S332" s="132"/>
      <c r="T332" s="132"/>
      <c r="V332" s="132"/>
      <c r="W332" s="132"/>
      <c r="X332" s="132"/>
      <c r="Y332" s="132"/>
      <c r="Z332" s="132"/>
      <c r="AA332" s="132"/>
      <c r="AB332" s="132"/>
      <c r="AC332" s="132"/>
      <c r="AD332" s="132"/>
      <c r="AE332" s="132"/>
      <c r="AF332" s="132"/>
      <c r="AG332" s="132"/>
      <c r="AH332" s="132"/>
      <c r="AI332" s="132"/>
      <c r="AJ332" s="132"/>
      <c r="AK332" s="132"/>
      <c r="AL332" s="132"/>
      <c r="AM332" s="132"/>
    </row>
    <row r="333" spans="1:39" ht="14.25" hidden="1" customHeight="1">
      <c r="A333" s="362">
        <v>2024</v>
      </c>
      <c r="B333" s="133">
        <v>114808</v>
      </c>
      <c r="C333" s="132" t="s">
        <v>3160</v>
      </c>
      <c r="D333" s="132" t="s">
        <v>3161</v>
      </c>
      <c r="E333" s="132" t="s">
        <v>3162</v>
      </c>
      <c r="F333" s="132" t="s">
        <v>3163</v>
      </c>
      <c r="G333" s="132" t="s">
        <v>3164</v>
      </c>
      <c r="H333" s="132" t="s">
        <v>3165</v>
      </c>
      <c r="I333" s="132" t="s">
        <v>3166</v>
      </c>
      <c r="J333" s="132" t="s">
        <v>3167</v>
      </c>
      <c r="K333" s="132" t="s">
        <v>3168</v>
      </c>
      <c r="L333" s="132" t="s">
        <v>3169</v>
      </c>
      <c r="M333" s="132" t="s">
        <v>3170</v>
      </c>
      <c r="N333" s="132" t="s">
        <v>3171</v>
      </c>
      <c r="O333" s="132"/>
      <c r="P333" s="132"/>
      <c r="Q333" s="132"/>
      <c r="R333" s="132"/>
      <c r="S333" s="132"/>
      <c r="T333" s="132"/>
      <c r="V333" s="132"/>
      <c r="W333" s="132"/>
      <c r="X333" s="132"/>
      <c r="Y333" s="132"/>
      <c r="Z333" s="132"/>
      <c r="AA333" s="132"/>
      <c r="AB333" s="132"/>
      <c r="AC333" s="132"/>
      <c r="AD333" s="132"/>
      <c r="AE333" s="132"/>
      <c r="AF333" s="132"/>
      <c r="AG333" s="132"/>
      <c r="AH333" s="132"/>
      <c r="AI333" s="132"/>
      <c r="AJ333" s="132"/>
      <c r="AK333" s="132"/>
      <c r="AL333" s="132"/>
      <c r="AM333" s="132"/>
    </row>
    <row r="334" spans="1:39" ht="14.25" hidden="1" customHeight="1">
      <c r="A334" s="362">
        <v>2024</v>
      </c>
      <c r="B334" s="133">
        <v>114811</v>
      </c>
      <c r="C334" s="132" t="s">
        <v>3172</v>
      </c>
      <c r="D334" s="132" t="s">
        <v>3173</v>
      </c>
      <c r="E334" s="132" t="s">
        <v>3162</v>
      </c>
      <c r="F334" s="132" t="s">
        <v>3174</v>
      </c>
      <c r="G334" s="132" t="s">
        <v>3175</v>
      </c>
      <c r="H334" s="132" t="s">
        <v>3176</v>
      </c>
      <c r="I334" s="132" t="s">
        <v>3177</v>
      </c>
      <c r="J334" s="132" t="s">
        <v>3178</v>
      </c>
      <c r="K334" s="132" t="s">
        <v>3168</v>
      </c>
      <c r="L334" s="132" t="s">
        <v>3179</v>
      </c>
      <c r="M334" s="132" t="s">
        <v>3180</v>
      </c>
      <c r="N334" s="132" t="s">
        <v>3171</v>
      </c>
      <c r="O334" s="132"/>
      <c r="P334" s="132"/>
      <c r="Q334" s="132"/>
      <c r="R334" s="132"/>
      <c r="S334" s="132"/>
      <c r="T334" s="132"/>
      <c r="V334" s="132"/>
      <c r="W334" s="132"/>
      <c r="X334" s="132"/>
      <c r="Y334" s="132"/>
      <c r="Z334" s="132"/>
      <c r="AA334" s="132"/>
      <c r="AB334" s="132"/>
      <c r="AC334" s="132"/>
      <c r="AD334" s="132"/>
      <c r="AE334" s="132"/>
      <c r="AF334" s="132"/>
      <c r="AG334" s="132"/>
      <c r="AH334" s="132"/>
      <c r="AI334" s="132"/>
      <c r="AJ334" s="132"/>
      <c r="AK334" s="132"/>
      <c r="AL334" s="132"/>
      <c r="AM334" s="132"/>
    </row>
    <row r="335" spans="1:39" ht="14.25" hidden="1" customHeight="1">
      <c r="A335" s="362">
        <v>2024</v>
      </c>
      <c r="B335" s="133">
        <v>114827</v>
      </c>
      <c r="C335" s="132" t="s">
        <v>3181</v>
      </c>
      <c r="D335" s="132" t="s">
        <v>3182</v>
      </c>
      <c r="E335" s="132" t="s">
        <v>3183</v>
      </c>
      <c r="F335" s="132" t="s">
        <v>3184</v>
      </c>
      <c r="G335" s="132" t="s">
        <v>3185</v>
      </c>
      <c r="H335" s="132" t="s">
        <v>3186</v>
      </c>
      <c r="I335" s="132" t="s">
        <v>3187</v>
      </c>
      <c r="J335" s="132" t="s">
        <v>3188</v>
      </c>
      <c r="K335" s="132" t="s">
        <v>3189</v>
      </c>
      <c r="L335" s="132" t="s">
        <v>3190</v>
      </c>
      <c r="M335" s="132" t="s">
        <v>3191</v>
      </c>
      <c r="N335" s="132"/>
      <c r="O335" s="132"/>
      <c r="P335" s="132"/>
      <c r="Q335" s="132"/>
      <c r="R335" s="132"/>
      <c r="S335" s="132"/>
      <c r="T335" s="132"/>
      <c r="V335" s="132"/>
      <c r="W335" s="132"/>
      <c r="X335" s="132"/>
      <c r="Y335" s="132"/>
      <c r="Z335" s="132"/>
      <c r="AA335" s="132"/>
      <c r="AB335" s="132"/>
      <c r="AC335" s="132"/>
      <c r="AD335" s="132"/>
      <c r="AE335" s="132"/>
      <c r="AF335" s="132"/>
      <c r="AG335" s="132"/>
      <c r="AH335" s="132"/>
      <c r="AI335" s="132"/>
      <c r="AJ335" s="132"/>
      <c r="AK335" s="132"/>
      <c r="AL335" s="132"/>
      <c r="AM335" s="132"/>
    </row>
    <row r="336" spans="1:39" ht="14.25" hidden="1" customHeight="1">
      <c r="A336" s="362">
        <v>2024</v>
      </c>
      <c r="B336" s="133">
        <v>114831</v>
      </c>
      <c r="C336" s="132" t="s">
        <v>2619</v>
      </c>
      <c r="D336" s="132" t="s">
        <v>2620</v>
      </c>
      <c r="E336" s="132" t="s">
        <v>2621</v>
      </c>
      <c r="F336" s="132" t="s">
        <v>2622</v>
      </c>
      <c r="G336" s="132" t="s">
        <v>2623</v>
      </c>
      <c r="H336" s="132" t="s">
        <v>2624</v>
      </c>
      <c r="I336" s="132" t="s">
        <v>2625</v>
      </c>
      <c r="J336" s="132" t="s">
        <v>2626</v>
      </c>
      <c r="K336" s="132" t="s">
        <v>2627</v>
      </c>
      <c r="L336" s="132" t="s">
        <v>2628</v>
      </c>
      <c r="M336" s="132" t="s">
        <v>3192</v>
      </c>
      <c r="N336" s="132" t="s">
        <v>2630</v>
      </c>
      <c r="O336" s="132" t="s">
        <v>1998</v>
      </c>
      <c r="P336" s="132"/>
      <c r="Q336" s="132"/>
      <c r="R336" s="132"/>
      <c r="S336" s="132"/>
      <c r="T336" s="132"/>
      <c r="V336" s="132"/>
      <c r="W336" s="132"/>
      <c r="X336" s="132"/>
      <c r="Y336" s="132"/>
      <c r="Z336" s="132"/>
      <c r="AA336" s="132"/>
      <c r="AB336" s="132"/>
      <c r="AC336" s="132"/>
      <c r="AD336" s="132"/>
      <c r="AE336" s="132"/>
      <c r="AF336" s="132"/>
      <c r="AG336" s="132"/>
      <c r="AH336" s="132"/>
      <c r="AI336" s="132"/>
      <c r="AJ336" s="132"/>
      <c r="AK336" s="132"/>
      <c r="AL336" s="132"/>
      <c r="AM336" s="132"/>
    </row>
    <row r="337" spans="1:39" ht="14.25" hidden="1" customHeight="1">
      <c r="A337" s="362">
        <v>2024</v>
      </c>
      <c r="B337" s="133">
        <v>114921</v>
      </c>
      <c r="C337" s="132" t="s">
        <v>3193</v>
      </c>
      <c r="D337" s="132" t="s">
        <v>3194</v>
      </c>
      <c r="E337" s="132" t="s">
        <v>3195</v>
      </c>
      <c r="F337" s="132" t="s">
        <v>3196</v>
      </c>
      <c r="G337" s="132" t="s">
        <v>3197</v>
      </c>
      <c r="H337" s="132" t="s">
        <v>3198</v>
      </c>
      <c r="I337" s="132" t="s">
        <v>3199</v>
      </c>
      <c r="J337" s="132" t="s">
        <v>3200</v>
      </c>
      <c r="K337" s="132" t="s">
        <v>3201</v>
      </c>
      <c r="L337" s="132" t="s">
        <v>2196</v>
      </c>
      <c r="M337" s="132"/>
      <c r="N337" s="132"/>
      <c r="O337" s="132"/>
      <c r="P337" s="132"/>
      <c r="Q337" s="132"/>
      <c r="R337" s="132"/>
      <c r="S337" s="132"/>
      <c r="T337" s="132"/>
      <c r="V337" s="132"/>
      <c r="W337" s="132"/>
      <c r="X337" s="132"/>
      <c r="Y337" s="132"/>
      <c r="Z337" s="132"/>
      <c r="AA337" s="132"/>
      <c r="AB337" s="132"/>
      <c r="AC337" s="132"/>
      <c r="AD337" s="132"/>
      <c r="AE337" s="132"/>
      <c r="AF337" s="132"/>
      <c r="AG337" s="132"/>
      <c r="AH337" s="132"/>
      <c r="AI337" s="132"/>
      <c r="AJ337" s="132"/>
      <c r="AK337" s="132"/>
      <c r="AL337" s="132"/>
      <c r="AM337" s="132"/>
    </row>
    <row r="338" spans="1:39" ht="14.25" hidden="1" customHeight="1">
      <c r="A338" s="362">
        <v>2024</v>
      </c>
      <c r="B338" s="133">
        <v>114927</v>
      </c>
      <c r="C338" s="132" t="s">
        <v>3202</v>
      </c>
      <c r="D338" s="132" t="s">
        <v>3203</v>
      </c>
      <c r="E338" s="132" t="s">
        <v>3204</v>
      </c>
      <c r="F338" s="132" t="s">
        <v>3205</v>
      </c>
      <c r="G338" s="132" t="s">
        <v>3206</v>
      </c>
      <c r="H338" s="132" t="s">
        <v>3207</v>
      </c>
      <c r="I338" s="132" t="s">
        <v>3208</v>
      </c>
      <c r="J338" s="132" t="s">
        <v>3209</v>
      </c>
      <c r="K338" s="132" t="s">
        <v>3210</v>
      </c>
      <c r="L338" s="132" t="s">
        <v>3211</v>
      </c>
      <c r="M338" s="132" t="s">
        <v>3212</v>
      </c>
      <c r="N338" s="132" t="s">
        <v>3213</v>
      </c>
      <c r="O338" s="132" t="s">
        <v>3214</v>
      </c>
      <c r="P338" s="132" t="s">
        <v>3215</v>
      </c>
      <c r="Q338" s="132" t="s">
        <v>1297</v>
      </c>
      <c r="R338" s="132"/>
      <c r="S338" s="132"/>
      <c r="T338" s="132"/>
      <c r="V338" s="132"/>
      <c r="W338" s="132"/>
      <c r="X338" s="132"/>
      <c r="Y338" s="132"/>
      <c r="Z338" s="132"/>
      <c r="AA338" s="132"/>
      <c r="AB338" s="132"/>
      <c r="AC338" s="132"/>
      <c r="AD338" s="132"/>
      <c r="AE338" s="132"/>
      <c r="AF338" s="132"/>
      <c r="AG338" s="132"/>
      <c r="AH338" s="132"/>
      <c r="AI338" s="132"/>
      <c r="AJ338" s="132"/>
      <c r="AK338" s="132"/>
      <c r="AL338" s="132"/>
      <c r="AM338" s="132"/>
    </row>
    <row r="339" spans="1:39" ht="14.25" hidden="1" customHeight="1">
      <c r="A339" s="362">
        <v>2024</v>
      </c>
      <c r="B339" s="133">
        <v>114931</v>
      </c>
      <c r="C339" s="132" t="s">
        <v>3216</v>
      </c>
      <c r="D339" s="132" t="s">
        <v>3217</v>
      </c>
      <c r="E339" s="132" t="s">
        <v>3218</v>
      </c>
      <c r="F339" s="132" t="s">
        <v>3219</v>
      </c>
      <c r="G339" s="132" t="s">
        <v>3220</v>
      </c>
      <c r="H339" s="132" t="s">
        <v>3221</v>
      </c>
      <c r="I339" s="132" t="s">
        <v>3222</v>
      </c>
      <c r="J339" s="132" t="s">
        <v>3223</v>
      </c>
      <c r="K339" s="132" t="s">
        <v>3224</v>
      </c>
      <c r="L339" s="132" t="s">
        <v>3225</v>
      </c>
      <c r="M339" s="132" t="s">
        <v>3226</v>
      </c>
      <c r="N339" s="132" t="s">
        <v>1238</v>
      </c>
      <c r="O339" s="132"/>
      <c r="P339" s="132"/>
      <c r="Q339" s="132"/>
      <c r="R339" s="132"/>
      <c r="S339" s="132"/>
      <c r="T339" s="132"/>
      <c r="V339" s="132"/>
      <c r="W339" s="132"/>
      <c r="X339" s="132"/>
      <c r="Y339" s="132"/>
      <c r="Z339" s="132"/>
      <c r="AA339" s="132"/>
      <c r="AB339" s="132"/>
      <c r="AC339" s="132"/>
      <c r="AD339" s="132"/>
      <c r="AE339" s="132"/>
      <c r="AF339" s="132"/>
      <c r="AG339" s="132"/>
      <c r="AH339" s="132"/>
      <c r="AI339" s="132"/>
      <c r="AJ339" s="132"/>
      <c r="AK339" s="132"/>
      <c r="AL339" s="132"/>
      <c r="AM339" s="132"/>
    </row>
    <row r="340" spans="1:39" ht="14.25" hidden="1" customHeight="1">
      <c r="A340" s="362">
        <v>2024</v>
      </c>
      <c r="B340" s="133">
        <v>114933</v>
      </c>
      <c r="C340" s="132" t="s">
        <v>2180</v>
      </c>
      <c r="D340" s="132" t="s">
        <v>2181</v>
      </c>
      <c r="E340" s="132" t="s">
        <v>2182</v>
      </c>
      <c r="F340" s="132" t="s">
        <v>2183</v>
      </c>
      <c r="G340" s="132" t="s">
        <v>2184</v>
      </c>
      <c r="H340" s="132" t="s">
        <v>2185</v>
      </c>
      <c r="I340" s="132" t="s">
        <v>2186</v>
      </c>
      <c r="J340" s="132" t="s">
        <v>2179</v>
      </c>
      <c r="K340" s="132"/>
      <c r="L340" s="132"/>
      <c r="M340" s="132"/>
      <c r="N340" s="132"/>
      <c r="O340" s="132"/>
      <c r="P340" s="132"/>
      <c r="Q340" s="132"/>
      <c r="R340" s="132"/>
      <c r="S340" s="132"/>
      <c r="T340" s="132"/>
      <c r="V340" s="132"/>
      <c r="W340" s="132"/>
      <c r="X340" s="132"/>
      <c r="Y340" s="132"/>
      <c r="Z340" s="132"/>
      <c r="AA340" s="132"/>
      <c r="AB340" s="132"/>
      <c r="AC340" s="132"/>
      <c r="AD340" s="132"/>
      <c r="AE340" s="132"/>
      <c r="AF340" s="132"/>
      <c r="AG340" s="132"/>
      <c r="AH340" s="132"/>
      <c r="AI340" s="132"/>
      <c r="AJ340" s="132"/>
      <c r="AK340" s="132"/>
      <c r="AL340" s="132"/>
      <c r="AM340" s="132"/>
    </row>
    <row r="341" spans="1:39" ht="14.25" hidden="1" customHeight="1">
      <c r="A341" s="362">
        <v>2024</v>
      </c>
      <c r="B341" s="133">
        <v>114988</v>
      </c>
      <c r="C341" s="132" t="s">
        <v>3227</v>
      </c>
      <c r="D341" s="132" t="s">
        <v>2039</v>
      </c>
      <c r="E341" s="132" t="s">
        <v>2040</v>
      </c>
      <c r="F341" s="132" t="s">
        <v>1588</v>
      </c>
      <c r="G341" s="132" t="s">
        <v>2041</v>
      </c>
      <c r="H341" s="132" t="s">
        <v>3228</v>
      </c>
      <c r="I341" s="132" t="s">
        <v>3229</v>
      </c>
      <c r="J341" s="132" t="s">
        <v>2044</v>
      </c>
      <c r="K341" s="132" t="s">
        <v>2045</v>
      </c>
      <c r="L341" s="132" t="s">
        <v>2046</v>
      </c>
      <c r="M341" s="132" t="s">
        <v>3230</v>
      </c>
      <c r="N341" s="132"/>
      <c r="O341" s="132"/>
      <c r="P341" s="132"/>
      <c r="Q341" s="132"/>
      <c r="R341" s="132"/>
      <c r="S341" s="132"/>
      <c r="T341" s="132"/>
      <c r="V341" s="132"/>
      <c r="W341" s="132"/>
      <c r="X341" s="132"/>
      <c r="Y341" s="132"/>
      <c r="Z341" s="132"/>
      <c r="AA341" s="132"/>
      <c r="AB341" s="132"/>
      <c r="AC341" s="132"/>
      <c r="AD341" s="132"/>
      <c r="AE341" s="132"/>
      <c r="AF341" s="132"/>
      <c r="AG341" s="132"/>
      <c r="AH341" s="132"/>
      <c r="AI341" s="132"/>
      <c r="AJ341" s="132"/>
      <c r="AK341" s="132"/>
      <c r="AL341" s="132"/>
      <c r="AM341" s="132"/>
    </row>
    <row r="342" spans="1:39" ht="14.25" hidden="1" customHeight="1">
      <c r="A342" s="362">
        <v>2024</v>
      </c>
      <c r="B342" s="133">
        <v>114992</v>
      </c>
      <c r="C342" s="132" t="s">
        <v>2719</v>
      </c>
      <c r="D342" s="132" t="s">
        <v>2434</v>
      </c>
      <c r="E342" s="132" t="s">
        <v>2435</v>
      </c>
      <c r="F342" s="132" t="s">
        <v>2436</v>
      </c>
      <c r="G342" s="132" t="s">
        <v>2437</v>
      </c>
      <c r="H342" s="132" t="s">
        <v>2438</v>
      </c>
      <c r="I342" s="132" t="s">
        <v>2439</v>
      </c>
      <c r="J342" s="132" t="s">
        <v>1305</v>
      </c>
      <c r="K342" s="132"/>
      <c r="L342" s="132"/>
      <c r="M342" s="132"/>
      <c r="N342" s="132"/>
      <c r="O342" s="132"/>
      <c r="P342" s="132"/>
      <c r="Q342" s="132"/>
      <c r="R342" s="132"/>
      <c r="S342" s="132"/>
      <c r="T342" s="132"/>
      <c r="V342" s="132"/>
      <c r="W342" s="132"/>
      <c r="X342" s="132"/>
      <c r="Y342" s="132"/>
      <c r="Z342" s="132"/>
      <c r="AA342" s="132"/>
      <c r="AB342" s="132"/>
      <c r="AC342" s="132"/>
      <c r="AD342" s="132"/>
      <c r="AE342" s="132"/>
      <c r="AF342" s="132"/>
      <c r="AG342" s="132"/>
      <c r="AH342" s="132"/>
      <c r="AI342" s="132"/>
      <c r="AJ342" s="132"/>
      <c r="AK342" s="132"/>
      <c r="AL342" s="132"/>
      <c r="AM342" s="132"/>
    </row>
    <row r="343" spans="1:39" ht="14.25" hidden="1" customHeight="1">
      <c r="A343" s="362">
        <v>2024</v>
      </c>
      <c r="B343" s="133">
        <v>114997</v>
      </c>
      <c r="C343" s="132" t="s">
        <v>2564</v>
      </c>
      <c r="D343" s="132" t="s">
        <v>2565</v>
      </c>
      <c r="E343" s="132" t="s">
        <v>2566</v>
      </c>
      <c r="F343" s="132" t="s">
        <v>2567</v>
      </c>
      <c r="G343" s="132" t="s">
        <v>2568</v>
      </c>
      <c r="H343" s="132" t="s">
        <v>2569</v>
      </c>
      <c r="I343" s="132" t="s">
        <v>1220</v>
      </c>
      <c r="J343" s="132"/>
      <c r="K343" s="132"/>
      <c r="L343" s="132"/>
      <c r="M343" s="132"/>
      <c r="N343" s="132"/>
      <c r="O343" s="132"/>
      <c r="P343" s="132"/>
      <c r="Q343" s="132"/>
      <c r="R343" s="132"/>
      <c r="S343" s="132"/>
      <c r="T343" s="132"/>
      <c r="V343" s="132"/>
      <c r="W343" s="132"/>
      <c r="X343" s="132"/>
      <c r="Y343" s="132"/>
      <c r="Z343" s="132"/>
      <c r="AA343" s="132"/>
      <c r="AB343" s="132"/>
      <c r="AC343" s="132"/>
      <c r="AD343" s="132"/>
      <c r="AE343" s="132"/>
      <c r="AF343" s="132"/>
      <c r="AG343" s="132"/>
      <c r="AH343" s="132"/>
      <c r="AI343" s="132"/>
      <c r="AJ343" s="132"/>
      <c r="AK343" s="132"/>
      <c r="AL343" s="132"/>
      <c r="AM343" s="132"/>
    </row>
    <row r="344" spans="1:39" ht="14.25" hidden="1" customHeight="1">
      <c r="A344" s="362">
        <v>2024</v>
      </c>
      <c r="B344" s="133">
        <v>115000</v>
      </c>
      <c r="C344" s="132" t="s">
        <v>2939</v>
      </c>
      <c r="D344" s="132" t="s">
        <v>3071</v>
      </c>
      <c r="E344" s="132" t="s">
        <v>3072</v>
      </c>
      <c r="F344" s="132" t="s">
        <v>3073</v>
      </c>
      <c r="G344" s="132" t="s">
        <v>3074</v>
      </c>
      <c r="H344" s="132" t="s">
        <v>3075</v>
      </c>
      <c r="I344" s="132" t="s">
        <v>3231</v>
      </c>
      <c r="J344" s="132"/>
      <c r="K344" s="132"/>
      <c r="L344" s="132"/>
      <c r="M344" s="132"/>
      <c r="N344" s="132"/>
      <c r="O344" s="132"/>
      <c r="P344" s="132"/>
      <c r="Q344" s="132"/>
      <c r="R344" s="132"/>
      <c r="S344" s="132"/>
      <c r="T344" s="132"/>
      <c r="V344" s="132"/>
      <c r="W344" s="132"/>
      <c r="X344" s="132"/>
      <c r="Y344" s="132"/>
      <c r="Z344" s="132"/>
      <c r="AA344" s="132"/>
      <c r="AB344" s="132"/>
      <c r="AC344" s="132"/>
      <c r="AD344" s="132"/>
      <c r="AE344" s="132"/>
      <c r="AF344" s="132"/>
      <c r="AG344" s="132"/>
      <c r="AH344" s="132"/>
      <c r="AI344" s="132"/>
      <c r="AJ344" s="132"/>
      <c r="AK344" s="132"/>
      <c r="AL344" s="132"/>
      <c r="AM344" s="132"/>
    </row>
    <row r="345" spans="1:39" ht="14.25" hidden="1" customHeight="1">
      <c r="A345" s="362">
        <v>2024</v>
      </c>
      <c r="B345" s="133">
        <v>115002</v>
      </c>
      <c r="C345" s="132" t="s">
        <v>3232</v>
      </c>
      <c r="D345" s="132" t="s">
        <v>3233</v>
      </c>
      <c r="E345" s="132" t="s">
        <v>3234</v>
      </c>
      <c r="F345" s="132" t="s">
        <v>3235</v>
      </c>
      <c r="G345" s="132" t="s">
        <v>3236</v>
      </c>
      <c r="H345" s="132" t="s">
        <v>3237</v>
      </c>
      <c r="I345" s="132" t="s">
        <v>3238</v>
      </c>
      <c r="J345" s="132" t="s">
        <v>3239</v>
      </c>
      <c r="K345" s="132" t="s">
        <v>3240</v>
      </c>
      <c r="L345" s="132" t="s">
        <v>3241</v>
      </c>
      <c r="M345" s="132" t="s">
        <v>3242</v>
      </c>
      <c r="N345" s="132" t="s">
        <v>3243</v>
      </c>
      <c r="O345" s="132" t="s">
        <v>3244</v>
      </c>
      <c r="P345" s="132"/>
      <c r="Q345" s="132"/>
      <c r="R345" s="132"/>
      <c r="S345" s="132"/>
      <c r="T345" s="132"/>
      <c r="V345" s="132"/>
      <c r="W345" s="132"/>
      <c r="X345" s="132"/>
      <c r="Y345" s="132"/>
      <c r="Z345" s="132"/>
      <c r="AA345" s="132"/>
      <c r="AB345" s="132"/>
      <c r="AC345" s="132"/>
      <c r="AD345" s="132"/>
      <c r="AE345" s="132"/>
      <c r="AF345" s="132"/>
      <c r="AG345" s="132"/>
      <c r="AH345" s="132"/>
      <c r="AI345" s="132"/>
      <c r="AJ345" s="132"/>
      <c r="AK345" s="132"/>
      <c r="AL345" s="132"/>
      <c r="AM345" s="132"/>
    </row>
    <row r="346" spans="1:39" ht="14.25" hidden="1" customHeight="1">
      <c r="A346" s="362">
        <v>2024</v>
      </c>
      <c r="B346" s="133">
        <v>115004</v>
      </c>
      <c r="C346" s="132" t="s">
        <v>2211</v>
      </c>
      <c r="D346" s="132" t="s">
        <v>2212</v>
      </c>
      <c r="E346" s="132" t="s">
        <v>2213</v>
      </c>
      <c r="F346" s="132" t="s">
        <v>2214</v>
      </c>
      <c r="G346" s="132" t="s">
        <v>2215</v>
      </c>
      <c r="H346" s="132" t="s">
        <v>2216</v>
      </c>
      <c r="I346" s="132" t="s">
        <v>2217</v>
      </c>
      <c r="J346" s="132" t="s">
        <v>1758</v>
      </c>
      <c r="K346" s="132"/>
      <c r="L346" s="132"/>
      <c r="M346" s="132"/>
      <c r="N346" s="132"/>
      <c r="O346" s="132"/>
      <c r="P346" s="132"/>
      <c r="Q346" s="132"/>
      <c r="R346" s="132"/>
      <c r="S346" s="132"/>
      <c r="T346" s="132"/>
      <c r="V346" s="132"/>
      <c r="W346" s="132"/>
      <c r="X346" s="132"/>
      <c r="Y346" s="132"/>
      <c r="Z346" s="132"/>
      <c r="AA346" s="132"/>
      <c r="AB346" s="132"/>
      <c r="AC346" s="132"/>
      <c r="AD346" s="132"/>
      <c r="AE346" s="132"/>
      <c r="AF346" s="132"/>
      <c r="AG346" s="132"/>
      <c r="AH346" s="132"/>
      <c r="AI346" s="132"/>
      <c r="AJ346" s="132"/>
      <c r="AK346" s="132"/>
      <c r="AL346" s="132"/>
      <c r="AM346" s="132"/>
    </row>
    <row r="347" spans="1:39" ht="14.25" hidden="1" customHeight="1">
      <c r="A347" s="362">
        <v>2024</v>
      </c>
      <c r="B347" s="133">
        <v>115007</v>
      </c>
      <c r="C347" s="132" t="s">
        <v>3245</v>
      </c>
      <c r="D347" s="132" t="s">
        <v>3246</v>
      </c>
      <c r="E347" s="132" t="s">
        <v>3247</v>
      </c>
      <c r="F347" s="132" t="s">
        <v>3248</v>
      </c>
      <c r="G347" s="132" t="s">
        <v>3249</v>
      </c>
      <c r="H347" s="132" t="s">
        <v>3250</v>
      </c>
      <c r="I347" s="132" t="s">
        <v>3251</v>
      </c>
      <c r="J347" s="132" t="s">
        <v>3252</v>
      </c>
      <c r="K347" s="132" t="s">
        <v>2639</v>
      </c>
      <c r="L347" s="132"/>
      <c r="M347" s="132"/>
      <c r="N347" s="132"/>
      <c r="O347" s="132"/>
      <c r="P347" s="132"/>
      <c r="Q347" s="132"/>
      <c r="R347" s="132"/>
      <c r="S347" s="132"/>
      <c r="T347" s="132"/>
      <c r="V347" s="132"/>
      <c r="W347" s="132"/>
      <c r="X347" s="132"/>
      <c r="Y347" s="132"/>
      <c r="Z347" s="132"/>
      <c r="AA347" s="132"/>
      <c r="AB347" s="132"/>
      <c r="AC347" s="132"/>
      <c r="AD347" s="132"/>
      <c r="AE347" s="132"/>
      <c r="AF347" s="132"/>
      <c r="AG347" s="132"/>
      <c r="AH347" s="132"/>
      <c r="AI347" s="132"/>
      <c r="AJ347" s="132"/>
      <c r="AK347" s="132"/>
      <c r="AL347" s="132"/>
      <c r="AM347" s="132"/>
    </row>
    <row r="348" spans="1:39" ht="14.25" hidden="1" customHeight="1">
      <c r="A348" s="362">
        <v>2024</v>
      </c>
      <c r="B348" s="133">
        <v>115008</v>
      </c>
      <c r="C348" s="132" t="s">
        <v>3253</v>
      </c>
      <c r="D348" s="132" t="s">
        <v>3254</v>
      </c>
      <c r="E348" s="132" t="s">
        <v>1300</v>
      </c>
      <c r="F348" s="132" t="s">
        <v>3255</v>
      </c>
      <c r="G348" s="132" t="s">
        <v>2437</v>
      </c>
      <c r="H348" s="132" t="s">
        <v>2438</v>
      </c>
      <c r="I348" s="132" t="s">
        <v>2439</v>
      </c>
      <c r="J348" s="132" t="s">
        <v>1305</v>
      </c>
      <c r="K348" s="132"/>
      <c r="L348" s="132"/>
      <c r="M348" s="132"/>
      <c r="N348" s="132"/>
      <c r="O348" s="132"/>
      <c r="P348" s="132"/>
      <c r="Q348" s="132"/>
      <c r="R348" s="132"/>
      <c r="S348" s="132"/>
      <c r="T348" s="132"/>
      <c r="V348" s="132"/>
      <c r="W348" s="132"/>
      <c r="X348" s="132"/>
      <c r="Y348" s="132"/>
      <c r="Z348" s="132"/>
      <c r="AA348" s="132"/>
      <c r="AB348" s="132"/>
      <c r="AC348" s="132"/>
      <c r="AD348" s="132"/>
      <c r="AE348" s="132"/>
      <c r="AF348" s="132"/>
      <c r="AG348" s="132"/>
      <c r="AH348" s="132"/>
      <c r="AI348" s="132"/>
      <c r="AJ348" s="132"/>
      <c r="AK348" s="132"/>
      <c r="AL348" s="132"/>
      <c r="AM348" s="132"/>
    </row>
    <row r="349" spans="1:39" ht="14.25" hidden="1" customHeight="1">
      <c r="A349" s="362">
        <v>2024</v>
      </c>
      <c r="B349" s="133">
        <v>115013</v>
      </c>
      <c r="C349" s="132" t="s">
        <v>2530</v>
      </c>
      <c r="D349" s="132" t="s">
        <v>2531</v>
      </c>
      <c r="E349" s="132" t="s">
        <v>2486</v>
      </c>
      <c r="F349" s="132" t="s">
        <v>3256</v>
      </c>
      <c r="G349" s="132" t="s">
        <v>3257</v>
      </c>
      <c r="H349" s="132" t="s">
        <v>2707</v>
      </c>
      <c r="I349" s="132" t="s">
        <v>1884</v>
      </c>
      <c r="J349" s="132"/>
      <c r="K349" s="132"/>
      <c r="L349" s="132"/>
      <c r="M349" s="132"/>
      <c r="N349" s="132"/>
      <c r="O349" s="132"/>
      <c r="P349" s="132"/>
      <c r="Q349" s="132"/>
      <c r="R349" s="132"/>
      <c r="S349" s="132"/>
      <c r="T349" s="132"/>
      <c r="V349" s="132"/>
      <c r="W349" s="132"/>
      <c r="X349" s="132"/>
      <c r="Y349" s="132"/>
      <c r="Z349" s="132"/>
      <c r="AA349" s="132"/>
      <c r="AB349" s="132"/>
      <c r="AC349" s="132"/>
      <c r="AD349" s="132"/>
      <c r="AE349" s="132"/>
      <c r="AF349" s="132"/>
      <c r="AG349" s="132"/>
      <c r="AH349" s="132"/>
      <c r="AI349" s="132"/>
      <c r="AJ349" s="132"/>
      <c r="AK349" s="132"/>
      <c r="AL349" s="132"/>
      <c r="AM349" s="132"/>
    </row>
    <row r="350" spans="1:39" ht="14.25" hidden="1" customHeight="1">
      <c r="A350" s="362">
        <v>2024</v>
      </c>
      <c r="B350" s="133">
        <v>115023</v>
      </c>
      <c r="C350" s="132" t="s">
        <v>2939</v>
      </c>
      <c r="D350" s="132" t="s">
        <v>3071</v>
      </c>
      <c r="E350" s="132" t="s">
        <v>3072</v>
      </c>
      <c r="F350" s="132" t="s">
        <v>3073</v>
      </c>
      <c r="G350" s="132" t="s">
        <v>3074</v>
      </c>
      <c r="H350" s="132" t="s">
        <v>3075</v>
      </c>
      <c r="I350" s="132" t="s">
        <v>3231</v>
      </c>
      <c r="J350" s="132"/>
      <c r="K350" s="132"/>
      <c r="L350" s="132"/>
      <c r="M350" s="132"/>
      <c r="N350" s="132"/>
      <c r="O350" s="132"/>
      <c r="P350" s="132"/>
      <c r="Q350" s="132"/>
      <c r="R350" s="132"/>
      <c r="S350" s="132"/>
      <c r="T350" s="132"/>
      <c r="V350" s="132"/>
      <c r="W350" s="132"/>
      <c r="X350" s="132"/>
      <c r="Y350" s="132"/>
      <c r="Z350" s="132"/>
      <c r="AA350" s="132"/>
      <c r="AB350" s="132"/>
      <c r="AC350" s="132"/>
      <c r="AD350" s="132"/>
      <c r="AE350" s="132"/>
      <c r="AF350" s="132"/>
      <c r="AG350" s="132"/>
      <c r="AH350" s="132"/>
      <c r="AI350" s="132"/>
      <c r="AJ350" s="132"/>
      <c r="AK350" s="132"/>
      <c r="AL350" s="132"/>
      <c r="AM350" s="132"/>
    </row>
    <row r="351" spans="1:39" ht="14.25" hidden="1" customHeight="1">
      <c r="A351" s="362">
        <v>2024</v>
      </c>
      <c r="B351" s="133">
        <v>115035</v>
      </c>
      <c r="C351" s="132" t="s">
        <v>3258</v>
      </c>
      <c r="D351" s="132" t="s">
        <v>3259</v>
      </c>
      <c r="E351" s="132" t="s">
        <v>2435</v>
      </c>
      <c r="F351" s="132" t="s">
        <v>3260</v>
      </c>
      <c r="G351" s="132" t="s">
        <v>2437</v>
      </c>
      <c r="H351" s="132" t="s">
        <v>2438</v>
      </c>
      <c r="I351" s="132" t="s">
        <v>3261</v>
      </c>
      <c r="J351" s="132" t="s">
        <v>1305</v>
      </c>
      <c r="K351" s="132"/>
      <c r="L351" s="132"/>
      <c r="M351" s="132"/>
      <c r="N351" s="132"/>
      <c r="O351" s="132"/>
      <c r="P351" s="132"/>
      <c r="Q351" s="132"/>
      <c r="R351" s="132"/>
      <c r="S351" s="132"/>
      <c r="T351" s="132"/>
      <c r="V351" s="132"/>
      <c r="W351" s="132"/>
      <c r="X351" s="132"/>
      <c r="Y351" s="132"/>
      <c r="Z351" s="132"/>
      <c r="AA351" s="132"/>
      <c r="AB351" s="132"/>
      <c r="AC351" s="132"/>
      <c r="AD351" s="132"/>
      <c r="AE351" s="132"/>
      <c r="AF351" s="132"/>
      <c r="AG351" s="132"/>
      <c r="AH351" s="132"/>
      <c r="AI351" s="132"/>
      <c r="AJ351" s="132"/>
      <c r="AK351" s="132"/>
      <c r="AL351" s="132"/>
      <c r="AM351" s="132"/>
    </row>
    <row r="352" spans="1:39" ht="14.25" hidden="1" customHeight="1">
      <c r="A352" s="362">
        <v>2024</v>
      </c>
      <c r="B352" s="133">
        <v>115102</v>
      </c>
      <c r="C352" s="132" t="s">
        <v>3262</v>
      </c>
      <c r="D352" s="132" t="s">
        <v>3263</v>
      </c>
      <c r="E352" s="132" t="s">
        <v>3264</v>
      </c>
      <c r="F352" s="132" t="s">
        <v>3265</v>
      </c>
      <c r="G352" s="132" t="s">
        <v>3266</v>
      </c>
      <c r="H352" s="132" t="s">
        <v>3267</v>
      </c>
      <c r="I352" s="132" t="s">
        <v>3268</v>
      </c>
      <c r="J352" s="132" t="s">
        <v>3269</v>
      </c>
      <c r="K352" s="132" t="s">
        <v>3270</v>
      </c>
      <c r="L352" s="132" t="s">
        <v>3271</v>
      </c>
      <c r="M352" s="132" t="s">
        <v>3272</v>
      </c>
      <c r="N352" s="132"/>
      <c r="O352" s="132"/>
      <c r="P352" s="132"/>
      <c r="Q352" s="132"/>
      <c r="R352" s="132"/>
      <c r="S352" s="132"/>
      <c r="T352" s="132"/>
      <c r="V352" s="132"/>
      <c r="W352" s="132"/>
      <c r="X352" s="132"/>
      <c r="Y352" s="132"/>
      <c r="Z352" s="132"/>
      <c r="AA352" s="132"/>
      <c r="AB352" s="132"/>
      <c r="AC352" s="132"/>
      <c r="AD352" s="132"/>
      <c r="AE352" s="132"/>
      <c r="AF352" s="132"/>
      <c r="AG352" s="132"/>
      <c r="AH352" s="132"/>
      <c r="AI352" s="132"/>
      <c r="AJ352" s="132"/>
      <c r="AK352" s="132"/>
      <c r="AL352" s="132"/>
      <c r="AM352" s="132"/>
    </row>
    <row r="353" spans="1:39" ht="14.25" hidden="1" customHeight="1">
      <c r="A353" s="362">
        <v>2024</v>
      </c>
      <c r="B353" s="133">
        <v>115108</v>
      </c>
      <c r="C353" s="132" t="s">
        <v>3077</v>
      </c>
      <c r="D353" s="132" t="s">
        <v>3078</v>
      </c>
      <c r="E353" s="132" t="s">
        <v>3079</v>
      </c>
      <c r="F353" s="132" t="s">
        <v>3080</v>
      </c>
      <c r="G353" s="132" t="s">
        <v>3081</v>
      </c>
      <c r="H353" s="132" t="s">
        <v>3082</v>
      </c>
      <c r="I353" s="132" t="s">
        <v>3083</v>
      </c>
      <c r="J353" s="132" t="s">
        <v>3084</v>
      </c>
      <c r="K353" s="132" t="s">
        <v>3085</v>
      </c>
      <c r="L353" s="132" t="s">
        <v>3086</v>
      </c>
      <c r="M353" s="132" t="s">
        <v>3087</v>
      </c>
      <c r="N353" s="132" t="s">
        <v>3273</v>
      </c>
      <c r="O353" s="132"/>
      <c r="P353" s="132"/>
      <c r="Q353" s="132"/>
      <c r="R353" s="132"/>
      <c r="S353" s="132"/>
      <c r="T353" s="132"/>
      <c r="V353" s="132"/>
      <c r="W353" s="132"/>
      <c r="X353" s="132"/>
      <c r="Y353" s="132"/>
      <c r="Z353" s="132"/>
      <c r="AA353" s="132"/>
      <c r="AB353" s="132"/>
      <c r="AC353" s="132"/>
      <c r="AD353" s="132"/>
      <c r="AE353" s="132"/>
      <c r="AF353" s="132"/>
      <c r="AG353" s="132"/>
      <c r="AH353" s="132"/>
      <c r="AI353" s="132"/>
      <c r="AJ353" s="132"/>
      <c r="AK353" s="132"/>
      <c r="AL353" s="132"/>
      <c r="AM353" s="132"/>
    </row>
    <row r="354" spans="1:39" ht="14.25" hidden="1" customHeight="1">
      <c r="A354" s="362">
        <v>2024</v>
      </c>
      <c r="B354" s="133">
        <v>115108</v>
      </c>
      <c r="C354" s="132" t="s">
        <v>3274</v>
      </c>
      <c r="D354" s="132" t="s">
        <v>3275</v>
      </c>
      <c r="E354" s="132" t="s">
        <v>3276</v>
      </c>
      <c r="F354" s="132" t="s">
        <v>3277</v>
      </c>
      <c r="G354" s="132" t="s">
        <v>3278</v>
      </c>
      <c r="H354" s="132" t="s">
        <v>3279</v>
      </c>
      <c r="I354" s="132" t="s">
        <v>3280</v>
      </c>
      <c r="J354" s="132" t="s">
        <v>3281</v>
      </c>
      <c r="K354" s="132" t="s">
        <v>3282</v>
      </c>
      <c r="L354" s="132" t="s">
        <v>3283</v>
      </c>
      <c r="M354" s="132" t="s">
        <v>3284</v>
      </c>
      <c r="N354" s="132" t="s">
        <v>1327</v>
      </c>
      <c r="O354" s="132"/>
      <c r="P354" s="132"/>
      <c r="Q354" s="132"/>
      <c r="R354" s="132"/>
      <c r="S354" s="132"/>
      <c r="T354" s="132"/>
      <c r="V354" s="132"/>
      <c r="W354" s="132"/>
      <c r="X354" s="132"/>
      <c r="Y354" s="132"/>
      <c r="Z354" s="132"/>
      <c r="AA354" s="132"/>
      <c r="AB354" s="132"/>
      <c r="AC354" s="132"/>
      <c r="AD354" s="132"/>
      <c r="AE354" s="132"/>
      <c r="AF354" s="132"/>
      <c r="AG354" s="132"/>
      <c r="AH354" s="132"/>
      <c r="AI354" s="132"/>
      <c r="AJ354" s="132"/>
      <c r="AK354" s="132"/>
      <c r="AL354" s="132"/>
      <c r="AM354" s="132"/>
    </row>
    <row r="355" spans="1:39" ht="14.25" hidden="1" customHeight="1">
      <c r="A355" s="362">
        <v>2024</v>
      </c>
      <c r="B355" s="133">
        <v>115110</v>
      </c>
      <c r="C355" s="132" t="s">
        <v>3285</v>
      </c>
      <c r="D355" s="132" t="s">
        <v>3286</v>
      </c>
      <c r="E355" s="132" t="s">
        <v>3287</v>
      </c>
      <c r="F355" s="132" t="s">
        <v>3288</v>
      </c>
      <c r="G355" s="132" t="s">
        <v>3289</v>
      </c>
      <c r="H355" s="132" t="s">
        <v>3290</v>
      </c>
      <c r="I355" s="132" t="s">
        <v>3291</v>
      </c>
      <c r="J355" s="132" t="s">
        <v>3292</v>
      </c>
      <c r="K355" s="132" t="s">
        <v>3293</v>
      </c>
      <c r="L355" s="132" t="s">
        <v>3294</v>
      </c>
      <c r="M355" s="132" t="s">
        <v>1338</v>
      </c>
      <c r="N355" s="132"/>
      <c r="O355" s="132"/>
      <c r="P355" s="132"/>
      <c r="Q355" s="132"/>
      <c r="R355" s="132"/>
      <c r="S355" s="132"/>
      <c r="T355" s="132"/>
      <c r="V355" s="132"/>
      <c r="W355" s="132"/>
      <c r="X355" s="132"/>
      <c r="Y355" s="132"/>
      <c r="Z355" s="132"/>
      <c r="AA355" s="132"/>
      <c r="AB355" s="132"/>
      <c r="AC355" s="132"/>
      <c r="AD355" s="132"/>
      <c r="AE355" s="132"/>
      <c r="AF355" s="132"/>
      <c r="AG355" s="132"/>
      <c r="AH355" s="132"/>
      <c r="AI355" s="132"/>
      <c r="AJ355" s="132"/>
      <c r="AK355" s="132"/>
      <c r="AL355" s="132"/>
      <c r="AM355" s="132"/>
    </row>
    <row r="356" spans="1:39" ht="14.25" hidden="1" customHeight="1">
      <c r="A356" s="362">
        <v>2024</v>
      </c>
      <c r="B356" s="133">
        <v>115114</v>
      </c>
      <c r="C356" s="132" t="s">
        <v>3295</v>
      </c>
      <c r="D356" s="132" t="s">
        <v>3296</v>
      </c>
      <c r="E356" s="132" t="s">
        <v>3297</v>
      </c>
      <c r="F356" s="132" t="s">
        <v>3298</v>
      </c>
      <c r="G356" s="132" t="s">
        <v>3299</v>
      </c>
      <c r="H356" s="132" t="s">
        <v>3300</v>
      </c>
      <c r="I356" s="132" t="s">
        <v>3301</v>
      </c>
      <c r="J356" s="132" t="s">
        <v>3302</v>
      </c>
      <c r="K356" s="132" t="s">
        <v>3303</v>
      </c>
      <c r="L356" s="132" t="s">
        <v>3304</v>
      </c>
      <c r="M356" s="132" t="s">
        <v>3305</v>
      </c>
      <c r="N356" s="132" t="s">
        <v>1868</v>
      </c>
      <c r="O356" s="132"/>
      <c r="P356" s="132"/>
      <c r="Q356" s="132"/>
      <c r="R356" s="132"/>
      <c r="S356" s="132"/>
      <c r="T356" s="132"/>
      <c r="V356" s="132"/>
      <c r="W356" s="132"/>
      <c r="X356" s="132"/>
      <c r="Y356" s="132"/>
      <c r="Z356" s="132"/>
      <c r="AA356" s="132"/>
      <c r="AB356" s="132"/>
      <c r="AC356" s="132"/>
      <c r="AD356" s="132"/>
      <c r="AE356" s="132"/>
      <c r="AF356" s="132"/>
      <c r="AG356" s="132"/>
      <c r="AH356" s="132"/>
      <c r="AI356" s="132"/>
      <c r="AJ356" s="132"/>
      <c r="AK356" s="132"/>
      <c r="AL356" s="132"/>
      <c r="AM356" s="132"/>
    </row>
    <row r="357" spans="1:39" ht="14.25" hidden="1" customHeight="1">
      <c r="A357" s="362">
        <v>2024</v>
      </c>
      <c r="B357" s="133">
        <v>115118</v>
      </c>
      <c r="C357" s="132" t="s">
        <v>3306</v>
      </c>
      <c r="D357" s="132" t="s">
        <v>3307</v>
      </c>
      <c r="E357" s="132" t="s">
        <v>3308</v>
      </c>
      <c r="F357" s="132" t="s">
        <v>3309</v>
      </c>
      <c r="G357" s="132" t="s">
        <v>3310</v>
      </c>
      <c r="H357" s="132" t="s">
        <v>3311</v>
      </c>
      <c r="I357" s="132" t="s">
        <v>3312</v>
      </c>
      <c r="J357" s="132" t="s">
        <v>3313</v>
      </c>
      <c r="K357" s="132" t="s">
        <v>3314</v>
      </c>
      <c r="L357" s="132"/>
      <c r="M357" s="132"/>
      <c r="N357" s="132"/>
      <c r="O357" s="132"/>
      <c r="P357" s="132"/>
      <c r="Q357" s="132"/>
      <c r="R357" s="132"/>
      <c r="S357" s="132"/>
      <c r="T357" s="132"/>
      <c r="V357" s="132"/>
      <c r="W357" s="132"/>
      <c r="X357" s="132"/>
      <c r="Y357" s="132"/>
      <c r="Z357" s="132"/>
      <c r="AA357" s="132"/>
      <c r="AB357" s="132"/>
      <c r="AC357" s="132"/>
      <c r="AD357" s="132"/>
      <c r="AE357" s="132"/>
      <c r="AF357" s="132"/>
      <c r="AG357" s="132"/>
      <c r="AH357" s="132"/>
      <c r="AI357" s="132"/>
      <c r="AJ357" s="132"/>
      <c r="AK357" s="132"/>
      <c r="AL357" s="132"/>
      <c r="AM357" s="132"/>
    </row>
    <row r="358" spans="1:39" ht="14.25" hidden="1" customHeight="1">
      <c r="A358" s="362">
        <v>2024</v>
      </c>
      <c r="B358" s="133">
        <v>115121</v>
      </c>
      <c r="C358" s="132" t="s">
        <v>3315</v>
      </c>
      <c r="D358" s="132" t="s">
        <v>3316</v>
      </c>
      <c r="E358" s="132" t="s">
        <v>3317</v>
      </c>
      <c r="F358" s="132" t="s">
        <v>3318</v>
      </c>
      <c r="G358" s="132" t="s">
        <v>3319</v>
      </c>
      <c r="H358" s="132" t="s">
        <v>3320</v>
      </c>
      <c r="I358" s="132" t="s">
        <v>3321</v>
      </c>
      <c r="J358" s="132" t="s">
        <v>3322</v>
      </c>
      <c r="K358" s="132" t="s">
        <v>3323</v>
      </c>
      <c r="L358" s="132" t="s">
        <v>3324</v>
      </c>
      <c r="M358" s="132" t="s">
        <v>3325</v>
      </c>
      <c r="N358" s="132" t="s">
        <v>3326</v>
      </c>
      <c r="O358" s="132" t="s">
        <v>3327</v>
      </c>
      <c r="P358" s="132"/>
      <c r="Q358" s="132"/>
      <c r="R358" s="132"/>
      <c r="S358" s="132"/>
      <c r="T358" s="132"/>
      <c r="V358" s="132"/>
      <c r="W358" s="132"/>
      <c r="X358" s="132"/>
      <c r="Y358" s="132"/>
      <c r="Z358" s="132"/>
      <c r="AA358" s="132"/>
      <c r="AB358" s="132"/>
      <c r="AC358" s="132"/>
      <c r="AD358" s="132"/>
      <c r="AE358" s="132"/>
      <c r="AF358" s="132"/>
      <c r="AG358" s="132"/>
      <c r="AH358" s="132"/>
      <c r="AI358" s="132"/>
      <c r="AJ358" s="132"/>
      <c r="AK358" s="132"/>
      <c r="AL358" s="132"/>
      <c r="AM358" s="132"/>
    </row>
    <row r="359" spans="1:39" ht="14.25" hidden="1" customHeight="1">
      <c r="A359" s="362">
        <v>2024</v>
      </c>
      <c r="B359" s="133">
        <v>115126</v>
      </c>
      <c r="C359" s="132" t="s">
        <v>2939</v>
      </c>
      <c r="D359" s="132" t="s">
        <v>3071</v>
      </c>
      <c r="E359" s="132" t="s">
        <v>3072</v>
      </c>
      <c r="F359" s="132" t="s">
        <v>3073</v>
      </c>
      <c r="G359" s="132" t="s">
        <v>3074</v>
      </c>
      <c r="H359" s="132" t="s">
        <v>3075</v>
      </c>
      <c r="I359" s="132" t="s">
        <v>3231</v>
      </c>
      <c r="J359" s="132"/>
      <c r="K359" s="132"/>
      <c r="L359" s="132"/>
      <c r="M359" s="132"/>
      <c r="N359" s="132"/>
      <c r="O359" s="132"/>
      <c r="P359" s="132"/>
      <c r="Q359" s="132"/>
      <c r="R359" s="132"/>
      <c r="S359" s="132"/>
      <c r="T359" s="132"/>
      <c r="V359" s="132"/>
      <c r="W359" s="132"/>
      <c r="X359" s="132"/>
      <c r="Y359" s="132"/>
      <c r="Z359" s="132"/>
      <c r="AA359" s="132"/>
      <c r="AB359" s="132"/>
      <c r="AC359" s="132"/>
      <c r="AD359" s="132"/>
      <c r="AE359" s="132"/>
      <c r="AF359" s="132"/>
      <c r="AG359" s="132"/>
      <c r="AH359" s="132"/>
      <c r="AI359" s="132"/>
      <c r="AJ359" s="132"/>
      <c r="AK359" s="132"/>
      <c r="AL359" s="132"/>
      <c r="AM359" s="132"/>
    </row>
    <row r="360" spans="1:39" ht="14.25" hidden="1" customHeight="1">
      <c r="A360" s="362">
        <v>2024</v>
      </c>
      <c r="B360" s="133">
        <v>115132</v>
      </c>
      <c r="C360" s="132" t="s">
        <v>2939</v>
      </c>
      <c r="D360" s="132" t="s">
        <v>3071</v>
      </c>
      <c r="E360" s="132" t="s">
        <v>3072</v>
      </c>
      <c r="F360" s="132" t="s">
        <v>3073</v>
      </c>
      <c r="G360" s="132" t="s">
        <v>3074</v>
      </c>
      <c r="H360" s="132" t="s">
        <v>3075</v>
      </c>
      <c r="I360" s="132" t="s">
        <v>3231</v>
      </c>
      <c r="J360" s="132"/>
      <c r="K360" s="132"/>
      <c r="L360" s="132"/>
      <c r="M360" s="132"/>
      <c r="N360" s="132"/>
      <c r="O360" s="132"/>
      <c r="P360" s="132"/>
      <c r="Q360" s="132"/>
      <c r="R360" s="132"/>
      <c r="S360" s="132"/>
      <c r="T360" s="132"/>
      <c r="V360" s="132"/>
      <c r="W360" s="132"/>
      <c r="X360" s="132"/>
      <c r="Y360" s="132"/>
      <c r="Z360" s="132"/>
      <c r="AA360" s="132"/>
      <c r="AB360" s="132"/>
      <c r="AC360" s="132"/>
      <c r="AD360" s="132"/>
      <c r="AE360" s="132"/>
      <c r="AF360" s="132"/>
      <c r="AG360" s="132"/>
      <c r="AH360" s="132"/>
      <c r="AI360" s="132"/>
      <c r="AJ360" s="132"/>
      <c r="AK360" s="132"/>
      <c r="AL360" s="132"/>
      <c r="AM360" s="132"/>
    </row>
    <row r="361" spans="1:39" ht="14.25" hidden="1" customHeight="1">
      <c r="A361" s="362">
        <v>2024</v>
      </c>
      <c r="B361" s="133">
        <v>115148</v>
      </c>
      <c r="C361" s="132" t="s">
        <v>2939</v>
      </c>
      <c r="D361" s="132" t="s">
        <v>3071</v>
      </c>
      <c r="E361" s="132" t="s">
        <v>3072</v>
      </c>
      <c r="F361" s="132" t="s">
        <v>3073</v>
      </c>
      <c r="G361" s="132" t="s">
        <v>3074</v>
      </c>
      <c r="H361" s="132" t="s">
        <v>3075</v>
      </c>
      <c r="I361" s="132" t="s">
        <v>3231</v>
      </c>
      <c r="J361" s="132"/>
      <c r="K361" s="132"/>
      <c r="L361" s="132"/>
      <c r="M361" s="132"/>
      <c r="N361" s="132"/>
      <c r="O361" s="132"/>
      <c r="P361" s="132"/>
      <c r="Q361" s="132"/>
      <c r="R361" s="132"/>
      <c r="S361" s="132"/>
      <c r="T361" s="132"/>
      <c r="V361" s="132"/>
      <c r="W361" s="132"/>
      <c r="X361" s="132"/>
      <c r="Y361" s="132"/>
      <c r="Z361" s="132"/>
      <c r="AA361" s="132"/>
      <c r="AB361" s="132"/>
      <c r="AC361" s="132"/>
      <c r="AD361" s="132"/>
      <c r="AE361" s="132"/>
      <c r="AF361" s="132"/>
      <c r="AG361" s="132"/>
      <c r="AH361" s="132"/>
      <c r="AI361" s="132"/>
      <c r="AJ361" s="132"/>
      <c r="AK361" s="132"/>
      <c r="AL361" s="132"/>
      <c r="AM361" s="132"/>
    </row>
    <row r="362" spans="1:39" ht="14.25" hidden="1" customHeight="1">
      <c r="A362" s="362">
        <v>2024</v>
      </c>
      <c r="B362" s="133">
        <v>115153</v>
      </c>
      <c r="C362" s="132" t="s">
        <v>3113</v>
      </c>
      <c r="D362" s="132" t="s">
        <v>3114</v>
      </c>
      <c r="E362" s="132" t="s">
        <v>3115</v>
      </c>
      <c r="F362" s="132" t="s">
        <v>3116</v>
      </c>
      <c r="G362" s="132" t="s">
        <v>3117</v>
      </c>
      <c r="H362" s="132" t="s">
        <v>3328</v>
      </c>
      <c r="I362" s="132" t="s">
        <v>3329</v>
      </c>
      <c r="J362" s="132" t="s">
        <v>2823</v>
      </c>
      <c r="K362" s="132"/>
      <c r="L362" s="132"/>
      <c r="M362" s="132"/>
      <c r="N362" s="132"/>
      <c r="O362" s="132"/>
      <c r="P362" s="132"/>
      <c r="Q362" s="132"/>
      <c r="R362" s="132"/>
      <c r="S362" s="132"/>
      <c r="T362" s="132"/>
      <c r="V362" s="132"/>
      <c r="W362" s="132"/>
      <c r="X362" s="132"/>
      <c r="Y362" s="132"/>
      <c r="Z362" s="132"/>
      <c r="AA362" s="132"/>
      <c r="AB362" s="132"/>
      <c r="AC362" s="132"/>
      <c r="AD362" s="132"/>
      <c r="AE362" s="132"/>
      <c r="AF362" s="132"/>
      <c r="AG362" s="132"/>
      <c r="AH362" s="132"/>
      <c r="AI362" s="132"/>
      <c r="AJ362" s="132"/>
      <c r="AK362" s="132"/>
      <c r="AL362" s="132"/>
      <c r="AM362" s="132"/>
    </row>
    <row r="363" spans="1:39" ht="14.25" hidden="1" customHeight="1">
      <c r="A363" s="362">
        <v>2024</v>
      </c>
      <c r="B363" s="133">
        <v>115154</v>
      </c>
      <c r="C363" s="132" t="s">
        <v>3330</v>
      </c>
      <c r="D363" s="132" t="s">
        <v>3331</v>
      </c>
      <c r="E363" s="132" t="s">
        <v>3332</v>
      </c>
      <c r="F363" s="132" t="s">
        <v>3333</v>
      </c>
      <c r="G363" s="132" t="s">
        <v>3334</v>
      </c>
      <c r="H363" s="132" t="s">
        <v>3335</v>
      </c>
      <c r="I363" s="132" t="s">
        <v>3336</v>
      </c>
      <c r="J363" s="132" t="s">
        <v>3337</v>
      </c>
      <c r="K363" s="132" t="s">
        <v>3338</v>
      </c>
      <c r="L363" s="132" t="s">
        <v>3339</v>
      </c>
      <c r="M363" s="132" t="s">
        <v>1996</v>
      </c>
      <c r="N363" s="132" t="s">
        <v>1868</v>
      </c>
      <c r="O363" s="132"/>
      <c r="P363" s="132"/>
      <c r="Q363" s="132"/>
      <c r="R363" s="132"/>
      <c r="S363" s="132"/>
      <c r="T363" s="132"/>
      <c r="V363" s="132"/>
      <c r="W363" s="132"/>
      <c r="X363" s="132"/>
      <c r="Y363" s="132"/>
      <c r="Z363" s="132"/>
      <c r="AA363" s="132"/>
      <c r="AB363" s="132"/>
      <c r="AC363" s="132"/>
      <c r="AD363" s="132"/>
      <c r="AE363" s="132"/>
      <c r="AF363" s="132"/>
      <c r="AG363" s="132"/>
      <c r="AH363" s="132"/>
      <c r="AI363" s="132"/>
      <c r="AJ363" s="132"/>
      <c r="AK363" s="132"/>
      <c r="AL363" s="132"/>
      <c r="AM363" s="132"/>
    </row>
    <row r="364" spans="1:39" ht="14.25" hidden="1" customHeight="1">
      <c r="A364" s="362">
        <v>2024</v>
      </c>
      <c r="B364" s="133">
        <v>115156</v>
      </c>
      <c r="C364" s="132" t="s">
        <v>3113</v>
      </c>
      <c r="D364" s="132" t="s">
        <v>3114</v>
      </c>
      <c r="E364" s="132" t="s">
        <v>3115</v>
      </c>
      <c r="F364" s="132" t="s">
        <v>3116</v>
      </c>
      <c r="G364" s="132" t="s">
        <v>3117</v>
      </c>
      <c r="H364" s="132" t="s">
        <v>3340</v>
      </c>
      <c r="I364" s="132"/>
      <c r="J364" s="132"/>
      <c r="K364" s="132"/>
      <c r="L364" s="132"/>
      <c r="M364" s="132"/>
      <c r="N364" s="132"/>
      <c r="O364" s="132"/>
      <c r="P364" s="132"/>
      <c r="Q364" s="132"/>
      <c r="R364" s="132"/>
      <c r="S364" s="132"/>
      <c r="T364" s="132"/>
      <c r="V364" s="132"/>
      <c r="W364" s="132"/>
      <c r="X364" s="132"/>
      <c r="Y364" s="132"/>
      <c r="Z364" s="132"/>
      <c r="AA364" s="132"/>
      <c r="AB364" s="132"/>
      <c r="AC364" s="132"/>
      <c r="AD364" s="132"/>
      <c r="AE364" s="132"/>
      <c r="AF364" s="132"/>
      <c r="AG364" s="132"/>
      <c r="AH364" s="132"/>
      <c r="AI364" s="132"/>
      <c r="AJ364" s="132"/>
      <c r="AK364" s="132"/>
      <c r="AL364" s="132"/>
      <c r="AM364" s="132"/>
    </row>
    <row r="365" spans="1:39" ht="14.25" hidden="1" customHeight="1">
      <c r="A365" s="362">
        <v>2024</v>
      </c>
      <c r="B365" s="133">
        <v>115206</v>
      </c>
      <c r="C365" s="132" t="s">
        <v>3160</v>
      </c>
      <c r="D365" s="132" t="s">
        <v>3161</v>
      </c>
      <c r="E365" s="132" t="s">
        <v>3162</v>
      </c>
      <c r="F365" s="132" t="s">
        <v>3163</v>
      </c>
      <c r="G365" s="132" t="s">
        <v>3164</v>
      </c>
      <c r="H365" s="132" t="s">
        <v>3165</v>
      </c>
      <c r="I365" s="132" t="s">
        <v>3166</v>
      </c>
      <c r="J365" s="132" t="s">
        <v>3167</v>
      </c>
      <c r="K365" s="132" t="s">
        <v>3168</v>
      </c>
      <c r="L365" s="132" t="s">
        <v>3169</v>
      </c>
      <c r="M365" s="132" t="s">
        <v>3170</v>
      </c>
      <c r="N365" s="132" t="s">
        <v>3171</v>
      </c>
      <c r="O365" s="132"/>
      <c r="P365" s="132"/>
      <c r="Q365" s="132"/>
      <c r="R365" s="132"/>
      <c r="S365" s="132"/>
      <c r="T365" s="132"/>
      <c r="V365" s="132"/>
      <c r="W365" s="132"/>
      <c r="X365" s="132"/>
      <c r="Y365" s="132"/>
      <c r="Z365" s="132"/>
      <c r="AA365" s="132"/>
      <c r="AB365" s="132"/>
      <c r="AC365" s="132"/>
      <c r="AD365" s="132"/>
      <c r="AE365" s="132"/>
      <c r="AF365" s="132"/>
      <c r="AG365" s="132"/>
      <c r="AH365" s="132"/>
      <c r="AI365" s="132"/>
      <c r="AJ365" s="132"/>
      <c r="AK365" s="132"/>
      <c r="AL365" s="132"/>
      <c r="AM365" s="132"/>
    </row>
    <row r="366" spans="1:39" ht="14.25" hidden="1" customHeight="1">
      <c r="A366" s="362">
        <v>2024</v>
      </c>
      <c r="B366" s="133">
        <v>115210</v>
      </c>
      <c r="C366" s="132" t="s">
        <v>3341</v>
      </c>
      <c r="D366" s="132" t="s">
        <v>3342</v>
      </c>
      <c r="E366" s="132" t="s">
        <v>3343</v>
      </c>
      <c r="F366" s="132" t="s">
        <v>3344</v>
      </c>
      <c r="G366" s="132" t="s">
        <v>3345</v>
      </c>
      <c r="H366" s="132" t="s">
        <v>3346</v>
      </c>
      <c r="I366" s="132" t="s">
        <v>3347</v>
      </c>
      <c r="J366" s="132" t="s">
        <v>3348</v>
      </c>
      <c r="K366" s="132" t="s">
        <v>1144</v>
      </c>
      <c r="L366" s="132"/>
      <c r="M366" s="132"/>
      <c r="N366" s="132"/>
      <c r="O366" s="132"/>
      <c r="P366" s="132"/>
      <c r="Q366" s="132"/>
      <c r="R366" s="132"/>
      <c r="S366" s="132"/>
      <c r="T366" s="132"/>
      <c r="V366" s="132"/>
      <c r="W366" s="132"/>
      <c r="X366" s="132"/>
      <c r="Y366" s="132"/>
      <c r="Z366" s="132"/>
      <c r="AA366" s="132"/>
      <c r="AB366" s="132"/>
      <c r="AC366" s="132"/>
      <c r="AD366" s="132"/>
      <c r="AE366" s="132"/>
      <c r="AF366" s="132"/>
      <c r="AG366" s="132"/>
      <c r="AH366" s="132"/>
      <c r="AI366" s="132"/>
      <c r="AJ366" s="132"/>
      <c r="AK366" s="132"/>
      <c r="AL366" s="132"/>
      <c r="AM366" s="132"/>
    </row>
    <row r="367" spans="1:39" ht="14.25" hidden="1" customHeight="1">
      <c r="A367" s="362">
        <v>2024</v>
      </c>
      <c r="B367" s="133">
        <v>115218</v>
      </c>
      <c r="C367" s="132" t="s">
        <v>3349</v>
      </c>
      <c r="D367" s="132" t="s">
        <v>3350</v>
      </c>
      <c r="E367" s="132" t="s">
        <v>3351</v>
      </c>
      <c r="F367" s="132" t="s">
        <v>3352</v>
      </c>
      <c r="G367" s="132" t="s">
        <v>3353</v>
      </c>
      <c r="H367" s="132" t="s">
        <v>3354</v>
      </c>
      <c r="I367" s="132" t="s">
        <v>3355</v>
      </c>
      <c r="J367" s="132" t="s">
        <v>3356</v>
      </c>
      <c r="K367" s="132" t="s">
        <v>1651</v>
      </c>
      <c r="L367" s="132"/>
      <c r="M367" s="132"/>
      <c r="N367" s="132"/>
      <c r="O367" s="132"/>
      <c r="P367" s="132"/>
      <c r="Q367" s="132"/>
      <c r="R367" s="132"/>
      <c r="S367" s="132"/>
      <c r="T367" s="132"/>
      <c r="V367" s="132"/>
      <c r="W367" s="132"/>
      <c r="X367" s="132"/>
      <c r="Y367" s="132"/>
      <c r="Z367" s="132"/>
      <c r="AA367" s="132"/>
      <c r="AB367" s="132"/>
      <c r="AC367" s="132"/>
      <c r="AD367" s="132"/>
      <c r="AE367" s="132"/>
      <c r="AF367" s="132"/>
      <c r="AG367" s="132"/>
      <c r="AH367" s="132"/>
      <c r="AI367" s="132"/>
      <c r="AJ367" s="132"/>
      <c r="AK367" s="132"/>
      <c r="AL367" s="132"/>
      <c r="AM367" s="132"/>
    </row>
    <row r="368" spans="1:39" ht="14.25" hidden="1" customHeight="1">
      <c r="A368" s="362">
        <v>2024</v>
      </c>
      <c r="B368" s="133">
        <v>115228</v>
      </c>
      <c r="C368" s="132" t="s">
        <v>3357</v>
      </c>
      <c r="D368" s="132" t="s">
        <v>3358</v>
      </c>
      <c r="E368" s="132" t="s">
        <v>3359</v>
      </c>
      <c r="F368" s="132" t="s">
        <v>3360</v>
      </c>
      <c r="G368" s="132" t="s">
        <v>3361</v>
      </c>
      <c r="H368" s="132" t="s">
        <v>3362</v>
      </c>
      <c r="I368" s="132" t="s">
        <v>3363</v>
      </c>
      <c r="J368" s="132" t="s">
        <v>3364</v>
      </c>
      <c r="K368" s="132" t="s">
        <v>3365</v>
      </c>
      <c r="L368" s="132" t="s">
        <v>3366</v>
      </c>
      <c r="M368" s="132" t="s">
        <v>3367</v>
      </c>
      <c r="N368" s="132" t="s">
        <v>3368</v>
      </c>
      <c r="O368" s="132"/>
      <c r="P368" s="132"/>
      <c r="Q368" s="132"/>
      <c r="R368" s="132"/>
      <c r="S368" s="132"/>
      <c r="T368" s="132"/>
      <c r="V368" s="132"/>
      <c r="W368" s="132"/>
      <c r="X368" s="132"/>
      <c r="Y368" s="132"/>
      <c r="Z368" s="132"/>
      <c r="AA368" s="132"/>
      <c r="AB368" s="132"/>
      <c r="AC368" s="132"/>
      <c r="AD368" s="132"/>
      <c r="AE368" s="132"/>
      <c r="AF368" s="132"/>
      <c r="AG368" s="132"/>
      <c r="AH368" s="132"/>
      <c r="AI368" s="132"/>
      <c r="AJ368" s="132"/>
      <c r="AK368" s="132"/>
      <c r="AL368" s="132"/>
      <c r="AM368" s="132"/>
    </row>
    <row r="369" spans="1:39" ht="14.25" hidden="1" customHeight="1">
      <c r="A369" s="362">
        <v>2024</v>
      </c>
      <c r="B369" s="133">
        <v>115234</v>
      </c>
      <c r="C369" s="132" t="s">
        <v>3369</v>
      </c>
      <c r="D369" s="132" t="s">
        <v>1725</v>
      </c>
      <c r="E369" s="132" t="s">
        <v>1726</v>
      </c>
      <c r="F369" s="132" t="s">
        <v>3370</v>
      </c>
      <c r="G369" s="132" t="s">
        <v>3371</v>
      </c>
      <c r="H369" s="132" t="s">
        <v>3372</v>
      </c>
      <c r="I369" s="132" t="s">
        <v>1729</v>
      </c>
      <c r="J369" s="132" t="s">
        <v>1730</v>
      </c>
      <c r="K369" s="132" t="s">
        <v>1731</v>
      </c>
      <c r="L369" s="132" t="s">
        <v>3373</v>
      </c>
      <c r="M369" s="132" t="s">
        <v>3374</v>
      </c>
      <c r="N369" s="132" t="s">
        <v>1238</v>
      </c>
      <c r="O369" s="132"/>
      <c r="P369" s="132"/>
      <c r="Q369" s="132"/>
      <c r="R369" s="132"/>
      <c r="S369" s="132"/>
      <c r="T369" s="132"/>
      <c r="V369" s="132"/>
      <c r="W369" s="132"/>
      <c r="X369" s="132"/>
      <c r="Y369" s="132"/>
      <c r="Z369" s="132"/>
      <c r="AA369" s="132"/>
      <c r="AB369" s="132"/>
      <c r="AC369" s="132"/>
      <c r="AD369" s="132"/>
      <c r="AE369" s="132"/>
      <c r="AF369" s="132"/>
      <c r="AG369" s="132"/>
      <c r="AH369" s="132"/>
      <c r="AI369" s="132"/>
      <c r="AJ369" s="132"/>
      <c r="AK369" s="132"/>
      <c r="AL369" s="132"/>
      <c r="AM369" s="132"/>
    </row>
    <row r="370" spans="1:39" ht="14.25" hidden="1" customHeight="1">
      <c r="A370" s="362">
        <v>2024</v>
      </c>
      <c r="B370" s="133">
        <v>115237</v>
      </c>
      <c r="C370" s="132" t="s">
        <v>2508</v>
      </c>
      <c r="D370" s="132" t="s">
        <v>2509</v>
      </c>
      <c r="E370" s="132" t="s">
        <v>2510</v>
      </c>
      <c r="F370" s="132" t="s">
        <v>1617</v>
      </c>
      <c r="G370" s="132" t="s">
        <v>2511</v>
      </c>
      <c r="H370" s="132" t="s">
        <v>2512</v>
      </c>
      <c r="I370" s="132" t="s">
        <v>2513</v>
      </c>
      <c r="J370" s="132" t="s">
        <v>2498</v>
      </c>
      <c r="K370" s="132" t="s">
        <v>2514</v>
      </c>
      <c r="L370" s="132" t="s">
        <v>3375</v>
      </c>
      <c r="M370" s="132" t="s">
        <v>1621</v>
      </c>
      <c r="N370" s="132" t="s">
        <v>2516</v>
      </c>
      <c r="O370" s="132" t="s">
        <v>2517</v>
      </c>
      <c r="P370" s="132" t="s">
        <v>2518</v>
      </c>
      <c r="Q370" s="132" t="s">
        <v>1297</v>
      </c>
      <c r="R370" s="132"/>
      <c r="S370" s="132"/>
      <c r="T370" s="132"/>
      <c r="V370" s="132"/>
      <c r="W370" s="132"/>
      <c r="X370" s="132"/>
      <c r="Y370" s="132"/>
      <c r="Z370" s="132"/>
      <c r="AA370" s="132"/>
      <c r="AB370" s="132"/>
      <c r="AC370" s="132"/>
      <c r="AD370" s="132"/>
      <c r="AE370" s="132"/>
      <c r="AF370" s="132"/>
      <c r="AG370" s="132"/>
      <c r="AH370" s="132"/>
      <c r="AI370" s="132"/>
      <c r="AJ370" s="132"/>
      <c r="AK370" s="132"/>
      <c r="AL370" s="132"/>
      <c r="AM370" s="132"/>
    </row>
    <row r="371" spans="1:39" ht="14.25" hidden="1" customHeight="1">
      <c r="A371" s="362">
        <v>2024</v>
      </c>
      <c r="B371" s="133">
        <v>115240</v>
      </c>
      <c r="C371" s="132" t="s">
        <v>3376</v>
      </c>
      <c r="D371" s="132" t="s">
        <v>3377</v>
      </c>
      <c r="E371" s="132" t="s">
        <v>3378</v>
      </c>
      <c r="F371" s="132" t="s">
        <v>3379</v>
      </c>
      <c r="G371" s="132" t="s">
        <v>3380</v>
      </c>
      <c r="H371" s="132" t="s">
        <v>3381</v>
      </c>
      <c r="I371" s="132" t="s">
        <v>3382</v>
      </c>
      <c r="J371" s="132"/>
      <c r="K371" s="132"/>
      <c r="L371" s="132"/>
      <c r="M371" s="132"/>
      <c r="N371" s="132"/>
      <c r="O371" s="132"/>
      <c r="P371" s="132"/>
      <c r="Q371" s="132"/>
      <c r="R371" s="132"/>
      <c r="S371" s="132"/>
      <c r="T371" s="132"/>
      <c r="V371" s="132"/>
      <c r="W371" s="132"/>
      <c r="X371" s="132"/>
      <c r="Y371" s="132"/>
      <c r="Z371" s="132"/>
      <c r="AA371" s="132"/>
      <c r="AB371" s="132"/>
      <c r="AC371" s="132"/>
      <c r="AD371" s="132"/>
      <c r="AE371" s="132"/>
      <c r="AF371" s="132"/>
      <c r="AG371" s="132"/>
      <c r="AH371" s="132"/>
      <c r="AI371" s="132"/>
      <c r="AJ371" s="132"/>
      <c r="AK371" s="132"/>
      <c r="AL371" s="132"/>
      <c r="AM371" s="132"/>
    </row>
    <row r="372" spans="1:39" ht="14.25" hidden="1" customHeight="1">
      <c r="A372" s="362">
        <v>2024</v>
      </c>
      <c r="B372" s="133">
        <v>115241</v>
      </c>
      <c r="C372" s="132" t="s">
        <v>2664</v>
      </c>
      <c r="D372" s="132" t="s">
        <v>2665</v>
      </c>
      <c r="E372" s="132" t="s">
        <v>2666</v>
      </c>
      <c r="F372" s="132" t="s">
        <v>2667</v>
      </c>
      <c r="G372" s="132" t="s">
        <v>2668</v>
      </c>
      <c r="H372" s="132" t="s">
        <v>2669</v>
      </c>
      <c r="I372" s="132" t="s">
        <v>2585</v>
      </c>
      <c r="J372" s="132" t="s">
        <v>1642</v>
      </c>
      <c r="K372" s="132"/>
      <c r="L372" s="132"/>
      <c r="M372" s="132"/>
      <c r="N372" s="132"/>
      <c r="O372" s="132"/>
      <c r="P372" s="132"/>
      <c r="Q372" s="132"/>
      <c r="R372" s="132"/>
      <c r="S372" s="132"/>
      <c r="T372" s="132"/>
      <c r="V372" s="132"/>
      <c r="W372" s="132"/>
      <c r="X372" s="132"/>
      <c r="Y372" s="132"/>
      <c r="Z372" s="132"/>
      <c r="AA372" s="132"/>
      <c r="AB372" s="132"/>
      <c r="AC372" s="132"/>
      <c r="AD372" s="132"/>
      <c r="AE372" s="132"/>
      <c r="AF372" s="132"/>
      <c r="AG372" s="132"/>
      <c r="AH372" s="132"/>
      <c r="AI372" s="132"/>
      <c r="AJ372" s="132"/>
      <c r="AK372" s="132"/>
      <c r="AL372" s="132"/>
      <c r="AM372" s="132"/>
    </row>
    <row r="373" spans="1:39" ht="14.25" hidden="1" customHeight="1">
      <c r="A373" s="362">
        <v>2024</v>
      </c>
      <c r="B373" s="133">
        <v>115246</v>
      </c>
      <c r="C373" s="132" t="s">
        <v>1710</v>
      </c>
      <c r="D373" s="132" t="s">
        <v>1711</v>
      </c>
      <c r="E373" s="132" t="s">
        <v>1712</v>
      </c>
      <c r="F373" s="132" t="s">
        <v>1713</v>
      </c>
      <c r="G373" s="132" t="s">
        <v>1714</v>
      </c>
      <c r="H373" s="132" t="s">
        <v>1627</v>
      </c>
      <c r="I373" s="132" t="s">
        <v>3383</v>
      </c>
      <c r="J373" s="132" t="s">
        <v>1716</v>
      </c>
      <c r="K373" s="132" t="s">
        <v>1717</v>
      </c>
      <c r="L373" s="132" t="s">
        <v>1718</v>
      </c>
      <c r="M373" s="132" t="s">
        <v>1719</v>
      </c>
      <c r="N373" s="132" t="s">
        <v>1720</v>
      </c>
      <c r="O373" s="132" t="s">
        <v>1721</v>
      </c>
      <c r="P373" s="132" t="s">
        <v>1722</v>
      </c>
      <c r="Q373" s="132" t="s">
        <v>1723</v>
      </c>
      <c r="R373" s="132" t="s">
        <v>1636</v>
      </c>
      <c r="S373" s="132"/>
      <c r="T373" s="132"/>
      <c r="V373" s="132"/>
      <c r="W373" s="132"/>
      <c r="X373" s="132"/>
      <c r="Y373" s="132"/>
      <c r="Z373" s="132"/>
      <c r="AA373" s="132"/>
      <c r="AB373" s="132"/>
      <c r="AC373" s="132"/>
      <c r="AD373" s="132"/>
      <c r="AE373" s="132"/>
      <c r="AF373" s="132"/>
      <c r="AG373" s="132"/>
      <c r="AH373" s="132"/>
      <c r="AI373" s="132"/>
      <c r="AJ373" s="132"/>
      <c r="AK373" s="132"/>
      <c r="AL373" s="132"/>
      <c r="AM373" s="132"/>
    </row>
    <row r="374" spans="1:39" ht="14.25" hidden="1" customHeight="1">
      <c r="A374" s="362">
        <v>2024</v>
      </c>
      <c r="B374" s="133">
        <v>115246</v>
      </c>
      <c r="C374" s="132" t="s">
        <v>3384</v>
      </c>
      <c r="D374" s="132" t="s">
        <v>3385</v>
      </c>
      <c r="E374" s="132" t="s">
        <v>3386</v>
      </c>
      <c r="F374" s="132" t="s">
        <v>3387</v>
      </c>
      <c r="G374" s="132" t="s">
        <v>3388</v>
      </c>
      <c r="H374" s="132" t="s">
        <v>3389</v>
      </c>
      <c r="I374" s="132" t="s">
        <v>3390</v>
      </c>
      <c r="J374" s="132" t="s">
        <v>3391</v>
      </c>
      <c r="K374" s="132" t="s">
        <v>3392</v>
      </c>
      <c r="L374" s="132" t="s">
        <v>3393</v>
      </c>
      <c r="M374" s="132" t="s">
        <v>1719</v>
      </c>
      <c r="N374" s="132" t="s">
        <v>3394</v>
      </c>
      <c r="O374" s="132" t="s">
        <v>3395</v>
      </c>
      <c r="P374" s="132" t="s">
        <v>3396</v>
      </c>
      <c r="Q374" s="132" t="s">
        <v>3397</v>
      </c>
      <c r="R374" s="132" t="s">
        <v>1636</v>
      </c>
      <c r="S374" s="132"/>
      <c r="T374" s="132"/>
      <c r="V374" s="132"/>
      <c r="W374" s="132"/>
      <c r="X374" s="132"/>
      <c r="Y374" s="132"/>
      <c r="Z374" s="132"/>
      <c r="AA374" s="132"/>
      <c r="AB374" s="132"/>
      <c r="AC374" s="132"/>
      <c r="AD374" s="132"/>
      <c r="AE374" s="132"/>
      <c r="AF374" s="132"/>
      <c r="AG374" s="132"/>
      <c r="AH374" s="132"/>
      <c r="AI374" s="132"/>
      <c r="AJ374" s="132"/>
      <c r="AK374" s="132"/>
      <c r="AL374" s="132"/>
      <c r="AM374" s="132"/>
    </row>
    <row r="375" spans="1:39" ht="14.25" hidden="1" customHeight="1">
      <c r="A375" s="362">
        <v>2024</v>
      </c>
      <c r="B375" s="133">
        <v>115248</v>
      </c>
      <c r="C375" s="132" t="s">
        <v>2180</v>
      </c>
      <c r="D375" s="132" t="s">
        <v>3398</v>
      </c>
      <c r="E375" s="132" t="s">
        <v>3399</v>
      </c>
      <c r="F375" s="132" t="s">
        <v>3400</v>
      </c>
      <c r="G375" s="132" t="s">
        <v>3401</v>
      </c>
      <c r="H375" s="132" t="s">
        <v>3402</v>
      </c>
      <c r="I375" s="132" t="s">
        <v>3403</v>
      </c>
      <c r="J375" s="132" t="s">
        <v>1619</v>
      </c>
      <c r="K375" s="132" t="s">
        <v>1672</v>
      </c>
      <c r="L375" s="132" t="s">
        <v>2500</v>
      </c>
      <c r="M375" s="132"/>
      <c r="N375" s="132"/>
      <c r="O375" s="132"/>
      <c r="P375" s="132"/>
      <c r="Q375" s="132"/>
      <c r="R375" s="132"/>
      <c r="S375" s="132"/>
      <c r="T375" s="132"/>
      <c r="V375" s="132"/>
      <c r="W375" s="132"/>
      <c r="X375" s="132"/>
      <c r="Y375" s="132"/>
      <c r="Z375" s="132"/>
      <c r="AA375" s="132"/>
      <c r="AB375" s="132"/>
      <c r="AC375" s="132"/>
      <c r="AD375" s="132"/>
      <c r="AE375" s="132"/>
      <c r="AF375" s="132"/>
      <c r="AG375" s="132"/>
      <c r="AH375" s="132"/>
      <c r="AI375" s="132"/>
      <c r="AJ375" s="132"/>
      <c r="AK375" s="132"/>
      <c r="AL375" s="132"/>
      <c r="AM375" s="132"/>
    </row>
    <row r="376" spans="1:39" ht="14.25" hidden="1" customHeight="1">
      <c r="A376" s="362">
        <v>2024</v>
      </c>
      <c r="B376" s="133">
        <v>115303</v>
      </c>
      <c r="C376" s="132" t="s">
        <v>2239</v>
      </c>
      <c r="D376" s="132" t="s">
        <v>3404</v>
      </c>
      <c r="E376" s="132" t="s">
        <v>2241</v>
      </c>
      <c r="F376" s="132" t="s">
        <v>3405</v>
      </c>
      <c r="G376" s="132" t="s">
        <v>3406</v>
      </c>
      <c r="H376" s="132" t="s">
        <v>3407</v>
      </c>
      <c r="I376" s="132" t="s">
        <v>3408</v>
      </c>
      <c r="J376" s="132" t="s">
        <v>1532</v>
      </c>
      <c r="K376" s="132"/>
      <c r="L376" s="132"/>
      <c r="M376" s="132"/>
      <c r="N376" s="132"/>
      <c r="O376" s="132"/>
      <c r="P376" s="132"/>
      <c r="Q376" s="132"/>
      <c r="R376" s="132"/>
      <c r="S376" s="132"/>
      <c r="T376" s="132"/>
      <c r="V376" s="132"/>
      <c r="W376" s="132"/>
      <c r="X376" s="132"/>
      <c r="Y376" s="132"/>
      <c r="Z376" s="132"/>
      <c r="AA376" s="132"/>
      <c r="AB376" s="132"/>
      <c r="AC376" s="132"/>
      <c r="AD376" s="132"/>
      <c r="AE376" s="132"/>
      <c r="AF376" s="132"/>
      <c r="AG376" s="132"/>
      <c r="AH376" s="132"/>
      <c r="AI376" s="132"/>
      <c r="AJ376" s="132"/>
      <c r="AK376" s="132"/>
      <c r="AL376" s="132"/>
      <c r="AM376" s="132"/>
    </row>
    <row r="377" spans="1:39" ht="14.25" hidden="1" customHeight="1">
      <c r="A377" s="362">
        <v>2024</v>
      </c>
      <c r="B377" s="133">
        <v>115313</v>
      </c>
      <c r="C377" s="132" t="s">
        <v>2239</v>
      </c>
      <c r="D377" s="132" t="s">
        <v>2240</v>
      </c>
      <c r="E377" s="132" t="s">
        <v>2241</v>
      </c>
      <c r="F377" s="132" t="s">
        <v>2242</v>
      </c>
      <c r="G377" s="132" t="s">
        <v>2243</v>
      </c>
      <c r="H377" s="132"/>
      <c r="I377" s="132"/>
      <c r="J377" s="132"/>
      <c r="K377" s="132"/>
      <c r="L377" s="132"/>
      <c r="M377" s="132"/>
      <c r="N377" s="132"/>
      <c r="O377" s="132"/>
      <c r="P377" s="132"/>
      <c r="Q377" s="132"/>
      <c r="R377" s="132"/>
      <c r="S377" s="132"/>
      <c r="T377" s="132"/>
      <c r="V377" s="132"/>
      <c r="W377" s="132"/>
      <c r="X377" s="132"/>
      <c r="Y377" s="132"/>
      <c r="Z377" s="132"/>
      <c r="AA377" s="132"/>
      <c r="AB377" s="132"/>
      <c r="AC377" s="132"/>
      <c r="AD377" s="132"/>
      <c r="AE377" s="132"/>
      <c r="AF377" s="132"/>
      <c r="AG377" s="132"/>
      <c r="AH377" s="132"/>
      <c r="AI377" s="132"/>
      <c r="AJ377" s="132"/>
      <c r="AK377" s="132"/>
      <c r="AL377" s="132"/>
      <c r="AM377" s="132"/>
    </row>
    <row r="378" spans="1:39" ht="14.25" hidden="1" customHeight="1">
      <c r="A378" s="362">
        <v>2024</v>
      </c>
      <c r="B378" s="133">
        <v>115319</v>
      </c>
      <c r="C378" s="132" t="s">
        <v>3409</v>
      </c>
      <c r="D378" s="132" t="s">
        <v>3410</v>
      </c>
      <c r="E378" s="132" t="s">
        <v>3411</v>
      </c>
      <c r="F378" s="132" t="s">
        <v>3412</v>
      </c>
      <c r="G378" s="132" t="s">
        <v>3413</v>
      </c>
      <c r="H378" s="132"/>
      <c r="I378" s="132"/>
      <c r="J378" s="132"/>
      <c r="K378" s="132"/>
      <c r="L378" s="132"/>
      <c r="M378" s="132"/>
      <c r="N378" s="132"/>
      <c r="O378" s="132"/>
      <c r="P378" s="132"/>
      <c r="Q378" s="132"/>
      <c r="R378" s="132"/>
      <c r="S378" s="132"/>
      <c r="T378" s="132"/>
      <c r="V378" s="132"/>
      <c r="W378" s="132"/>
      <c r="X378" s="132"/>
      <c r="Y378" s="132"/>
      <c r="Z378" s="132"/>
      <c r="AA378" s="132"/>
      <c r="AB378" s="132"/>
      <c r="AC378" s="132"/>
      <c r="AD378" s="132"/>
      <c r="AE378" s="132"/>
      <c r="AF378" s="132"/>
      <c r="AG378" s="132"/>
      <c r="AH378" s="132"/>
      <c r="AI378" s="132"/>
      <c r="AJ378" s="132"/>
      <c r="AK378" s="132"/>
      <c r="AL378" s="132"/>
      <c r="AM378" s="132"/>
    </row>
    <row r="379" spans="1:39" ht="14.25" hidden="1" customHeight="1">
      <c r="A379" s="362">
        <v>2024</v>
      </c>
      <c r="B379" s="133">
        <v>115324</v>
      </c>
      <c r="C379" s="132" t="s">
        <v>3414</v>
      </c>
      <c r="D379" s="132" t="s">
        <v>3415</v>
      </c>
      <c r="E379" s="132" t="s">
        <v>3416</v>
      </c>
      <c r="F379" s="132" t="s">
        <v>3417</v>
      </c>
      <c r="G379" s="132" t="s">
        <v>3418</v>
      </c>
      <c r="H379" s="132" t="s">
        <v>3419</v>
      </c>
      <c r="I379" s="132" t="s">
        <v>3420</v>
      </c>
      <c r="J379" s="132" t="s">
        <v>3421</v>
      </c>
      <c r="K379" s="132" t="s">
        <v>3422</v>
      </c>
      <c r="L379" s="132" t="s">
        <v>3423</v>
      </c>
      <c r="M379" s="132"/>
      <c r="N379" s="132"/>
      <c r="O379" s="132"/>
      <c r="P379" s="132"/>
      <c r="Q379" s="132"/>
      <c r="R379" s="132"/>
      <c r="S379" s="132"/>
      <c r="T379" s="132"/>
      <c r="V379" s="132"/>
      <c r="W379" s="132"/>
      <c r="X379" s="132"/>
      <c r="Y379" s="132"/>
      <c r="Z379" s="132"/>
      <c r="AA379" s="132"/>
      <c r="AB379" s="132"/>
      <c r="AC379" s="132"/>
      <c r="AD379" s="132"/>
      <c r="AE379" s="132"/>
      <c r="AF379" s="132"/>
      <c r="AG379" s="132"/>
      <c r="AH379" s="132"/>
      <c r="AI379" s="132"/>
      <c r="AJ379" s="132"/>
      <c r="AK379" s="132"/>
      <c r="AL379" s="132"/>
      <c r="AM379" s="132"/>
    </row>
    <row r="380" spans="1:39" ht="14.25" hidden="1" customHeight="1">
      <c r="A380" s="362">
        <v>2024</v>
      </c>
      <c r="B380" s="133">
        <v>115554</v>
      </c>
      <c r="C380" s="132" t="s">
        <v>3424</v>
      </c>
      <c r="D380" s="132" t="s">
        <v>3425</v>
      </c>
      <c r="E380" s="132" t="s">
        <v>3426</v>
      </c>
      <c r="F380" s="132" t="s">
        <v>3427</v>
      </c>
      <c r="G380" s="132" t="s">
        <v>3428</v>
      </c>
      <c r="H380" s="132" t="s">
        <v>3429</v>
      </c>
      <c r="I380" s="132" t="s">
        <v>3430</v>
      </c>
      <c r="J380" s="132" t="s">
        <v>3431</v>
      </c>
      <c r="K380" s="132" t="s">
        <v>3432</v>
      </c>
      <c r="L380" s="132"/>
      <c r="M380" s="132"/>
      <c r="N380" s="132"/>
      <c r="O380" s="132"/>
      <c r="P380" s="132"/>
      <c r="Q380" s="132"/>
      <c r="R380" s="132"/>
      <c r="S380" s="132"/>
      <c r="T380" s="132"/>
      <c r="V380" s="132"/>
      <c r="W380" s="132"/>
      <c r="X380" s="132"/>
      <c r="Y380" s="132"/>
      <c r="Z380" s="132"/>
      <c r="AA380" s="132"/>
      <c r="AB380" s="132"/>
      <c r="AC380" s="132"/>
      <c r="AD380" s="132"/>
      <c r="AE380" s="132"/>
      <c r="AF380" s="132"/>
      <c r="AG380" s="132"/>
      <c r="AH380" s="132"/>
      <c r="AI380" s="132"/>
      <c r="AJ380" s="132"/>
      <c r="AK380" s="132"/>
      <c r="AL380" s="132"/>
      <c r="AM380" s="132"/>
    </row>
    <row r="381" spans="1:39" ht="14.25" hidden="1" customHeight="1">
      <c r="A381" s="362">
        <v>2024</v>
      </c>
      <c r="B381" s="133">
        <v>115583</v>
      </c>
      <c r="C381" s="132" t="s">
        <v>3433</v>
      </c>
      <c r="D381" s="132" t="s">
        <v>3434</v>
      </c>
      <c r="E381" s="132" t="s">
        <v>3435</v>
      </c>
      <c r="F381" s="132" t="s">
        <v>3436</v>
      </c>
      <c r="G381" s="132" t="s">
        <v>3437</v>
      </c>
      <c r="H381" s="132" t="s">
        <v>3438</v>
      </c>
      <c r="I381" s="132" t="s">
        <v>3439</v>
      </c>
      <c r="J381" s="132" t="s">
        <v>3440</v>
      </c>
      <c r="K381" s="132" t="s">
        <v>3441</v>
      </c>
      <c r="L381" s="132" t="s">
        <v>3442</v>
      </c>
      <c r="M381" s="132"/>
      <c r="N381" s="132"/>
      <c r="O381" s="132"/>
      <c r="P381" s="132"/>
      <c r="Q381" s="132"/>
      <c r="R381" s="132"/>
      <c r="S381" s="132"/>
      <c r="T381" s="132"/>
      <c r="V381" s="132"/>
      <c r="W381" s="132"/>
      <c r="X381" s="132"/>
      <c r="Y381" s="132"/>
      <c r="Z381" s="132"/>
      <c r="AA381" s="132"/>
      <c r="AB381" s="132"/>
      <c r="AC381" s="132"/>
      <c r="AD381" s="132"/>
      <c r="AE381" s="132"/>
      <c r="AF381" s="132"/>
      <c r="AG381" s="132"/>
      <c r="AH381" s="132"/>
      <c r="AI381" s="132"/>
      <c r="AJ381" s="132"/>
      <c r="AK381" s="132"/>
      <c r="AL381" s="132"/>
      <c r="AM381" s="132"/>
    </row>
    <row r="382" spans="1:39" ht="14.25" hidden="1" customHeight="1">
      <c r="A382" s="362">
        <v>2024</v>
      </c>
      <c r="B382" s="133">
        <v>115590</v>
      </c>
      <c r="C382" s="132" t="s">
        <v>3443</v>
      </c>
      <c r="D382" s="132" t="s">
        <v>3444</v>
      </c>
      <c r="E382" s="132" t="s">
        <v>3445</v>
      </c>
      <c r="F382" s="132" t="s">
        <v>3446</v>
      </c>
      <c r="G382" s="132" t="s">
        <v>3447</v>
      </c>
      <c r="H382" s="132" t="s">
        <v>3448</v>
      </c>
      <c r="I382" s="132" t="s">
        <v>3449</v>
      </c>
      <c r="J382" s="132" t="s">
        <v>3450</v>
      </c>
      <c r="K382" s="132" t="s">
        <v>3451</v>
      </c>
      <c r="L382" s="132" t="s">
        <v>3452</v>
      </c>
      <c r="M382" s="132" t="s">
        <v>3453</v>
      </c>
      <c r="N382" s="132" t="s">
        <v>3454</v>
      </c>
      <c r="O382" s="132" t="s">
        <v>2517</v>
      </c>
      <c r="P382" s="132" t="s">
        <v>2518</v>
      </c>
      <c r="Q382" s="132" t="s">
        <v>1474</v>
      </c>
      <c r="R382" s="132"/>
      <c r="S382" s="132"/>
      <c r="T382" s="132"/>
      <c r="V382" s="132"/>
      <c r="W382" s="132"/>
      <c r="X382" s="132"/>
      <c r="Y382" s="132"/>
      <c r="Z382" s="132"/>
      <c r="AA382" s="132"/>
      <c r="AB382" s="132"/>
      <c r="AC382" s="132"/>
      <c r="AD382" s="132"/>
      <c r="AE382" s="132"/>
      <c r="AF382" s="132"/>
      <c r="AG382" s="132"/>
      <c r="AH382" s="132"/>
      <c r="AI382" s="132"/>
      <c r="AJ382" s="132"/>
      <c r="AK382" s="132"/>
      <c r="AL382" s="132"/>
      <c r="AM382" s="132"/>
    </row>
    <row r="383" spans="1:39" ht="14.25" hidden="1" customHeight="1">
      <c r="A383" s="362">
        <v>2024</v>
      </c>
      <c r="B383" s="133">
        <v>115606</v>
      </c>
      <c r="C383" s="132" t="s">
        <v>2967</v>
      </c>
      <c r="D383" s="132" t="s">
        <v>2968</v>
      </c>
      <c r="E383" s="132" t="s">
        <v>2969</v>
      </c>
      <c r="F383" s="132" t="s">
        <v>2970</v>
      </c>
      <c r="G383" s="132" t="s">
        <v>2971</v>
      </c>
      <c r="H383" s="132" t="s">
        <v>2972</v>
      </c>
      <c r="I383" s="132" t="s">
        <v>2973</v>
      </c>
      <c r="J383" s="132" t="s">
        <v>2974</v>
      </c>
      <c r="K383" s="132" t="s">
        <v>2975</v>
      </c>
      <c r="L383" s="132" t="s">
        <v>2976</v>
      </c>
      <c r="M383" s="132" t="s">
        <v>2977</v>
      </c>
      <c r="N383" s="132" t="s">
        <v>2978</v>
      </c>
      <c r="O383" s="132"/>
      <c r="P383" s="132"/>
      <c r="Q383" s="132"/>
      <c r="R383" s="132"/>
      <c r="S383" s="132"/>
      <c r="T383" s="132"/>
      <c r="V383" s="132"/>
      <c r="W383" s="132"/>
      <c r="X383" s="132"/>
      <c r="Y383" s="132"/>
      <c r="Z383" s="132"/>
      <c r="AA383" s="132"/>
      <c r="AB383" s="132"/>
      <c r="AC383" s="132"/>
      <c r="AD383" s="132"/>
      <c r="AE383" s="132"/>
      <c r="AF383" s="132"/>
      <c r="AG383" s="132"/>
      <c r="AH383" s="132"/>
      <c r="AI383" s="132"/>
      <c r="AJ383" s="132"/>
      <c r="AK383" s="132"/>
      <c r="AL383" s="132"/>
      <c r="AM383" s="132"/>
    </row>
    <row r="384" spans="1:39" ht="14.25" hidden="1" customHeight="1">
      <c r="A384" s="362">
        <v>2024</v>
      </c>
      <c r="B384" s="133">
        <v>115712</v>
      </c>
      <c r="C384" s="132" t="s">
        <v>2865</v>
      </c>
      <c r="D384" s="132" t="s">
        <v>2866</v>
      </c>
      <c r="E384" s="132" t="s">
        <v>2867</v>
      </c>
      <c r="F384" s="132" t="s">
        <v>2868</v>
      </c>
      <c r="G384" s="132" t="s">
        <v>2869</v>
      </c>
      <c r="H384" s="132" t="s">
        <v>2870</v>
      </c>
      <c r="I384" s="132" t="s">
        <v>2871</v>
      </c>
      <c r="J384" s="132" t="s">
        <v>2872</v>
      </c>
      <c r="K384" s="132" t="s">
        <v>2873</v>
      </c>
      <c r="L384" s="132" t="s">
        <v>2874</v>
      </c>
      <c r="M384" s="132" t="s">
        <v>2875</v>
      </c>
      <c r="N384" s="132" t="s">
        <v>2876</v>
      </c>
      <c r="O384" s="132"/>
      <c r="P384" s="132"/>
      <c r="Q384" s="132"/>
      <c r="R384" s="132"/>
      <c r="S384" s="132"/>
      <c r="T384" s="132"/>
      <c r="V384" s="132"/>
      <c r="W384" s="132"/>
      <c r="X384" s="132"/>
      <c r="Y384" s="132"/>
      <c r="Z384" s="132"/>
      <c r="AA384" s="132"/>
      <c r="AB384" s="132"/>
      <c r="AC384" s="132"/>
      <c r="AD384" s="132"/>
      <c r="AE384" s="132"/>
      <c r="AF384" s="132"/>
      <c r="AG384" s="132"/>
      <c r="AH384" s="132"/>
      <c r="AI384" s="132"/>
      <c r="AJ384" s="132"/>
      <c r="AK384" s="132"/>
      <c r="AL384" s="132"/>
      <c r="AM384" s="132"/>
    </row>
    <row r="385" spans="1:39" ht="14.25" hidden="1" customHeight="1">
      <c r="A385" s="362">
        <v>2024</v>
      </c>
      <c r="B385" s="133">
        <v>115712</v>
      </c>
      <c r="C385" s="132" t="s">
        <v>2366</v>
      </c>
      <c r="D385" s="132" t="s">
        <v>2367</v>
      </c>
      <c r="E385" s="132" t="s">
        <v>2368</v>
      </c>
      <c r="F385" s="132" t="s">
        <v>2369</v>
      </c>
      <c r="G385" s="132" t="s">
        <v>2370</v>
      </c>
      <c r="H385" s="132" t="s">
        <v>2371</v>
      </c>
      <c r="I385" s="132" t="s">
        <v>2372</v>
      </c>
      <c r="J385" s="132" t="s">
        <v>2373</v>
      </c>
      <c r="K385" s="132" t="s">
        <v>1612</v>
      </c>
      <c r="L385" s="132" t="s">
        <v>2375</v>
      </c>
      <c r="M385" s="132" t="s">
        <v>2376</v>
      </c>
      <c r="N385" s="132" t="s">
        <v>3455</v>
      </c>
      <c r="O385" s="132"/>
      <c r="P385" s="132"/>
      <c r="Q385" s="132"/>
      <c r="R385" s="132"/>
      <c r="S385" s="132"/>
      <c r="T385" s="132"/>
      <c r="V385" s="132"/>
      <c r="W385" s="132"/>
      <c r="X385" s="132"/>
      <c r="Y385" s="132"/>
      <c r="Z385" s="132"/>
      <c r="AA385" s="132"/>
      <c r="AB385" s="132"/>
      <c r="AC385" s="132"/>
      <c r="AD385" s="132"/>
      <c r="AE385" s="132"/>
      <c r="AF385" s="132"/>
      <c r="AG385" s="132"/>
      <c r="AH385" s="132"/>
      <c r="AI385" s="132"/>
      <c r="AJ385" s="132"/>
      <c r="AK385" s="132"/>
      <c r="AL385" s="132"/>
      <c r="AM385" s="132"/>
    </row>
    <row r="386" spans="1:39" ht="14.25" hidden="1" customHeight="1">
      <c r="A386" s="362">
        <v>2024</v>
      </c>
      <c r="B386" s="133">
        <v>115719</v>
      </c>
      <c r="C386" s="132" t="s">
        <v>2887</v>
      </c>
      <c r="D386" s="132" t="s">
        <v>2888</v>
      </c>
      <c r="E386" s="132" t="s">
        <v>2889</v>
      </c>
      <c r="F386" s="132" t="s">
        <v>2890</v>
      </c>
      <c r="G386" s="132" t="s">
        <v>2891</v>
      </c>
      <c r="H386" s="132" t="s">
        <v>2892</v>
      </c>
      <c r="I386" s="132" t="s">
        <v>2893</v>
      </c>
      <c r="J386" s="132" t="s">
        <v>2894</v>
      </c>
      <c r="K386" s="132" t="s">
        <v>2895</v>
      </c>
      <c r="L386" s="132" t="s">
        <v>2896</v>
      </c>
      <c r="M386" s="132" t="s">
        <v>2897</v>
      </c>
      <c r="N386" s="132" t="s">
        <v>3456</v>
      </c>
      <c r="O386" s="132" t="s">
        <v>2899</v>
      </c>
      <c r="P386" s="132"/>
      <c r="Q386" s="132"/>
      <c r="R386" s="132"/>
      <c r="S386" s="132"/>
      <c r="T386" s="132"/>
      <c r="V386" s="132"/>
      <c r="W386" s="132"/>
      <c r="X386" s="132"/>
      <c r="Y386" s="132"/>
      <c r="Z386" s="132"/>
      <c r="AA386" s="132"/>
      <c r="AB386" s="132"/>
      <c r="AC386" s="132"/>
      <c r="AD386" s="132"/>
      <c r="AE386" s="132"/>
      <c r="AF386" s="132"/>
      <c r="AG386" s="132"/>
      <c r="AH386" s="132"/>
      <c r="AI386" s="132"/>
      <c r="AJ386" s="132"/>
      <c r="AK386" s="132"/>
      <c r="AL386" s="132"/>
      <c r="AM386" s="132"/>
    </row>
    <row r="387" spans="1:39" ht="14.25" hidden="1" customHeight="1">
      <c r="A387" s="362">
        <v>2024</v>
      </c>
      <c r="B387" s="133">
        <v>115746</v>
      </c>
      <c r="C387" s="132" t="s">
        <v>3457</v>
      </c>
      <c r="D387" s="132" t="s">
        <v>3458</v>
      </c>
      <c r="E387" s="132" t="s">
        <v>3459</v>
      </c>
      <c r="F387" s="132" t="s">
        <v>3460</v>
      </c>
      <c r="G387" s="132" t="s">
        <v>3461</v>
      </c>
      <c r="H387" s="132" t="s">
        <v>3462</v>
      </c>
      <c r="I387" s="132" t="s">
        <v>3463</v>
      </c>
      <c r="J387" s="132" t="s">
        <v>3464</v>
      </c>
      <c r="K387" s="132" t="s">
        <v>3465</v>
      </c>
      <c r="L387" s="132" t="s">
        <v>3466</v>
      </c>
      <c r="M387" s="132" t="s">
        <v>3467</v>
      </c>
      <c r="N387" s="132" t="s">
        <v>3468</v>
      </c>
      <c r="O387" s="132" t="s">
        <v>3469</v>
      </c>
      <c r="P387" s="132"/>
      <c r="Q387" s="132"/>
      <c r="R387" s="132"/>
      <c r="S387" s="132"/>
      <c r="T387" s="132"/>
      <c r="V387" s="132"/>
      <c r="W387" s="132"/>
      <c r="X387" s="132"/>
      <c r="Y387" s="132"/>
      <c r="Z387" s="132"/>
      <c r="AA387" s="132"/>
      <c r="AB387" s="132"/>
      <c r="AC387" s="132"/>
      <c r="AD387" s="132"/>
      <c r="AE387" s="132"/>
      <c r="AF387" s="132"/>
      <c r="AG387" s="132"/>
      <c r="AH387" s="132"/>
      <c r="AI387" s="132"/>
      <c r="AJ387" s="132"/>
      <c r="AK387" s="132"/>
      <c r="AL387" s="132"/>
      <c r="AM387" s="132"/>
    </row>
    <row r="388" spans="1:39" ht="14.25" hidden="1" customHeight="1">
      <c r="A388" s="362">
        <v>2024</v>
      </c>
      <c r="B388" s="133">
        <v>115748</v>
      </c>
      <c r="C388" s="132" t="s">
        <v>3470</v>
      </c>
      <c r="D388" s="132" t="s">
        <v>3471</v>
      </c>
      <c r="E388" s="132" t="s">
        <v>3472</v>
      </c>
      <c r="F388" s="132" t="s">
        <v>3473</v>
      </c>
      <c r="G388" s="132" t="s">
        <v>1952</v>
      </c>
      <c r="H388" s="132"/>
      <c r="I388" s="132"/>
      <c r="J388" s="132"/>
      <c r="K388" s="132"/>
      <c r="L388" s="132"/>
      <c r="M388" s="132"/>
      <c r="N388" s="132"/>
      <c r="O388" s="132"/>
      <c r="P388" s="132"/>
      <c r="Q388" s="132"/>
      <c r="R388" s="132"/>
      <c r="S388" s="132"/>
      <c r="T388" s="132"/>
      <c r="V388" s="132"/>
      <c r="W388" s="132"/>
      <c r="X388" s="132"/>
      <c r="Y388" s="132"/>
      <c r="Z388" s="132"/>
      <c r="AA388" s="132"/>
      <c r="AB388" s="132"/>
      <c r="AC388" s="132"/>
      <c r="AD388" s="132"/>
      <c r="AE388" s="132"/>
      <c r="AF388" s="132"/>
      <c r="AG388" s="132"/>
      <c r="AH388" s="132"/>
      <c r="AI388" s="132"/>
      <c r="AJ388" s="132"/>
      <c r="AK388" s="132"/>
      <c r="AL388" s="132"/>
      <c r="AM388" s="132"/>
    </row>
    <row r="389" spans="1:39" ht="14.25" hidden="1" customHeight="1">
      <c r="A389" s="362">
        <v>2024</v>
      </c>
      <c r="B389" s="133">
        <v>115754</v>
      </c>
      <c r="C389" s="132" t="s">
        <v>3474</v>
      </c>
      <c r="D389" s="132" t="s">
        <v>2901</v>
      </c>
      <c r="E389" s="132" t="s">
        <v>3475</v>
      </c>
      <c r="F389" s="132" t="s">
        <v>3476</v>
      </c>
      <c r="G389" s="132" t="s">
        <v>3477</v>
      </c>
      <c r="H389" s="132" t="s">
        <v>3478</v>
      </c>
      <c r="I389" s="132" t="s">
        <v>3479</v>
      </c>
      <c r="J389" s="132" t="s">
        <v>3480</v>
      </c>
      <c r="K389" s="132" t="s">
        <v>3481</v>
      </c>
      <c r="L389" s="132"/>
      <c r="M389" s="132"/>
      <c r="N389" s="132"/>
      <c r="O389" s="132"/>
      <c r="P389" s="132"/>
      <c r="Q389" s="132"/>
      <c r="R389" s="132"/>
      <c r="S389" s="132"/>
      <c r="T389" s="132"/>
      <c r="V389" s="132"/>
      <c r="W389" s="132"/>
      <c r="X389" s="132"/>
      <c r="Y389" s="132"/>
      <c r="Z389" s="132"/>
      <c r="AA389" s="132"/>
      <c r="AB389" s="132"/>
      <c r="AC389" s="132"/>
      <c r="AD389" s="132"/>
      <c r="AE389" s="132"/>
      <c r="AF389" s="132"/>
      <c r="AG389" s="132"/>
      <c r="AH389" s="132"/>
      <c r="AI389" s="132"/>
      <c r="AJ389" s="132"/>
      <c r="AK389" s="132"/>
      <c r="AL389" s="132"/>
      <c r="AM389" s="132"/>
    </row>
    <row r="390" spans="1:39" ht="14.25" hidden="1" customHeight="1">
      <c r="A390" s="362">
        <v>2024</v>
      </c>
      <c r="B390" s="133">
        <v>115755</v>
      </c>
      <c r="C390" s="132" t="s">
        <v>3482</v>
      </c>
      <c r="D390" s="132" t="s">
        <v>3483</v>
      </c>
      <c r="E390" s="132" t="s">
        <v>3484</v>
      </c>
      <c r="F390" s="132" t="s">
        <v>3485</v>
      </c>
      <c r="G390" s="132" t="s">
        <v>3486</v>
      </c>
      <c r="H390" s="132" t="s">
        <v>3487</v>
      </c>
      <c r="I390" s="132" t="s">
        <v>3488</v>
      </c>
      <c r="J390" s="132" t="s">
        <v>3489</v>
      </c>
      <c r="K390" s="132"/>
      <c r="L390" s="132"/>
      <c r="M390" s="132"/>
      <c r="N390" s="132"/>
      <c r="O390" s="132"/>
      <c r="P390" s="132"/>
      <c r="Q390" s="132"/>
      <c r="R390" s="132"/>
      <c r="S390" s="132"/>
      <c r="T390" s="132"/>
      <c r="V390" s="132"/>
      <c r="W390" s="132"/>
      <c r="X390" s="132"/>
      <c r="Y390" s="132"/>
      <c r="Z390" s="132"/>
      <c r="AA390" s="132"/>
      <c r="AB390" s="132"/>
      <c r="AC390" s="132"/>
      <c r="AD390" s="132"/>
      <c r="AE390" s="132"/>
      <c r="AF390" s="132"/>
      <c r="AG390" s="132"/>
      <c r="AH390" s="132"/>
      <c r="AI390" s="132"/>
      <c r="AJ390" s="132"/>
      <c r="AK390" s="132"/>
      <c r="AL390" s="132"/>
      <c r="AM390" s="132"/>
    </row>
    <row r="391" spans="1:39" ht="14.25" hidden="1" customHeight="1">
      <c r="A391" s="362">
        <v>2024</v>
      </c>
      <c r="B391" s="133">
        <v>115777</v>
      </c>
      <c r="C391" s="132" t="s">
        <v>3490</v>
      </c>
      <c r="D391" s="132" t="s">
        <v>3491</v>
      </c>
      <c r="E391" s="132" t="s">
        <v>3492</v>
      </c>
      <c r="F391" s="132" t="s">
        <v>3493</v>
      </c>
      <c r="G391" s="132" t="s">
        <v>3494</v>
      </c>
      <c r="H391" s="132" t="s">
        <v>3495</v>
      </c>
      <c r="I391" s="132" t="s">
        <v>3496</v>
      </c>
      <c r="J391" s="132" t="s">
        <v>3497</v>
      </c>
      <c r="K391" s="132"/>
      <c r="L391" s="132"/>
      <c r="M391" s="132"/>
      <c r="N391" s="132"/>
      <c r="O391" s="132"/>
      <c r="P391" s="132"/>
      <c r="Q391" s="132"/>
      <c r="R391" s="132"/>
      <c r="S391" s="132"/>
      <c r="T391" s="132"/>
      <c r="V391" s="132"/>
      <c r="W391" s="132"/>
      <c r="X391" s="132"/>
      <c r="Y391" s="132"/>
      <c r="Z391" s="132"/>
      <c r="AA391" s="132"/>
      <c r="AB391" s="132"/>
      <c r="AC391" s="132"/>
      <c r="AD391" s="132"/>
      <c r="AE391" s="132"/>
      <c r="AF391" s="132"/>
      <c r="AG391" s="132"/>
      <c r="AH391" s="132"/>
      <c r="AI391" s="132"/>
      <c r="AJ391" s="132"/>
      <c r="AK391" s="132"/>
      <c r="AL391" s="132"/>
      <c r="AM391" s="132"/>
    </row>
    <row r="392" spans="1:39" ht="14.25" hidden="1" customHeight="1">
      <c r="A392" s="362">
        <v>2024</v>
      </c>
      <c r="B392" s="133">
        <v>115821</v>
      </c>
      <c r="C392" s="132" t="s">
        <v>3498</v>
      </c>
      <c r="D392" s="132" t="s">
        <v>1299</v>
      </c>
      <c r="E392" s="132" t="s">
        <v>1300</v>
      </c>
      <c r="F392" s="132" t="s">
        <v>1301</v>
      </c>
      <c r="G392" s="132" t="s">
        <v>1302</v>
      </c>
      <c r="H392" s="132" t="s">
        <v>1303</v>
      </c>
      <c r="I392" s="132" t="s">
        <v>1304</v>
      </c>
      <c r="J392" s="132" t="s">
        <v>3499</v>
      </c>
      <c r="K392" s="132"/>
      <c r="L392" s="132"/>
      <c r="M392" s="132"/>
      <c r="N392" s="132"/>
      <c r="O392" s="132"/>
      <c r="P392" s="132"/>
      <c r="Q392" s="132"/>
      <c r="R392" s="132"/>
      <c r="S392" s="132"/>
      <c r="T392" s="132"/>
      <c r="V392" s="132"/>
      <c r="W392" s="132"/>
      <c r="X392" s="132"/>
      <c r="Y392" s="132"/>
      <c r="Z392" s="132"/>
      <c r="AA392" s="132"/>
      <c r="AB392" s="132"/>
      <c r="AC392" s="132"/>
      <c r="AD392" s="132"/>
      <c r="AE392" s="132"/>
      <c r="AF392" s="132"/>
      <c r="AG392" s="132"/>
      <c r="AH392" s="132"/>
      <c r="AI392" s="132"/>
      <c r="AJ392" s="132"/>
      <c r="AK392" s="132"/>
      <c r="AL392" s="132"/>
      <c r="AM392" s="132"/>
    </row>
    <row r="393" spans="1:39" ht="14.25" hidden="1" customHeight="1">
      <c r="A393" s="362">
        <v>2024</v>
      </c>
      <c r="B393" s="133">
        <v>115824</v>
      </c>
      <c r="C393" s="132" t="s">
        <v>3500</v>
      </c>
      <c r="D393" s="132" t="s">
        <v>3501</v>
      </c>
      <c r="E393" s="132" t="s">
        <v>3502</v>
      </c>
      <c r="F393" s="132" t="s">
        <v>3503</v>
      </c>
      <c r="G393" s="132" t="s">
        <v>3504</v>
      </c>
      <c r="H393" s="132" t="s">
        <v>3505</v>
      </c>
      <c r="I393" s="132" t="s">
        <v>3506</v>
      </c>
      <c r="J393" s="132" t="s">
        <v>3507</v>
      </c>
      <c r="K393" s="132" t="s">
        <v>1933</v>
      </c>
      <c r="L393" s="132" t="s">
        <v>1934</v>
      </c>
      <c r="M393" s="132"/>
      <c r="N393" s="132"/>
      <c r="O393" s="132"/>
      <c r="P393" s="132"/>
      <c r="Q393" s="132"/>
      <c r="R393" s="132"/>
      <c r="S393" s="132"/>
      <c r="T393" s="132"/>
      <c r="V393" s="132"/>
      <c r="W393" s="132"/>
      <c r="X393" s="132"/>
      <c r="Y393" s="132"/>
      <c r="Z393" s="132"/>
      <c r="AA393" s="132"/>
      <c r="AB393" s="132"/>
      <c r="AC393" s="132"/>
      <c r="AD393" s="132"/>
      <c r="AE393" s="132"/>
      <c r="AF393" s="132"/>
      <c r="AG393" s="132"/>
      <c r="AH393" s="132"/>
      <c r="AI393" s="132"/>
      <c r="AJ393" s="132"/>
      <c r="AK393" s="132"/>
      <c r="AL393" s="132"/>
      <c r="AM393" s="132"/>
    </row>
    <row r="394" spans="1:39" ht="14.25" hidden="1" customHeight="1">
      <c r="A394" s="362">
        <v>2024</v>
      </c>
      <c r="B394" s="133">
        <v>115954</v>
      </c>
      <c r="C394" s="132" t="s">
        <v>2570</v>
      </c>
      <c r="D394" s="132" t="s">
        <v>2571</v>
      </c>
      <c r="E394" s="132" t="s">
        <v>2572</v>
      </c>
      <c r="F394" s="132" t="s">
        <v>2573</v>
      </c>
      <c r="G394" s="132" t="s">
        <v>2574</v>
      </c>
      <c r="H394" s="132" t="s">
        <v>2575</v>
      </c>
      <c r="I394" s="132" t="s">
        <v>2576</v>
      </c>
      <c r="J394" s="132" t="s">
        <v>2577</v>
      </c>
      <c r="K394" s="132" t="s">
        <v>1275</v>
      </c>
      <c r="L394" s="132"/>
      <c r="M394" s="132"/>
      <c r="N394" s="132"/>
      <c r="O394" s="132"/>
      <c r="P394" s="132"/>
      <c r="Q394" s="132"/>
      <c r="R394" s="132"/>
      <c r="S394" s="132"/>
      <c r="T394" s="132"/>
      <c r="V394" s="132"/>
      <c r="W394" s="132"/>
      <c r="X394" s="132"/>
      <c r="Y394" s="132"/>
      <c r="Z394" s="132"/>
      <c r="AA394" s="132"/>
      <c r="AB394" s="132"/>
      <c r="AC394" s="132"/>
      <c r="AD394" s="132"/>
      <c r="AE394" s="132"/>
      <c r="AF394" s="132"/>
      <c r="AG394" s="132"/>
      <c r="AH394" s="132"/>
      <c r="AI394" s="132"/>
      <c r="AJ394" s="132"/>
      <c r="AK394" s="132"/>
      <c r="AL394" s="132"/>
      <c r="AM394" s="132"/>
    </row>
    <row r="395" spans="1:39" ht="14.25" hidden="1" customHeight="1">
      <c r="A395" s="362">
        <v>2024</v>
      </c>
      <c r="B395" s="133">
        <v>115966</v>
      </c>
      <c r="C395" s="132" t="s">
        <v>3508</v>
      </c>
      <c r="D395" s="132" t="s">
        <v>3509</v>
      </c>
      <c r="E395" s="132" t="s">
        <v>3510</v>
      </c>
      <c r="F395" s="132" t="s">
        <v>3511</v>
      </c>
      <c r="G395" s="132" t="s">
        <v>3512</v>
      </c>
      <c r="H395" s="132" t="s">
        <v>3513</v>
      </c>
      <c r="I395" s="132" t="s">
        <v>3514</v>
      </c>
      <c r="J395" s="132"/>
      <c r="K395" s="132"/>
      <c r="L395" s="132"/>
      <c r="M395" s="132"/>
      <c r="N395" s="132"/>
      <c r="O395" s="132"/>
      <c r="P395" s="132"/>
      <c r="Q395" s="132"/>
      <c r="R395" s="132"/>
      <c r="S395" s="132"/>
      <c r="T395" s="132"/>
      <c r="V395" s="132"/>
      <c r="W395" s="132"/>
      <c r="X395" s="132"/>
      <c r="Y395" s="132"/>
      <c r="Z395" s="132"/>
      <c r="AA395" s="132"/>
      <c r="AB395" s="132"/>
      <c r="AC395" s="132"/>
      <c r="AD395" s="132"/>
      <c r="AE395" s="132"/>
      <c r="AF395" s="132"/>
      <c r="AG395" s="132"/>
      <c r="AH395" s="132"/>
      <c r="AI395" s="132"/>
      <c r="AJ395" s="132"/>
      <c r="AK395" s="132"/>
      <c r="AL395" s="132"/>
      <c r="AM395" s="132"/>
    </row>
    <row r="396" spans="1:39" ht="14.25" hidden="1" customHeight="1">
      <c r="A396" s="362">
        <v>2024</v>
      </c>
      <c r="B396" s="133">
        <v>115971</v>
      </c>
      <c r="C396" s="132" t="s">
        <v>3515</v>
      </c>
      <c r="D396" s="132" t="s">
        <v>3516</v>
      </c>
      <c r="E396" s="132" t="s">
        <v>3517</v>
      </c>
      <c r="F396" s="132" t="s">
        <v>3518</v>
      </c>
      <c r="G396" s="132" t="s">
        <v>3519</v>
      </c>
      <c r="H396" s="132" t="s">
        <v>3520</v>
      </c>
      <c r="I396" s="132" t="s">
        <v>3521</v>
      </c>
      <c r="J396" s="132" t="s">
        <v>3522</v>
      </c>
      <c r="K396" s="132" t="s">
        <v>3523</v>
      </c>
      <c r="L396" s="132" t="s">
        <v>3524</v>
      </c>
      <c r="M396" s="132" t="s">
        <v>3525</v>
      </c>
      <c r="N396" s="132"/>
      <c r="O396" s="132"/>
      <c r="P396" s="132"/>
      <c r="Q396" s="132"/>
      <c r="R396" s="132"/>
      <c r="S396" s="132"/>
      <c r="T396" s="132"/>
      <c r="V396" s="132"/>
      <c r="W396" s="132"/>
      <c r="X396" s="132"/>
      <c r="Y396" s="132"/>
      <c r="Z396" s="132"/>
      <c r="AA396" s="132"/>
      <c r="AB396" s="132"/>
      <c r="AC396" s="132"/>
      <c r="AD396" s="132"/>
      <c r="AE396" s="132"/>
      <c r="AF396" s="132"/>
      <c r="AG396" s="132"/>
      <c r="AH396" s="132"/>
      <c r="AI396" s="132"/>
      <c r="AJ396" s="132"/>
      <c r="AK396" s="132"/>
      <c r="AL396" s="132"/>
      <c r="AM396" s="132"/>
    </row>
    <row r="397" spans="1:39" ht="14.25" hidden="1" customHeight="1">
      <c r="A397" s="362">
        <v>2024</v>
      </c>
      <c r="B397" s="133">
        <v>115998</v>
      </c>
      <c r="C397" s="132" t="s">
        <v>1214</v>
      </c>
      <c r="D397" s="132" t="s">
        <v>3526</v>
      </c>
      <c r="E397" s="132" t="s">
        <v>3527</v>
      </c>
      <c r="F397" s="132" t="s">
        <v>3528</v>
      </c>
      <c r="G397" s="132" t="s">
        <v>1252</v>
      </c>
      <c r="H397" s="132" t="s">
        <v>1253</v>
      </c>
      <c r="I397" s="132" t="s">
        <v>1254</v>
      </c>
      <c r="J397" s="132" t="s">
        <v>1255</v>
      </c>
      <c r="K397" s="132" t="s">
        <v>1256</v>
      </c>
      <c r="L397" s="132" t="s">
        <v>1257</v>
      </c>
      <c r="M397" s="132"/>
      <c r="N397" s="132"/>
      <c r="O397" s="132"/>
      <c r="P397" s="132"/>
      <c r="Q397" s="132"/>
      <c r="R397" s="132"/>
      <c r="S397" s="132"/>
      <c r="T397" s="132"/>
      <c r="V397" s="132"/>
      <c r="W397" s="132"/>
      <c r="X397" s="132"/>
      <c r="Y397" s="132"/>
      <c r="Z397" s="132"/>
      <c r="AA397" s="132"/>
      <c r="AB397" s="132"/>
      <c r="AC397" s="132"/>
      <c r="AD397" s="132"/>
      <c r="AE397" s="132"/>
      <c r="AF397" s="132"/>
      <c r="AG397" s="132"/>
      <c r="AH397" s="132"/>
      <c r="AI397" s="132"/>
      <c r="AJ397" s="132"/>
      <c r="AK397" s="132"/>
      <c r="AL397" s="132"/>
      <c r="AM397" s="132"/>
    </row>
    <row r="398" spans="1:39" ht="14.25" hidden="1" customHeight="1">
      <c r="A398" s="362">
        <v>2024</v>
      </c>
      <c r="B398" s="133">
        <v>116127</v>
      </c>
      <c r="C398" s="132" t="s">
        <v>2226</v>
      </c>
      <c r="D398" s="132" t="s">
        <v>2227</v>
      </c>
      <c r="E398" s="132" t="s">
        <v>2228</v>
      </c>
      <c r="F398" s="132" t="s">
        <v>2229</v>
      </c>
      <c r="G398" s="132" t="s">
        <v>2230</v>
      </c>
      <c r="H398" s="132" t="s">
        <v>2231</v>
      </c>
      <c r="I398" s="132" t="s">
        <v>2232</v>
      </c>
      <c r="J398" s="132" t="s">
        <v>2095</v>
      </c>
      <c r="K398" s="132"/>
      <c r="L398" s="132"/>
      <c r="M398" s="132"/>
      <c r="N398" s="132"/>
      <c r="O398" s="132"/>
      <c r="P398" s="132"/>
      <c r="Q398" s="132"/>
      <c r="R398" s="132"/>
      <c r="S398" s="132"/>
      <c r="T398" s="132"/>
      <c r="V398" s="132"/>
      <c r="W398" s="132"/>
      <c r="X398" s="132"/>
      <c r="Y398" s="132"/>
      <c r="Z398" s="132"/>
      <c r="AA398" s="132"/>
      <c r="AB398" s="132"/>
      <c r="AC398" s="132"/>
      <c r="AD398" s="132"/>
      <c r="AE398" s="132"/>
      <c r="AF398" s="132"/>
      <c r="AG398" s="132"/>
      <c r="AH398" s="132"/>
      <c r="AI398" s="132"/>
      <c r="AJ398" s="132"/>
      <c r="AK398" s="132"/>
      <c r="AL398" s="132"/>
      <c r="AM398" s="132"/>
    </row>
    <row r="399" spans="1:39" ht="14.25" hidden="1" customHeight="1">
      <c r="A399" s="362">
        <v>2024</v>
      </c>
      <c r="B399" s="133">
        <v>116133</v>
      </c>
      <c r="C399" s="132" t="s">
        <v>3107</v>
      </c>
      <c r="D399" s="132" t="s">
        <v>3108</v>
      </c>
      <c r="E399" s="132" t="s">
        <v>3109</v>
      </c>
      <c r="F399" s="132" t="s">
        <v>3529</v>
      </c>
      <c r="G399" s="132" t="s">
        <v>3111</v>
      </c>
      <c r="H399" s="132" t="s">
        <v>2821</v>
      </c>
      <c r="I399" s="132" t="s">
        <v>3112</v>
      </c>
      <c r="J399" s="132"/>
      <c r="K399" s="132"/>
      <c r="L399" s="132"/>
      <c r="M399" s="132"/>
      <c r="N399" s="132"/>
      <c r="O399" s="132"/>
      <c r="P399" s="132"/>
      <c r="Q399" s="132"/>
      <c r="R399" s="132"/>
      <c r="S399" s="132"/>
      <c r="T399" s="132"/>
      <c r="V399" s="132"/>
      <c r="W399" s="132"/>
      <c r="X399" s="132"/>
      <c r="Y399" s="132"/>
      <c r="Z399" s="132"/>
      <c r="AA399" s="132"/>
      <c r="AB399" s="132"/>
      <c r="AC399" s="132"/>
      <c r="AD399" s="132"/>
      <c r="AE399" s="132"/>
      <c r="AF399" s="132"/>
      <c r="AG399" s="132"/>
      <c r="AH399" s="132"/>
      <c r="AI399" s="132"/>
      <c r="AJ399" s="132"/>
      <c r="AK399" s="132"/>
      <c r="AL399" s="132"/>
      <c r="AM399" s="132"/>
    </row>
    <row r="400" spans="1:39" ht="14.25" hidden="1" customHeight="1">
      <c r="A400" s="362">
        <v>2024</v>
      </c>
      <c r="B400" s="133">
        <v>116143</v>
      </c>
      <c r="C400" s="132" t="s">
        <v>3530</v>
      </c>
      <c r="D400" s="132" t="s">
        <v>3531</v>
      </c>
      <c r="E400" s="132" t="s">
        <v>3532</v>
      </c>
      <c r="F400" s="132" t="s">
        <v>3533</v>
      </c>
      <c r="G400" s="132" t="s">
        <v>3534</v>
      </c>
      <c r="H400" s="132" t="s">
        <v>3535</v>
      </c>
      <c r="I400" s="132" t="s">
        <v>3536</v>
      </c>
      <c r="J400" s="132" t="s">
        <v>3507</v>
      </c>
      <c r="K400" s="132" t="s">
        <v>3537</v>
      </c>
      <c r="L400" s="132"/>
      <c r="M400" s="132"/>
      <c r="N400" s="132"/>
      <c r="O400" s="132"/>
      <c r="P400" s="132"/>
      <c r="Q400" s="132"/>
      <c r="R400" s="132"/>
      <c r="S400" s="132"/>
      <c r="T400" s="132"/>
      <c r="V400" s="132"/>
      <c r="W400" s="132"/>
      <c r="X400" s="132"/>
      <c r="Y400" s="132"/>
      <c r="Z400" s="132"/>
      <c r="AA400" s="132"/>
      <c r="AB400" s="132"/>
      <c r="AC400" s="132"/>
      <c r="AD400" s="132"/>
      <c r="AE400" s="132"/>
      <c r="AF400" s="132"/>
      <c r="AG400" s="132"/>
      <c r="AH400" s="132"/>
      <c r="AI400" s="132"/>
      <c r="AJ400" s="132"/>
      <c r="AK400" s="132"/>
      <c r="AL400" s="132"/>
      <c r="AM400" s="132"/>
    </row>
    <row r="401" spans="1:39" ht="14.25" hidden="1" customHeight="1">
      <c r="A401" s="362">
        <v>2024</v>
      </c>
      <c r="B401" s="133">
        <v>116146</v>
      </c>
      <c r="C401" s="132" t="s">
        <v>3538</v>
      </c>
      <c r="D401" s="132" t="s">
        <v>3539</v>
      </c>
      <c r="E401" s="132" t="s">
        <v>3540</v>
      </c>
      <c r="F401" s="132" t="s">
        <v>3541</v>
      </c>
      <c r="G401" s="132" t="s">
        <v>3542</v>
      </c>
      <c r="H401" s="132" t="s">
        <v>3543</v>
      </c>
      <c r="I401" s="132" t="s">
        <v>1282</v>
      </c>
      <c r="J401" s="132"/>
      <c r="K401" s="132"/>
      <c r="L401" s="132"/>
      <c r="M401" s="132"/>
      <c r="N401" s="132"/>
      <c r="O401" s="132"/>
      <c r="P401" s="132"/>
      <c r="Q401" s="132"/>
      <c r="R401" s="132"/>
      <c r="S401" s="132"/>
      <c r="T401" s="132"/>
      <c r="V401" s="132"/>
      <c r="W401" s="132"/>
      <c r="X401" s="132"/>
      <c r="Y401" s="132"/>
      <c r="Z401" s="132"/>
      <c r="AA401" s="132"/>
      <c r="AB401" s="132"/>
      <c r="AC401" s="132"/>
      <c r="AD401" s="132"/>
      <c r="AE401" s="132"/>
      <c r="AF401" s="132"/>
      <c r="AG401" s="132"/>
      <c r="AH401" s="132"/>
      <c r="AI401" s="132"/>
      <c r="AJ401" s="132"/>
      <c r="AK401" s="132"/>
      <c r="AL401" s="132"/>
      <c r="AM401" s="132"/>
    </row>
    <row r="402" spans="1:39" ht="14.25" hidden="1" customHeight="1">
      <c r="A402" s="362">
        <v>2024</v>
      </c>
      <c r="B402" s="133">
        <v>116153</v>
      </c>
      <c r="C402" s="132" t="s">
        <v>3544</v>
      </c>
      <c r="D402" s="132" t="s">
        <v>3545</v>
      </c>
      <c r="E402" s="132" t="s">
        <v>3546</v>
      </c>
      <c r="F402" s="132" t="s">
        <v>1217</v>
      </c>
      <c r="G402" s="132" t="s">
        <v>3547</v>
      </c>
      <c r="H402" s="132" t="s">
        <v>3548</v>
      </c>
      <c r="I402" s="132" t="s">
        <v>3549</v>
      </c>
      <c r="J402" s="132" t="s">
        <v>1305</v>
      </c>
      <c r="K402" s="132"/>
      <c r="L402" s="132"/>
      <c r="M402" s="132"/>
      <c r="N402" s="132"/>
      <c r="O402" s="132"/>
      <c r="P402" s="132"/>
      <c r="Q402" s="132"/>
      <c r="R402" s="132"/>
      <c r="S402" s="132"/>
      <c r="T402" s="132"/>
      <c r="V402" s="132"/>
      <c r="W402" s="132"/>
      <c r="X402" s="132"/>
      <c r="Y402" s="132"/>
      <c r="Z402" s="132"/>
      <c r="AA402" s="132"/>
      <c r="AB402" s="132"/>
      <c r="AC402" s="132"/>
      <c r="AD402" s="132"/>
      <c r="AE402" s="132"/>
      <c r="AF402" s="132"/>
      <c r="AG402" s="132"/>
      <c r="AH402" s="132"/>
      <c r="AI402" s="132"/>
      <c r="AJ402" s="132"/>
      <c r="AK402" s="132"/>
      <c r="AL402" s="132"/>
      <c r="AM402" s="132"/>
    </row>
    <row r="403" spans="1:39" ht="14.25" hidden="1" customHeight="1">
      <c r="A403" s="362">
        <v>2024</v>
      </c>
      <c r="B403" s="133">
        <v>116209</v>
      </c>
      <c r="C403" s="132" t="s">
        <v>3550</v>
      </c>
      <c r="D403" s="132" t="s">
        <v>1299</v>
      </c>
      <c r="E403" s="132" t="s">
        <v>1300</v>
      </c>
      <c r="F403" s="132" t="s">
        <v>1301</v>
      </c>
      <c r="G403" s="132" t="s">
        <v>1302</v>
      </c>
      <c r="H403" s="132" t="s">
        <v>1303</v>
      </c>
      <c r="I403" s="132" t="s">
        <v>1304</v>
      </c>
      <c r="J403" s="132" t="s">
        <v>1305</v>
      </c>
      <c r="K403" s="132"/>
      <c r="L403" s="132"/>
      <c r="M403" s="132"/>
      <c r="N403" s="132"/>
      <c r="O403" s="132"/>
      <c r="P403" s="132"/>
      <c r="Q403" s="132"/>
      <c r="R403" s="132"/>
      <c r="S403" s="132"/>
      <c r="T403" s="132"/>
      <c r="V403" s="132"/>
      <c r="W403" s="132"/>
      <c r="X403" s="132"/>
      <c r="Y403" s="132"/>
      <c r="Z403" s="132"/>
      <c r="AA403" s="132"/>
      <c r="AB403" s="132"/>
      <c r="AC403" s="132"/>
      <c r="AD403" s="132"/>
      <c r="AE403" s="132"/>
      <c r="AF403" s="132"/>
      <c r="AG403" s="132"/>
      <c r="AH403" s="132"/>
      <c r="AI403" s="132"/>
      <c r="AJ403" s="132"/>
      <c r="AK403" s="132"/>
      <c r="AL403" s="132"/>
      <c r="AM403" s="132"/>
    </row>
    <row r="404" spans="1:39" ht="14.25" hidden="1" customHeight="1">
      <c r="A404" s="362">
        <v>2024</v>
      </c>
      <c r="B404" s="133">
        <v>116211</v>
      </c>
      <c r="C404" s="132" t="s">
        <v>3551</v>
      </c>
      <c r="D404" s="132" t="s">
        <v>2434</v>
      </c>
      <c r="E404" s="132" t="s">
        <v>2435</v>
      </c>
      <c r="F404" s="132" t="s">
        <v>2436</v>
      </c>
      <c r="G404" s="132" t="s">
        <v>2437</v>
      </c>
      <c r="H404" s="132" t="s">
        <v>2438</v>
      </c>
      <c r="I404" s="132" t="s">
        <v>2439</v>
      </c>
      <c r="J404" s="132" t="s">
        <v>1305</v>
      </c>
      <c r="K404" s="132"/>
      <c r="L404" s="132"/>
      <c r="M404" s="132"/>
      <c r="N404" s="132"/>
      <c r="O404" s="132"/>
      <c r="P404" s="132"/>
      <c r="Q404" s="132"/>
      <c r="R404" s="132"/>
      <c r="S404" s="132"/>
      <c r="T404" s="132"/>
      <c r="V404" s="132"/>
      <c r="W404" s="132"/>
      <c r="X404" s="132"/>
      <c r="Y404" s="132"/>
      <c r="Z404" s="132"/>
      <c r="AA404" s="132"/>
      <c r="AB404" s="132"/>
      <c r="AC404" s="132"/>
      <c r="AD404" s="132"/>
      <c r="AE404" s="132"/>
      <c r="AF404" s="132"/>
      <c r="AG404" s="132"/>
      <c r="AH404" s="132"/>
      <c r="AI404" s="132"/>
      <c r="AJ404" s="132"/>
      <c r="AK404" s="132"/>
      <c r="AL404" s="132"/>
      <c r="AM404" s="132"/>
    </row>
    <row r="405" spans="1:39" ht="14.25" hidden="1" customHeight="1">
      <c r="A405" s="362">
        <v>2024</v>
      </c>
      <c r="B405" s="133">
        <v>116212</v>
      </c>
      <c r="C405" s="132" t="s">
        <v>3552</v>
      </c>
      <c r="D405" s="132" t="s">
        <v>3553</v>
      </c>
      <c r="E405" s="132" t="s">
        <v>3554</v>
      </c>
      <c r="F405" s="132" t="s">
        <v>3555</v>
      </c>
      <c r="G405" s="132" t="s">
        <v>3556</v>
      </c>
      <c r="H405" s="132" t="s">
        <v>3557</v>
      </c>
      <c r="I405" s="132" t="s">
        <v>3558</v>
      </c>
      <c r="J405" s="132" t="s">
        <v>1814</v>
      </c>
      <c r="K405" s="132"/>
      <c r="L405" s="132"/>
      <c r="M405" s="132"/>
      <c r="N405" s="132"/>
      <c r="O405" s="132"/>
      <c r="P405" s="132"/>
      <c r="Q405" s="132"/>
      <c r="R405" s="132"/>
      <c r="S405" s="132"/>
      <c r="T405" s="132"/>
      <c r="V405" s="132"/>
      <c r="W405" s="132"/>
      <c r="X405" s="132"/>
      <c r="Y405" s="132"/>
      <c r="Z405" s="132"/>
      <c r="AA405" s="132"/>
      <c r="AB405" s="132"/>
      <c r="AC405" s="132"/>
      <c r="AD405" s="132"/>
      <c r="AE405" s="132"/>
      <c r="AF405" s="132"/>
      <c r="AG405" s="132"/>
      <c r="AH405" s="132"/>
      <c r="AI405" s="132"/>
      <c r="AJ405" s="132"/>
      <c r="AK405" s="132"/>
      <c r="AL405" s="132"/>
      <c r="AM405" s="132"/>
    </row>
    <row r="406" spans="1:39" ht="14.25" hidden="1" customHeight="1">
      <c r="A406" s="362">
        <v>2024</v>
      </c>
      <c r="B406" s="133">
        <v>116215</v>
      </c>
      <c r="C406" s="132" t="s">
        <v>2124</v>
      </c>
      <c r="D406" s="132" t="s">
        <v>2125</v>
      </c>
      <c r="E406" s="132" t="s">
        <v>2126</v>
      </c>
      <c r="F406" s="132" t="s">
        <v>2127</v>
      </c>
      <c r="G406" s="132" t="s">
        <v>3559</v>
      </c>
      <c r="H406" s="132" t="s">
        <v>2021</v>
      </c>
      <c r="I406" s="132" t="s">
        <v>3560</v>
      </c>
      <c r="J406" s="132"/>
      <c r="K406" s="132"/>
      <c r="L406" s="132"/>
      <c r="M406" s="132"/>
      <c r="N406" s="132"/>
      <c r="O406" s="132"/>
      <c r="P406" s="132"/>
      <c r="Q406" s="132"/>
      <c r="R406" s="132"/>
      <c r="S406" s="132"/>
      <c r="T406" s="132"/>
      <c r="V406" s="132"/>
      <c r="W406" s="132"/>
      <c r="X406" s="132"/>
      <c r="Y406" s="132"/>
      <c r="Z406" s="132"/>
      <c r="AA406" s="132"/>
      <c r="AB406" s="132"/>
      <c r="AC406" s="132"/>
      <c r="AD406" s="132"/>
      <c r="AE406" s="132"/>
      <c r="AF406" s="132"/>
      <c r="AG406" s="132"/>
      <c r="AH406" s="132"/>
      <c r="AI406" s="132"/>
      <c r="AJ406" s="132"/>
      <c r="AK406" s="132"/>
      <c r="AL406" s="132"/>
      <c r="AM406" s="132"/>
    </row>
    <row r="407" spans="1:39" ht="14.25" hidden="1" customHeight="1">
      <c r="A407" s="362">
        <v>2024</v>
      </c>
      <c r="B407" s="133">
        <v>116221</v>
      </c>
      <c r="C407" s="132" t="s">
        <v>3561</v>
      </c>
      <c r="D407" s="132" t="s">
        <v>3562</v>
      </c>
      <c r="E407" s="132" t="s">
        <v>3563</v>
      </c>
      <c r="F407" s="132" t="s">
        <v>3564</v>
      </c>
      <c r="G407" s="132" t="s">
        <v>3565</v>
      </c>
      <c r="H407" s="132" t="s">
        <v>3566</v>
      </c>
      <c r="I407" s="132" t="s">
        <v>3567</v>
      </c>
      <c r="J407" s="132" t="s">
        <v>3568</v>
      </c>
      <c r="K407" s="132" t="s">
        <v>3569</v>
      </c>
      <c r="L407" s="132" t="s">
        <v>3570</v>
      </c>
      <c r="M407" s="132" t="s">
        <v>3571</v>
      </c>
      <c r="N407" s="132" t="s">
        <v>3572</v>
      </c>
      <c r="O407" s="132" t="s">
        <v>1721</v>
      </c>
      <c r="P407" s="132" t="s">
        <v>1722</v>
      </c>
      <c r="Q407" s="132" t="s">
        <v>1723</v>
      </c>
      <c r="R407" s="132" t="s">
        <v>3573</v>
      </c>
      <c r="S407" s="132"/>
      <c r="T407" s="132"/>
      <c r="V407" s="132"/>
      <c r="W407" s="132"/>
      <c r="X407" s="132"/>
      <c r="Y407" s="132"/>
      <c r="Z407" s="132"/>
      <c r="AA407" s="132"/>
      <c r="AB407" s="132"/>
      <c r="AC407" s="132"/>
      <c r="AD407" s="132"/>
      <c r="AE407" s="132"/>
      <c r="AF407" s="132"/>
      <c r="AG407" s="132"/>
      <c r="AH407" s="132"/>
      <c r="AI407" s="132"/>
      <c r="AJ407" s="132"/>
      <c r="AK407" s="132"/>
      <c r="AL407" s="132"/>
      <c r="AM407" s="132"/>
    </row>
    <row r="408" spans="1:39" ht="14.25" hidden="1" customHeight="1">
      <c r="A408" s="362">
        <v>2024</v>
      </c>
      <c r="B408" s="133">
        <v>116234</v>
      </c>
      <c r="C408" s="132" t="s">
        <v>2211</v>
      </c>
      <c r="D408" s="132" t="s">
        <v>2212</v>
      </c>
      <c r="E408" s="132" t="s">
        <v>2213</v>
      </c>
      <c r="F408" s="132" t="s">
        <v>2214</v>
      </c>
      <c r="G408" s="132" t="s">
        <v>2215</v>
      </c>
      <c r="H408" s="132" t="s">
        <v>2216</v>
      </c>
      <c r="I408" s="132" t="s">
        <v>2217</v>
      </c>
      <c r="J408" s="132" t="s">
        <v>1758</v>
      </c>
      <c r="K408" s="132"/>
      <c r="L408" s="132"/>
      <c r="M408" s="132"/>
      <c r="N408" s="132"/>
      <c r="O408" s="132"/>
      <c r="P408" s="132"/>
      <c r="Q408" s="132"/>
      <c r="R408" s="132"/>
      <c r="S408" s="132"/>
      <c r="T408" s="132"/>
      <c r="V408" s="132"/>
      <c r="W408" s="132"/>
      <c r="X408" s="132"/>
      <c r="Y408" s="132"/>
      <c r="Z408" s="132"/>
      <c r="AA408" s="132"/>
      <c r="AB408" s="132"/>
      <c r="AC408" s="132"/>
      <c r="AD408" s="132"/>
      <c r="AE408" s="132"/>
      <c r="AF408" s="132"/>
      <c r="AG408" s="132"/>
      <c r="AH408" s="132"/>
      <c r="AI408" s="132"/>
      <c r="AJ408" s="132"/>
      <c r="AK408" s="132"/>
      <c r="AL408" s="132"/>
      <c r="AM408" s="132"/>
    </row>
    <row r="409" spans="1:39" ht="14.25" hidden="1" customHeight="1">
      <c r="A409" s="362">
        <v>2024</v>
      </c>
      <c r="B409" s="133">
        <v>116236</v>
      </c>
      <c r="C409" s="132" t="s">
        <v>3574</v>
      </c>
      <c r="D409" s="132" t="s">
        <v>3575</v>
      </c>
      <c r="E409" s="132" t="s">
        <v>3576</v>
      </c>
      <c r="F409" s="132" t="s">
        <v>3577</v>
      </c>
      <c r="G409" s="132" t="s">
        <v>3578</v>
      </c>
      <c r="H409" s="132" t="s">
        <v>3579</v>
      </c>
      <c r="I409" s="132" t="s">
        <v>2685</v>
      </c>
      <c r="J409" s="132" t="s">
        <v>3580</v>
      </c>
      <c r="K409" s="132" t="s">
        <v>3581</v>
      </c>
      <c r="L409" s="132"/>
      <c r="M409" s="132"/>
      <c r="N409" s="132"/>
      <c r="O409" s="132"/>
      <c r="P409" s="132"/>
      <c r="Q409" s="132"/>
      <c r="R409" s="132"/>
      <c r="S409" s="132"/>
      <c r="T409" s="132"/>
      <c r="V409" s="132"/>
      <c r="W409" s="132"/>
      <c r="X409" s="132"/>
      <c r="Y409" s="132"/>
      <c r="Z409" s="132"/>
      <c r="AA409" s="132"/>
      <c r="AB409" s="132"/>
      <c r="AC409" s="132"/>
      <c r="AD409" s="132"/>
      <c r="AE409" s="132"/>
      <c r="AF409" s="132"/>
      <c r="AG409" s="132"/>
      <c r="AH409" s="132"/>
      <c r="AI409" s="132"/>
      <c r="AJ409" s="132"/>
      <c r="AK409" s="132"/>
      <c r="AL409" s="132"/>
      <c r="AM409" s="132"/>
    </row>
    <row r="410" spans="1:39" ht="14.25" hidden="1" customHeight="1">
      <c r="A410" s="362">
        <v>2024</v>
      </c>
      <c r="B410" s="133">
        <v>116238</v>
      </c>
      <c r="C410" s="132" t="s">
        <v>3582</v>
      </c>
      <c r="D410" s="132" t="s">
        <v>3583</v>
      </c>
      <c r="E410" s="132" t="s">
        <v>3584</v>
      </c>
      <c r="F410" s="132" t="s">
        <v>3585</v>
      </c>
      <c r="G410" s="132" t="s">
        <v>3586</v>
      </c>
      <c r="H410" s="132" t="s">
        <v>3587</v>
      </c>
      <c r="I410" s="132" t="s">
        <v>3588</v>
      </c>
      <c r="J410" s="132" t="s">
        <v>3589</v>
      </c>
      <c r="K410" s="132" t="s">
        <v>1559</v>
      </c>
      <c r="L410" s="132"/>
      <c r="M410" s="132"/>
      <c r="N410" s="132"/>
      <c r="O410" s="132"/>
      <c r="P410" s="132"/>
      <c r="Q410" s="132"/>
      <c r="R410" s="132"/>
      <c r="S410" s="132"/>
      <c r="T410" s="132"/>
      <c r="V410" s="132"/>
      <c r="W410" s="132"/>
      <c r="X410" s="132"/>
      <c r="Y410" s="132"/>
      <c r="Z410" s="132"/>
      <c r="AA410" s="132"/>
      <c r="AB410" s="132"/>
      <c r="AC410" s="132"/>
      <c r="AD410" s="132"/>
      <c r="AE410" s="132"/>
      <c r="AF410" s="132"/>
      <c r="AG410" s="132"/>
      <c r="AH410" s="132"/>
      <c r="AI410" s="132"/>
      <c r="AJ410" s="132"/>
      <c r="AK410" s="132"/>
      <c r="AL410" s="132"/>
      <c r="AM410" s="132"/>
    </row>
    <row r="411" spans="1:39" ht="14.25" hidden="1" customHeight="1">
      <c r="A411" s="362">
        <v>2024</v>
      </c>
      <c r="B411" s="133">
        <v>116245</v>
      </c>
      <c r="C411" s="132" t="s">
        <v>3590</v>
      </c>
      <c r="D411" s="132" t="s">
        <v>1299</v>
      </c>
      <c r="E411" s="132" t="s">
        <v>1300</v>
      </c>
      <c r="F411" s="132" t="s">
        <v>1301</v>
      </c>
      <c r="G411" s="132" t="s">
        <v>1302</v>
      </c>
      <c r="H411" s="132" t="s">
        <v>1303</v>
      </c>
      <c r="I411" s="132" t="s">
        <v>1304</v>
      </c>
      <c r="J411" s="132" t="s">
        <v>1305</v>
      </c>
      <c r="K411" s="132"/>
      <c r="L411" s="132"/>
      <c r="M411" s="132"/>
      <c r="N411" s="132"/>
      <c r="O411" s="132"/>
      <c r="P411" s="132"/>
      <c r="Q411" s="132"/>
      <c r="R411" s="132"/>
      <c r="S411" s="132"/>
      <c r="T411" s="132"/>
      <c r="V411" s="132"/>
      <c r="W411" s="132"/>
      <c r="X411" s="132"/>
      <c r="Y411" s="132"/>
      <c r="Z411" s="132"/>
      <c r="AA411" s="132"/>
      <c r="AB411" s="132"/>
      <c r="AC411" s="132"/>
      <c r="AD411" s="132"/>
      <c r="AE411" s="132"/>
      <c r="AF411" s="132"/>
      <c r="AG411" s="132"/>
      <c r="AH411" s="132"/>
      <c r="AI411" s="132"/>
      <c r="AJ411" s="132"/>
      <c r="AK411" s="132"/>
      <c r="AL411" s="132"/>
      <c r="AM411" s="132"/>
    </row>
    <row r="412" spans="1:39" ht="14.25" hidden="1" customHeight="1">
      <c r="A412" s="362">
        <v>2024</v>
      </c>
      <c r="B412" s="133">
        <v>116258</v>
      </c>
      <c r="C412" s="132" t="s">
        <v>2564</v>
      </c>
      <c r="D412" s="132" t="s">
        <v>2565</v>
      </c>
      <c r="E412" s="132" t="s">
        <v>3591</v>
      </c>
      <c r="F412" s="132" t="s">
        <v>3592</v>
      </c>
      <c r="G412" s="132" t="s">
        <v>2568</v>
      </c>
      <c r="H412" s="132" t="s">
        <v>2569</v>
      </c>
      <c r="I412" s="132" t="s">
        <v>1220</v>
      </c>
      <c r="J412" s="132"/>
      <c r="K412" s="132"/>
      <c r="L412" s="132"/>
      <c r="M412" s="132"/>
      <c r="N412" s="132"/>
      <c r="O412" s="132"/>
      <c r="P412" s="132"/>
      <c r="Q412" s="132"/>
      <c r="R412" s="132"/>
      <c r="S412" s="132"/>
      <c r="T412" s="132"/>
      <c r="V412" s="132"/>
      <c r="W412" s="132"/>
      <c r="X412" s="132"/>
      <c r="Y412" s="132"/>
      <c r="Z412" s="132"/>
      <c r="AA412" s="132"/>
      <c r="AB412" s="132"/>
      <c r="AC412" s="132"/>
      <c r="AD412" s="132"/>
      <c r="AE412" s="132"/>
      <c r="AF412" s="132"/>
      <c r="AG412" s="132"/>
      <c r="AH412" s="132"/>
      <c r="AI412" s="132"/>
      <c r="AJ412" s="132"/>
      <c r="AK412" s="132"/>
      <c r="AL412" s="132"/>
      <c r="AM412" s="132"/>
    </row>
    <row r="413" spans="1:39" ht="14.25" hidden="1" customHeight="1">
      <c r="A413" s="362">
        <v>2024</v>
      </c>
      <c r="B413" s="133">
        <v>116265</v>
      </c>
      <c r="C413" s="132" t="s">
        <v>3593</v>
      </c>
      <c r="D413" s="132" t="s">
        <v>3594</v>
      </c>
      <c r="E413" s="132" t="s">
        <v>3595</v>
      </c>
      <c r="F413" s="132" t="s">
        <v>3596</v>
      </c>
      <c r="G413" s="132" t="s">
        <v>3597</v>
      </c>
      <c r="H413" s="132" t="s">
        <v>3598</v>
      </c>
      <c r="I413" s="132" t="s">
        <v>3599</v>
      </c>
      <c r="J413" s="132"/>
      <c r="K413" s="132"/>
      <c r="L413" s="132"/>
      <c r="M413" s="132"/>
      <c r="N413" s="132"/>
      <c r="O413" s="132"/>
      <c r="P413" s="132"/>
      <c r="Q413" s="132"/>
      <c r="R413" s="132"/>
      <c r="S413" s="132"/>
      <c r="T413" s="132"/>
      <c r="V413" s="132"/>
      <c r="W413" s="132"/>
      <c r="X413" s="132"/>
      <c r="Y413" s="132"/>
      <c r="Z413" s="132"/>
      <c r="AA413" s="132"/>
      <c r="AB413" s="132"/>
      <c r="AC413" s="132"/>
      <c r="AD413" s="132"/>
      <c r="AE413" s="132"/>
      <c r="AF413" s="132"/>
      <c r="AG413" s="132"/>
      <c r="AH413" s="132"/>
      <c r="AI413" s="132"/>
      <c r="AJ413" s="132"/>
      <c r="AK413" s="132"/>
      <c r="AL413" s="132"/>
      <c r="AM413" s="132"/>
    </row>
    <row r="414" spans="1:39" ht="14.25" hidden="1" customHeight="1">
      <c r="A414" s="362">
        <v>2024</v>
      </c>
      <c r="B414" s="133">
        <v>116315</v>
      </c>
      <c r="C414" s="132" t="s">
        <v>3600</v>
      </c>
      <c r="D414" s="132" t="s">
        <v>3601</v>
      </c>
      <c r="E414" s="132" t="s">
        <v>3602</v>
      </c>
      <c r="F414" s="132" t="s">
        <v>3603</v>
      </c>
      <c r="G414" s="132" t="s">
        <v>3604</v>
      </c>
      <c r="H414" s="132" t="s">
        <v>3605</v>
      </c>
      <c r="I414" s="132" t="s">
        <v>3606</v>
      </c>
      <c r="J414" s="132" t="s">
        <v>3607</v>
      </c>
      <c r="K414" s="132" t="s">
        <v>3608</v>
      </c>
      <c r="L414" s="132"/>
      <c r="M414" s="132"/>
      <c r="N414" s="132"/>
      <c r="O414" s="132"/>
      <c r="P414" s="132"/>
      <c r="Q414" s="132"/>
      <c r="R414" s="132"/>
      <c r="S414" s="132"/>
      <c r="T414" s="132"/>
      <c r="V414" s="132"/>
      <c r="W414" s="132"/>
      <c r="X414" s="132"/>
      <c r="Y414" s="132"/>
      <c r="Z414" s="132"/>
      <c r="AA414" s="132"/>
      <c r="AB414" s="132"/>
      <c r="AC414" s="132"/>
      <c r="AD414" s="132"/>
      <c r="AE414" s="132"/>
      <c r="AF414" s="132"/>
      <c r="AG414" s="132"/>
      <c r="AH414" s="132"/>
      <c r="AI414" s="132"/>
      <c r="AJ414" s="132"/>
      <c r="AK414" s="132"/>
      <c r="AL414" s="132"/>
      <c r="AM414" s="132"/>
    </row>
    <row r="415" spans="1:39" ht="14.25" hidden="1" customHeight="1">
      <c r="A415" s="362">
        <v>2024</v>
      </c>
      <c r="B415" s="133">
        <v>116334</v>
      </c>
      <c r="C415" s="132" t="s">
        <v>3609</v>
      </c>
      <c r="D415" s="132" t="s">
        <v>3610</v>
      </c>
      <c r="E415" s="132" t="s">
        <v>3611</v>
      </c>
      <c r="F415" s="132" t="s">
        <v>3612</v>
      </c>
      <c r="G415" s="132" t="s">
        <v>3613</v>
      </c>
      <c r="H415" s="132" t="s">
        <v>3614</v>
      </c>
      <c r="I415" s="132" t="s">
        <v>3615</v>
      </c>
      <c r="J415" s="132" t="s">
        <v>3616</v>
      </c>
      <c r="K415" s="132" t="s">
        <v>3617</v>
      </c>
      <c r="L415" s="132" t="s">
        <v>1549</v>
      </c>
      <c r="M415" s="132"/>
      <c r="N415" s="132"/>
      <c r="O415" s="132"/>
      <c r="P415" s="132"/>
      <c r="Q415" s="132"/>
      <c r="R415" s="132"/>
      <c r="S415" s="132"/>
      <c r="T415" s="132"/>
      <c r="V415" s="132"/>
      <c r="W415" s="132"/>
      <c r="X415" s="132"/>
      <c r="Y415" s="132"/>
      <c r="Z415" s="132"/>
      <c r="AA415" s="132"/>
      <c r="AB415" s="132"/>
      <c r="AC415" s="132"/>
      <c r="AD415" s="132"/>
      <c r="AE415" s="132"/>
      <c r="AF415" s="132"/>
      <c r="AG415" s="132"/>
      <c r="AH415" s="132"/>
      <c r="AI415" s="132"/>
      <c r="AJ415" s="132"/>
      <c r="AK415" s="132"/>
      <c r="AL415" s="132"/>
      <c r="AM415" s="132"/>
    </row>
    <row r="416" spans="1:39" ht="14.25" hidden="1" customHeight="1">
      <c r="A416" s="362">
        <v>2024</v>
      </c>
      <c r="B416" s="133">
        <v>116345</v>
      </c>
      <c r="C416" s="132" t="s">
        <v>3618</v>
      </c>
      <c r="D416" s="132" t="s">
        <v>3619</v>
      </c>
      <c r="E416" s="132" t="s">
        <v>3620</v>
      </c>
      <c r="F416" s="132" t="s">
        <v>3621</v>
      </c>
      <c r="G416" s="132" t="s">
        <v>3622</v>
      </c>
      <c r="H416" s="132" t="s">
        <v>3623</v>
      </c>
      <c r="I416" s="132" t="s">
        <v>3624</v>
      </c>
      <c r="J416" s="132" t="s">
        <v>3625</v>
      </c>
      <c r="K416" s="132" t="s">
        <v>3626</v>
      </c>
      <c r="L416" s="132" t="s">
        <v>1549</v>
      </c>
      <c r="M416" s="132"/>
      <c r="N416" s="132"/>
      <c r="O416" s="132"/>
      <c r="P416" s="132"/>
      <c r="Q416" s="132"/>
      <c r="R416" s="132"/>
      <c r="S416" s="132"/>
      <c r="T416" s="132"/>
      <c r="V416" s="132"/>
      <c r="W416" s="132"/>
      <c r="X416" s="132"/>
      <c r="Y416" s="132"/>
      <c r="Z416" s="132"/>
      <c r="AA416" s="132"/>
      <c r="AB416" s="132"/>
      <c r="AC416" s="132"/>
      <c r="AD416" s="132"/>
      <c r="AE416" s="132"/>
      <c r="AF416" s="132"/>
      <c r="AG416" s="132"/>
      <c r="AH416" s="132"/>
      <c r="AI416" s="132"/>
      <c r="AJ416" s="132"/>
      <c r="AK416" s="132"/>
      <c r="AL416" s="132"/>
      <c r="AM416" s="132"/>
    </row>
    <row r="417" spans="1:39" ht="14.25" hidden="1" customHeight="1">
      <c r="A417" s="362">
        <v>2024</v>
      </c>
      <c r="B417" s="133">
        <v>116346</v>
      </c>
      <c r="C417" s="132" t="s">
        <v>3627</v>
      </c>
      <c r="D417" s="132" t="s">
        <v>3628</v>
      </c>
      <c r="E417" s="132" t="s">
        <v>3629</v>
      </c>
      <c r="F417" s="132" t="s">
        <v>3630</v>
      </c>
      <c r="G417" s="132" t="s">
        <v>3631</v>
      </c>
      <c r="H417" s="132" t="s">
        <v>3632</v>
      </c>
      <c r="I417" s="132" t="s">
        <v>3633</v>
      </c>
      <c r="J417" s="132" t="s">
        <v>3634</v>
      </c>
      <c r="K417" s="132" t="s">
        <v>3635</v>
      </c>
      <c r="L417" s="132" t="s">
        <v>3636</v>
      </c>
      <c r="M417" s="132" t="s">
        <v>3637</v>
      </c>
      <c r="N417" s="132"/>
      <c r="O417" s="132"/>
      <c r="P417" s="132"/>
      <c r="Q417" s="132"/>
      <c r="R417" s="132"/>
      <c r="S417" s="132"/>
      <c r="T417" s="132"/>
      <c r="V417" s="132"/>
      <c r="W417" s="132"/>
      <c r="X417" s="132"/>
      <c r="Y417" s="132"/>
      <c r="Z417" s="132"/>
      <c r="AA417" s="132"/>
      <c r="AB417" s="132"/>
      <c r="AC417" s="132"/>
      <c r="AD417" s="132"/>
      <c r="AE417" s="132"/>
      <c r="AF417" s="132"/>
      <c r="AG417" s="132"/>
      <c r="AH417" s="132"/>
      <c r="AI417" s="132"/>
      <c r="AJ417" s="132"/>
      <c r="AK417" s="132"/>
      <c r="AL417" s="132"/>
      <c r="AM417" s="132"/>
    </row>
    <row r="418" spans="1:39" ht="14.25" hidden="1" customHeight="1">
      <c r="A418" s="362">
        <v>2024</v>
      </c>
      <c r="B418" s="133">
        <v>116349</v>
      </c>
      <c r="C418" s="132" t="s">
        <v>3638</v>
      </c>
      <c r="D418" s="132" t="s">
        <v>3639</v>
      </c>
      <c r="E418" s="132" t="s">
        <v>3640</v>
      </c>
      <c r="F418" s="132" t="s">
        <v>3641</v>
      </c>
      <c r="G418" s="132" t="s">
        <v>3642</v>
      </c>
      <c r="H418" s="132" t="s">
        <v>3643</v>
      </c>
      <c r="I418" s="132" t="s">
        <v>2225</v>
      </c>
      <c r="J418" s="132"/>
      <c r="K418" s="132"/>
      <c r="L418" s="132"/>
      <c r="M418" s="132"/>
      <c r="N418" s="132"/>
      <c r="O418" s="132"/>
      <c r="P418" s="132"/>
      <c r="Q418" s="132"/>
      <c r="R418" s="132"/>
      <c r="S418" s="132"/>
      <c r="T418" s="132"/>
      <c r="V418" s="132"/>
      <c r="W418" s="132"/>
      <c r="X418" s="132"/>
      <c r="Y418" s="132"/>
      <c r="Z418" s="132"/>
      <c r="AA418" s="132"/>
      <c r="AB418" s="132"/>
      <c r="AC418" s="132"/>
      <c r="AD418" s="132"/>
      <c r="AE418" s="132"/>
      <c r="AF418" s="132"/>
      <c r="AG418" s="132"/>
      <c r="AH418" s="132"/>
      <c r="AI418" s="132"/>
      <c r="AJ418" s="132"/>
      <c r="AK418" s="132"/>
      <c r="AL418" s="132"/>
      <c r="AM418" s="132"/>
    </row>
    <row r="419" spans="1:39" ht="14.25" hidden="1" customHeight="1">
      <c r="A419" s="362">
        <v>2024</v>
      </c>
      <c r="B419" s="133">
        <v>116352</v>
      </c>
      <c r="C419" s="132" t="s">
        <v>3156</v>
      </c>
      <c r="D419" s="132" t="s">
        <v>3157</v>
      </c>
      <c r="E419" s="132" t="s">
        <v>3158</v>
      </c>
      <c r="F419" s="132" t="s">
        <v>3159</v>
      </c>
      <c r="G419" s="132" t="s">
        <v>1505</v>
      </c>
      <c r="H419" s="132"/>
      <c r="I419" s="132"/>
      <c r="J419" s="132"/>
      <c r="K419" s="132"/>
      <c r="L419" s="132"/>
      <c r="M419" s="132"/>
      <c r="N419" s="132"/>
      <c r="O419" s="132"/>
      <c r="P419" s="132"/>
      <c r="Q419" s="132"/>
      <c r="R419" s="132"/>
      <c r="S419" s="132"/>
      <c r="T419" s="132"/>
      <c r="V419" s="132"/>
      <c r="W419" s="132"/>
      <c r="X419" s="132"/>
      <c r="Y419" s="132"/>
      <c r="Z419" s="132"/>
      <c r="AA419" s="132"/>
      <c r="AB419" s="132"/>
      <c r="AC419" s="132"/>
      <c r="AD419" s="132"/>
      <c r="AE419" s="132"/>
      <c r="AF419" s="132"/>
      <c r="AG419" s="132"/>
      <c r="AH419" s="132"/>
      <c r="AI419" s="132"/>
      <c r="AJ419" s="132"/>
      <c r="AK419" s="132"/>
      <c r="AL419" s="132"/>
      <c r="AM419" s="132"/>
    </row>
    <row r="420" spans="1:39" ht="14.25" hidden="1" customHeight="1">
      <c r="A420" s="362">
        <v>2024</v>
      </c>
      <c r="B420" s="133">
        <v>116355</v>
      </c>
      <c r="C420" s="132" t="s">
        <v>3644</v>
      </c>
      <c r="D420" s="132" t="s">
        <v>3645</v>
      </c>
      <c r="E420" s="132" t="s">
        <v>3646</v>
      </c>
      <c r="F420" s="132" t="s">
        <v>3647</v>
      </c>
      <c r="G420" s="132" t="s">
        <v>3648</v>
      </c>
      <c r="H420" s="132" t="s">
        <v>3649</v>
      </c>
      <c r="I420" s="132" t="s">
        <v>3650</v>
      </c>
      <c r="J420" s="132" t="s">
        <v>3651</v>
      </c>
      <c r="K420" s="132" t="s">
        <v>3652</v>
      </c>
      <c r="L420" s="132" t="s">
        <v>3653</v>
      </c>
      <c r="M420" s="132" t="s">
        <v>3654</v>
      </c>
      <c r="N420" s="132" t="s">
        <v>3655</v>
      </c>
      <c r="O420" s="132" t="s">
        <v>3656</v>
      </c>
      <c r="P420" s="132"/>
      <c r="Q420" s="132"/>
      <c r="R420" s="132"/>
      <c r="S420" s="132"/>
      <c r="T420" s="132"/>
      <c r="V420" s="132"/>
      <c r="W420" s="132"/>
      <c r="X420" s="132"/>
      <c r="Y420" s="132"/>
      <c r="Z420" s="132"/>
      <c r="AA420" s="132"/>
      <c r="AB420" s="132"/>
      <c r="AC420" s="132"/>
      <c r="AD420" s="132"/>
      <c r="AE420" s="132"/>
      <c r="AF420" s="132"/>
      <c r="AG420" s="132"/>
      <c r="AH420" s="132"/>
      <c r="AI420" s="132"/>
      <c r="AJ420" s="132"/>
      <c r="AK420" s="132"/>
      <c r="AL420" s="132"/>
      <c r="AM420" s="132"/>
    </row>
    <row r="421" spans="1:39" ht="14.25" hidden="1" customHeight="1">
      <c r="A421" s="362">
        <v>2024</v>
      </c>
      <c r="B421" s="133">
        <v>116358</v>
      </c>
      <c r="C421" s="132" t="s">
        <v>3657</v>
      </c>
      <c r="D421" s="132" t="s">
        <v>3658</v>
      </c>
      <c r="E421" s="132" t="s">
        <v>3659</v>
      </c>
      <c r="F421" s="132" t="s">
        <v>3660</v>
      </c>
      <c r="G421" s="132" t="s">
        <v>3661</v>
      </c>
      <c r="H421" s="132" t="s">
        <v>3662</v>
      </c>
      <c r="I421" s="132" t="s">
        <v>3663</v>
      </c>
      <c r="J421" s="132" t="s">
        <v>3664</v>
      </c>
      <c r="K421" s="132" t="s">
        <v>3665</v>
      </c>
      <c r="L421" s="132"/>
      <c r="M421" s="132"/>
      <c r="N421" s="132"/>
      <c r="O421" s="132"/>
      <c r="P421" s="132"/>
      <c r="Q421" s="132"/>
      <c r="R421" s="132"/>
      <c r="S421" s="132"/>
      <c r="T421" s="132"/>
      <c r="V421" s="132"/>
      <c r="W421" s="132"/>
      <c r="X421" s="132"/>
      <c r="Y421" s="132"/>
      <c r="Z421" s="132"/>
      <c r="AA421" s="132"/>
      <c r="AB421" s="132"/>
      <c r="AC421" s="132"/>
      <c r="AD421" s="132"/>
      <c r="AE421" s="132"/>
      <c r="AF421" s="132"/>
      <c r="AG421" s="132"/>
      <c r="AH421" s="132"/>
      <c r="AI421" s="132"/>
      <c r="AJ421" s="132"/>
      <c r="AK421" s="132"/>
      <c r="AL421" s="132"/>
      <c r="AM421" s="132"/>
    </row>
    <row r="422" spans="1:39" ht="14.25" hidden="1" customHeight="1">
      <c r="A422" s="362">
        <v>2024</v>
      </c>
      <c r="B422" s="133">
        <v>116360</v>
      </c>
      <c r="C422" s="132" t="s">
        <v>3666</v>
      </c>
      <c r="D422" s="132" t="s">
        <v>3667</v>
      </c>
      <c r="E422" s="132" t="s">
        <v>3668</v>
      </c>
      <c r="F422" s="132" t="s">
        <v>3669</v>
      </c>
      <c r="G422" s="132" t="s">
        <v>3670</v>
      </c>
      <c r="H422" s="132" t="s">
        <v>3671</v>
      </c>
      <c r="I422" s="132"/>
      <c r="J422" s="132"/>
      <c r="K422" s="132"/>
      <c r="L422" s="132"/>
      <c r="M422" s="132"/>
      <c r="N422" s="132"/>
      <c r="O422" s="132"/>
      <c r="P422" s="132"/>
      <c r="Q422" s="132"/>
      <c r="R422" s="132"/>
      <c r="S422" s="132"/>
      <c r="T422" s="132"/>
      <c r="V422" s="132"/>
      <c r="W422" s="132"/>
      <c r="X422" s="132"/>
      <c r="Y422" s="132"/>
      <c r="Z422" s="132"/>
      <c r="AA422" s="132"/>
      <c r="AB422" s="132"/>
      <c r="AC422" s="132"/>
      <c r="AD422" s="132"/>
      <c r="AE422" s="132"/>
      <c r="AF422" s="132"/>
      <c r="AG422" s="132"/>
      <c r="AH422" s="132"/>
      <c r="AI422" s="132"/>
      <c r="AJ422" s="132"/>
      <c r="AK422" s="132"/>
      <c r="AL422" s="132"/>
      <c r="AM422" s="132"/>
    </row>
    <row r="423" spans="1:39" ht="14.25" hidden="1" customHeight="1">
      <c r="A423" s="362">
        <v>2024</v>
      </c>
      <c r="B423" s="133">
        <v>116362</v>
      </c>
      <c r="C423" s="132" t="s">
        <v>3672</v>
      </c>
      <c r="D423" s="132" t="s">
        <v>3673</v>
      </c>
      <c r="E423" s="132" t="s">
        <v>3674</v>
      </c>
      <c r="F423" s="132" t="s">
        <v>3675</v>
      </c>
      <c r="G423" s="132" t="s">
        <v>3676</v>
      </c>
      <c r="H423" s="132" t="s">
        <v>3677</v>
      </c>
      <c r="I423" s="132" t="s">
        <v>3678</v>
      </c>
      <c r="J423" s="132" t="s">
        <v>3679</v>
      </c>
      <c r="K423" s="132" t="s">
        <v>3680</v>
      </c>
      <c r="L423" s="132" t="s">
        <v>3681</v>
      </c>
      <c r="M423" s="132" t="s">
        <v>3682</v>
      </c>
      <c r="N423" s="132" t="s">
        <v>3683</v>
      </c>
      <c r="O423" s="132" t="s">
        <v>3684</v>
      </c>
      <c r="P423" s="132"/>
      <c r="Q423" s="132"/>
      <c r="R423" s="132"/>
      <c r="S423" s="132"/>
      <c r="T423" s="132"/>
      <c r="V423" s="132"/>
      <c r="W423" s="132"/>
      <c r="X423" s="132"/>
      <c r="Y423" s="132"/>
      <c r="Z423" s="132"/>
      <c r="AA423" s="132"/>
      <c r="AB423" s="132"/>
      <c r="AC423" s="132"/>
      <c r="AD423" s="132"/>
      <c r="AE423" s="132"/>
      <c r="AF423" s="132"/>
      <c r="AG423" s="132"/>
      <c r="AH423" s="132"/>
      <c r="AI423" s="132"/>
      <c r="AJ423" s="132"/>
      <c r="AK423" s="132"/>
      <c r="AL423" s="132"/>
      <c r="AM423" s="132"/>
    </row>
    <row r="424" spans="1:39" ht="14.25" hidden="1" customHeight="1">
      <c r="A424" s="362">
        <v>2024</v>
      </c>
      <c r="B424" s="133">
        <v>116365</v>
      </c>
      <c r="C424" s="132" t="s">
        <v>2411</v>
      </c>
      <c r="D424" s="132" t="s">
        <v>2412</v>
      </c>
      <c r="E424" s="132" t="s">
        <v>2413</v>
      </c>
      <c r="F424" s="132" t="s">
        <v>2414</v>
      </c>
      <c r="G424" s="132" t="s">
        <v>2415</v>
      </c>
      <c r="H424" s="132" t="s">
        <v>2416</v>
      </c>
      <c r="I424" s="132" t="s">
        <v>2417</v>
      </c>
      <c r="J424" s="132" t="s">
        <v>2418</v>
      </c>
      <c r="K424" s="132" t="s">
        <v>2419</v>
      </c>
      <c r="L424" s="132" t="s">
        <v>2420</v>
      </c>
      <c r="M424" s="132" t="s">
        <v>2421</v>
      </c>
      <c r="N424" s="132" t="s">
        <v>2422</v>
      </c>
      <c r="O424" s="132" t="s">
        <v>1584</v>
      </c>
      <c r="P424" s="132"/>
      <c r="Q424" s="132"/>
      <c r="R424" s="132"/>
      <c r="S424" s="132"/>
      <c r="T424" s="132"/>
      <c r="V424" s="132"/>
      <c r="W424" s="132"/>
      <c r="X424" s="132"/>
      <c r="Y424" s="132"/>
      <c r="Z424" s="132"/>
      <c r="AA424" s="132"/>
      <c r="AB424" s="132"/>
      <c r="AC424" s="132"/>
      <c r="AD424" s="132"/>
      <c r="AE424" s="132"/>
      <c r="AF424" s="132"/>
      <c r="AG424" s="132"/>
      <c r="AH424" s="132"/>
      <c r="AI424" s="132"/>
      <c r="AJ424" s="132"/>
      <c r="AK424" s="132"/>
      <c r="AL424" s="132"/>
      <c r="AM424" s="132"/>
    </row>
    <row r="425" spans="1:39" ht="14.25" hidden="1" customHeight="1">
      <c r="A425" s="362">
        <v>2024</v>
      </c>
      <c r="B425" s="133">
        <v>116366</v>
      </c>
      <c r="C425" s="132" t="s">
        <v>1572</v>
      </c>
      <c r="D425" s="132" t="s">
        <v>1573</v>
      </c>
      <c r="E425" s="132" t="s">
        <v>1574</v>
      </c>
      <c r="F425" s="132" t="s">
        <v>1575</v>
      </c>
      <c r="G425" s="132" t="s">
        <v>1576</v>
      </c>
      <c r="H425" s="132" t="s">
        <v>1577</v>
      </c>
      <c r="I425" s="132" t="s">
        <v>1578</v>
      </c>
      <c r="J425" s="132" t="s">
        <v>3685</v>
      </c>
      <c r="K425" s="132" t="s">
        <v>1580</v>
      </c>
      <c r="L425" s="132" t="s">
        <v>1581</v>
      </c>
      <c r="M425" s="132" t="s">
        <v>1582</v>
      </c>
      <c r="N425" s="132" t="s">
        <v>1583</v>
      </c>
      <c r="O425" s="132" t="s">
        <v>1584</v>
      </c>
      <c r="P425" s="132"/>
      <c r="Q425" s="132"/>
      <c r="R425" s="132"/>
      <c r="S425" s="132"/>
      <c r="T425" s="132"/>
      <c r="V425" s="132"/>
      <c r="W425" s="132"/>
      <c r="X425" s="132"/>
      <c r="Y425" s="132"/>
      <c r="Z425" s="132"/>
      <c r="AA425" s="132"/>
      <c r="AB425" s="132"/>
      <c r="AC425" s="132"/>
      <c r="AD425" s="132"/>
      <c r="AE425" s="132"/>
      <c r="AF425" s="132"/>
      <c r="AG425" s="132"/>
      <c r="AH425" s="132"/>
      <c r="AI425" s="132"/>
      <c r="AJ425" s="132"/>
      <c r="AK425" s="132"/>
      <c r="AL425" s="132"/>
      <c r="AM425" s="132"/>
    </row>
    <row r="426" spans="1:39" ht="14.25" hidden="1" customHeight="1">
      <c r="A426" s="362">
        <v>2024</v>
      </c>
      <c r="B426" s="133">
        <v>116367</v>
      </c>
      <c r="C426" s="132" t="s">
        <v>3686</v>
      </c>
      <c r="D426" s="132" t="s">
        <v>2793</v>
      </c>
      <c r="E426" s="132" t="s">
        <v>1788</v>
      </c>
      <c r="F426" s="132" t="s">
        <v>3687</v>
      </c>
      <c r="G426" s="132" t="s">
        <v>3150</v>
      </c>
      <c r="H426" s="132" t="s">
        <v>3151</v>
      </c>
      <c r="I426" s="132" t="s">
        <v>3152</v>
      </c>
      <c r="J426" s="132" t="s">
        <v>3153</v>
      </c>
      <c r="K426" s="132" t="s">
        <v>2527</v>
      </c>
      <c r="L426" s="132" t="s">
        <v>2800</v>
      </c>
      <c r="M426" s="132" t="s">
        <v>2801</v>
      </c>
      <c r="N426" s="132" t="s">
        <v>3688</v>
      </c>
      <c r="O426" s="132"/>
      <c r="P426" s="132"/>
      <c r="Q426" s="132"/>
      <c r="R426" s="132"/>
      <c r="S426" s="132"/>
      <c r="T426" s="132"/>
      <c r="V426" s="132"/>
      <c r="W426" s="132"/>
      <c r="X426" s="132"/>
      <c r="Y426" s="132"/>
      <c r="Z426" s="132"/>
      <c r="AA426" s="132"/>
      <c r="AB426" s="132"/>
      <c r="AC426" s="132"/>
      <c r="AD426" s="132"/>
      <c r="AE426" s="132"/>
      <c r="AF426" s="132"/>
      <c r="AG426" s="132"/>
      <c r="AH426" s="132"/>
      <c r="AI426" s="132"/>
      <c r="AJ426" s="132"/>
      <c r="AK426" s="132"/>
      <c r="AL426" s="132"/>
      <c r="AM426" s="132"/>
    </row>
    <row r="427" spans="1:39" ht="14.25" hidden="1" customHeight="1">
      <c r="A427" s="362">
        <v>2024</v>
      </c>
      <c r="B427" s="133">
        <v>116367</v>
      </c>
      <c r="C427" s="132" t="s">
        <v>3689</v>
      </c>
      <c r="D427" s="132" t="s">
        <v>2793</v>
      </c>
      <c r="E427" s="132" t="s">
        <v>2521</v>
      </c>
      <c r="F427" s="132" t="s">
        <v>3690</v>
      </c>
      <c r="G427" s="132" t="s">
        <v>3150</v>
      </c>
      <c r="H427" s="132" t="s">
        <v>3151</v>
      </c>
      <c r="I427" s="132" t="s">
        <v>3152</v>
      </c>
      <c r="J427" s="132" t="s">
        <v>3153</v>
      </c>
      <c r="K427" s="132" t="s">
        <v>2527</v>
      </c>
      <c r="L427" s="132" t="s">
        <v>2800</v>
      </c>
      <c r="M427" s="132" t="s">
        <v>2801</v>
      </c>
      <c r="N427" s="132" t="s">
        <v>2909</v>
      </c>
      <c r="O427" s="132"/>
      <c r="P427" s="132"/>
      <c r="Q427" s="132"/>
      <c r="R427" s="132"/>
      <c r="S427" s="132"/>
      <c r="T427" s="132"/>
      <c r="V427" s="132"/>
      <c r="W427" s="132"/>
      <c r="X427" s="132"/>
      <c r="Y427" s="132"/>
      <c r="Z427" s="132"/>
      <c r="AA427" s="132"/>
      <c r="AB427" s="132"/>
      <c r="AC427" s="132"/>
      <c r="AD427" s="132"/>
      <c r="AE427" s="132"/>
      <c r="AF427" s="132"/>
      <c r="AG427" s="132"/>
      <c r="AH427" s="132"/>
      <c r="AI427" s="132"/>
      <c r="AJ427" s="132"/>
      <c r="AK427" s="132"/>
      <c r="AL427" s="132"/>
      <c r="AM427" s="132"/>
    </row>
    <row r="428" spans="1:39" ht="14.25" hidden="1" customHeight="1">
      <c r="A428" s="362">
        <v>2024</v>
      </c>
      <c r="B428" s="133">
        <v>116370</v>
      </c>
      <c r="C428" s="132" t="s">
        <v>3691</v>
      </c>
      <c r="D428" s="132" t="s">
        <v>3692</v>
      </c>
      <c r="E428" s="132" t="s">
        <v>3693</v>
      </c>
      <c r="F428" s="132" t="s">
        <v>3694</v>
      </c>
      <c r="G428" s="132" t="s">
        <v>3695</v>
      </c>
      <c r="H428" s="132" t="s">
        <v>3696</v>
      </c>
      <c r="I428" s="132" t="s">
        <v>3697</v>
      </c>
      <c r="J428" s="132" t="s">
        <v>3292</v>
      </c>
      <c r="K428" s="132" t="s">
        <v>3293</v>
      </c>
      <c r="L428" s="132" t="s">
        <v>3294</v>
      </c>
      <c r="M428" s="132" t="s">
        <v>3698</v>
      </c>
      <c r="N428" s="132"/>
      <c r="O428" s="132"/>
      <c r="P428" s="132"/>
      <c r="Q428" s="132"/>
      <c r="R428" s="132"/>
      <c r="S428" s="132"/>
      <c r="T428" s="132"/>
      <c r="V428" s="132"/>
      <c r="W428" s="132"/>
      <c r="X428" s="132"/>
      <c r="Y428" s="132"/>
      <c r="Z428" s="132"/>
      <c r="AA428" s="132"/>
      <c r="AB428" s="132"/>
      <c r="AC428" s="132"/>
      <c r="AD428" s="132"/>
      <c r="AE428" s="132"/>
      <c r="AF428" s="132"/>
      <c r="AG428" s="132"/>
      <c r="AH428" s="132"/>
      <c r="AI428" s="132"/>
      <c r="AJ428" s="132"/>
      <c r="AK428" s="132"/>
      <c r="AL428" s="132"/>
      <c r="AM428" s="132"/>
    </row>
    <row r="429" spans="1:39" ht="14.25" hidden="1" customHeight="1">
      <c r="A429" s="362">
        <v>2024</v>
      </c>
      <c r="B429" s="133">
        <v>116372</v>
      </c>
      <c r="C429" s="132" t="s">
        <v>3274</v>
      </c>
      <c r="D429" s="132" t="s">
        <v>3275</v>
      </c>
      <c r="E429" s="132" t="s">
        <v>3699</v>
      </c>
      <c r="F429" s="132" t="s">
        <v>3277</v>
      </c>
      <c r="G429" s="132" t="s">
        <v>3278</v>
      </c>
      <c r="H429" s="132" t="s">
        <v>3279</v>
      </c>
      <c r="I429" s="132" t="s">
        <v>3280</v>
      </c>
      <c r="J429" s="132" t="s">
        <v>3281</v>
      </c>
      <c r="K429" s="132" t="s">
        <v>3282</v>
      </c>
      <c r="L429" s="132" t="s">
        <v>3283</v>
      </c>
      <c r="M429" s="132" t="s">
        <v>3284</v>
      </c>
      <c r="N429" s="132" t="s">
        <v>1327</v>
      </c>
      <c r="O429" s="132"/>
      <c r="P429" s="132"/>
      <c r="Q429" s="132"/>
      <c r="R429" s="132"/>
      <c r="S429" s="132"/>
      <c r="T429" s="132"/>
      <c r="V429" s="132"/>
      <c r="W429" s="132"/>
      <c r="X429" s="132"/>
      <c r="Y429" s="132"/>
      <c r="Z429" s="132"/>
      <c r="AA429" s="132"/>
      <c r="AB429" s="132"/>
      <c r="AC429" s="132"/>
      <c r="AD429" s="132"/>
      <c r="AE429" s="132"/>
      <c r="AF429" s="132"/>
      <c r="AG429" s="132"/>
      <c r="AH429" s="132"/>
      <c r="AI429" s="132"/>
      <c r="AJ429" s="132"/>
      <c r="AK429" s="132"/>
      <c r="AL429" s="132"/>
      <c r="AM429" s="132"/>
    </row>
    <row r="430" spans="1:39" ht="14.25" hidden="1" customHeight="1">
      <c r="A430" s="362">
        <v>2024</v>
      </c>
      <c r="B430" s="133">
        <v>116372</v>
      </c>
      <c r="C430" s="132" t="s">
        <v>3274</v>
      </c>
      <c r="D430" s="132" t="s">
        <v>3275</v>
      </c>
      <c r="E430" s="132" t="s">
        <v>3699</v>
      </c>
      <c r="F430" s="132" t="s">
        <v>3277</v>
      </c>
      <c r="G430" s="132" t="s">
        <v>3278</v>
      </c>
      <c r="H430" s="132" t="s">
        <v>3279</v>
      </c>
      <c r="I430" s="132" t="s">
        <v>3280</v>
      </c>
      <c r="J430" s="132" t="s">
        <v>3281</v>
      </c>
      <c r="K430" s="132" t="s">
        <v>3282</v>
      </c>
      <c r="L430" s="132" t="s">
        <v>3283</v>
      </c>
      <c r="M430" s="132" t="s">
        <v>3700</v>
      </c>
      <c r="N430" s="132" t="s">
        <v>1327</v>
      </c>
      <c r="O430" s="132"/>
      <c r="P430" s="132"/>
      <c r="Q430" s="132"/>
      <c r="R430" s="132"/>
      <c r="S430" s="132"/>
      <c r="T430" s="132"/>
      <c r="V430" s="132"/>
      <c r="W430" s="132"/>
      <c r="X430" s="132"/>
      <c r="Y430" s="132"/>
      <c r="Z430" s="132"/>
      <c r="AA430" s="132"/>
      <c r="AB430" s="132"/>
      <c r="AC430" s="132"/>
      <c r="AD430" s="132"/>
      <c r="AE430" s="132"/>
      <c r="AF430" s="132"/>
      <c r="AG430" s="132"/>
      <c r="AH430" s="132"/>
      <c r="AI430" s="132"/>
      <c r="AJ430" s="132"/>
      <c r="AK430" s="132"/>
      <c r="AL430" s="132"/>
      <c r="AM430" s="132"/>
    </row>
    <row r="431" spans="1:39" ht="14.25" hidden="1" customHeight="1">
      <c r="A431" s="362">
        <v>2024</v>
      </c>
      <c r="B431" s="133">
        <v>116381</v>
      </c>
      <c r="C431" s="132" t="s">
        <v>3054</v>
      </c>
      <c r="D431" s="132" t="s">
        <v>3701</v>
      </c>
      <c r="E431" s="132" t="s">
        <v>3702</v>
      </c>
      <c r="F431" s="132" t="s">
        <v>3703</v>
      </c>
      <c r="G431" s="132" t="s">
        <v>3704</v>
      </c>
      <c r="H431" s="132" t="s">
        <v>3705</v>
      </c>
      <c r="I431" s="132" t="s">
        <v>3706</v>
      </c>
      <c r="J431" s="132" t="s">
        <v>3707</v>
      </c>
      <c r="K431" s="132" t="s">
        <v>3708</v>
      </c>
      <c r="L431" s="132" t="s">
        <v>3709</v>
      </c>
      <c r="M431" s="132" t="s">
        <v>2106</v>
      </c>
      <c r="N431" s="132"/>
      <c r="O431" s="132"/>
      <c r="P431" s="132"/>
      <c r="Q431" s="132"/>
      <c r="R431" s="132"/>
      <c r="S431" s="132"/>
      <c r="T431" s="132"/>
      <c r="V431" s="132"/>
      <c r="W431" s="132"/>
      <c r="X431" s="132"/>
      <c r="Y431" s="132"/>
      <c r="Z431" s="132"/>
      <c r="AA431" s="132"/>
      <c r="AB431" s="132"/>
      <c r="AC431" s="132"/>
      <c r="AD431" s="132"/>
      <c r="AE431" s="132"/>
      <c r="AF431" s="132"/>
      <c r="AG431" s="132"/>
      <c r="AH431" s="132"/>
      <c r="AI431" s="132"/>
      <c r="AJ431" s="132"/>
      <c r="AK431" s="132"/>
      <c r="AL431" s="132"/>
      <c r="AM431" s="132"/>
    </row>
    <row r="432" spans="1:39" ht="14.25" hidden="1" customHeight="1">
      <c r="A432" s="362">
        <v>2024</v>
      </c>
      <c r="B432" s="133">
        <v>116383</v>
      </c>
      <c r="C432" s="132" t="s">
        <v>3710</v>
      </c>
      <c r="D432" s="132" t="s">
        <v>3711</v>
      </c>
      <c r="E432" s="132" t="s">
        <v>3712</v>
      </c>
      <c r="F432" s="132" t="s">
        <v>3713</v>
      </c>
      <c r="G432" s="132" t="s">
        <v>3714</v>
      </c>
      <c r="H432" s="132" t="s">
        <v>3715</v>
      </c>
      <c r="I432" s="132" t="s">
        <v>3716</v>
      </c>
      <c r="J432" s="132" t="s">
        <v>3717</v>
      </c>
      <c r="K432" s="132" t="s">
        <v>3718</v>
      </c>
      <c r="L432" s="132" t="s">
        <v>3719</v>
      </c>
      <c r="M432" s="132" t="s">
        <v>1867</v>
      </c>
      <c r="N432" s="132" t="s">
        <v>3720</v>
      </c>
      <c r="O432" s="132"/>
      <c r="P432" s="132"/>
      <c r="Q432" s="132"/>
      <c r="R432" s="132"/>
      <c r="S432" s="132"/>
      <c r="T432" s="132"/>
      <c r="V432" s="132"/>
      <c r="W432" s="132"/>
      <c r="X432" s="132"/>
      <c r="Y432" s="132"/>
      <c r="Z432" s="132"/>
      <c r="AA432" s="132"/>
      <c r="AB432" s="132"/>
      <c r="AC432" s="132"/>
      <c r="AD432" s="132"/>
      <c r="AE432" s="132"/>
      <c r="AF432" s="132"/>
      <c r="AG432" s="132"/>
      <c r="AH432" s="132"/>
      <c r="AI432" s="132"/>
      <c r="AJ432" s="132"/>
      <c r="AK432" s="132"/>
      <c r="AL432" s="132"/>
      <c r="AM432" s="132"/>
    </row>
    <row r="433" spans="1:39" ht="14.25" hidden="1" customHeight="1">
      <c r="A433" s="362">
        <v>2024</v>
      </c>
      <c r="B433" s="133">
        <v>116384</v>
      </c>
      <c r="C433" s="132" t="s">
        <v>3710</v>
      </c>
      <c r="D433" s="132" t="s">
        <v>3711</v>
      </c>
      <c r="E433" s="132" t="s">
        <v>3712</v>
      </c>
      <c r="F433" s="132" t="s">
        <v>3713</v>
      </c>
      <c r="G433" s="132" t="s">
        <v>3714</v>
      </c>
      <c r="H433" s="132" t="s">
        <v>3715</v>
      </c>
      <c r="I433" s="132" t="s">
        <v>3716</v>
      </c>
      <c r="J433" s="132" t="s">
        <v>3717</v>
      </c>
      <c r="K433" s="132" t="s">
        <v>3718</v>
      </c>
      <c r="L433" s="132" t="s">
        <v>3719</v>
      </c>
      <c r="M433" s="132" t="s">
        <v>3721</v>
      </c>
      <c r="N433" s="132" t="s">
        <v>1868</v>
      </c>
      <c r="O433" s="132"/>
      <c r="P433" s="132"/>
      <c r="Q433" s="132"/>
      <c r="R433" s="132"/>
      <c r="S433" s="132"/>
      <c r="T433" s="132"/>
      <c r="V433" s="132"/>
      <c r="W433" s="132"/>
      <c r="X433" s="132"/>
      <c r="Y433" s="132"/>
      <c r="Z433" s="132"/>
      <c r="AA433" s="132"/>
      <c r="AB433" s="132"/>
      <c r="AC433" s="132"/>
      <c r="AD433" s="132"/>
      <c r="AE433" s="132"/>
      <c r="AF433" s="132"/>
      <c r="AG433" s="132"/>
      <c r="AH433" s="132"/>
      <c r="AI433" s="132"/>
      <c r="AJ433" s="132"/>
      <c r="AK433" s="132"/>
      <c r="AL433" s="132"/>
      <c r="AM433" s="132"/>
    </row>
    <row r="434" spans="1:39" ht="14.25" hidden="1" customHeight="1">
      <c r="A434" s="362">
        <v>2024</v>
      </c>
      <c r="B434" s="133">
        <v>116390</v>
      </c>
      <c r="C434" s="132" t="s">
        <v>3722</v>
      </c>
      <c r="D434" s="132" t="s">
        <v>1858</v>
      </c>
      <c r="E434" s="132" t="s">
        <v>1859</v>
      </c>
      <c r="F434" s="132" t="s">
        <v>3723</v>
      </c>
      <c r="G434" s="132" t="s">
        <v>1861</v>
      </c>
      <c r="H434" s="132" t="s">
        <v>1862</v>
      </c>
      <c r="I434" s="132" t="s">
        <v>1863</v>
      </c>
      <c r="J434" s="132" t="s">
        <v>1864</v>
      </c>
      <c r="K434" s="132" t="s">
        <v>3724</v>
      </c>
      <c r="L434" s="132" t="s">
        <v>3725</v>
      </c>
      <c r="M434" s="132" t="s">
        <v>1867</v>
      </c>
      <c r="N434" s="132" t="s">
        <v>1868</v>
      </c>
      <c r="O434" s="132"/>
      <c r="P434" s="132"/>
      <c r="Q434" s="132"/>
      <c r="R434" s="132"/>
      <c r="S434" s="132"/>
      <c r="T434" s="132"/>
      <c r="V434" s="132"/>
      <c r="W434" s="132"/>
      <c r="X434" s="132"/>
      <c r="Y434" s="132"/>
      <c r="Z434" s="132"/>
      <c r="AA434" s="132"/>
      <c r="AB434" s="132"/>
      <c r="AC434" s="132"/>
      <c r="AD434" s="132"/>
      <c r="AE434" s="132"/>
      <c r="AF434" s="132"/>
      <c r="AG434" s="132"/>
      <c r="AH434" s="132"/>
      <c r="AI434" s="132"/>
      <c r="AJ434" s="132"/>
      <c r="AK434" s="132"/>
      <c r="AL434" s="132"/>
      <c r="AM434" s="132"/>
    </row>
    <row r="435" spans="1:39" ht="14.25" hidden="1" customHeight="1">
      <c r="A435" s="362">
        <v>2024</v>
      </c>
      <c r="B435" s="133">
        <v>116391</v>
      </c>
      <c r="C435" s="132" t="s">
        <v>3726</v>
      </c>
      <c r="D435" s="132" t="s">
        <v>3727</v>
      </c>
      <c r="E435" s="132" t="s">
        <v>3728</v>
      </c>
      <c r="F435" s="132" t="s">
        <v>3729</v>
      </c>
      <c r="G435" s="132" t="s">
        <v>3730</v>
      </c>
      <c r="H435" s="132"/>
      <c r="I435" s="132"/>
      <c r="J435" s="132"/>
      <c r="K435" s="132"/>
      <c r="L435" s="132"/>
      <c r="M435" s="132"/>
      <c r="N435" s="132"/>
      <c r="O435" s="132"/>
      <c r="P435" s="132"/>
      <c r="Q435" s="132"/>
      <c r="R435" s="132"/>
      <c r="S435" s="132"/>
      <c r="T435" s="132"/>
      <c r="V435" s="132"/>
      <c r="W435" s="132"/>
      <c r="X435" s="132"/>
      <c r="Y435" s="132"/>
      <c r="Z435" s="132"/>
      <c r="AA435" s="132"/>
      <c r="AB435" s="132"/>
      <c r="AC435" s="132"/>
      <c r="AD435" s="132"/>
      <c r="AE435" s="132"/>
      <c r="AF435" s="132"/>
      <c r="AG435" s="132"/>
      <c r="AH435" s="132"/>
      <c r="AI435" s="132"/>
      <c r="AJ435" s="132"/>
      <c r="AK435" s="132"/>
      <c r="AL435" s="132"/>
      <c r="AM435" s="132"/>
    </row>
    <row r="436" spans="1:39" ht="14.25" hidden="1" customHeight="1">
      <c r="A436" s="362">
        <v>2024</v>
      </c>
      <c r="B436" s="133">
        <v>116396</v>
      </c>
      <c r="C436" s="132" t="s">
        <v>3731</v>
      </c>
      <c r="D436" s="132" t="s">
        <v>3732</v>
      </c>
      <c r="E436" s="132" t="s">
        <v>3733</v>
      </c>
      <c r="F436" s="132" t="s">
        <v>3734</v>
      </c>
      <c r="G436" s="132" t="s">
        <v>3735</v>
      </c>
      <c r="H436" s="132" t="s">
        <v>3736</v>
      </c>
      <c r="I436" s="132" t="s">
        <v>3737</v>
      </c>
      <c r="J436" s="132" t="s">
        <v>3738</v>
      </c>
      <c r="K436" s="132" t="s">
        <v>3739</v>
      </c>
      <c r="L436" s="132" t="s">
        <v>3740</v>
      </c>
      <c r="M436" s="132" t="s">
        <v>2087</v>
      </c>
      <c r="N436" s="132"/>
      <c r="O436" s="132"/>
      <c r="P436" s="132"/>
      <c r="Q436" s="132"/>
      <c r="R436" s="132"/>
      <c r="S436" s="132"/>
      <c r="T436" s="132"/>
      <c r="V436" s="132"/>
      <c r="W436" s="132"/>
      <c r="X436" s="132"/>
      <c r="Y436" s="132"/>
      <c r="Z436" s="132"/>
      <c r="AA436" s="132"/>
      <c r="AB436" s="132"/>
      <c r="AC436" s="132"/>
      <c r="AD436" s="132"/>
      <c r="AE436" s="132"/>
      <c r="AF436" s="132"/>
      <c r="AG436" s="132"/>
      <c r="AH436" s="132"/>
      <c r="AI436" s="132"/>
      <c r="AJ436" s="132"/>
      <c r="AK436" s="132"/>
      <c r="AL436" s="132"/>
      <c r="AM436" s="132"/>
    </row>
    <row r="437" spans="1:39" ht="14.25" hidden="1" customHeight="1">
      <c r="A437" s="362">
        <v>2024</v>
      </c>
      <c r="B437" s="133">
        <v>116398</v>
      </c>
      <c r="C437" s="132" t="s">
        <v>3741</v>
      </c>
      <c r="D437" s="132" t="s">
        <v>3742</v>
      </c>
      <c r="E437" s="132" t="s">
        <v>3743</v>
      </c>
      <c r="F437" s="132" t="s">
        <v>3744</v>
      </c>
      <c r="G437" s="132" t="s">
        <v>3745</v>
      </c>
      <c r="H437" s="132"/>
      <c r="I437" s="132"/>
      <c r="J437" s="132"/>
      <c r="K437" s="132"/>
      <c r="L437" s="132"/>
      <c r="M437" s="132"/>
      <c r="N437" s="132"/>
      <c r="O437" s="132"/>
      <c r="P437" s="132"/>
      <c r="Q437" s="132"/>
      <c r="R437" s="132"/>
      <c r="S437" s="132"/>
      <c r="T437" s="132"/>
      <c r="V437" s="132"/>
      <c r="W437" s="132"/>
      <c r="X437" s="132"/>
      <c r="Y437" s="132"/>
      <c r="Z437" s="132"/>
      <c r="AA437" s="132"/>
      <c r="AB437" s="132"/>
      <c r="AC437" s="132"/>
      <c r="AD437" s="132"/>
      <c r="AE437" s="132"/>
      <c r="AF437" s="132"/>
      <c r="AG437" s="132"/>
      <c r="AH437" s="132"/>
      <c r="AI437" s="132"/>
      <c r="AJ437" s="132"/>
      <c r="AK437" s="132"/>
      <c r="AL437" s="132"/>
      <c r="AM437" s="132"/>
    </row>
    <row r="438" spans="1:39" ht="14.25" hidden="1" customHeight="1">
      <c r="A438" s="362">
        <v>2024</v>
      </c>
      <c r="B438" s="133">
        <v>116434</v>
      </c>
      <c r="C438" s="132" t="s">
        <v>3746</v>
      </c>
      <c r="D438" s="132" t="s">
        <v>3747</v>
      </c>
      <c r="E438" s="132" t="s">
        <v>3748</v>
      </c>
      <c r="F438" s="132" t="s">
        <v>3749</v>
      </c>
      <c r="G438" s="132" t="s">
        <v>3750</v>
      </c>
      <c r="H438" s="132" t="s">
        <v>3751</v>
      </c>
      <c r="I438" s="132" t="s">
        <v>3752</v>
      </c>
      <c r="J438" s="132"/>
      <c r="K438" s="132"/>
      <c r="L438" s="132"/>
      <c r="M438" s="132"/>
      <c r="N438" s="132"/>
      <c r="O438" s="132"/>
      <c r="P438" s="132"/>
      <c r="Q438" s="132"/>
      <c r="R438" s="132"/>
      <c r="S438" s="132"/>
      <c r="T438" s="132"/>
      <c r="V438" s="132"/>
      <c r="W438" s="132"/>
      <c r="X438" s="132"/>
      <c r="Y438" s="132"/>
      <c r="Z438" s="132"/>
      <c r="AA438" s="132"/>
      <c r="AB438" s="132"/>
      <c r="AC438" s="132"/>
      <c r="AD438" s="132"/>
      <c r="AE438" s="132"/>
      <c r="AF438" s="132"/>
      <c r="AG438" s="132"/>
      <c r="AH438" s="132"/>
      <c r="AI438" s="132"/>
      <c r="AJ438" s="132"/>
      <c r="AK438" s="132"/>
      <c r="AL438" s="132"/>
      <c r="AM438" s="132"/>
    </row>
    <row r="439" spans="1:39" ht="14.25" hidden="1" customHeight="1">
      <c r="A439" s="362">
        <v>2024</v>
      </c>
      <c r="B439" s="133">
        <v>116435</v>
      </c>
      <c r="C439" s="132" t="s">
        <v>3753</v>
      </c>
      <c r="D439" s="132" t="s">
        <v>3754</v>
      </c>
      <c r="E439" s="132" t="s">
        <v>3755</v>
      </c>
      <c r="F439" s="132" t="s">
        <v>3756</v>
      </c>
      <c r="G439" s="132" t="s">
        <v>3757</v>
      </c>
      <c r="H439" s="132" t="s">
        <v>3758</v>
      </c>
      <c r="I439" s="132" t="s">
        <v>3759</v>
      </c>
      <c r="J439" s="132"/>
      <c r="K439" s="132"/>
      <c r="L439" s="132"/>
      <c r="M439" s="132"/>
      <c r="N439" s="132"/>
      <c r="O439" s="132"/>
      <c r="P439" s="132"/>
      <c r="Q439" s="132"/>
      <c r="R439" s="132"/>
      <c r="S439" s="132"/>
      <c r="T439" s="132"/>
      <c r="V439" s="132"/>
      <c r="W439" s="132"/>
      <c r="X439" s="132"/>
      <c r="Y439" s="132"/>
      <c r="Z439" s="132"/>
      <c r="AA439" s="132"/>
      <c r="AB439" s="132"/>
      <c r="AC439" s="132"/>
      <c r="AD439" s="132"/>
      <c r="AE439" s="132"/>
      <c r="AF439" s="132"/>
      <c r="AG439" s="132"/>
      <c r="AH439" s="132"/>
      <c r="AI439" s="132"/>
      <c r="AJ439" s="132"/>
      <c r="AK439" s="132"/>
      <c r="AL439" s="132"/>
      <c r="AM439" s="132"/>
    </row>
    <row r="440" spans="1:39" ht="14.25" hidden="1" customHeight="1">
      <c r="A440" s="362">
        <v>2024</v>
      </c>
      <c r="B440" s="133">
        <v>116436</v>
      </c>
      <c r="C440" s="132" t="s">
        <v>3760</v>
      </c>
      <c r="D440" s="132" t="s">
        <v>3761</v>
      </c>
      <c r="E440" s="132" t="s">
        <v>3762</v>
      </c>
      <c r="F440" s="132" t="s">
        <v>3057</v>
      </c>
      <c r="G440" s="132" t="s">
        <v>3058</v>
      </c>
      <c r="H440" s="132" t="s">
        <v>3059</v>
      </c>
      <c r="I440" s="132" t="s">
        <v>1884</v>
      </c>
      <c r="J440" s="132"/>
      <c r="K440" s="132"/>
      <c r="L440" s="132"/>
      <c r="M440" s="132"/>
      <c r="N440" s="132"/>
      <c r="O440" s="132"/>
      <c r="P440" s="132"/>
      <c r="Q440" s="132"/>
      <c r="R440" s="132"/>
      <c r="S440" s="132"/>
      <c r="T440" s="132"/>
      <c r="V440" s="132"/>
      <c r="W440" s="132"/>
      <c r="X440" s="132"/>
      <c r="Y440" s="132"/>
      <c r="Z440" s="132"/>
      <c r="AA440" s="132"/>
      <c r="AB440" s="132"/>
      <c r="AC440" s="132"/>
      <c r="AD440" s="132"/>
      <c r="AE440" s="132"/>
      <c r="AF440" s="132"/>
      <c r="AG440" s="132"/>
      <c r="AH440" s="132"/>
      <c r="AI440" s="132"/>
      <c r="AJ440" s="132"/>
      <c r="AK440" s="132"/>
      <c r="AL440" s="132"/>
      <c r="AM440" s="132"/>
    </row>
    <row r="441" spans="1:39" ht="14.25" hidden="1" customHeight="1">
      <c r="A441" s="362">
        <v>2024</v>
      </c>
      <c r="B441" s="133">
        <v>116438</v>
      </c>
      <c r="C441" s="132" t="s">
        <v>3763</v>
      </c>
      <c r="D441" s="132" t="s">
        <v>1638</v>
      </c>
      <c r="E441" s="132" t="s">
        <v>3764</v>
      </c>
      <c r="F441" s="132" t="s">
        <v>1640</v>
      </c>
      <c r="G441" s="132" t="s">
        <v>1641</v>
      </c>
      <c r="H441" s="132" t="s">
        <v>1438</v>
      </c>
      <c r="I441" s="132" t="s">
        <v>1458</v>
      </c>
      <c r="J441" s="132" t="s">
        <v>1642</v>
      </c>
      <c r="K441" s="132"/>
      <c r="L441" s="132"/>
      <c r="M441" s="132"/>
      <c r="N441" s="132"/>
      <c r="O441" s="132"/>
      <c r="P441" s="132"/>
      <c r="Q441" s="132"/>
      <c r="R441" s="132"/>
      <c r="S441" s="132"/>
      <c r="T441" s="132"/>
      <c r="V441" s="132"/>
      <c r="W441" s="132"/>
      <c r="X441" s="132"/>
      <c r="Y441" s="132"/>
      <c r="Z441" s="132"/>
      <c r="AA441" s="132"/>
      <c r="AB441" s="132"/>
      <c r="AC441" s="132"/>
      <c r="AD441" s="132"/>
      <c r="AE441" s="132"/>
      <c r="AF441" s="132"/>
      <c r="AG441" s="132"/>
      <c r="AH441" s="132"/>
      <c r="AI441" s="132"/>
      <c r="AJ441" s="132"/>
      <c r="AK441" s="132"/>
      <c r="AL441" s="132"/>
      <c r="AM441" s="132"/>
    </row>
    <row r="442" spans="1:39" ht="14.25" hidden="1" customHeight="1">
      <c r="A442" s="362">
        <v>2024</v>
      </c>
      <c r="B442" s="133">
        <v>116438</v>
      </c>
      <c r="C442" s="132" t="s">
        <v>2664</v>
      </c>
      <c r="D442" s="132" t="s">
        <v>2665</v>
      </c>
      <c r="E442" s="132" t="s">
        <v>2666</v>
      </c>
      <c r="F442" s="132" t="s">
        <v>2667</v>
      </c>
      <c r="G442" s="132" t="s">
        <v>2668</v>
      </c>
      <c r="H442" s="132" t="s">
        <v>2669</v>
      </c>
      <c r="I442" s="132" t="s">
        <v>2585</v>
      </c>
      <c r="J442" s="132" t="s">
        <v>1642</v>
      </c>
      <c r="K442" s="132"/>
      <c r="L442" s="132"/>
      <c r="M442" s="132"/>
      <c r="N442" s="132"/>
      <c r="O442" s="132"/>
      <c r="P442" s="132"/>
      <c r="Q442" s="132"/>
      <c r="R442" s="132"/>
      <c r="S442" s="132"/>
      <c r="T442" s="132"/>
      <c r="V442" s="132"/>
      <c r="W442" s="132"/>
      <c r="X442" s="132"/>
      <c r="Y442" s="132"/>
      <c r="Z442" s="132"/>
      <c r="AA442" s="132"/>
      <c r="AB442" s="132"/>
      <c r="AC442" s="132"/>
      <c r="AD442" s="132"/>
      <c r="AE442" s="132"/>
      <c r="AF442" s="132"/>
      <c r="AG442" s="132"/>
      <c r="AH442" s="132"/>
      <c r="AI442" s="132"/>
      <c r="AJ442" s="132"/>
      <c r="AK442" s="132"/>
      <c r="AL442" s="132"/>
      <c r="AM442" s="132"/>
    </row>
    <row r="443" spans="1:39" ht="14.25" hidden="1" customHeight="1">
      <c r="A443" s="362">
        <v>2024</v>
      </c>
      <c r="B443" s="133">
        <v>116441</v>
      </c>
      <c r="C443" s="132" t="s">
        <v>3765</v>
      </c>
      <c r="D443" s="132" t="s">
        <v>3766</v>
      </c>
      <c r="E443" s="132" t="s">
        <v>2425</v>
      </c>
      <c r="F443" s="132" t="s">
        <v>3767</v>
      </c>
      <c r="G443" s="132" t="s">
        <v>2427</v>
      </c>
      <c r="H443" s="132" t="s">
        <v>2428</v>
      </c>
      <c r="I443" s="132" t="s">
        <v>2429</v>
      </c>
      <c r="J443" s="132" t="s">
        <v>2430</v>
      </c>
      <c r="K443" s="132" t="s">
        <v>2431</v>
      </c>
      <c r="L443" s="132" t="s">
        <v>3768</v>
      </c>
      <c r="M443" s="132"/>
      <c r="N443" s="132"/>
      <c r="O443" s="132"/>
      <c r="P443" s="132"/>
      <c r="Q443" s="132"/>
      <c r="R443" s="132"/>
      <c r="S443" s="132"/>
      <c r="T443" s="132"/>
      <c r="V443" s="132"/>
      <c r="W443" s="132"/>
      <c r="X443" s="132"/>
      <c r="Y443" s="132"/>
      <c r="Z443" s="132"/>
      <c r="AA443" s="132"/>
      <c r="AB443" s="132"/>
      <c r="AC443" s="132"/>
      <c r="AD443" s="132"/>
      <c r="AE443" s="132"/>
      <c r="AF443" s="132"/>
      <c r="AG443" s="132"/>
      <c r="AH443" s="132"/>
      <c r="AI443" s="132"/>
      <c r="AJ443" s="132"/>
      <c r="AK443" s="132"/>
      <c r="AL443" s="132"/>
      <c r="AM443" s="132"/>
    </row>
    <row r="444" spans="1:39" ht="14.25" hidden="1" customHeight="1">
      <c r="A444" s="362">
        <v>2024</v>
      </c>
      <c r="B444" s="133">
        <v>116443</v>
      </c>
      <c r="C444" s="132" t="s">
        <v>3258</v>
      </c>
      <c r="D444" s="132" t="s">
        <v>3259</v>
      </c>
      <c r="E444" s="132" t="s">
        <v>2435</v>
      </c>
      <c r="F444" s="132" t="s">
        <v>3260</v>
      </c>
      <c r="G444" s="132" t="s">
        <v>2437</v>
      </c>
      <c r="H444" s="132" t="s">
        <v>2438</v>
      </c>
      <c r="I444" s="132" t="s">
        <v>3261</v>
      </c>
      <c r="J444" s="132" t="s">
        <v>1305</v>
      </c>
      <c r="K444" s="132"/>
      <c r="L444" s="132"/>
      <c r="M444" s="132"/>
      <c r="N444" s="132"/>
      <c r="O444" s="132"/>
      <c r="P444" s="132"/>
      <c r="Q444" s="132"/>
      <c r="R444" s="132"/>
      <c r="S444" s="132"/>
      <c r="T444" s="132"/>
      <c r="V444" s="132"/>
      <c r="W444" s="132"/>
      <c r="X444" s="132"/>
      <c r="Y444" s="132"/>
      <c r="Z444" s="132"/>
      <c r="AA444" s="132"/>
      <c r="AB444" s="132"/>
      <c r="AC444" s="132"/>
      <c r="AD444" s="132"/>
      <c r="AE444" s="132"/>
      <c r="AF444" s="132"/>
      <c r="AG444" s="132"/>
      <c r="AH444" s="132"/>
      <c r="AI444" s="132"/>
      <c r="AJ444" s="132"/>
      <c r="AK444" s="132"/>
      <c r="AL444" s="132"/>
      <c r="AM444" s="132"/>
    </row>
    <row r="445" spans="1:39" ht="14.25" hidden="1" customHeight="1">
      <c r="A445" s="362">
        <v>2024</v>
      </c>
      <c r="B445" s="133">
        <v>116447</v>
      </c>
      <c r="C445" s="132" t="s">
        <v>2530</v>
      </c>
      <c r="D445" s="132" t="s">
        <v>2704</v>
      </c>
      <c r="E445" s="132" t="s">
        <v>2486</v>
      </c>
      <c r="F445" s="132" t="s">
        <v>3057</v>
      </c>
      <c r="G445" s="132" t="s">
        <v>3257</v>
      </c>
      <c r="H445" s="132" t="s">
        <v>2707</v>
      </c>
      <c r="I445" s="132" t="s">
        <v>1884</v>
      </c>
      <c r="J445" s="132"/>
      <c r="K445" s="132"/>
      <c r="L445" s="132"/>
      <c r="M445" s="132"/>
      <c r="N445" s="132"/>
      <c r="O445" s="132"/>
      <c r="P445" s="132"/>
      <c r="Q445" s="132"/>
      <c r="R445" s="132"/>
      <c r="S445" s="132"/>
      <c r="T445" s="132"/>
      <c r="V445" s="132"/>
      <c r="W445" s="132"/>
      <c r="X445" s="132"/>
      <c r="Y445" s="132"/>
      <c r="Z445" s="132"/>
      <c r="AA445" s="132"/>
      <c r="AB445" s="132"/>
      <c r="AC445" s="132"/>
      <c r="AD445" s="132"/>
      <c r="AE445" s="132"/>
      <c r="AF445" s="132"/>
      <c r="AG445" s="132"/>
      <c r="AH445" s="132"/>
      <c r="AI445" s="132"/>
      <c r="AJ445" s="132"/>
      <c r="AK445" s="132"/>
      <c r="AL445" s="132"/>
      <c r="AM445" s="132"/>
    </row>
    <row r="446" spans="1:39" ht="14.25" hidden="1" customHeight="1">
      <c r="A446" s="362">
        <v>2024</v>
      </c>
      <c r="B446" s="133">
        <v>116449</v>
      </c>
      <c r="C446" s="132" t="s">
        <v>3769</v>
      </c>
      <c r="D446" s="132" t="s">
        <v>3770</v>
      </c>
      <c r="E446" s="132" t="s">
        <v>3771</v>
      </c>
      <c r="F446" s="132" t="s">
        <v>3772</v>
      </c>
      <c r="G446" s="132" t="s">
        <v>3773</v>
      </c>
      <c r="H446" s="132" t="s">
        <v>3774</v>
      </c>
      <c r="I446" s="132" t="s">
        <v>3775</v>
      </c>
      <c r="J446" s="132" t="s">
        <v>3776</v>
      </c>
      <c r="K446" s="132" t="s">
        <v>2678</v>
      </c>
      <c r="L446" s="132"/>
      <c r="M446" s="132"/>
      <c r="N446" s="132"/>
      <c r="O446" s="132"/>
      <c r="P446" s="132"/>
      <c r="Q446" s="132"/>
      <c r="R446" s="132"/>
      <c r="S446" s="132"/>
      <c r="T446" s="132"/>
      <c r="V446" s="132"/>
      <c r="W446" s="132"/>
      <c r="X446" s="132"/>
      <c r="Y446" s="132"/>
      <c r="Z446" s="132"/>
      <c r="AA446" s="132"/>
      <c r="AB446" s="132"/>
      <c r="AC446" s="132"/>
      <c r="AD446" s="132"/>
      <c r="AE446" s="132"/>
      <c r="AF446" s="132"/>
      <c r="AG446" s="132"/>
      <c r="AH446" s="132"/>
      <c r="AI446" s="132"/>
      <c r="AJ446" s="132"/>
      <c r="AK446" s="132"/>
      <c r="AL446" s="132"/>
      <c r="AM446" s="132"/>
    </row>
    <row r="447" spans="1:39" ht="14.25" hidden="1" customHeight="1">
      <c r="A447" s="362">
        <v>2024</v>
      </c>
      <c r="B447" s="133">
        <v>116451</v>
      </c>
      <c r="C447" s="132" t="s">
        <v>3384</v>
      </c>
      <c r="D447" s="132" t="s">
        <v>3385</v>
      </c>
      <c r="E447" s="132" t="s">
        <v>3386</v>
      </c>
      <c r="F447" s="132" t="s">
        <v>3387</v>
      </c>
      <c r="G447" s="132" t="s">
        <v>3388</v>
      </c>
      <c r="H447" s="132" t="s">
        <v>3389</v>
      </c>
      <c r="I447" s="132" t="s">
        <v>3390</v>
      </c>
      <c r="J447" s="132" t="s">
        <v>3391</v>
      </c>
      <c r="K447" s="132" t="s">
        <v>3392</v>
      </c>
      <c r="L447" s="132" t="s">
        <v>3393</v>
      </c>
      <c r="M447" s="132" t="s">
        <v>3777</v>
      </c>
      <c r="N447" s="132" t="s">
        <v>3394</v>
      </c>
      <c r="O447" s="132" t="s">
        <v>3395</v>
      </c>
      <c r="P447" s="132" t="s">
        <v>3396</v>
      </c>
      <c r="Q447" s="132" t="s">
        <v>3397</v>
      </c>
      <c r="R447" s="132" t="s">
        <v>1636</v>
      </c>
      <c r="S447" s="132"/>
      <c r="T447" s="132"/>
      <c r="V447" s="132"/>
      <c r="W447" s="132"/>
      <c r="X447" s="132"/>
      <c r="Y447" s="132"/>
      <c r="Z447" s="132"/>
      <c r="AA447" s="132"/>
      <c r="AB447" s="132"/>
      <c r="AC447" s="132"/>
      <c r="AD447" s="132"/>
      <c r="AE447" s="132"/>
      <c r="AF447" s="132"/>
      <c r="AG447" s="132"/>
      <c r="AH447" s="132"/>
      <c r="AI447" s="132"/>
      <c r="AJ447" s="132"/>
      <c r="AK447" s="132"/>
      <c r="AL447" s="132"/>
      <c r="AM447" s="132"/>
    </row>
    <row r="448" spans="1:39" ht="14.25" hidden="1" customHeight="1">
      <c r="A448" s="362">
        <v>2024</v>
      </c>
      <c r="B448" s="133">
        <v>116466</v>
      </c>
      <c r="C448" s="132" t="s">
        <v>2579</v>
      </c>
      <c r="D448" s="132" t="s">
        <v>2580</v>
      </c>
      <c r="E448" s="132" t="s">
        <v>2581</v>
      </c>
      <c r="F448" s="132" t="s">
        <v>2582</v>
      </c>
      <c r="G448" s="132" t="s">
        <v>2583</v>
      </c>
      <c r="H448" s="132" t="s">
        <v>2584</v>
      </c>
      <c r="I448" s="132" t="s">
        <v>2585</v>
      </c>
      <c r="J448" s="132" t="s">
        <v>1459</v>
      </c>
      <c r="K448" s="132"/>
      <c r="L448" s="132"/>
      <c r="M448" s="132"/>
      <c r="N448" s="132"/>
      <c r="O448" s="132"/>
      <c r="P448" s="132"/>
      <c r="Q448" s="132"/>
      <c r="R448" s="132"/>
      <c r="S448" s="132"/>
      <c r="T448" s="132"/>
      <c r="V448" s="132"/>
      <c r="W448" s="132"/>
      <c r="X448" s="132"/>
      <c r="Y448" s="132"/>
      <c r="Z448" s="132"/>
      <c r="AA448" s="132"/>
      <c r="AB448" s="132"/>
      <c r="AC448" s="132"/>
      <c r="AD448" s="132"/>
      <c r="AE448" s="132"/>
      <c r="AF448" s="132"/>
      <c r="AG448" s="132"/>
      <c r="AH448" s="132"/>
      <c r="AI448" s="132"/>
      <c r="AJ448" s="132"/>
      <c r="AK448" s="132"/>
      <c r="AL448" s="132"/>
      <c r="AM448" s="132"/>
    </row>
    <row r="449" spans="1:39" ht="14.25" hidden="1" customHeight="1">
      <c r="A449" s="362">
        <v>2024</v>
      </c>
      <c r="B449" s="133">
        <v>116470</v>
      </c>
      <c r="C449" s="132" t="s">
        <v>1434</v>
      </c>
      <c r="D449" s="132" t="s">
        <v>3778</v>
      </c>
      <c r="E449" s="132" t="s">
        <v>1436</v>
      </c>
      <c r="F449" s="132" t="s">
        <v>1405</v>
      </c>
      <c r="G449" s="132" t="s">
        <v>1437</v>
      </c>
      <c r="H449" s="132" t="s">
        <v>1438</v>
      </c>
      <c r="I449" s="132" t="s">
        <v>1439</v>
      </c>
      <c r="J449" s="132" t="s">
        <v>1440</v>
      </c>
      <c r="K449" s="132" t="s">
        <v>1182</v>
      </c>
      <c r="L449" s="132"/>
      <c r="M449" s="132"/>
      <c r="N449" s="132"/>
      <c r="O449" s="132"/>
      <c r="P449" s="132"/>
      <c r="Q449" s="132"/>
      <c r="R449" s="132"/>
      <c r="S449" s="132"/>
      <c r="T449" s="132"/>
      <c r="V449" s="132"/>
      <c r="W449" s="132"/>
      <c r="X449" s="132"/>
      <c r="Y449" s="132"/>
      <c r="Z449" s="132"/>
      <c r="AA449" s="132"/>
      <c r="AB449" s="132"/>
      <c r="AC449" s="132"/>
      <c r="AD449" s="132"/>
      <c r="AE449" s="132"/>
      <c r="AF449" s="132"/>
      <c r="AG449" s="132"/>
      <c r="AH449" s="132"/>
      <c r="AI449" s="132"/>
      <c r="AJ449" s="132"/>
      <c r="AK449" s="132"/>
      <c r="AL449" s="132"/>
      <c r="AM449" s="132"/>
    </row>
    <row r="450" spans="1:39" ht="14.25" hidden="1" customHeight="1">
      <c r="A450" s="362">
        <v>2024</v>
      </c>
      <c r="B450" s="133">
        <v>116470</v>
      </c>
      <c r="C450" s="132" t="s">
        <v>3779</v>
      </c>
      <c r="D450" s="132" t="s">
        <v>3780</v>
      </c>
      <c r="E450" s="132" t="s">
        <v>3781</v>
      </c>
      <c r="F450" s="132" t="s">
        <v>3782</v>
      </c>
      <c r="G450" s="132" t="s">
        <v>3783</v>
      </c>
      <c r="H450" s="132" t="s">
        <v>2669</v>
      </c>
      <c r="I450" s="132" t="s">
        <v>3784</v>
      </c>
      <c r="J450" s="132" t="s">
        <v>3785</v>
      </c>
      <c r="K450" s="132" t="s">
        <v>1182</v>
      </c>
      <c r="L450" s="132"/>
      <c r="M450" s="132"/>
      <c r="N450" s="132"/>
      <c r="O450" s="132"/>
      <c r="P450" s="132"/>
      <c r="Q450" s="132"/>
      <c r="R450" s="132"/>
      <c r="S450" s="132"/>
      <c r="T450" s="132"/>
      <c r="V450" s="132"/>
      <c r="W450" s="132"/>
      <c r="X450" s="132"/>
      <c r="Y450" s="132"/>
      <c r="Z450" s="132"/>
      <c r="AA450" s="132"/>
      <c r="AB450" s="132"/>
      <c r="AC450" s="132"/>
      <c r="AD450" s="132"/>
      <c r="AE450" s="132"/>
      <c r="AF450" s="132"/>
      <c r="AG450" s="132"/>
      <c r="AH450" s="132"/>
      <c r="AI450" s="132"/>
      <c r="AJ450" s="132"/>
      <c r="AK450" s="132"/>
      <c r="AL450" s="132"/>
      <c r="AM450" s="132"/>
    </row>
    <row r="451" spans="1:39" ht="14.25" hidden="1" customHeight="1">
      <c r="A451" s="362">
        <v>2024</v>
      </c>
      <c r="B451" s="133">
        <v>116479</v>
      </c>
      <c r="C451" s="132" t="s">
        <v>3786</v>
      </c>
      <c r="D451" s="132" t="s">
        <v>3787</v>
      </c>
      <c r="E451" s="132" t="s">
        <v>3788</v>
      </c>
      <c r="F451" s="132" t="s">
        <v>3789</v>
      </c>
      <c r="G451" s="132" t="s">
        <v>3790</v>
      </c>
      <c r="H451" s="132" t="s">
        <v>3791</v>
      </c>
      <c r="I451" s="132" t="s">
        <v>3792</v>
      </c>
      <c r="J451" s="132" t="s">
        <v>3793</v>
      </c>
      <c r="K451" s="132" t="s">
        <v>3794</v>
      </c>
      <c r="L451" s="132" t="s">
        <v>3795</v>
      </c>
      <c r="M451" s="132"/>
      <c r="N451" s="132"/>
      <c r="O451" s="132"/>
      <c r="P451" s="132"/>
      <c r="Q451" s="132"/>
      <c r="R451" s="132"/>
      <c r="S451" s="132"/>
      <c r="T451" s="132"/>
      <c r="V451" s="132"/>
      <c r="W451" s="132"/>
      <c r="X451" s="132"/>
      <c r="Y451" s="132"/>
      <c r="Z451" s="132"/>
      <c r="AA451" s="132"/>
      <c r="AB451" s="132"/>
      <c r="AC451" s="132"/>
      <c r="AD451" s="132"/>
      <c r="AE451" s="132"/>
      <c r="AF451" s="132"/>
      <c r="AG451" s="132"/>
      <c r="AH451" s="132"/>
      <c r="AI451" s="132"/>
      <c r="AJ451" s="132"/>
      <c r="AK451" s="132"/>
      <c r="AL451" s="132"/>
      <c r="AM451" s="132"/>
    </row>
    <row r="452" spans="1:39" ht="13.9" hidden="1" customHeight="1">
      <c r="A452" s="362">
        <v>2024</v>
      </c>
      <c r="B452" s="133">
        <v>116629</v>
      </c>
      <c r="C452" s="132" t="s">
        <v>3796</v>
      </c>
      <c r="D452" s="132" t="s">
        <v>3797</v>
      </c>
      <c r="E452" s="132" t="s">
        <v>3798</v>
      </c>
      <c r="F452" s="132" t="s">
        <v>3799</v>
      </c>
      <c r="G452" s="132" t="s">
        <v>3800</v>
      </c>
      <c r="H452" s="132" t="s">
        <v>3801</v>
      </c>
      <c r="I452" s="132" t="s">
        <v>3802</v>
      </c>
      <c r="J452" s="132" t="s">
        <v>3803</v>
      </c>
      <c r="K452" s="132" t="s">
        <v>3804</v>
      </c>
      <c r="L452" s="132" t="s">
        <v>3805</v>
      </c>
      <c r="M452" s="132" t="s">
        <v>3806</v>
      </c>
      <c r="N452" s="132" t="s">
        <v>3454</v>
      </c>
      <c r="O452" s="132" t="s">
        <v>2517</v>
      </c>
      <c r="P452" s="132" t="s">
        <v>2518</v>
      </c>
      <c r="Q452" s="132" t="s">
        <v>2333</v>
      </c>
      <c r="R452" s="132"/>
      <c r="S452" s="132"/>
      <c r="T452" s="132"/>
      <c r="V452" s="132"/>
      <c r="W452" s="132"/>
      <c r="X452" s="132"/>
      <c r="Y452" s="132"/>
      <c r="Z452" s="132"/>
      <c r="AA452" s="132"/>
      <c r="AB452" s="132"/>
      <c r="AC452" s="132"/>
      <c r="AD452" s="132"/>
      <c r="AE452" s="132"/>
      <c r="AF452" s="132"/>
      <c r="AG452" s="132"/>
      <c r="AH452" s="132"/>
      <c r="AI452" s="132"/>
      <c r="AJ452" s="132"/>
      <c r="AK452" s="132"/>
      <c r="AL452" s="132"/>
      <c r="AM452" s="132"/>
    </row>
    <row r="453" spans="1:39" ht="14.25" hidden="1" customHeight="1">
      <c r="A453" s="362">
        <v>2024</v>
      </c>
      <c r="B453" s="133">
        <v>116637</v>
      </c>
      <c r="C453" s="132" t="s">
        <v>3807</v>
      </c>
      <c r="D453" s="132" t="s">
        <v>3808</v>
      </c>
      <c r="E453" s="132" t="s">
        <v>3809</v>
      </c>
      <c r="F453" s="132" t="s">
        <v>3810</v>
      </c>
      <c r="G453" s="132" t="s">
        <v>3811</v>
      </c>
      <c r="H453" s="132" t="s">
        <v>3812</v>
      </c>
      <c r="I453" s="132" t="s">
        <v>3813</v>
      </c>
      <c r="J453" s="132" t="s">
        <v>3814</v>
      </c>
      <c r="K453" s="132" t="s">
        <v>3815</v>
      </c>
      <c r="L453" s="132" t="s">
        <v>3816</v>
      </c>
      <c r="M453" s="132" t="s">
        <v>3817</v>
      </c>
      <c r="N453" s="132" t="s">
        <v>1294</v>
      </c>
      <c r="O453" s="132" t="s">
        <v>3818</v>
      </c>
      <c r="P453" s="132"/>
      <c r="Q453" s="132"/>
      <c r="R453" s="132"/>
      <c r="S453" s="132"/>
      <c r="T453" s="132"/>
      <c r="V453" s="132"/>
      <c r="W453" s="132"/>
      <c r="X453" s="132"/>
      <c r="Y453" s="132"/>
      <c r="Z453" s="132"/>
      <c r="AA453" s="132"/>
      <c r="AB453" s="132"/>
      <c r="AC453" s="132"/>
      <c r="AD453" s="132"/>
      <c r="AE453" s="132"/>
      <c r="AF453" s="132"/>
      <c r="AG453" s="132"/>
      <c r="AH453" s="132"/>
      <c r="AI453" s="132"/>
      <c r="AJ453" s="132"/>
      <c r="AK453" s="132"/>
      <c r="AL453" s="132"/>
      <c r="AM453" s="132"/>
    </row>
    <row r="454" spans="1:39" ht="14.25" hidden="1" customHeight="1">
      <c r="A454" s="362">
        <v>2024</v>
      </c>
      <c r="B454" s="133">
        <v>116637</v>
      </c>
      <c r="C454" s="132" t="s">
        <v>3819</v>
      </c>
      <c r="D454" s="132" t="s">
        <v>3820</v>
      </c>
      <c r="E454" s="132" t="s">
        <v>3821</v>
      </c>
      <c r="F454" s="132" t="s">
        <v>3822</v>
      </c>
      <c r="G454" s="132" t="s">
        <v>3823</v>
      </c>
      <c r="H454" s="132" t="s">
        <v>3824</v>
      </c>
      <c r="I454" s="132" t="s">
        <v>3825</v>
      </c>
      <c r="J454" s="132" t="s">
        <v>3826</v>
      </c>
      <c r="K454" s="132" t="s">
        <v>3827</v>
      </c>
      <c r="L454" s="132" t="s">
        <v>3828</v>
      </c>
      <c r="M454" s="132" t="s">
        <v>3829</v>
      </c>
      <c r="N454" s="132" t="s">
        <v>3454</v>
      </c>
      <c r="O454" s="132" t="s">
        <v>3818</v>
      </c>
      <c r="P454" s="132"/>
      <c r="Q454" s="132"/>
      <c r="R454" s="132"/>
      <c r="S454" s="132"/>
      <c r="T454" s="132"/>
      <c r="V454" s="132"/>
      <c r="W454" s="132"/>
      <c r="X454" s="132"/>
      <c r="Y454" s="132"/>
      <c r="Z454" s="132"/>
      <c r="AA454" s="132"/>
      <c r="AB454" s="132"/>
      <c r="AC454" s="132"/>
      <c r="AD454" s="132"/>
      <c r="AE454" s="132"/>
      <c r="AF454" s="132"/>
      <c r="AG454" s="132"/>
      <c r="AH454" s="132"/>
      <c r="AI454" s="132"/>
      <c r="AJ454" s="132"/>
      <c r="AK454" s="132"/>
      <c r="AL454" s="132"/>
      <c r="AM454" s="132"/>
    </row>
    <row r="455" spans="1:39" ht="14.25" hidden="1" customHeight="1">
      <c r="A455" s="362">
        <v>2024</v>
      </c>
      <c r="B455" s="133">
        <v>116680</v>
      </c>
      <c r="C455" s="132" t="s">
        <v>3830</v>
      </c>
      <c r="D455" s="132" t="s">
        <v>1299</v>
      </c>
      <c r="E455" s="132" t="s">
        <v>1300</v>
      </c>
      <c r="F455" s="132" t="s">
        <v>1301</v>
      </c>
      <c r="G455" s="132" t="s">
        <v>1302</v>
      </c>
      <c r="H455" s="132" t="s">
        <v>1303</v>
      </c>
      <c r="I455" s="132" t="s">
        <v>1304</v>
      </c>
      <c r="J455" s="132" t="s">
        <v>1305</v>
      </c>
      <c r="K455" s="132"/>
      <c r="L455" s="132"/>
      <c r="M455" s="132"/>
      <c r="N455" s="132"/>
      <c r="O455" s="132"/>
      <c r="P455" s="132"/>
      <c r="Q455" s="132"/>
      <c r="R455" s="132"/>
      <c r="S455" s="132"/>
      <c r="T455" s="132"/>
      <c r="V455" s="132"/>
      <c r="W455" s="132"/>
      <c r="X455" s="132"/>
      <c r="Y455" s="132"/>
      <c r="Z455" s="132"/>
      <c r="AA455" s="132"/>
      <c r="AB455" s="132"/>
      <c r="AC455" s="132"/>
      <c r="AD455" s="132"/>
      <c r="AE455" s="132"/>
      <c r="AF455" s="132"/>
      <c r="AG455" s="132"/>
      <c r="AH455" s="132"/>
      <c r="AI455" s="132"/>
      <c r="AJ455" s="132"/>
      <c r="AK455" s="132"/>
      <c r="AL455" s="132"/>
      <c r="AM455" s="132"/>
    </row>
    <row r="456" spans="1:39" ht="14.25" hidden="1" customHeight="1">
      <c r="A456" s="362">
        <v>2024</v>
      </c>
      <c r="B456" s="133">
        <v>116684</v>
      </c>
      <c r="C456" s="132" t="s">
        <v>3831</v>
      </c>
      <c r="D456" s="132" t="s">
        <v>2709</v>
      </c>
      <c r="E456" s="132" t="s">
        <v>2710</v>
      </c>
      <c r="F456" s="132" t="s">
        <v>2711</v>
      </c>
      <c r="G456" s="132" t="s">
        <v>2712</v>
      </c>
      <c r="H456" s="132" t="s">
        <v>3832</v>
      </c>
      <c r="I456" s="132" t="s">
        <v>3833</v>
      </c>
      <c r="J456" s="132" t="s">
        <v>3834</v>
      </c>
      <c r="K456" s="132" t="s">
        <v>3835</v>
      </c>
      <c r="L456" s="132" t="s">
        <v>3836</v>
      </c>
      <c r="M456" s="132" t="s">
        <v>2718</v>
      </c>
      <c r="N456" s="132" t="s">
        <v>3720</v>
      </c>
      <c r="O456" s="132"/>
      <c r="P456" s="132"/>
      <c r="Q456" s="132"/>
      <c r="R456" s="132"/>
      <c r="S456" s="132"/>
      <c r="T456" s="132"/>
      <c r="V456" s="132"/>
      <c r="W456" s="132"/>
      <c r="X456" s="132"/>
      <c r="Y456" s="132"/>
      <c r="Z456" s="132"/>
      <c r="AA456" s="132"/>
      <c r="AB456" s="132"/>
      <c r="AC456" s="132"/>
      <c r="AD456" s="132"/>
      <c r="AE456" s="132"/>
      <c r="AF456" s="132"/>
      <c r="AG456" s="132"/>
      <c r="AH456" s="132"/>
      <c r="AI456" s="132"/>
      <c r="AJ456" s="132"/>
      <c r="AK456" s="132"/>
      <c r="AL456" s="132"/>
      <c r="AM456" s="132"/>
    </row>
    <row r="457" spans="1:39" ht="14.25" hidden="1" customHeight="1">
      <c r="A457" s="362">
        <v>2024</v>
      </c>
      <c r="B457" s="133">
        <v>116687</v>
      </c>
      <c r="C457" s="132" t="s">
        <v>3837</v>
      </c>
      <c r="D457" s="132" t="s">
        <v>3838</v>
      </c>
      <c r="E457" s="132" t="s">
        <v>3839</v>
      </c>
      <c r="F457" s="132" t="s">
        <v>3840</v>
      </c>
      <c r="G457" s="132" t="s">
        <v>3841</v>
      </c>
      <c r="H457" s="132" t="s">
        <v>3842</v>
      </c>
      <c r="I457" s="132" t="s">
        <v>3843</v>
      </c>
      <c r="J457" s="132" t="s">
        <v>3844</v>
      </c>
      <c r="K457" s="132" t="s">
        <v>3845</v>
      </c>
      <c r="L457" s="132"/>
      <c r="M457" s="132"/>
      <c r="N457" s="132"/>
      <c r="O457" s="132"/>
      <c r="P457" s="132"/>
      <c r="Q457" s="132"/>
      <c r="R457" s="132"/>
      <c r="S457" s="132"/>
      <c r="T457" s="132"/>
      <c r="V457" s="132"/>
      <c r="W457" s="132"/>
      <c r="X457" s="132"/>
      <c r="Y457" s="132"/>
      <c r="Z457" s="132"/>
      <c r="AA457" s="132"/>
      <c r="AB457" s="132"/>
      <c r="AC457" s="132"/>
      <c r="AD457" s="132"/>
      <c r="AE457" s="132"/>
      <c r="AF457" s="132"/>
      <c r="AG457" s="132"/>
      <c r="AH457" s="132"/>
      <c r="AI457" s="132"/>
      <c r="AJ457" s="132"/>
      <c r="AK457" s="132"/>
      <c r="AL457" s="132"/>
      <c r="AM457" s="132"/>
    </row>
    <row r="458" spans="1:39" ht="14.25" hidden="1" customHeight="1">
      <c r="A458" s="362">
        <v>2024</v>
      </c>
      <c r="B458" s="133">
        <v>116691</v>
      </c>
      <c r="C458" s="132" t="s">
        <v>3846</v>
      </c>
      <c r="D458" s="132" t="s">
        <v>3847</v>
      </c>
      <c r="E458" s="132" t="s">
        <v>3848</v>
      </c>
      <c r="F458" s="132" t="s">
        <v>3849</v>
      </c>
      <c r="G458" s="132" t="s">
        <v>3850</v>
      </c>
      <c r="H458" s="132" t="s">
        <v>3851</v>
      </c>
      <c r="I458" s="132" t="s">
        <v>3852</v>
      </c>
      <c r="J458" s="132" t="s">
        <v>3853</v>
      </c>
      <c r="K458" s="132"/>
      <c r="L458" s="132"/>
      <c r="M458" s="132"/>
      <c r="N458" s="132"/>
      <c r="O458" s="132"/>
      <c r="P458" s="132"/>
      <c r="Q458" s="132"/>
      <c r="R458" s="132"/>
      <c r="S458" s="132"/>
      <c r="T458" s="132"/>
      <c r="V458" s="132"/>
      <c r="W458" s="132"/>
      <c r="X458" s="132"/>
      <c r="Y458" s="132"/>
      <c r="Z458" s="132"/>
      <c r="AA458" s="132"/>
      <c r="AB458" s="132"/>
      <c r="AC458" s="132"/>
      <c r="AD458" s="132"/>
      <c r="AE458" s="132"/>
      <c r="AF458" s="132"/>
      <c r="AG458" s="132"/>
      <c r="AH458" s="132"/>
      <c r="AI458" s="132"/>
      <c r="AJ458" s="132"/>
      <c r="AK458" s="132"/>
      <c r="AL458" s="132"/>
      <c r="AM458" s="132"/>
    </row>
    <row r="459" spans="1:39" ht="14.25" hidden="1" customHeight="1">
      <c r="A459" s="362">
        <v>2024</v>
      </c>
      <c r="B459" s="133">
        <v>116692</v>
      </c>
      <c r="C459" s="132" t="s">
        <v>3854</v>
      </c>
      <c r="D459" s="132" t="s">
        <v>3855</v>
      </c>
      <c r="E459" s="132" t="s">
        <v>3856</v>
      </c>
      <c r="F459" s="132" t="s">
        <v>3857</v>
      </c>
      <c r="G459" s="132" t="s">
        <v>3858</v>
      </c>
      <c r="H459" s="132" t="s">
        <v>3859</v>
      </c>
      <c r="I459" s="132" t="s">
        <v>3860</v>
      </c>
      <c r="J459" s="132" t="s">
        <v>3861</v>
      </c>
      <c r="K459" s="132" t="s">
        <v>3862</v>
      </c>
      <c r="L459" s="132" t="s">
        <v>3393</v>
      </c>
      <c r="M459" s="132" t="s">
        <v>3863</v>
      </c>
      <c r="N459" s="132" t="s">
        <v>3864</v>
      </c>
      <c r="O459" s="132" t="s">
        <v>3865</v>
      </c>
      <c r="P459" s="132" t="s">
        <v>1158</v>
      </c>
      <c r="Q459" s="132"/>
      <c r="R459" s="132"/>
      <c r="S459" s="132"/>
      <c r="T459" s="132"/>
      <c r="V459" s="132"/>
      <c r="W459" s="132"/>
      <c r="X459" s="132"/>
      <c r="Y459" s="132"/>
      <c r="Z459" s="132"/>
      <c r="AA459" s="132"/>
      <c r="AB459" s="132"/>
      <c r="AC459" s="132"/>
      <c r="AD459" s="132"/>
      <c r="AE459" s="132"/>
      <c r="AF459" s="132"/>
      <c r="AG459" s="132"/>
      <c r="AH459" s="132"/>
      <c r="AI459" s="132"/>
      <c r="AJ459" s="132"/>
      <c r="AK459" s="132"/>
      <c r="AL459" s="132"/>
      <c r="AM459" s="132"/>
    </row>
    <row r="460" spans="1:39" ht="14.25" hidden="1" customHeight="1">
      <c r="A460" s="362">
        <v>2024</v>
      </c>
      <c r="B460" s="133">
        <v>116693</v>
      </c>
      <c r="C460" s="132" t="s">
        <v>3866</v>
      </c>
      <c r="D460" s="132" t="s">
        <v>3867</v>
      </c>
      <c r="E460" s="132" t="s">
        <v>3868</v>
      </c>
      <c r="F460" s="132" t="s">
        <v>3869</v>
      </c>
      <c r="G460" s="132" t="s">
        <v>3870</v>
      </c>
      <c r="H460" s="132" t="s">
        <v>3871</v>
      </c>
      <c r="I460" s="132" t="s">
        <v>3872</v>
      </c>
      <c r="J460" s="132" t="s">
        <v>3873</v>
      </c>
      <c r="K460" s="132" t="s">
        <v>3874</v>
      </c>
      <c r="L460" s="132" t="s">
        <v>3875</v>
      </c>
      <c r="M460" s="132" t="s">
        <v>2718</v>
      </c>
      <c r="N460" s="132" t="s">
        <v>3876</v>
      </c>
      <c r="O460" s="132" t="s">
        <v>1998</v>
      </c>
      <c r="P460" s="132"/>
      <c r="Q460" s="132"/>
      <c r="R460" s="132"/>
      <c r="S460" s="132"/>
      <c r="T460" s="132"/>
      <c r="V460" s="132"/>
      <c r="W460" s="132"/>
      <c r="X460" s="132"/>
      <c r="Y460" s="132"/>
      <c r="Z460" s="132"/>
      <c r="AA460" s="132"/>
      <c r="AB460" s="132"/>
      <c r="AC460" s="132"/>
      <c r="AD460" s="132"/>
      <c r="AE460" s="132"/>
      <c r="AF460" s="132"/>
      <c r="AG460" s="132"/>
      <c r="AH460" s="132"/>
      <c r="AI460" s="132"/>
      <c r="AJ460" s="132"/>
      <c r="AK460" s="132"/>
      <c r="AL460" s="132"/>
      <c r="AM460" s="132"/>
    </row>
    <row r="461" spans="1:39" ht="14.25" hidden="1" customHeight="1">
      <c r="A461" s="362">
        <v>2024</v>
      </c>
      <c r="B461" s="133">
        <v>116715</v>
      </c>
      <c r="C461" s="132" t="s">
        <v>3877</v>
      </c>
      <c r="D461" s="132" t="s">
        <v>3878</v>
      </c>
      <c r="E461" s="132" t="s">
        <v>1341</v>
      </c>
      <c r="F461" s="132" t="s">
        <v>3879</v>
      </c>
      <c r="G461" s="132" t="s">
        <v>1252</v>
      </c>
      <c r="H461" s="132" t="s">
        <v>3880</v>
      </c>
      <c r="I461" s="132" t="s">
        <v>3881</v>
      </c>
      <c r="J461" s="132" t="s">
        <v>1345</v>
      </c>
      <c r="K461" s="132"/>
      <c r="L461" s="132"/>
      <c r="M461" s="132"/>
      <c r="N461" s="132"/>
      <c r="O461" s="132"/>
      <c r="P461" s="132"/>
      <c r="Q461" s="132"/>
      <c r="R461" s="132"/>
      <c r="S461" s="132"/>
      <c r="T461" s="132"/>
      <c r="V461" s="132"/>
      <c r="W461" s="132"/>
      <c r="X461" s="132"/>
      <c r="Y461" s="132"/>
      <c r="Z461" s="132"/>
      <c r="AA461" s="132"/>
      <c r="AB461" s="132"/>
      <c r="AC461" s="132"/>
      <c r="AD461" s="132"/>
      <c r="AE461" s="132"/>
      <c r="AF461" s="132"/>
      <c r="AG461" s="132"/>
      <c r="AH461" s="132"/>
      <c r="AI461" s="132"/>
      <c r="AJ461" s="132"/>
      <c r="AK461" s="132"/>
      <c r="AL461" s="132"/>
      <c r="AM461" s="132"/>
    </row>
    <row r="462" spans="1:39" ht="14.25" hidden="1" customHeight="1">
      <c r="A462" s="362">
        <v>2024</v>
      </c>
      <c r="B462" s="133">
        <v>116722</v>
      </c>
      <c r="C462" s="132" t="s">
        <v>1849</v>
      </c>
      <c r="D462" s="132" t="s">
        <v>1850</v>
      </c>
      <c r="E462" s="132" t="s">
        <v>1851</v>
      </c>
      <c r="F462" s="132" t="s">
        <v>1852</v>
      </c>
      <c r="G462" s="132" t="s">
        <v>2728</v>
      </c>
      <c r="H462" s="132" t="s">
        <v>1854</v>
      </c>
      <c r="I462" s="132" t="s">
        <v>1855</v>
      </c>
      <c r="J462" s="132" t="s">
        <v>1856</v>
      </c>
      <c r="K462" s="132" t="s">
        <v>3882</v>
      </c>
      <c r="L462" s="132"/>
      <c r="M462" s="132"/>
      <c r="N462" s="132"/>
      <c r="O462" s="132"/>
      <c r="P462" s="132"/>
      <c r="Q462" s="132"/>
      <c r="R462" s="132"/>
      <c r="S462" s="132"/>
      <c r="T462" s="132"/>
      <c r="V462" s="132"/>
      <c r="W462" s="132"/>
      <c r="X462" s="132"/>
      <c r="Y462" s="132"/>
      <c r="Z462" s="132"/>
      <c r="AA462" s="132"/>
      <c r="AB462" s="132"/>
      <c r="AC462" s="132"/>
      <c r="AD462" s="132"/>
      <c r="AE462" s="132"/>
      <c r="AF462" s="132"/>
      <c r="AG462" s="132"/>
      <c r="AH462" s="132"/>
      <c r="AI462" s="132"/>
      <c r="AJ462" s="132"/>
      <c r="AK462" s="132"/>
      <c r="AL462" s="132"/>
      <c r="AM462" s="132"/>
    </row>
    <row r="463" spans="1:39" ht="14.25" hidden="1" customHeight="1">
      <c r="A463" s="362">
        <v>2024</v>
      </c>
      <c r="B463" s="133">
        <v>116727</v>
      </c>
      <c r="C463" s="132" t="s">
        <v>3883</v>
      </c>
      <c r="D463" s="132" t="s">
        <v>3884</v>
      </c>
      <c r="E463" s="132" t="s">
        <v>3885</v>
      </c>
      <c r="F463" s="132" t="s">
        <v>3886</v>
      </c>
      <c r="G463" s="132" t="s">
        <v>3887</v>
      </c>
      <c r="H463" s="132" t="s">
        <v>3888</v>
      </c>
      <c r="I463" s="132" t="s">
        <v>3889</v>
      </c>
      <c r="J463" s="132" t="s">
        <v>3890</v>
      </c>
      <c r="K463" s="132" t="s">
        <v>2639</v>
      </c>
      <c r="L463" s="132"/>
      <c r="M463" s="132"/>
      <c r="N463" s="132"/>
      <c r="O463" s="132"/>
      <c r="P463" s="132"/>
      <c r="Q463" s="132"/>
      <c r="R463" s="132"/>
      <c r="S463" s="132"/>
      <c r="T463" s="132"/>
      <c r="V463" s="132"/>
      <c r="W463" s="132"/>
      <c r="X463" s="132"/>
      <c r="Y463" s="132"/>
      <c r="Z463" s="132"/>
      <c r="AA463" s="132"/>
      <c r="AB463" s="132"/>
      <c r="AC463" s="132"/>
      <c r="AD463" s="132"/>
      <c r="AE463" s="132"/>
      <c r="AF463" s="132"/>
      <c r="AG463" s="132"/>
      <c r="AH463" s="132"/>
      <c r="AI463" s="132"/>
      <c r="AJ463" s="132"/>
      <c r="AK463" s="132"/>
      <c r="AL463" s="132"/>
      <c r="AM463" s="132"/>
    </row>
    <row r="464" spans="1:39" ht="14.25" hidden="1" customHeight="1">
      <c r="A464" s="362">
        <v>2024</v>
      </c>
      <c r="B464" s="133">
        <v>116761</v>
      </c>
      <c r="C464" s="132" t="s">
        <v>3891</v>
      </c>
      <c r="D464" s="132" t="s">
        <v>3892</v>
      </c>
      <c r="E464" s="132" t="s">
        <v>3893</v>
      </c>
      <c r="F464" s="132" t="s">
        <v>3894</v>
      </c>
      <c r="G464" s="132" t="s">
        <v>3895</v>
      </c>
      <c r="H464" s="132" t="s">
        <v>3896</v>
      </c>
      <c r="I464" s="132" t="s">
        <v>3897</v>
      </c>
      <c r="J464" s="132" t="s">
        <v>3898</v>
      </c>
      <c r="K464" s="132" t="s">
        <v>3899</v>
      </c>
      <c r="L464" s="132"/>
      <c r="M464" s="132"/>
      <c r="N464" s="132"/>
      <c r="O464" s="132"/>
      <c r="P464" s="132"/>
      <c r="Q464" s="132"/>
      <c r="R464" s="132"/>
      <c r="S464" s="132"/>
      <c r="T464" s="132"/>
      <c r="V464" s="132"/>
      <c r="W464" s="132"/>
      <c r="X464" s="132"/>
      <c r="Y464" s="132"/>
      <c r="Z464" s="132"/>
      <c r="AA464" s="132"/>
      <c r="AB464" s="132"/>
      <c r="AC464" s="132"/>
      <c r="AD464" s="132"/>
      <c r="AE464" s="132"/>
      <c r="AF464" s="132"/>
      <c r="AG464" s="132"/>
      <c r="AH464" s="132"/>
      <c r="AI464" s="132"/>
      <c r="AJ464" s="132"/>
      <c r="AK464" s="132"/>
      <c r="AL464" s="132"/>
      <c r="AM464" s="132"/>
    </row>
    <row r="465" spans="1:39" ht="14.25" hidden="1" customHeight="1">
      <c r="A465" s="362">
        <v>2024</v>
      </c>
      <c r="B465" s="133">
        <v>117254</v>
      </c>
      <c r="C465" s="132" t="s">
        <v>3900</v>
      </c>
      <c r="D465" s="132" t="s">
        <v>3901</v>
      </c>
      <c r="E465" s="132" t="s">
        <v>3902</v>
      </c>
      <c r="F465" s="132" t="s">
        <v>3903</v>
      </c>
      <c r="G465" s="132" t="s">
        <v>3904</v>
      </c>
      <c r="H465" s="132" t="s">
        <v>3905</v>
      </c>
      <c r="I465" s="132" t="s">
        <v>3906</v>
      </c>
      <c r="J465" s="132"/>
      <c r="K465" s="132"/>
      <c r="L465" s="132"/>
      <c r="M465" s="132"/>
      <c r="N465" s="132"/>
      <c r="O465" s="132"/>
      <c r="P465" s="132"/>
      <c r="Q465" s="132"/>
      <c r="R465" s="132"/>
      <c r="S465" s="132"/>
      <c r="T465" s="132"/>
      <c r="V465" s="132"/>
      <c r="W465" s="132"/>
      <c r="X465" s="132"/>
      <c r="Y465" s="132"/>
      <c r="Z465" s="132"/>
      <c r="AA465" s="132"/>
      <c r="AB465" s="132"/>
      <c r="AC465" s="132"/>
      <c r="AD465" s="132"/>
      <c r="AE465" s="132"/>
      <c r="AF465" s="132"/>
      <c r="AG465" s="132"/>
      <c r="AH465" s="132"/>
      <c r="AI465" s="132"/>
      <c r="AJ465" s="132"/>
      <c r="AK465" s="132"/>
      <c r="AL465" s="132"/>
      <c r="AM465" s="132"/>
    </row>
    <row r="466" spans="1:39" ht="14.25" hidden="1" customHeight="1">
      <c r="A466" s="362">
        <v>2024</v>
      </c>
      <c r="B466" s="133">
        <v>117271</v>
      </c>
      <c r="C466" s="132" t="s">
        <v>3907</v>
      </c>
      <c r="D466" s="132" t="s">
        <v>3908</v>
      </c>
      <c r="E466" s="132" t="s">
        <v>3909</v>
      </c>
      <c r="F466" s="132" t="s">
        <v>3910</v>
      </c>
      <c r="G466" s="132" t="s">
        <v>3911</v>
      </c>
      <c r="H466" s="132"/>
      <c r="I466" s="132"/>
      <c r="J466" s="132"/>
      <c r="K466" s="132"/>
      <c r="L466" s="132"/>
      <c r="M466" s="132"/>
      <c r="N466" s="132"/>
      <c r="O466" s="132"/>
      <c r="P466" s="132"/>
      <c r="Q466" s="132"/>
      <c r="R466" s="132"/>
      <c r="S466" s="132"/>
      <c r="T466" s="132"/>
      <c r="V466" s="132"/>
      <c r="W466" s="132"/>
      <c r="X466" s="132"/>
      <c r="Y466" s="132"/>
      <c r="Z466" s="132"/>
      <c r="AA466" s="132"/>
      <c r="AB466" s="132"/>
      <c r="AC466" s="132"/>
      <c r="AD466" s="132"/>
      <c r="AE466" s="132"/>
      <c r="AF466" s="132"/>
      <c r="AG466" s="132"/>
      <c r="AH466" s="132"/>
      <c r="AI466" s="132"/>
      <c r="AJ466" s="132"/>
      <c r="AK466" s="132"/>
      <c r="AL466" s="132"/>
      <c r="AM466" s="132"/>
    </row>
    <row r="467" spans="1:39" ht="14.25" hidden="1" customHeight="1">
      <c r="A467" s="362">
        <v>2024</v>
      </c>
      <c r="B467" s="133">
        <v>117287</v>
      </c>
      <c r="C467" s="132" t="s">
        <v>3912</v>
      </c>
      <c r="D467" s="132" t="s">
        <v>3913</v>
      </c>
      <c r="E467" s="132" t="s">
        <v>3914</v>
      </c>
      <c r="F467" s="132" t="s">
        <v>3915</v>
      </c>
      <c r="G467" s="132" t="s">
        <v>3916</v>
      </c>
      <c r="H467" s="132" t="s">
        <v>3917</v>
      </c>
      <c r="I467" s="132" t="s">
        <v>3918</v>
      </c>
      <c r="J467" s="132" t="s">
        <v>3919</v>
      </c>
      <c r="K467" s="132" t="s">
        <v>3920</v>
      </c>
      <c r="L467" s="132" t="s">
        <v>3921</v>
      </c>
      <c r="M467" s="132"/>
      <c r="N467" s="132"/>
      <c r="O467" s="132"/>
      <c r="P467" s="132"/>
      <c r="Q467" s="132"/>
      <c r="R467" s="132"/>
      <c r="S467" s="132"/>
      <c r="T467" s="132"/>
      <c r="V467" s="132"/>
      <c r="W467" s="132"/>
      <c r="X467" s="132"/>
      <c r="Y467" s="132"/>
      <c r="Z467" s="132"/>
      <c r="AA467" s="132"/>
      <c r="AB467" s="132"/>
      <c r="AC467" s="132"/>
      <c r="AD467" s="132"/>
      <c r="AE467" s="132"/>
      <c r="AF467" s="132"/>
      <c r="AG467" s="132"/>
      <c r="AH467" s="132"/>
      <c r="AI467" s="132"/>
      <c r="AJ467" s="132"/>
      <c r="AK467" s="132"/>
      <c r="AL467" s="132"/>
      <c r="AM467" s="132"/>
    </row>
    <row r="468" spans="1:39" ht="14.25" hidden="1" customHeight="1">
      <c r="A468" s="362">
        <v>2024</v>
      </c>
      <c r="B468" s="133">
        <v>117292</v>
      </c>
      <c r="C468" s="132" t="s">
        <v>3922</v>
      </c>
      <c r="D468" s="132" t="s">
        <v>3923</v>
      </c>
      <c r="E468" s="132" t="s">
        <v>3924</v>
      </c>
      <c r="F468" s="132" t="s">
        <v>3925</v>
      </c>
      <c r="G468" s="132" t="s">
        <v>3926</v>
      </c>
      <c r="H468" s="132" t="s">
        <v>3927</v>
      </c>
      <c r="I468" s="132" t="s">
        <v>3928</v>
      </c>
      <c r="J468" s="132" t="s">
        <v>3929</v>
      </c>
      <c r="K468" s="132"/>
      <c r="L468" s="132"/>
      <c r="M468" s="132"/>
      <c r="N468" s="132"/>
      <c r="O468" s="132"/>
      <c r="P468" s="132"/>
      <c r="Q468" s="132"/>
      <c r="R468" s="132"/>
      <c r="S468" s="132"/>
      <c r="T468" s="132"/>
      <c r="V468" s="132"/>
      <c r="W468" s="132"/>
      <c r="X468" s="132"/>
      <c r="Y468" s="132"/>
      <c r="Z468" s="132"/>
      <c r="AA468" s="132"/>
      <c r="AB468" s="132"/>
      <c r="AC468" s="132"/>
      <c r="AD468" s="132"/>
      <c r="AE468" s="132"/>
      <c r="AF468" s="132"/>
      <c r="AG468" s="132"/>
      <c r="AH468" s="132"/>
      <c r="AI468" s="132"/>
      <c r="AJ468" s="132"/>
      <c r="AK468" s="132"/>
      <c r="AL468" s="132"/>
      <c r="AM468" s="132"/>
    </row>
    <row r="469" spans="1:39" ht="14.25" hidden="1" customHeight="1">
      <c r="A469" s="362">
        <v>2024</v>
      </c>
      <c r="B469" s="133">
        <v>117392</v>
      </c>
      <c r="C469" s="132" t="s">
        <v>2679</v>
      </c>
      <c r="D469" s="132" t="s">
        <v>2680</v>
      </c>
      <c r="E469" s="132" t="s">
        <v>2681</v>
      </c>
      <c r="F469" s="132" t="s">
        <v>2682</v>
      </c>
      <c r="G469" s="132" t="s">
        <v>2683</v>
      </c>
      <c r="H469" s="132" t="s">
        <v>2684</v>
      </c>
      <c r="I469" s="132" t="s">
        <v>2685</v>
      </c>
      <c r="J469" s="132" t="s">
        <v>2686</v>
      </c>
      <c r="K469" s="132" t="s">
        <v>2687</v>
      </c>
      <c r="L469" s="132" t="s">
        <v>1384</v>
      </c>
      <c r="M469" s="132"/>
      <c r="N469" s="132"/>
      <c r="O469" s="132"/>
      <c r="P469" s="132"/>
      <c r="Q469" s="132"/>
      <c r="R469" s="132"/>
      <c r="S469" s="132"/>
      <c r="T469" s="132"/>
      <c r="V469" s="132"/>
      <c r="W469" s="132"/>
      <c r="X469" s="132"/>
      <c r="Y469" s="132"/>
      <c r="Z469" s="132"/>
      <c r="AA469" s="132"/>
      <c r="AB469" s="132"/>
      <c r="AC469" s="132"/>
      <c r="AD469" s="132"/>
      <c r="AE469" s="132"/>
      <c r="AF469" s="132"/>
      <c r="AG469" s="132"/>
      <c r="AH469" s="132"/>
      <c r="AI469" s="132"/>
      <c r="AJ469" s="132"/>
      <c r="AK469" s="132"/>
      <c r="AL469" s="132"/>
      <c r="AM469" s="132"/>
    </row>
    <row r="470" spans="1:39" ht="14.25" hidden="1" customHeight="1">
      <c r="A470" s="362">
        <v>2024</v>
      </c>
      <c r="B470" s="133">
        <v>117395</v>
      </c>
      <c r="C470" s="132" t="s">
        <v>2824</v>
      </c>
      <c r="D470" s="132" t="s">
        <v>2825</v>
      </c>
      <c r="E470" s="132" t="s">
        <v>2826</v>
      </c>
      <c r="F470" s="132" t="s">
        <v>2827</v>
      </c>
      <c r="G470" s="132" t="s">
        <v>2828</v>
      </c>
      <c r="H470" s="132" t="s">
        <v>2701</v>
      </c>
      <c r="I470" s="132" t="s">
        <v>1891</v>
      </c>
      <c r="J470" s="132"/>
      <c r="K470" s="132"/>
      <c r="L470" s="132"/>
      <c r="M470" s="132"/>
      <c r="N470" s="132"/>
      <c r="O470" s="132"/>
      <c r="P470" s="132"/>
      <c r="Q470" s="132"/>
      <c r="R470" s="132"/>
      <c r="S470" s="132"/>
      <c r="T470" s="132"/>
      <c r="V470" s="132"/>
      <c r="W470" s="132"/>
      <c r="X470" s="132"/>
      <c r="Y470" s="132"/>
      <c r="Z470" s="132"/>
      <c r="AA470" s="132"/>
      <c r="AB470" s="132"/>
      <c r="AC470" s="132"/>
      <c r="AD470" s="132"/>
      <c r="AE470" s="132"/>
      <c r="AF470" s="132"/>
      <c r="AG470" s="132"/>
      <c r="AH470" s="132"/>
      <c r="AI470" s="132"/>
      <c r="AJ470" s="132"/>
      <c r="AK470" s="132"/>
      <c r="AL470" s="132"/>
      <c r="AM470" s="132"/>
    </row>
    <row r="471" spans="1:39" ht="14.25" hidden="1" customHeight="1">
      <c r="A471" s="362">
        <v>2024</v>
      </c>
      <c r="B471" s="133">
        <v>117397</v>
      </c>
      <c r="C471" s="132" t="s">
        <v>3930</v>
      </c>
      <c r="D471" s="132" t="s">
        <v>3931</v>
      </c>
      <c r="E471" s="132" t="s">
        <v>3932</v>
      </c>
      <c r="F471" s="132" t="s">
        <v>3933</v>
      </c>
      <c r="G471" s="132" t="s">
        <v>2606</v>
      </c>
      <c r="H471" s="132" t="s">
        <v>3934</v>
      </c>
      <c r="I471" s="132" t="s">
        <v>3935</v>
      </c>
      <c r="J471" s="132" t="s">
        <v>3936</v>
      </c>
      <c r="K471" s="132"/>
      <c r="L471" s="132"/>
      <c r="M471" s="132"/>
      <c r="N471" s="132"/>
      <c r="O471" s="132"/>
      <c r="P471" s="132"/>
      <c r="Q471" s="132"/>
      <c r="R471" s="132"/>
      <c r="S471" s="132"/>
      <c r="T471" s="132"/>
      <c r="V471" s="132"/>
      <c r="W471" s="132"/>
      <c r="X471" s="132"/>
      <c r="Y471" s="132"/>
      <c r="Z471" s="132"/>
      <c r="AA471" s="132"/>
      <c r="AB471" s="132"/>
      <c r="AC471" s="132"/>
      <c r="AD471" s="132"/>
      <c r="AE471" s="132"/>
      <c r="AF471" s="132"/>
      <c r="AG471" s="132"/>
      <c r="AH471" s="132"/>
      <c r="AI471" s="132"/>
      <c r="AJ471" s="132"/>
      <c r="AK471" s="132"/>
      <c r="AL471" s="132"/>
      <c r="AM471" s="132"/>
    </row>
    <row r="472" spans="1:39" ht="14.25" hidden="1" customHeight="1">
      <c r="A472" s="362">
        <v>2024</v>
      </c>
      <c r="B472" s="133">
        <v>117399</v>
      </c>
      <c r="C472" s="132" t="s">
        <v>3937</v>
      </c>
      <c r="D472" s="132" t="s">
        <v>3938</v>
      </c>
      <c r="E472" s="132" t="s">
        <v>3939</v>
      </c>
      <c r="F472" s="132" t="s">
        <v>3940</v>
      </c>
      <c r="G472" s="132" t="s">
        <v>2128</v>
      </c>
      <c r="H472" s="132" t="s">
        <v>3941</v>
      </c>
      <c r="I472" s="132" t="s">
        <v>3942</v>
      </c>
      <c r="J472" s="132" t="s">
        <v>1831</v>
      </c>
      <c r="K472" s="132"/>
      <c r="L472" s="132"/>
      <c r="M472" s="132"/>
      <c r="N472" s="132"/>
      <c r="O472" s="132"/>
      <c r="P472" s="132"/>
      <c r="Q472" s="132"/>
      <c r="R472" s="132"/>
      <c r="S472" s="132"/>
      <c r="T472" s="132"/>
      <c r="V472" s="132"/>
      <c r="W472" s="132"/>
      <c r="X472" s="132"/>
      <c r="Y472" s="132"/>
      <c r="Z472" s="132"/>
      <c r="AA472" s="132"/>
      <c r="AB472" s="132"/>
      <c r="AC472" s="132"/>
      <c r="AD472" s="132"/>
      <c r="AE472" s="132"/>
      <c r="AF472" s="132"/>
      <c r="AG472" s="132"/>
      <c r="AH472" s="132"/>
      <c r="AI472" s="132"/>
      <c r="AJ472" s="132"/>
      <c r="AK472" s="132"/>
      <c r="AL472" s="132"/>
      <c r="AM472" s="132"/>
    </row>
    <row r="473" spans="1:39" ht="14.25" hidden="1" customHeight="1">
      <c r="A473" s="362">
        <v>2024</v>
      </c>
      <c r="B473" s="133">
        <v>117400</v>
      </c>
      <c r="C473" s="132" t="s">
        <v>3943</v>
      </c>
      <c r="D473" s="132" t="s">
        <v>3944</v>
      </c>
      <c r="E473" s="132" t="s">
        <v>3762</v>
      </c>
      <c r="F473" s="132" t="s">
        <v>3945</v>
      </c>
      <c r="G473" s="132" t="s">
        <v>3946</v>
      </c>
      <c r="H473" s="132" t="s">
        <v>3947</v>
      </c>
      <c r="I473" s="132" t="s">
        <v>2028</v>
      </c>
      <c r="J473" s="132" t="s">
        <v>3936</v>
      </c>
      <c r="K473" s="132"/>
      <c r="L473" s="132"/>
      <c r="M473" s="132"/>
      <c r="N473" s="132"/>
      <c r="O473" s="132"/>
      <c r="P473" s="132"/>
      <c r="Q473" s="132"/>
      <c r="R473" s="132"/>
      <c r="S473" s="132"/>
      <c r="T473" s="132"/>
      <c r="V473" s="132"/>
      <c r="W473" s="132"/>
      <c r="X473" s="132"/>
      <c r="Y473" s="132"/>
      <c r="Z473" s="132"/>
      <c r="AA473" s="132"/>
      <c r="AB473" s="132"/>
      <c r="AC473" s="132"/>
      <c r="AD473" s="132"/>
      <c r="AE473" s="132"/>
      <c r="AF473" s="132"/>
      <c r="AG473" s="132"/>
      <c r="AH473" s="132"/>
      <c r="AI473" s="132"/>
      <c r="AJ473" s="132"/>
      <c r="AK473" s="132"/>
      <c r="AL473" s="132"/>
      <c r="AM473" s="132"/>
    </row>
    <row r="474" spans="1:39" ht="14.25" hidden="1" customHeight="1">
      <c r="A474" s="362">
        <v>2024</v>
      </c>
      <c r="B474" s="133">
        <v>117401</v>
      </c>
      <c r="C474" s="132" t="s">
        <v>3948</v>
      </c>
      <c r="D474" s="132" t="s">
        <v>3847</v>
      </c>
      <c r="E474" s="132" t="s">
        <v>3848</v>
      </c>
      <c r="F474" s="132" t="s">
        <v>3849</v>
      </c>
      <c r="G474" s="132" t="s">
        <v>3850</v>
      </c>
      <c r="H474" s="132" t="s">
        <v>3851</v>
      </c>
      <c r="I474" s="132" t="s">
        <v>3852</v>
      </c>
      <c r="J474" s="132" t="s">
        <v>3853</v>
      </c>
      <c r="K474" s="132"/>
      <c r="L474" s="132"/>
      <c r="M474" s="132"/>
      <c r="N474" s="132"/>
      <c r="O474" s="132"/>
      <c r="P474" s="132"/>
      <c r="Q474" s="132"/>
      <c r="R474" s="132"/>
      <c r="S474" s="132"/>
      <c r="T474" s="132"/>
      <c r="V474" s="132"/>
      <c r="W474" s="132"/>
      <c r="X474" s="132"/>
      <c r="Y474" s="132"/>
      <c r="Z474" s="132"/>
      <c r="AA474" s="132"/>
      <c r="AB474" s="132"/>
      <c r="AC474" s="132"/>
      <c r="AD474" s="132"/>
      <c r="AE474" s="132"/>
      <c r="AF474" s="132"/>
      <c r="AG474" s="132"/>
      <c r="AH474" s="132"/>
      <c r="AI474" s="132"/>
      <c r="AJ474" s="132"/>
      <c r="AK474" s="132"/>
      <c r="AL474" s="132"/>
      <c r="AM474" s="132"/>
    </row>
    <row r="475" spans="1:39" ht="14.25" hidden="1" customHeight="1">
      <c r="A475" s="362">
        <v>2024</v>
      </c>
      <c r="B475" s="133">
        <v>117404</v>
      </c>
      <c r="C475" s="132" t="s">
        <v>1751</v>
      </c>
      <c r="D475" s="132" t="s">
        <v>1752</v>
      </c>
      <c r="E475" s="132" t="s">
        <v>1753</v>
      </c>
      <c r="F475" s="132" t="s">
        <v>1754</v>
      </c>
      <c r="G475" s="132" t="s">
        <v>1755</v>
      </c>
      <c r="H475" s="132" t="s">
        <v>1756</v>
      </c>
      <c r="I475" s="132" t="s">
        <v>1757</v>
      </c>
      <c r="J475" s="132" t="s">
        <v>1758</v>
      </c>
      <c r="K475" s="132"/>
      <c r="L475" s="132"/>
      <c r="M475" s="132"/>
      <c r="N475" s="132"/>
      <c r="O475" s="132"/>
      <c r="P475" s="132"/>
      <c r="Q475" s="132"/>
      <c r="R475" s="132"/>
      <c r="S475" s="132"/>
      <c r="T475" s="132"/>
      <c r="V475" s="132"/>
      <c r="W475" s="132"/>
      <c r="X475" s="132"/>
      <c r="Y475" s="132"/>
      <c r="Z475" s="132"/>
      <c r="AA475" s="132"/>
      <c r="AB475" s="132"/>
      <c r="AC475" s="132"/>
      <c r="AD475" s="132"/>
      <c r="AE475" s="132"/>
      <c r="AF475" s="132"/>
      <c r="AG475" s="132"/>
      <c r="AH475" s="132"/>
      <c r="AI475" s="132"/>
      <c r="AJ475" s="132"/>
      <c r="AK475" s="132"/>
      <c r="AL475" s="132"/>
      <c r="AM475" s="132"/>
    </row>
    <row r="476" spans="1:39" ht="14.25" hidden="1" customHeight="1">
      <c r="A476" s="362">
        <v>2024</v>
      </c>
      <c r="B476" s="133">
        <v>117406</v>
      </c>
      <c r="C476" s="132" t="s">
        <v>1572</v>
      </c>
      <c r="D476" s="132" t="s">
        <v>1573</v>
      </c>
      <c r="E476" s="132" t="s">
        <v>1574</v>
      </c>
      <c r="F476" s="132" t="s">
        <v>1575</v>
      </c>
      <c r="G476" s="132" t="s">
        <v>1576</v>
      </c>
      <c r="H476" s="132" t="s">
        <v>1577</v>
      </c>
      <c r="I476" s="132" t="s">
        <v>1578</v>
      </c>
      <c r="J476" s="132" t="s">
        <v>3685</v>
      </c>
      <c r="K476" s="132" t="s">
        <v>1580</v>
      </c>
      <c r="L476" s="132" t="s">
        <v>1581</v>
      </c>
      <c r="M476" s="132" t="s">
        <v>1582</v>
      </c>
      <c r="N476" s="132" t="s">
        <v>1583</v>
      </c>
      <c r="O476" s="132" t="s">
        <v>1584</v>
      </c>
      <c r="P476" s="132"/>
      <c r="Q476" s="132"/>
      <c r="R476" s="132"/>
      <c r="S476" s="132"/>
      <c r="T476" s="132"/>
      <c r="V476" s="132"/>
      <c r="W476" s="132"/>
      <c r="X476" s="132"/>
      <c r="Y476" s="132"/>
      <c r="Z476" s="132"/>
      <c r="AA476" s="132"/>
      <c r="AB476" s="132"/>
      <c r="AC476" s="132"/>
      <c r="AD476" s="132"/>
      <c r="AE476" s="132"/>
      <c r="AF476" s="132"/>
      <c r="AG476" s="132"/>
      <c r="AH476" s="132"/>
      <c r="AI476" s="132"/>
      <c r="AJ476" s="132"/>
      <c r="AK476" s="132"/>
      <c r="AL476" s="132"/>
      <c r="AM476" s="132"/>
    </row>
    <row r="477" spans="1:39" ht="14.25" hidden="1" customHeight="1">
      <c r="A477" s="362">
        <v>2024</v>
      </c>
      <c r="B477" s="133">
        <v>117406</v>
      </c>
      <c r="C477" s="132" t="s">
        <v>2411</v>
      </c>
      <c r="D477" s="132" t="s">
        <v>2412</v>
      </c>
      <c r="E477" s="132" t="s">
        <v>2413</v>
      </c>
      <c r="F477" s="132" t="s">
        <v>2414</v>
      </c>
      <c r="G477" s="132" t="s">
        <v>2415</v>
      </c>
      <c r="H477" s="132" t="s">
        <v>2416</v>
      </c>
      <c r="I477" s="132" t="s">
        <v>2417</v>
      </c>
      <c r="J477" s="132" t="s">
        <v>2418</v>
      </c>
      <c r="K477" s="132" t="s">
        <v>2419</v>
      </c>
      <c r="L477" s="132" t="s">
        <v>2420</v>
      </c>
      <c r="M477" s="132" t="s">
        <v>2421</v>
      </c>
      <c r="N477" s="132" t="s">
        <v>2422</v>
      </c>
      <c r="O477" s="132" t="s">
        <v>1584</v>
      </c>
      <c r="P477" s="132"/>
      <c r="Q477" s="132"/>
      <c r="R477" s="132"/>
      <c r="S477" s="132"/>
      <c r="T477" s="132"/>
      <c r="V477" s="132"/>
      <c r="W477" s="132"/>
      <c r="X477" s="132"/>
      <c r="Y477" s="132"/>
      <c r="Z477" s="132"/>
      <c r="AA477" s="132"/>
      <c r="AB477" s="132"/>
      <c r="AC477" s="132"/>
      <c r="AD477" s="132"/>
      <c r="AE477" s="132"/>
      <c r="AF477" s="132"/>
      <c r="AG477" s="132"/>
      <c r="AH477" s="132"/>
      <c r="AI477" s="132"/>
      <c r="AJ477" s="132"/>
      <c r="AK477" s="132"/>
      <c r="AL477" s="132"/>
      <c r="AM477" s="132"/>
    </row>
    <row r="478" spans="1:39" ht="14.25" hidden="1" customHeight="1">
      <c r="A478" s="362">
        <v>2024</v>
      </c>
      <c r="B478" s="133">
        <v>117410</v>
      </c>
      <c r="C478" s="132" t="s">
        <v>1914</v>
      </c>
      <c r="D478" s="132" t="s">
        <v>3949</v>
      </c>
      <c r="E478" s="132" t="s">
        <v>3950</v>
      </c>
      <c r="F478" s="132" t="s">
        <v>3951</v>
      </c>
      <c r="G478" s="132" t="s">
        <v>3952</v>
      </c>
      <c r="H478" s="132" t="s">
        <v>3953</v>
      </c>
      <c r="I478" s="132" t="s">
        <v>3954</v>
      </c>
      <c r="J478" s="132" t="s">
        <v>3955</v>
      </c>
      <c r="K478" s="132" t="s">
        <v>2555</v>
      </c>
      <c r="L478" s="132"/>
      <c r="M478" s="132"/>
      <c r="N478" s="132"/>
      <c r="O478" s="132"/>
      <c r="P478" s="132"/>
      <c r="Q478" s="132"/>
      <c r="R478" s="132"/>
      <c r="S478" s="132"/>
      <c r="T478" s="132"/>
      <c r="V478" s="132"/>
      <c r="W478" s="132"/>
      <c r="X478" s="132"/>
      <c r="Y478" s="132"/>
      <c r="Z478" s="132"/>
      <c r="AA478" s="132"/>
      <c r="AB478" s="132"/>
      <c r="AC478" s="132"/>
      <c r="AD478" s="132"/>
      <c r="AE478" s="132"/>
      <c r="AF478" s="132"/>
      <c r="AG478" s="132"/>
      <c r="AH478" s="132"/>
      <c r="AI478" s="132"/>
      <c r="AJ478" s="132"/>
      <c r="AK478" s="132"/>
      <c r="AL478" s="132"/>
      <c r="AM478" s="132"/>
    </row>
    <row r="479" spans="1:39" ht="14.25" hidden="1" customHeight="1">
      <c r="A479" s="362">
        <v>2024</v>
      </c>
      <c r="B479" s="133">
        <v>117412</v>
      </c>
      <c r="C479" s="132" t="s">
        <v>3956</v>
      </c>
      <c r="D479" s="132" t="s">
        <v>3957</v>
      </c>
      <c r="E479" s="132" t="s">
        <v>3958</v>
      </c>
      <c r="F479" s="132" t="s">
        <v>3959</v>
      </c>
      <c r="G479" s="132" t="s">
        <v>3960</v>
      </c>
      <c r="H479" s="132" t="s">
        <v>3961</v>
      </c>
      <c r="I479" s="132" t="s">
        <v>3962</v>
      </c>
      <c r="J479" s="132" t="s">
        <v>3963</v>
      </c>
      <c r="K479" s="132" t="s">
        <v>2555</v>
      </c>
      <c r="L479" s="132"/>
      <c r="M479" s="132"/>
      <c r="N479" s="132"/>
      <c r="O479" s="132"/>
      <c r="P479" s="132"/>
      <c r="Q479" s="132"/>
      <c r="R479" s="132"/>
      <c r="S479" s="132"/>
      <c r="T479" s="132"/>
      <c r="V479" s="132"/>
      <c r="W479" s="132"/>
      <c r="X479" s="132"/>
      <c r="Y479" s="132"/>
      <c r="Z479" s="132"/>
      <c r="AA479" s="132"/>
      <c r="AB479" s="132"/>
      <c r="AC479" s="132"/>
      <c r="AD479" s="132"/>
      <c r="AE479" s="132"/>
      <c r="AF479" s="132"/>
      <c r="AG479" s="132"/>
      <c r="AH479" s="132"/>
      <c r="AI479" s="132"/>
      <c r="AJ479" s="132"/>
      <c r="AK479" s="132"/>
      <c r="AL479" s="132"/>
      <c r="AM479" s="132"/>
    </row>
    <row r="480" spans="1:39" ht="14.25" hidden="1" customHeight="1">
      <c r="A480" s="362">
        <v>2024</v>
      </c>
      <c r="B480" s="133">
        <v>117413</v>
      </c>
      <c r="C480" s="132" t="s">
        <v>3964</v>
      </c>
      <c r="D480" s="132" t="s">
        <v>3965</v>
      </c>
      <c r="E480" s="132" t="s">
        <v>3966</v>
      </c>
      <c r="F480" s="132" t="s">
        <v>3967</v>
      </c>
      <c r="G480" s="132" t="s">
        <v>3968</v>
      </c>
      <c r="H480" s="132" t="s">
        <v>3969</v>
      </c>
      <c r="I480" s="132" t="s">
        <v>2562</v>
      </c>
      <c r="J480" s="132" t="s">
        <v>2563</v>
      </c>
      <c r="K480" s="132" t="s">
        <v>2555</v>
      </c>
      <c r="L480" s="132"/>
      <c r="M480" s="132"/>
      <c r="N480" s="132"/>
      <c r="O480" s="132"/>
      <c r="P480" s="132"/>
      <c r="Q480" s="132"/>
      <c r="R480" s="132"/>
      <c r="S480" s="132"/>
      <c r="T480" s="132"/>
      <c r="V480" s="132"/>
      <c r="W480" s="132"/>
      <c r="X480" s="132"/>
      <c r="Y480" s="132"/>
      <c r="Z480" s="132"/>
      <c r="AA480" s="132"/>
      <c r="AB480" s="132"/>
      <c r="AC480" s="132"/>
      <c r="AD480" s="132"/>
      <c r="AE480" s="132"/>
      <c r="AF480" s="132"/>
      <c r="AG480" s="132"/>
      <c r="AH480" s="132"/>
      <c r="AI480" s="132"/>
      <c r="AJ480" s="132"/>
      <c r="AK480" s="132"/>
      <c r="AL480" s="132"/>
      <c r="AM480" s="132"/>
    </row>
    <row r="481" spans="1:39" ht="14.25" hidden="1" customHeight="1">
      <c r="A481" s="362">
        <v>2024</v>
      </c>
      <c r="B481" s="133">
        <v>117415</v>
      </c>
      <c r="C481" s="132" t="s">
        <v>3970</v>
      </c>
      <c r="D481" s="132" t="s">
        <v>3971</v>
      </c>
      <c r="E481" s="132" t="s">
        <v>3972</v>
      </c>
      <c r="F481" s="132" t="s">
        <v>3973</v>
      </c>
      <c r="G481" s="132" t="s">
        <v>3974</v>
      </c>
      <c r="H481" s="132" t="s">
        <v>1590</v>
      </c>
      <c r="I481" s="132" t="s">
        <v>1381</v>
      </c>
      <c r="J481" s="132" t="s">
        <v>2357</v>
      </c>
      <c r="K481" s="132"/>
      <c r="L481" s="132"/>
      <c r="M481" s="132"/>
      <c r="N481" s="132"/>
      <c r="O481" s="132"/>
      <c r="P481" s="132"/>
      <c r="Q481" s="132"/>
      <c r="R481" s="132"/>
      <c r="S481" s="132"/>
      <c r="T481" s="132"/>
      <c r="V481" s="132"/>
      <c r="W481" s="132"/>
      <c r="X481" s="132"/>
      <c r="Y481" s="132"/>
      <c r="Z481" s="132"/>
      <c r="AA481" s="132"/>
      <c r="AB481" s="132"/>
      <c r="AC481" s="132"/>
      <c r="AD481" s="132"/>
      <c r="AE481" s="132"/>
      <c r="AF481" s="132"/>
      <c r="AG481" s="132"/>
      <c r="AH481" s="132"/>
      <c r="AI481" s="132"/>
      <c r="AJ481" s="132"/>
      <c r="AK481" s="132"/>
      <c r="AL481" s="132"/>
      <c r="AM481" s="132"/>
    </row>
    <row r="482" spans="1:39" ht="14.25" hidden="1" customHeight="1">
      <c r="A482" s="362">
        <v>2024</v>
      </c>
      <c r="B482" s="133">
        <v>117416</v>
      </c>
      <c r="C482" s="132" t="s">
        <v>2850</v>
      </c>
      <c r="D482" s="132" t="s">
        <v>1412</v>
      </c>
      <c r="E482" s="132" t="s">
        <v>1413</v>
      </c>
      <c r="F482" s="132" t="s">
        <v>2851</v>
      </c>
      <c r="G482" s="132" t="s">
        <v>1415</v>
      </c>
      <c r="H482" s="132" t="s">
        <v>1416</v>
      </c>
      <c r="I482" s="132" t="s">
        <v>1417</v>
      </c>
      <c r="J482" s="132" t="s">
        <v>2852</v>
      </c>
      <c r="K482" s="132" t="s">
        <v>1419</v>
      </c>
      <c r="L482" s="132" t="s">
        <v>1420</v>
      </c>
      <c r="M482" s="132" t="s">
        <v>2853</v>
      </c>
      <c r="N482" s="132" t="s">
        <v>3975</v>
      </c>
      <c r="O482" s="132"/>
      <c r="P482" s="132"/>
      <c r="Q482" s="132"/>
      <c r="R482" s="132"/>
      <c r="S482" s="132"/>
      <c r="T482" s="132"/>
      <c r="V482" s="132"/>
      <c r="W482" s="132"/>
      <c r="X482" s="132"/>
      <c r="Y482" s="132"/>
      <c r="Z482" s="132"/>
      <c r="AA482" s="132"/>
      <c r="AB482" s="132"/>
      <c r="AC482" s="132"/>
      <c r="AD482" s="132"/>
      <c r="AE482" s="132"/>
      <c r="AF482" s="132"/>
      <c r="AG482" s="132"/>
      <c r="AH482" s="132"/>
      <c r="AI482" s="132"/>
      <c r="AJ482" s="132"/>
      <c r="AK482" s="132"/>
      <c r="AL482" s="132"/>
      <c r="AM482" s="132"/>
    </row>
    <row r="483" spans="1:39" ht="14.25" hidden="1" customHeight="1">
      <c r="A483" s="362">
        <v>2024</v>
      </c>
      <c r="B483" s="133">
        <v>117417</v>
      </c>
      <c r="C483" s="132" t="s">
        <v>2541</v>
      </c>
      <c r="D483" s="132" t="s">
        <v>2542</v>
      </c>
      <c r="E483" s="132" t="s">
        <v>2543</v>
      </c>
      <c r="F483" s="132" t="s">
        <v>2544</v>
      </c>
      <c r="G483" s="132" t="s">
        <v>2545</v>
      </c>
      <c r="H483" s="132" t="s">
        <v>2546</v>
      </c>
      <c r="I483" s="132" t="s">
        <v>2547</v>
      </c>
      <c r="J483" s="132" t="s">
        <v>1532</v>
      </c>
      <c r="K483" s="132"/>
      <c r="L483" s="132"/>
      <c r="M483" s="132"/>
      <c r="N483" s="132"/>
      <c r="O483" s="132"/>
      <c r="P483" s="132"/>
      <c r="Q483" s="132"/>
      <c r="R483" s="132"/>
      <c r="S483" s="132"/>
      <c r="T483" s="132"/>
      <c r="V483" s="132"/>
      <c r="W483" s="132"/>
      <c r="X483" s="132"/>
      <c r="Y483" s="132"/>
      <c r="Z483" s="132"/>
      <c r="AA483" s="132"/>
      <c r="AB483" s="132"/>
      <c r="AC483" s="132"/>
      <c r="AD483" s="132"/>
      <c r="AE483" s="132"/>
      <c r="AF483" s="132"/>
      <c r="AG483" s="132"/>
      <c r="AH483" s="132"/>
      <c r="AI483" s="132"/>
      <c r="AJ483" s="132"/>
      <c r="AK483" s="132"/>
      <c r="AL483" s="132"/>
      <c r="AM483" s="132"/>
    </row>
    <row r="484" spans="1:39" ht="14.25" hidden="1" customHeight="1">
      <c r="A484" s="362">
        <v>2024</v>
      </c>
      <c r="B484" s="133">
        <v>117421</v>
      </c>
      <c r="C484" s="132" t="s">
        <v>2239</v>
      </c>
      <c r="D484" s="132" t="s">
        <v>2240</v>
      </c>
      <c r="E484" s="132" t="s">
        <v>2241</v>
      </c>
      <c r="F484" s="132" t="s">
        <v>2242</v>
      </c>
      <c r="G484" s="132" t="s">
        <v>3976</v>
      </c>
      <c r="H484" s="132"/>
      <c r="I484" s="132"/>
      <c r="J484" s="132"/>
      <c r="K484" s="132"/>
      <c r="L484" s="132"/>
      <c r="M484" s="132"/>
      <c r="N484" s="132"/>
      <c r="O484" s="132"/>
      <c r="P484" s="132"/>
      <c r="Q484" s="132"/>
      <c r="R484" s="132"/>
      <c r="S484" s="132"/>
      <c r="T484" s="132"/>
      <c r="V484" s="132"/>
      <c r="W484" s="132"/>
      <c r="X484" s="132"/>
      <c r="Y484" s="132"/>
      <c r="Z484" s="132"/>
      <c r="AA484" s="132"/>
      <c r="AB484" s="132"/>
      <c r="AC484" s="132"/>
      <c r="AD484" s="132"/>
      <c r="AE484" s="132"/>
      <c r="AF484" s="132"/>
      <c r="AG484" s="132"/>
      <c r="AH484" s="132"/>
      <c r="AI484" s="132"/>
      <c r="AJ484" s="132"/>
      <c r="AK484" s="132"/>
      <c r="AL484" s="132"/>
      <c r="AM484" s="132"/>
    </row>
    <row r="485" spans="1:39" ht="14.25" hidden="1" customHeight="1">
      <c r="A485" s="362">
        <v>2024</v>
      </c>
      <c r="B485" s="133">
        <v>117422</v>
      </c>
      <c r="C485" s="132" t="s">
        <v>2877</v>
      </c>
      <c r="D485" s="132" t="s">
        <v>2878</v>
      </c>
      <c r="E485" s="132" t="s">
        <v>2879</v>
      </c>
      <c r="F485" s="132" t="s">
        <v>2880</v>
      </c>
      <c r="G485" s="132" t="s">
        <v>2881</v>
      </c>
      <c r="H485" s="132" t="s">
        <v>2882</v>
      </c>
      <c r="I485" s="132" t="s">
        <v>2883</v>
      </c>
      <c r="J485" s="132" t="s">
        <v>2884</v>
      </c>
      <c r="K485" s="132" t="s">
        <v>2885</v>
      </c>
      <c r="L485" s="132" t="s">
        <v>2886</v>
      </c>
      <c r="M485" s="132" t="s">
        <v>1367</v>
      </c>
      <c r="N485" s="132"/>
      <c r="O485" s="132"/>
      <c r="P485" s="132"/>
      <c r="Q485" s="132"/>
      <c r="R485" s="132"/>
      <c r="S485" s="132"/>
      <c r="T485" s="132"/>
      <c r="V485" s="132"/>
      <c r="W485" s="132"/>
      <c r="X485" s="132"/>
      <c r="Y485" s="132"/>
      <c r="Z485" s="132"/>
      <c r="AA485" s="132"/>
      <c r="AB485" s="132"/>
      <c r="AC485" s="132"/>
      <c r="AD485" s="132"/>
      <c r="AE485" s="132"/>
      <c r="AF485" s="132"/>
      <c r="AG485" s="132"/>
      <c r="AH485" s="132"/>
      <c r="AI485" s="132"/>
      <c r="AJ485" s="132"/>
      <c r="AK485" s="132"/>
      <c r="AL485" s="132"/>
      <c r="AM485" s="132"/>
    </row>
    <row r="486" spans="1:39" ht="14.25" hidden="1" customHeight="1">
      <c r="A486" s="362">
        <v>2024</v>
      </c>
      <c r="B486" s="133">
        <v>117488</v>
      </c>
      <c r="C486" s="132" t="s">
        <v>3609</v>
      </c>
      <c r="D486" s="132" t="s">
        <v>3610</v>
      </c>
      <c r="E486" s="132" t="s">
        <v>3611</v>
      </c>
      <c r="F486" s="132" t="s">
        <v>3612</v>
      </c>
      <c r="G486" s="132" t="s">
        <v>3613</v>
      </c>
      <c r="H486" s="132" t="s">
        <v>3614</v>
      </c>
      <c r="I486" s="132" t="s">
        <v>3615</v>
      </c>
      <c r="J486" s="132" t="s">
        <v>3616</v>
      </c>
      <c r="K486" s="132" t="s">
        <v>3617</v>
      </c>
      <c r="L486" s="132" t="s">
        <v>1549</v>
      </c>
      <c r="M486" s="132"/>
      <c r="N486" s="132"/>
      <c r="O486" s="132"/>
      <c r="P486" s="132"/>
      <c r="Q486" s="132"/>
      <c r="R486" s="132"/>
      <c r="S486" s="132"/>
      <c r="T486" s="132"/>
      <c r="V486" s="132"/>
      <c r="W486" s="132"/>
      <c r="X486" s="132"/>
      <c r="Y486" s="132"/>
      <c r="Z486" s="132"/>
      <c r="AA486" s="132"/>
      <c r="AB486" s="132"/>
      <c r="AC486" s="132"/>
      <c r="AD486" s="132"/>
      <c r="AE486" s="132"/>
      <c r="AF486" s="132"/>
      <c r="AG486" s="132"/>
      <c r="AH486" s="132"/>
      <c r="AI486" s="132"/>
      <c r="AJ486" s="132"/>
      <c r="AK486" s="132"/>
      <c r="AL486" s="132"/>
      <c r="AM486" s="132"/>
    </row>
    <row r="487" spans="1:39" ht="14.25" hidden="1" customHeight="1">
      <c r="A487" s="362">
        <v>2024</v>
      </c>
      <c r="B487" s="133">
        <v>117491</v>
      </c>
      <c r="C487" s="132" t="s">
        <v>1214</v>
      </c>
      <c r="D487" s="132" t="s">
        <v>1215</v>
      </c>
      <c r="E487" s="132" t="s">
        <v>1216</v>
      </c>
      <c r="F487" s="132" t="s">
        <v>3977</v>
      </c>
      <c r="G487" s="132" t="s">
        <v>1218</v>
      </c>
      <c r="H487" s="132" t="s">
        <v>1219</v>
      </c>
      <c r="I487" s="132" t="s">
        <v>3978</v>
      </c>
      <c r="J487" s="132" t="s">
        <v>1305</v>
      </c>
      <c r="K487" s="132"/>
      <c r="L487" s="132"/>
      <c r="M487" s="132"/>
      <c r="N487" s="132"/>
      <c r="O487" s="132"/>
      <c r="P487" s="132"/>
      <c r="Q487" s="132"/>
      <c r="R487" s="132"/>
      <c r="S487" s="132"/>
      <c r="T487" s="132"/>
      <c r="V487" s="132"/>
      <c r="W487" s="132"/>
      <c r="X487" s="132"/>
      <c r="Y487" s="132"/>
      <c r="Z487" s="132"/>
      <c r="AA487" s="132"/>
      <c r="AB487" s="132"/>
      <c r="AC487" s="132"/>
      <c r="AD487" s="132"/>
      <c r="AE487" s="132"/>
      <c r="AF487" s="132"/>
      <c r="AG487" s="132"/>
      <c r="AH487" s="132"/>
      <c r="AI487" s="132"/>
      <c r="AJ487" s="132"/>
      <c r="AK487" s="132"/>
      <c r="AL487" s="132"/>
      <c r="AM487" s="132"/>
    </row>
    <row r="488" spans="1:39" ht="14.25" hidden="1" customHeight="1">
      <c r="A488" s="362">
        <v>2024</v>
      </c>
      <c r="B488" s="133">
        <v>117525</v>
      </c>
      <c r="C488" s="132" t="s">
        <v>2696</v>
      </c>
      <c r="D488" s="132" t="s">
        <v>2697</v>
      </c>
      <c r="E488" s="132" t="s">
        <v>2698</v>
      </c>
      <c r="F488" s="132" t="s">
        <v>2699</v>
      </c>
      <c r="G488" s="132" t="s">
        <v>2700</v>
      </c>
      <c r="H488" s="132" t="s">
        <v>2701</v>
      </c>
      <c r="I488" s="132" t="s">
        <v>1891</v>
      </c>
      <c r="J488" s="132"/>
      <c r="K488" s="132"/>
      <c r="L488" s="132"/>
      <c r="M488" s="132"/>
      <c r="N488" s="132"/>
      <c r="O488" s="132"/>
      <c r="P488" s="132"/>
      <c r="Q488" s="132"/>
      <c r="R488" s="132"/>
      <c r="S488" s="132"/>
      <c r="T488" s="132"/>
      <c r="V488" s="132"/>
      <c r="W488" s="132"/>
      <c r="X488" s="132"/>
      <c r="Y488" s="132"/>
      <c r="Z488" s="132"/>
      <c r="AA488" s="132"/>
      <c r="AB488" s="132"/>
      <c r="AC488" s="132"/>
      <c r="AD488" s="132"/>
      <c r="AE488" s="132"/>
      <c r="AF488" s="132"/>
      <c r="AG488" s="132"/>
      <c r="AH488" s="132"/>
      <c r="AI488" s="132"/>
      <c r="AJ488" s="132"/>
      <c r="AK488" s="132"/>
      <c r="AL488" s="132"/>
      <c r="AM488" s="132"/>
    </row>
    <row r="489" spans="1:39" ht="14.25" hidden="1" customHeight="1">
      <c r="A489" s="362">
        <v>2024</v>
      </c>
      <c r="B489" s="133">
        <v>117723</v>
      </c>
      <c r="C489" s="132" t="s">
        <v>2474</v>
      </c>
      <c r="D489" s="132" t="s">
        <v>2475</v>
      </c>
      <c r="E489" s="132" t="s">
        <v>2476</v>
      </c>
      <c r="F489" s="132" t="s">
        <v>2477</v>
      </c>
      <c r="G489" s="132" t="s">
        <v>2478</v>
      </c>
      <c r="H489" s="132" t="s">
        <v>2479</v>
      </c>
      <c r="I489" s="132" t="s">
        <v>2480</v>
      </c>
      <c r="J489" s="132" t="s">
        <v>2481</v>
      </c>
      <c r="K489" s="132" t="s">
        <v>2482</v>
      </c>
      <c r="L489" s="132" t="s">
        <v>2483</v>
      </c>
      <c r="M489" s="132"/>
      <c r="N489" s="132"/>
      <c r="O489" s="132"/>
      <c r="P489" s="132"/>
      <c r="Q489" s="132"/>
      <c r="R489" s="132"/>
      <c r="S489" s="132"/>
      <c r="T489" s="132"/>
      <c r="V489" s="132"/>
      <c r="W489" s="132"/>
      <c r="X489" s="132"/>
      <c r="Y489" s="132"/>
      <c r="Z489" s="132"/>
      <c r="AA489" s="132"/>
      <c r="AB489" s="132"/>
      <c r="AC489" s="132"/>
      <c r="AD489" s="132"/>
      <c r="AE489" s="132"/>
      <c r="AF489" s="132"/>
      <c r="AG489" s="132"/>
      <c r="AH489" s="132"/>
      <c r="AI489" s="132"/>
      <c r="AJ489" s="132"/>
      <c r="AK489" s="132"/>
      <c r="AL489" s="132"/>
      <c r="AM489" s="132"/>
    </row>
    <row r="490" spans="1:39" ht="14.25" hidden="1" customHeight="1">
      <c r="A490" s="362">
        <v>2024</v>
      </c>
      <c r="B490" s="133">
        <v>119285</v>
      </c>
      <c r="C490" s="132" t="s">
        <v>2366</v>
      </c>
      <c r="D490" s="132" t="s">
        <v>2367</v>
      </c>
      <c r="E490" s="132" t="s">
        <v>2368</v>
      </c>
      <c r="F490" s="132" t="s">
        <v>2369</v>
      </c>
      <c r="G490" s="132" t="s">
        <v>2370</v>
      </c>
      <c r="H490" s="132" t="s">
        <v>2371</v>
      </c>
      <c r="I490" s="132" t="s">
        <v>2372</v>
      </c>
      <c r="J490" s="132" t="s">
        <v>2373</v>
      </c>
      <c r="K490" s="132" t="s">
        <v>2374</v>
      </c>
      <c r="L490" s="132" t="s">
        <v>2375</v>
      </c>
      <c r="M490" s="132" t="s">
        <v>2376</v>
      </c>
      <c r="N490" s="132" t="s">
        <v>1615</v>
      </c>
      <c r="O490" s="132"/>
      <c r="P490" s="132"/>
      <c r="Q490" s="132"/>
      <c r="R490" s="132"/>
      <c r="S490" s="132"/>
      <c r="T490" s="132"/>
      <c r="V490" s="132"/>
      <c r="W490" s="132"/>
      <c r="X490" s="132"/>
      <c r="Y490" s="132"/>
      <c r="Z490" s="132"/>
      <c r="AA490" s="132"/>
      <c r="AB490" s="132"/>
      <c r="AC490" s="132"/>
      <c r="AD490" s="132"/>
      <c r="AE490" s="132"/>
      <c r="AF490" s="132"/>
      <c r="AG490" s="132"/>
      <c r="AH490" s="132"/>
      <c r="AI490" s="132"/>
      <c r="AJ490" s="132"/>
      <c r="AK490" s="132"/>
      <c r="AL490" s="132"/>
      <c r="AM490" s="132"/>
    </row>
    <row r="491" spans="1:39" ht="14.25" hidden="1" customHeight="1">
      <c r="A491" s="362">
        <v>2024</v>
      </c>
      <c r="B491" s="133">
        <v>119417</v>
      </c>
      <c r="C491" s="132" t="s">
        <v>3149</v>
      </c>
      <c r="D491" s="132" t="s">
        <v>3979</v>
      </c>
      <c r="E491" s="132" t="s">
        <v>3980</v>
      </c>
      <c r="F491" s="132" t="s">
        <v>3981</v>
      </c>
      <c r="G491" s="132" t="s">
        <v>3982</v>
      </c>
      <c r="H491" s="132" t="s">
        <v>3983</v>
      </c>
      <c r="I491" s="132" t="s">
        <v>3984</v>
      </c>
      <c r="J491" s="132" t="s">
        <v>3985</v>
      </c>
      <c r="K491" s="132" t="s">
        <v>3986</v>
      </c>
      <c r="L491" s="132" t="s">
        <v>3987</v>
      </c>
      <c r="M491" s="132"/>
      <c r="N491" s="132"/>
      <c r="O491" s="132"/>
      <c r="P491" s="132"/>
      <c r="Q491" s="132"/>
      <c r="R491" s="132"/>
      <c r="S491" s="132"/>
      <c r="T491" s="132"/>
      <c r="V491" s="132"/>
      <c r="W491" s="132"/>
      <c r="X491" s="132"/>
      <c r="Y491" s="132"/>
      <c r="Z491" s="132"/>
      <c r="AA491" s="132"/>
      <c r="AB491" s="132"/>
      <c r="AC491" s="132"/>
      <c r="AD491" s="132"/>
      <c r="AE491" s="132"/>
      <c r="AF491" s="132"/>
      <c r="AG491" s="132"/>
      <c r="AH491" s="132"/>
      <c r="AI491" s="132"/>
      <c r="AJ491" s="132"/>
      <c r="AK491" s="132"/>
      <c r="AL491" s="132"/>
      <c r="AM491" s="132"/>
    </row>
    <row r="492" spans="1:39" ht="14.25" hidden="1" customHeight="1">
      <c r="A492" s="362">
        <v>2024</v>
      </c>
      <c r="B492" s="133">
        <v>119421</v>
      </c>
      <c r="C492" s="132" t="s">
        <v>3988</v>
      </c>
      <c r="D492" s="132" t="s">
        <v>2520</v>
      </c>
      <c r="E492" s="132" t="s">
        <v>2521</v>
      </c>
      <c r="F492" s="132" t="s">
        <v>2522</v>
      </c>
      <c r="G492" s="132" t="s">
        <v>2523</v>
      </c>
      <c r="H492" s="132" t="s">
        <v>2524</v>
      </c>
      <c r="I492" s="132" t="s">
        <v>2525</v>
      </c>
      <c r="J492" s="132" t="s">
        <v>2526</v>
      </c>
      <c r="K492" s="132" t="s">
        <v>2527</v>
      </c>
      <c r="L492" s="132" t="s">
        <v>2528</v>
      </c>
      <c r="M492" s="132" t="s">
        <v>2529</v>
      </c>
      <c r="N492" s="132" t="s">
        <v>1797</v>
      </c>
      <c r="O492" s="132"/>
      <c r="P492" s="132"/>
      <c r="Q492" s="132"/>
      <c r="R492" s="132"/>
      <c r="S492" s="132"/>
      <c r="T492" s="132"/>
      <c r="V492" s="132"/>
      <c r="W492" s="132"/>
      <c r="X492" s="132"/>
      <c r="Y492" s="132"/>
      <c r="Z492" s="132"/>
      <c r="AA492" s="132"/>
      <c r="AB492" s="132"/>
      <c r="AC492" s="132"/>
      <c r="AD492" s="132"/>
      <c r="AE492" s="132"/>
      <c r="AF492" s="132"/>
      <c r="AG492" s="132"/>
      <c r="AH492" s="132"/>
      <c r="AI492" s="132"/>
      <c r="AJ492" s="132"/>
      <c r="AK492" s="132"/>
      <c r="AL492" s="132"/>
      <c r="AM492" s="132"/>
    </row>
    <row r="493" spans="1:39" ht="14.25" hidden="1" customHeight="1">
      <c r="A493" s="362">
        <v>2024</v>
      </c>
      <c r="B493" s="133">
        <v>119425</v>
      </c>
      <c r="C493" s="132" t="s">
        <v>3149</v>
      </c>
      <c r="D493" s="132" t="s">
        <v>2793</v>
      </c>
      <c r="E493" s="132" t="s">
        <v>2521</v>
      </c>
      <c r="F493" s="132" t="s">
        <v>3989</v>
      </c>
      <c r="G493" s="132" t="s">
        <v>3150</v>
      </c>
      <c r="H493" s="132" t="s">
        <v>3151</v>
      </c>
      <c r="I493" s="132" t="s">
        <v>3152</v>
      </c>
      <c r="J493" s="132" t="s">
        <v>3153</v>
      </c>
      <c r="K493" s="132" t="s">
        <v>2527</v>
      </c>
      <c r="L493" s="132" t="s">
        <v>2800</v>
      </c>
      <c r="M493" s="132" t="s">
        <v>2801</v>
      </c>
      <c r="N493" s="132" t="s">
        <v>1797</v>
      </c>
      <c r="O493" s="132"/>
      <c r="P493" s="132"/>
      <c r="Q493" s="132"/>
      <c r="R493" s="132"/>
      <c r="S493" s="132"/>
      <c r="T493" s="132"/>
      <c r="V493" s="132"/>
      <c r="W493" s="132"/>
      <c r="X493" s="132"/>
      <c r="Y493" s="132"/>
      <c r="Z493" s="132"/>
      <c r="AA493" s="132"/>
      <c r="AB493" s="132"/>
      <c r="AC493" s="132"/>
      <c r="AD493" s="132"/>
      <c r="AE493" s="132"/>
      <c r="AF493" s="132"/>
      <c r="AG493" s="132"/>
      <c r="AH493" s="132"/>
      <c r="AI493" s="132"/>
      <c r="AJ493" s="132"/>
      <c r="AK493" s="132"/>
      <c r="AL493" s="132"/>
      <c r="AM493" s="132"/>
    </row>
    <row r="494" spans="1:39" ht="14.25" hidden="1" customHeight="1">
      <c r="A494" s="362">
        <v>2024</v>
      </c>
      <c r="B494" s="133">
        <v>119653</v>
      </c>
      <c r="C494" s="132" t="s">
        <v>2211</v>
      </c>
      <c r="D494" s="132" t="s">
        <v>3990</v>
      </c>
      <c r="E494" s="132" t="s">
        <v>3991</v>
      </c>
      <c r="F494" s="132" t="s">
        <v>2567</v>
      </c>
      <c r="G494" s="132" t="s">
        <v>3992</v>
      </c>
      <c r="H494" s="132" t="s">
        <v>3993</v>
      </c>
      <c r="I494" s="132" t="s">
        <v>3994</v>
      </c>
      <c r="J494" s="132"/>
      <c r="K494" s="132"/>
      <c r="L494" s="132"/>
      <c r="M494" s="132"/>
      <c r="N494" s="132"/>
      <c r="O494" s="132"/>
      <c r="P494" s="132"/>
      <c r="Q494" s="132"/>
      <c r="R494" s="132"/>
      <c r="S494" s="132"/>
      <c r="T494" s="132"/>
      <c r="V494" s="132"/>
      <c r="W494" s="132"/>
      <c r="X494" s="132"/>
      <c r="Y494" s="132"/>
      <c r="Z494" s="132"/>
      <c r="AA494" s="132"/>
      <c r="AB494" s="132"/>
      <c r="AC494" s="132"/>
      <c r="AD494" s="132"/>
      <c r="AE494" s="132"/>
      <c r="AF494" s="132"/>
      <c r="AG494" s="132"/>
      <c r="AH494" s="132"/>
      <c r="AI494" s="132"/>
      <c r="AJ494" s="132"/>
      <c r="AK494" s="132"/>
      <c r="AL494" s="132"/>
      <c r="AM494" s="132"/>
    </row>
    <row r="495" spans="1:39" ht="14.25" hidden="1" customHeight="1">
      <c r="A495" s="362">
        <v>2024</v>
      </c>
      <c r="B495" s="133">
        <v>119703</v>
      </c>
      <c r="C495" s="132" t="s">
        <v>3922</v>
      </c>
      <c r="D495" s="132" t="s">
        <v>3923</v>
      </c>
      <c r="E495" s="132" t="s">
        <v>3924</v>
      </c>
      <c r="F495" s="132" t="s">
        <v>3925</v>
      </c>
      <c r="G495" s="132" t="s">
        <v>3926</v>
      </c>
      <c r="H495" s="132" t="s">
        <v>3927</v>
      </c>
      <c r="I495" s="132" t="s">
        <v>3928</v>
      </c>
      <c r="J495" s="132" t="s">
        <v>3929</v>
      </c>
      <c r="K495" s="132"/>
      <c r="L495" s="132"/>
      <c r="M495" s="132"/>
      <c r="N495" s="132"/>
      <c r="O495" s="132"/>
      <c r="P495" s="132"/>
      <c r="Q495" s="132"/>
      <c r="R495" s="132"/>
      <c r="S495" s="132"/>
      <c r="T495" s="132"/>
      <c r="V495" s="132"/>
      <c r="W495" s="132"/>
      <c r="X495" s="132"/>
      <c r="Y495" s="132"/>
      <c r="Z495" s="132"/>
      <c r="AA495" s="132"/>
      <c r="AB495" s="132"/>
      <c r="AC495" s="132"/>
      <c r="AD495" s="132"/>
      <c r="AE495" s="132"/>
      <c r="AF495" s="132"/>
      <c r="AG495" s="132"/>
      <c r="AH495" s="132"/>
      <c r="AI495" s="132"/>
      <c r="AJ495" s="132"/>
      <c r="AK495" s="132"/>
      <c r="AL495" s="132"/>
      <c r="AM495" s="132"/>
    </row>
    <row r="496" spans="1:39" ht="14.25" hidden="1" customHeight="1">
      <c r="A496" s="362">
        <v>2024</v>
      </c>
      <c r="B496" s="133">
        <v>120253</v>
      </c>
      <c r="C496" s="132" t="s">
        <v>3995</v>
      </c>
      <c r="D496" s="132" t="s">
        <v>3996</v>
      </c>
      <c r="E496" s="132" t="s">
        <v>3997</v>
      </c>
      <c r="F496" s="132" t="s">
        <v>3998</v>
      </c>
      <c r="G496" s="132" t="s">
        <v>3999</v>
      </c>
      <c r="H496" s="132" t="s">
        <v>4000</v>
      </c>
      <c r="I496" s="132" t="s">
        <v>4001</v>
      </c>
      <c r="J496" s="132" t="s">
        <v>4002</v>
      </c>
      <c r="K496" s="132" t="s">
        <v>2456</v>
      </c>
      <c r="L496" s="132" t="s">
        <v>4003</v>
      </c>
      <c r="M496" s="132"/>
      <c r="N496" s="132"/>
      <c r="O496" s="132"/>
      <c r="P496" s="132"/>
      <c r="Q496" s="132"/>
      <c r="R496" s="132"/>
      <c r="S496" s="132"/>
      <c r="T496" s="132"/>
      <c r="V496" s="132"/>
      <c r="W496" s="132"/>
      <c r="X496" s="132"/>
      <c r="Y496" s="132"/>
      <c r="Z496" s="132"/>
      <c r="AA496" s="132"/>
      <c r="AB496" s="132"/>
      <c r="AC496" s="132"/>
      <c r="AD496" s="132"/>
      <c r="AE496" s="132"/>
      <c r="AF496" s="132"/>
      <c r="AG496" s="132"/>
      <c r="AH496" s="132"/>
      <c r="AI496" s="132"/>
      <c r="AJ496" s="132"/>
      <c r="AK496" s="132"/>
      <c r="AL496" s="132"/>
      <c r="AM496" s="132"/>
    </row>
    <row r="497" spans="1:39" ht="14.25" hidden="1" customHeight="1">
      <c r="A497" s="362">
        <v>2024</v>
      </c>
      <c r="B497" s="133">
        <v>114613</v>
      </c>
      <c r="C497" s="132" t="s">
        <v>4004</v>
      </c>
      <c r="D497" s="132" t="s">
        <v>4005</v>
      </c>
      <c r="E497" s="132" t="s">
        <v>4006</v>
      </c>
      <c r="F497" s="132" t="s">
        <v>4007</v>
      </c>
      <c r="G497" s="132" t="s">
        <v>4008</v>
      </c>
      <c r="H497" s="132" t="s">
        <v>4009</v>
      </c>
      <c r="I497" s="132" t="s">
        <v>4010</v>
      </c>
      <c r="J497" s="132" t="s">
        <v>4011</v>
      </c>
      <c r="K497" s="132" t="s">
        <v>4012</v>
      </c>
      <c r="L497" s="132" t="s">
        <v>4013</v>
      </c>
      <c r="M497" s="132"/>
      <c r="N497" s="132"/>
      <c r="O497" s="132"/>
      <c r="P497" s="132"/>
      <c r="Q497" s="132"/>
      <c r="R497" s="132"/>
      <c r="S497" s="132"/>
      <c r="T497" s="132"/>
      <c r="V497" s="132"/>
      <c r="W497" s="132"/>
      <c r="X497" s="132"/>
      <c r="Y497" s="132"/>
      <c r="Z497" s="132"/>
      <c r="AA497" s="132"/>
      <c r="AB497" s="132"/>
      <c r="AC497" s="132"/>
      <c r="AD497" s="132"/>
      <c r="AE497" s="132"/>
      <c r="AF497" s="132"/>
      <c r="AG497" s="132"/>
      <c r="AH497" s="132"/>
      <c r="AI497" s="132"/>
      <c r="AJ497" s="132"/>
      <c r="AK497" s="132"/>
      <c r="AL497" s="132"/>
      <c r="AM497" s="132"/>
    </row>
    <row r="498" spans="1:39" ht="14.25" hidden="1" customHeight="1">
      <c r="A498" s="362">
        <v>2024</v>
      </c>
      <c r="B498" s="133">
        <v>114618</v>
      </c>
      <c r="C498" s="132" t="s">
        <v>4014</v>
      </c>
      <c r="D498" s="132" t="s">
        <v>4015</v>
      </c>
      <c r="E498" s="132" t="s">
        <v>4016</v>
      </c>
      <c r="F498" s="132" t="s">
        <v>4017</v>
      </c>
      <c r="G498" s="132" t="s">
        <v>4018</v>
      </c>
      <c r="H498" s="132" t="s">
        <v>4019</v>
      </c>
      <c r="I498" s="132" t="s">
        <v>4020</v>
      </c>
      <c r="J498" s="132" t="s">
        <v>4021</v>
      </c>
      <c r="K498" s="132" t="s">
        <v>4022</v>
      </c>
      <c r="L498" s="132" t="s">
        <v>4023</v>
      </c>
      <c r="M498" s="132"/>
      <c r="N498" s="132"/>
      <c r="O498" s="132"/>
      <c r="P498" s="132"/>
      <c r="Q498" s="132"/>
      <c r="R498" s="132"/>
      <c r="S498" s="132"/>
      <c r="T498" s="132"/>
      <c r="V498" s="132"/>
      <c r="W498" s="132"/>
      <c r="X498" s="132"/>
      <c r="Y498" s="132"/>
      <c r="Z498" s="132"/>
      <c r="AA498" s="132"/>
      <c r="AB498" s="132"/>
      <c r="AC498" s="132"/>
      <c r="AD498" s="132"/>
      <c r="AE498" s="132"/>
      <c r="AF498" s="132"/>
      <c r="AG498" s="132"/>
      <c r="AH498" s="132"/>
      <c r="AI498" s="132"/>
      <c r="AJ498" s="132"/>
      <c r="AK498" s="132"/>
      <c r="AL498" s="132"/>
      <c r="AM498" s="132"/>
    </row>
    <row r="499" spans="1:39" ht="14.25" hidden="1" customHeight="1">
      <c r="A499" s="362">
        <v>2024</v>
      </c>
      <c r="B499" s="133">
        <v>114656</v>
      </c>
      <c r="C499" s="132" t="s">
        <v>4024</v>
      </c>
      <c r="D499" s="132" t="s">
        <v>4025</v>
      </c>
      <c r="E499" s="132" t="s">
        <v>4026</v>
      </c>
      <c r="F499" s="132" t="s">
        <v>4027</v>
      </c>
      <c r="G499" s="132" t="s">
        <v>4028</v>
      </c>
      <c r="H499" s="132" t="s">
        <v>4029</v>
      </c>
      <c r="I499" s="132"/>
      <c r="J499" s="132"/>
      <c r="K499" s="132"/>
      <c r="L499" s="132"/>
      <c r="M499" s="132"/>
      <c r="N499" s="132"/>
      <c r="O499" s="132"/>
      <c r="P499" s="132"/>
      <c r="Q499" s="132"/>
      <c r="R499" s="132"/>
      <c r="S499" s="132"/>
      <c r="T499" s="132"/>
      <c r="V499" s="132"/>
      <c r="W499" s="132"/>
      <c r="X499" s="132"/>
      <c r="Y499" s="132"/>
      <c r="Z499" s="132"/>
      <c r="AA499" s="132"/>
      <c r="AB499" s="132"/>
      <c r="AC499" s="132"/>
      <c r="AD499" s="132"/>
      <c r="AE499" s="132"/>
      <c r="AF499" s="132"/>
      <c r="AG499" s="132"/>
      <c r="AH499" s="132"/>
      <c r="AI499" s="132"/>
      <c r="AJ499" s="132"/>
      <c r="AK499" s="132"/>
      <c r="AL499" s="132"/>
      <c r="AM499" s="132"/>
    </row>
    <row r="500" spans="1:39" ht="14.25" hidden="1" customHeight="1">
      <c r="A500" s="362">
        <v>2024</v>
      </c>
      <c r="B500" s="133">
        <v>114824</v>
      </c>
      <c r="C500" s="132" t="s">
        <v>4030</v>
      </c>
      <c r="D500" s="132" t="s">
        <v>4031</v>
      </c>
      <c r="E500" s="132" t="s">
        <v>4032</v>
      </c>
      <c r="F500" s="132" t="s">
        <v>4033</v>
      </c>
      <c r="G500" s="132" t="s">
        <v>4028</v>
      </c>
      <c r="H500" s="132" t="s">
        <v>4034</v>
      </c>
      <c r="I500" s="132" t="s">
        <v>4035</v>
      </c>
      <c r="J500" s="132" t="s">
        <v>4036</v>
      </c>
      <c r="K500" s="132"/>
      <c r="L500" s="132"/>
      <c r="M500" s="132"/>
      <c r="N500" s="132"/>
      <c r="O500" s="132"/>
      <c r="P500" s="132"/>
      <c r="Q500" s="132"/>
      <c r="R500" s="132"/>
      <c r="S500" s="132"/>
      <c r="T500" s="132"/>
      <c r="V500" s="132"/>
      <c r="W500" s="132"/>
      <c r="X500" s="132"/>
      <c r="Y500" s="132"/>
      <c r="Z500" s="132"/>
      <c r="AA500" s="132"/>
      <c r="AB500" s="132"/>
      <c r="AC500" s="132"/>
      <c r="AD500" s="132"/>
      <c r="AE500" s="132"/>
      <c r="AF500" s="132"/>
      <c r="AG500" s="132"/>
      <c r="AH500" s="132"/>
      <c r="AI500" s="132"/>
      <c r="AJ500" s="132"/>
      <c r="AK500" s="132"/>
      <c r="AL500" s="132"/>
      <c r="AM500" s="132"/>
    </row>
    <row r="501" spans="1:39" ht="14.25" hidden="1" customHeight="1">
      <c r="A501" s="362">
        <v>2024</v>
      </c>
      <c r="B501" s="133">
        <v>115116</v>
      </c>
      <c r="C501" s="132" t="s">
        <v>4037</v>
      </c>
      <c r="D501" s="132" t="s">
        <v>4038</v>
      </c>
      <c r="E501" s="132" t="s">
        <v>4039</v>
      </c>
      <c r="F501" s="132" t="s">
        <v>4040</v>
      </c>
      <c r="G501" s="132" t="s">
        <v>4041</v>
      </c>
      <c r="H501" s="132" t="s">
        <v>4042</v>
      </c>
      <c r="I501" s="132" t="s">
        <v>4043</v>
      </c>
      <c r="J501" s="132" t="s">
        <v>4044</v>
      </c>
      <c r="K501" s="132" t="s">
        <v>4045</v>
      </c>
      <c r="L501" s="132"/>
      <c r="M501" s="132"/>
      <c r="N501" s="132"/>
      <c r="O501" s="132"/>
      <c r="P501" s="132"/>
      <c r="Q501" s="132"/>
      <c r="R501" s="132"/>
      <c r="S501" s="132"/>
      <c r="T501" s="132"/>
      <c r="V501" s="132"/>
      <c r="W501" s="132"/>
      <c r="X501" s="132"/>
      <c r="Y501" s="132"/>
      <c r="Z501" s="132"/>
      <c r="AA501" s="132"/>
      <c r="AB501" s="132"/>
      <c r="AC501" s="132"/>
      <c r="AD501" s="132"/>
      <c r="AE501" s="132"/>
      <c r="AF501" s="132"/>
      <c r="AG501" s="132"/>
      <c r="AH501" s="132"/>
      <c r="AI501" s="132"/>
      <c r="AJ501" s="132"/>
      <c r="AK501" s="132"/>
      <c r="AL501" s="132"/>
      <c r="AM501" s="132"/>
    </row>
    <row r="502" spans="1:39" ht="14.25" hidden="1" customHeight="1">
      <c r="A502" s="362">
        <v>2024</v>
      </c>
      <c r="B502" s="133">
        <v>115237</v>
      </c>
      <c r="C502" s="132" t="s">
        <v>4046</v>
      </c>
      <c r="D502" s="132" t="s">
        <v>4047</v>
      </c>
      <c r="E502" s="132" t="s">
        <v>4048</v>
      </c>
      <c r="F502" s="132" t="s">
        <v>4049</v>
      </c>
      <c r="G502" s="132" t="s">
        <v>2511</v>
      </c>
      <c r="H502" s="132" t="s">
        <v>4050</v>
      </c>
      <c r="I502" s="132" t="s">
        <v>4051</v>
      </c>
      <c r="J502" s="132" t="s">
        <v>4052</v>
      </c>
      <c r="K502" s="132" t="s">
        <v>4053</v>
      </c>
      <c r="L502" s="132" t="s">
        <v>4054</v>
      </c>
      <c r="M502" s="132" t="s">
        <v>4055</v>
      </c>
      <c r="N502" s="132" t="s">
        <v>4056</v>
      </c>
      <c r="O502" s="132" t="s">
        <v>4057</v>
      </c>
      <c r="P502" s="132" t="s">
        <v>4058</v>
      </c>
      <c r="Q502" s="132" t="s">
        <v>4059</v>
      </c>
      <c r="R502" s="132"/>
      <c r="S502" s="132"/>
      <c r="T502" s="132"/>
      <c r="V502" s="132"/>
      <c r="W502" s="132"/>
      <c r="X502" s="132"/>
      <c r="Y502" s="132"/>
      <c r="Z502" s="132"/>
      <c r="AA502" s="132"/>
      <c r="AB502" s="132"/>
      <c r="AC502" s="132"/>
      <c r="AD502" s="132"/>
      <c r="AE502" s="132"/>
      <c r="AF502" s="132"/>
      <c r="AG502" s="132"/>
      <c r="AH502" s="132"/>
      <c r="AI502" s="132"/>
      <c r="AJ502" s="132"/>
      <c r="AK502" s="132"/>
      <c r="AL502" s="132"/>
      <c r="AM502" s="132"/>
    </row>
    <row r="503" spans="1:39" ht="14.25" hidden="1" customHeight="1">
      <c r="A503" s="362">
        <v>2024</v>
      </c>
      <c r="B503" s="133">
        <v>115949</v>
      </c>
      <c r="C503" s="132" t="s">
        <v>4060</v>
      </c>
      <c r="D503" s="132" t="s">
        <v>4061</v>
      </c>
      <c r="E503" s="132" t="s">
        <v>4062</v>
      </c>
      <c r="F503" s="132" t="s">
        <v>4063</v>
      </c>
      <c r="G503" s="132" t="s">
        <v>4064</v>
      </c>
      <c r="H503" s="132" t="s">
        <v>4065</v>
      </c>
      <c r="I503" s="132" t="s">
        <v>4066</v>
      </c>
      <c r="J503" s="132" t="s">
        <v>4067</v>
      </c>
      <c r="K503" s="132" t="s">
        <v>4068</v>
      </c>
      <c r="L503" s="132"/>
      <c r="M503" s="132"/>
      <c r="N503" s="132"/>
      <c r="O503" s="132"/>
      <c r="P503" s="132"/>
      <c r="Q503" s="132"/>
      <c r="R503" s="132"/>
      <c r="S503" s="132"/>
      <c r="T503" s="132"/>
      <c r="V503" s="132"/>
      <c r="W503" s="132"/>
      <c r="X503" s="132"/>
      <c r="Y503" s="132"/>
      <c r="Z503" s="132"/>
      <c r="AA503" s="132"/>
      <c r="AB503" s="132"/>
      <c r="AC503" s="132"/>
      <c r="AD503" s="132"/>
      <c r="AE503" s="132"/>
      <c r="AF503" s="132"/>
      <c r="AG503" s="132"/>
      <c r="AH503" s="132"/>
      <c r="AI503" s="132"/>
      <c r="AJ503" s="132"/>
      <c r="AK503" s="132"/>
      <c r="AL503" s="132"/>
      <c r="AM503" s="132"/>
    </row>
    <row r="504" spans="1:39" ht="14.25" hidden="1" customHeight="1">
      <c r="A504" s="362">
        <v>2024</v>
      </c>
      <c r="B504" s="133">
        <v>115954</v>
      </c>
      <c r="C504" s="132" t="s">
        <v>4069</v>
      </c>
      <c r="D504" s="132" t="s">
        <v>4070</v>
      </c>
      <c r="E504" s="132" t="s">
        <v>4071</v>
      </c>
      <c r="F504" s="132" t="s">
        <v>4072</v>
      </c>
      <c r="G504" s="132" t="s">
        <v>4073</v>
      </c>
      <c r="H504" s="132" t="s">
        <v>4074</v>
      </c>
      <c r="I504" s="132" t="s">
        <v>4075</v>
      </c>
      <c r="J504" s="132" t="s">
        <v>4076</v>
      </c>
      <c r="K504" s="132" t="s">
        <v>4077</v>
      </c>
      <c r="L504" s="132"/>
      <c r="M504" s="132"/>
      <c r="N504" s="132"/>
      <c r="O504" s="132"/>
      <c r="P504" s="132"/>
      <c r="Q504" s="132"/>
      <c r="R504" s="132"/>
      <c r="S504" s="132"/>
      <c r="T504" s="132"/>
      <c r="V504" s="132"/>
      <c r="W504" s="132"/>
      <c r="X504" s="132"/>
      <c r="Y504" s="132"/>
      <c r="Z504" s="132"/>
      <c r="AA504" s="132"/>
      <c r="AB504" s="132"/>
      <c r="AC504" s="132"/>
      <c r="AD504" s="132"/>
      <c r="AE504" s="132"/>
      <c r="AF504" s="132"/>
      <c r="AG504" s="132"/>
      <c r="AH504" s="132"/>
      <c r="AI504" s="132"/>
      <c r="AJ504" s="132"/>
      <c r="AK504" s="132"/>
      <c r="AL504" s="132"/>
      <c r="AM504" s="132"/>
    </row>
    <row r="505" spans="1:39" ht="14.25" hidden="1" customHeight="1">
      <c r="A505" s="362">
        <v>2024</v>
      </c>
      <c r="B505" s="133">
        <v>115974</v>
      </c>
      <c r="C505" s="132" t="s">
        <v>4078</v>
      </c>
      <c r="D505" s="132" t="s">
        <v>4079</v>
      </c>
      <c r="E505" s="132" t="s">
        <v>4080</v>
      </c>
      <c r="F505" s="132" t="s">
        <v>4081</v>
      </c>
      <c r="G505" s="132" t="s">
        <v>4082</v>
      </c>
      <c r="H505" s="132" t="s">
        <v>4083</v>
      </c>
      <c r="I505" s="132" t="s">
        <v>4084</v>
      </c>
      <c r="J505" s="132" t="s">
        <v>4085</v>
      </c>
      <c r="K505" s="132" t="s">
        <v>4086</v>
      </c>
      <c r="L505" s="132"/>
      <c r="M505" s="132"/>
      <c r="N505" s="132"/>
      <c r="O505" s="132"/>
      <c r="P505" s="132"/>
      <c r="Q505" s="132"/>
      <c r="R505" s="132"/>
      <c r="S505" s="132"/>
      <c r="T505" s="132"/>
      <c r="V505" s="132"/>
      <c r="W505" s="132"/>
      <c r="X505" s="132"/>
      <c r="Y505" s="132"/>
      <c r="Z505" s="132"/>
      <c r="AA505" s="132"/>
      <c r="AB505" s="132"/>
      <c r="AC505" s="132"/>
      <c r="AD505" s="132"/>
      <c r="AE505" s="132"/>
      <c r="AF505" s="132"/>
      <c r="AG505" s="132"/>
      <c r="AH505" s="132"/>
      <c r="AI505" s="132"/>
      <c r="AJ505" s="132"/>
      <c r="AK505" s="132"/>
      <c r="AL505" s="132"/>
      <c r="AM505" s="132"/>
    </row>
    <row r="506" spans="1:39" ht="14.25" hidden="1" customHeight="1">
      <c r="A506" s="362">
        <v>2024</v>
      </c>
      <c r="B506" s="133">
        <v>115981</v>
      </c>
      <c r="C506" s="132" t="s">
        <v>4087</v>
      </c>
      <c r="D506" s="132" t="s">
        <v>4088</v>
      </c>
      <c r="E506" s="132" t="s">
        <v>4089</v>
      </c>
      <c r="F506" s="132" t="s">
        <v>4090</v>
      </c>
      <c r="G506" s="132" t="s">
        <v>4091</v>
      </c>
      <c r="H506" s="132" t="s">
        <v>4092</v>
      </c>
      <c r="I506" s="132" t="s">
        <v>4093</v>
      </c>
      <c r="J506" s="132" t="s">
        <v>4094</v>
      </c>
      <c r="K506" s="132" t="s">
        <v>4095</v>
      </c>
      <c r="L506" s="132" t="s">
        <v>4096</v>
      </c>
      <c r="M506" s="132" t="s">
        <v>4097</v>
      </c>
      <c r="N506" s="132"/>
      <c r="O506" s="132"/>
      <c r="P506" s="132"/>
      <c r="Q506" s="132"/>
      <c r="R506" s="132"/>
      <c r="S506" s="132"/>
      <c r="T506" s="132"/>
      <c r="V506" s="132"/>
      <c r="W506" s="132"/>
      <c r="X506" s="132"/>
      <c r="Y506" s="132"/>
      <c r="Z506" s="132"/>
      <c r="AA506" s="132"/>
      <c r="AB506" s="132"/>
      <c r="AC506" s="132"/>
      <c r="AD506" s="132"/>
      <c r="AE506" s="132"/>
      <c r="AF506" s="132"/>
      <c r="AG506" s="132"/>
      <c r="AH506" s="132"/>
      <c r="AI506" s="132"/>
      <c r="AJ506" s="132"/>
      <c r="AK506" s="132"/>
      <c r="AL506" s="132"/>
      <c r="AM506" s="132"/>
    </row>
    <row r="507" spans="1:39" ht="14.25" hidden="1" customHeight="1">
      <c r="A507" s="362">
        <v>2024</v>
      </c>
      <c r="B507" s="133">
        <v>115984</v>
      </c>
      <c r="C507" s="132" t="s">
        <v>4098</v>
      </c>
      <c r="D507" s="132" t="s">
        <v>4099</v>
      </c>
      <c r="E507" s="132" t="s">
        <v>4100</v>
      </c>
      <c r="F507" s="132" t="s">
        <v>4101</v>
      </c>
      <c r="G507" s="132" t="s">
        <v>4102</v>
      </c>
      <c r="H507" s="132" t="s">
        <v>4103</v>
      </c>
      <c r="I507" s="132" t="s">
        <v>4104</v>
      </c>
      <c r="J507" s="132" t="s">
        <v>4105</v>
      </c>
      <c r="K507" s="132" t="s">
        <v>4106</v>
      </c>
      <c r="L507" s="132" t="s">
        <v>4107</v>
      </c>
      <c r="M507" s="132" t="s">
        <v>4108</v>
      </c>
      <c r="N507" s="132"/>
      <c r="O507" s="132"/>
      <c r="P507" s="132"/>
      <c r="Q507" s="132"/>
      <c r="R507" s="132"/>
      <c r="S507" s="132"/>
      <c r="T507" s="132"/>
      <c r="V507" s="132"/>
      <c r="W507" s="132"/>
      <c r="X507" s="132"/>
      <c r="Y507" s="132"/>
      <c r="Z507" s="132"/>
      <c r="AA507" s="132"/>
      <c r="AB507" s="132"/>
      <c r="AC507" s="132"/>
      <c r="AD507" s="132"/>
      <c r="AE507" s="132"/>
      <c r="AF507" s="132"/>
      <c r="AG507" s="132"/>
      <c r="AH507" s="132"/>
      <c r="AI507" s="132"/>
      <c r="AJ507" s="132"/>
      <c r="AK507" s="132"/>
      <c r="AL507" s="132"/>
      <c r="AM507" s="132"/>
    </row>
    <row r="508" spans="1:39" ht="14.25" hidden="1" customHeight="1">
      <c r="A508" s="362">
        <v>2024</v>
      </c>
      <c r="B508" s="133">
        <v>116374</v>
      </c>
      <c r="C508" s="132" t="s">
        <v>4109</v>
      </c>
      <c r="D508" s="132" t="s">
        <v>4110</v>
      </c>
      <c r="E508" s="132" t="s">
        <v>4111</v>
      </c>
      <c r="F508" s="132" t="s">
        <v>4112</v>
      </c>
      <c r="G508" s="132" t="s">
        <v>4113</v>
      </c>
      <c r="H508" s="132" t="s">
        <v>4114</v>
      </c>
      <c r="I508" s="132" t="s">
        <v>4115</v>
      </c>
      <c r="J508" s="132" t="s">
        <v>4116</v>
      </c>
      <c r="K508" s="132" t="s">
        <v>4117</v>
      </c>
      <c r="L508" s="132" t="s">
        <v>4118</v>
      </c>
      <c r="M508" s="132" t="s">
        <v>4119</v>
      </c>
      <c r="N508" s="132"/>
      <c r="O508" s="132"/>
      <c r="P508" s="132"/>
      <c r="Q508" s="132"/>
      <c r="R508" s="132"/>
      <c r="S508" s="132"/>
      <c r="T508" s="132"/>
      <c r="V508" s="132"/>
      <c r="W508" s="132"/>
      <c r="X508" s="132"/>
      <c r="Y508" s="132"/>
      <c r="Z508" s="132"/>
      <c r="AA508" s="132"/>
      <c r="AB508" s="132"/>
      <c r="AC508" s="132"/>
      <c r="AD508" s="132"/>
      <c r="AE508" s="132"/>
      <c r="AF508" s="132"/>
      <c r="AG508" s="132"/>
      <c r="AH508" s="132"/>
      <c r="AI508" s="132"/>
      <c r="AJ508" s="132"/>
      <c r="AK508" s="132"/>
      <c r="AL508" s="132"/>
      <c r="AM508" s="132"/>
    </row>
    <row r="509" spans="1:39" ht="14.25" hidden="1" customHeight="1">
      <c r="A509" s="362">
        <v>2024</v>
      </c>
      <c r="B509" s="133">
        <v>116446</v>
      </c>
      <c r="C509" s="132" t="s">
        <v>4120</v>
      </c>
      <c r="D509" s="132" t="s">
        <v>4121</v>
      </c>
      <c r="E509" s="132" t="s">
        <v>4122</v>
      </c>
      <c r="F509" s="132" t="s">
        <v>4123</v>
      </c>
      <c r="G509" s="132" t="s">
        <v>4124</v>
      </c>
      <c r="H509" s="132"/>
      <c r="I509" s="132"/>
      <c r="J509" s="132"/>
      <c r="K509" s="132"/>
      <c r="L509" s="132"/>
      <c r="M509" s="132"/>
      <c r="N509" s="132"/>
      <c r="O509" s="132"/>
      <c r="P509" s="132"/>
      <c r="Q509" s="132"/>
      <c r="R509" s="132"/>
      <c r="S509" s="132"/>
      <c r="T509" s="132"/>
      <c r="V509" s="132"/>
      <c r="W509" s="132"/>
      <c r="X509" s="132"/>
      <c r="Y509" s="132"/>
      <c r="Z509" s="132"/>
      <c r="AA509" s="132"/>
      <c r="AB509" s="132"/>
      <c r="AC509" s="132"/>
      <c r="AD509" s="132"/>
      <c r="AE509" s="132"/>
      <c r="AF509" s="132"/>
      <c r="AG509" s="132"/>
      <c r="AH509" s="132"/>
      <c r="AI509" s="132"/>
      <c r="AJ509" s="132"/>
      <c r="AK509" s="132"/>
      <c r="AL509" s="132"/>
      <c r="AM509" s="132"/>
    </row>
    <row r="510" spans="1:39" ht="14.25" hidden="1" customHeight="1">
      <c r="A510" s="362">
        <v>2024</v>
      </c>
      <c r="B510" s="133">
        <v>116458</v>
      </c>
      <c r="C510" s="132" t="s">
        <v>4125</v>
      </c>
      <c r="D510" s="132" t="s">
        <v>4126</v>
      </c>
      <c r="E510" s="132" t="s">
        <v>4127</v>
      </c>
      <c r="F510" s="132" t="s">
        <v>4128</v>
      </c>
      <c r="G510" s="132" t="s">
        <v>4129</v>
      </c>
      <c r="H510" s="132" t="s">
        <v>4130</v>
      </c>
      <c r="I510" s="132" t="s">
        <v>4131</v>
      </c>
      <c r="J510" s="132" t="s">
        <v>4132</v>
      </c>
      <c r="K510" s="132" t="s">
        <v>4133</v>
      </c>
      <c r="L510" s="132" t="s">
        <v>4134</v>
      </c>
      <c r="M510" s="132" t="s">
        <v>4135</v>
      </c>
      <c r="N510" s="132" t="s">
        <v>4136</v>
      </c>
      <c r="O510" s="132"/>
      <c r="P510" s="132"/>
      <c r="Q510" s="132"/>
      <c r="R510" s="132"/>
      <c r="S510" s="132"/>
      <c r="T510" s="132"/>
      <c r="V510" s="132"/>
      <c r="W510" s="132"/>
      <c r="X510" s="132"/>
      <c r="Y510" s="132"/>
      <c r="Z510" s="132"/>
      <c r="AA510" s="132"/>
      <c r="AB510" s="132"/>
      <c r="AC510" s="132"/>
      <c r="AD510" s="132"/>
      <c r="AE510" s="132"/>
      <c r="AF510" s="132"/>
      <c r="AG510" s="132"/>
      <c r="AH510" s="132"/>
      <c r="AI510" s="132"/>
      <c r="AJ510" s="132"/>
      <c r="AK510" s="132"/>
      <c r="AL510" s="132"/>
      <c r="AM510" s="132"/>
    </row>
    <row r="511" spans="1:39" ht="14.25" hidden="1" customHeight="1">
      <c r="A511" s="362">
        <v>2024</v>
      </c>
      <c r="B511" s="133">
        <v>116676</v>
      </c>
      <c r="C511" s="132" t="s">
        <v>4137</v>
      </c>
      <c r="D511" s="132" t="s">
        <v>4138</v>
      </c>
      <c r="E511" s="132" t="s">
        <v>4139</v>
      </c>
      <c r="F511" s="132" t="s">
        <v>4140</v>
      </c>
      <c r="G511" s="132" t="s">
        <v>4141</v>
      </c>
      <c r="H511" s="132" t="s">
        <v>4142</v>
      </c>
      <c r="I511" s="132" t="s">
        <v>4143</v>
      </c>
      <c r="J511" s="132" t="s">
        <v>4144</v>
      </c>
      <c r="K511" s="132" t="s">
        <v>4145</v>
      </c>
      <c r="L511" s="132" t="s">
        <v>4146</v>
      </c>
      <c r="M511" s="132" t="s">
        <v>4147</v>
      </c>
      <c r="N511" s="132" t="s">
        <v>4148</v>
      </c>
      <c r="O511" s="132"/>
      <c r="P511" s="132"/>
      <c r="Q511" s="132"/>
      <c r="R511" s="132"/>
      <c r="S511" s="132"/>
      <c r="T511" s="132"/>
      <c r="V511" s="132"/>
      <c r="W511" s="132"/>
      <c r="X511" s="132"/>
      <c r="Y511" s="132"/>
      <c r="Z511" s="132"/>
      <c r="AA511" s="132"/>
      <c r="AB511" s="132"/>
      <c r="AC511" s="132"/>
      <c r="AD511" s="132"/>
      <c r="AE511" s="132"/>
      <c r="AF511" s="132"/>
      <c r="AG511" s="132"/>
      <c r="AH511" s="132"/>
      <c r="AI511" s="132"/>
      <c r="AJ511" s="132"/>
      <c r="AK511" s="132"/>
      <c r="AL511" s="132"/>
      <c r="AM511" s="132"/>
    </row>
    <row r="512" spans="1:39" ht="14.25" hidden="1" customHeight="1">
      <c r="A512" s="362">
        <v>2024</v>
      </c>
      <c r="B512" s="133">
        <v>116688</v>
      </c>
      <c r="C512" s="132" t="s">
        <v>4149</v>
      </c>
      <c r="D512" s="132" t="s">
        <v>4150</v>
      </c>
      <c r="E512" s="132" t="s">
        <v>4151</v>
      </c>
      <c r="F512" s="132" t="s">
        <v>4152</v>
      </c>
      <c r="G512" s="132" t="s">
        <v>4153</v>
      </c>
      <c r="H512" s="132" t="s">
        <v>4154</v>
      </c>
      <c r="I512" s="132" t="s">
        <v>4155</v>
      </c>
      <c r="J512" s="132" t="s">
        <v>4156</v>
      </c>
      <c r="K512" s="132"/>
      <c r="L512" s="132"/>
      <c r="M512" s="132"/>
      <c r="N512" s="132"/>
      <c r="O512" s="132"/>
      <c r="P512" s="132"/>
      <c r="Q512" s="132"/>
      <c r="R512" s="132"/>
      <c r="S512" s="132"/>
      <c r="T512" s="132"/>
      <c r="V512" s="132"/>
      <c r="W512" s="132"/>
      <c r="X512" s="132"/>
      <c r="Y512" s="132"/>
      <c r="Z512" s="132"/>
      <c r="AA512" s="132"/>
      <c r="AB512" s="132"/>
      <c r="AC512" s="132"/>
      <c r="AD512" s="132"/>
      <c r="AE512" s="132"/>
      <c r="AF512" s="132"/>
      <c r="AG512" s="132"/>
      <c r="AH512" s="132"/>
      <c r="AI512" s="132"/>
      <c r="AJ512" s="132"/>
      <c r="AK512" s="132"/>
      <c r="AL512" s="132"/>
      <c r="AM512" s="132"/>
    </row>
    <row r="513" spans="1:39" ht="14.25" hidden="1" customHeight="1">
      <c r="A513" s="362">
        <v>2024</v>
      </c>
      <c r="B513" s="133">
        <v>116690</v>
      </c>
      <c r="C513" s="132" t="s">
        <v>4157</v>
      </c>
      <c r="D513" s="132" t="s">
        <v>4158</v>
      </c>
      <c r="E513" s="132" t="s">
        <v>4159</v>
      </c>
      <c r="F513" s="132" t="s">
        <v>4160</v>
      </c>
      <c r="G513" s="132" t="s">
        <v>4161</v>
      </c>
      <c r="H513" s="132" t="s">
        <v>4162</v>
      </c>
      <c r="I513" s="132" t="s">
        <v>4163</v>
      </c>
      <c r="J513" s="132" t="s">
        <v>4164</v>
      </c>
      <c r="K513" s="132"/>
      <c r="L513" s="132"/>
      <c r="M513" s="132"/>
      <c r="N513" s="132"/>
      <c r="O513" s="132"/>
      <c r="P513" s="132"/>
      <c r="Q513" s="132"/>
      <c r="R513" s="132"/>
      <c r="S513" s="132"/>
      <c r="T513" s="132"/>
      <c r="V513" s="132"/>
      <c r="W513" s="132"/>
      <c r="X513" s="132"/>
      <c r="Y513" s="132"/>
      <c r="Z513" s="132"/>
      <c r="AA513" s="132"/>
      <c r="AB513" s="132"/>
      <c r="AC513" s="132"/>
      <c r="AD513" s="132"/>
      <c r="AE513" s="132"/>
      <c r="AF513" s="132"/>
      <c r="AG513" s="132"/>
      <c r="AH513" s="132"/>
      <c r="AI513" s="132"/>
      <c r="AJ513" s="132"/>
      <c r="AK513" s="132"/>
      <c r="AL513" s="132"/>
      <c r="AM513" s="132"/>
    </row>
    <row r="514" spans="1:39" ht="14.25" hidden="1" customHeight="1">
      <c r="A514" s="362">
        <v>2024</v>
      </c>
      <c r="B514" s="133">
        <v>116731</v>
      </c>
      <c r="C514" s="132" t="s">
        <v>4165</v>
      </c>
      <c r="D514" s="132" t="s">
        <v>4166</v>
      </c>
      <c r="E514" s="132" t="s">
        <v>4167</v>
      </c>
      <c r="F514" s="132" t="s">
        <v>4168</v>
      </c>
      <c r="G514" s="132" t="s">
        <v>4169</v>
      </c>
      <c r="H514" s="132" t="s">
        <v>4170</v>
      </c>
      <c r="I514" s="132" t="s">
        <v>4171</v>
      </c>
      <c r="J514" s="132"/>
      <c r="K514" s="132"/>
      <c r="L514" s="132"/>
      <c r="M514" s="132"/>
      <c r="N514" s="132"/>
      <c r="O514" s="132"/>
      <c r="P514" s="132"/>
      <c r="Q514" s="132"/>
      <c r="R514" s="132"/>
      <c r="S514" s="132"/>
      <c r="T514" s="132"/>
      <c r="V514" s="132"/>
      <c r="W514" s="132"/>
      <c r="X514" s="132"/>
      <c r="Y514" s="132"/>
      <c r="Z514" s="132"/>
      <c r="AA514" s="132"/>
      <c r="AB514" s="132"/>
      <c r="AC514" s="132"/>
      <c r="AD514" s="132"/>
      <c r="AE514" s="132"/>
      <c r="AF514" s="132"/>
      <c r="AG514" s="132"/>
      <c r="AH514" s="132"/>
      <c r="AI514" s="132"/>
      <c r="AJ514" s="132"/>
      <c r="AK514" s="132"/>
      <c r="AL514" s="132"/>
      <c r="AM514" s="132"/>
    </row>
    <row r="515" spans="1:39" ht="14.25" hidden="1" customHeight="1">
      <c r="A515" s="362">
        <v>2024</v>
      </c>
      <c r="B515" s="133">
        <v>117480</v>
      </c>
      <c r="C515" s="132" t="s">
        <v>4172</v>
      </c>
      <c r="D515" s="132" t="s">
        <v>4173</v>
      </c>
      <c r="E515" s="132" t="s">
        <v>4174</v>
      </c>
      <c r="F515" s="132" t="s">
        <v>4175</v>
      </c>
      <c r="G515" s="132" t="s">
        <v>4176</v>
      </c>
      <c r="H515" s="132" t="s">
        <v>4177</v>
      </c>
      <c r="I515" s="132" t="s">
        <v>4178</v>
      </c>
      <c r="J515" s="132" t="s">
        <v>4179</v>
      </c>
      <c r="K515" s="132" t="s">
        <v>4180</v>
      </c>
      <c r="L515" s="132"/>
      <c r="M515" s="132"/>
      <c r="N515" s="132"/>
      <c r="O515" s="132"/>
      <c r="P515" s="132"/>
      <c r="Q515" s="132"/>
      <c r="R515" s="132"/>
      <c r="S515" s="132"/>
      <c r="T515" s="132"/>
      <c r="V515" s="132"/>
      <c r="W515" s="132"/>
      <c r="X515" s="132"/>
      <c r="Y515" s="132"/>
      <c r="Z515" s="132"/>
      <c r="AA515" s="132"/>
      <c r="AB515" s="132"/>
      <c r="AC515" s="132"/>
      <c r="AD515" s="132"/>
      <c r="AE515" s="132"/>
      <c r="AF515" s="132"/>
      <c r="AG515" s="132"/>
      <c r="AH515" s="132"/>
      <c r="AI515" s="132"/>
      <c r="AJ515" s="132"/>
      <c r="AK515" s="132"/>
      <c r="AL515" s="132"/>
      <c r="AM515" s="132"/>
    </row>
    <row r="516" spans="1:39" ht="14.25" hidden="1" customHeight="1">
      <c r="A516" s="362">
        <v>2024</v>
      </c>
      <c r="B516" s="133">
        <v>117489</v>
      </c>
      <c r="C516" s="132" t="s">
        <v>4181</v>
      </c>
      <c r="D516" s="132" t="s">
        <v>4182</v>
      </c>
      <c r="E516" s="132" t="s">
        <v>4183</v>
      </c>
      <c r="F516" s="132" t="s">
        <v>4184</v>
      </c>
      <c r="G516" s="132" t="s">
        <v>4185</v>
      </c>
      <c r="H516" s="132" t="s">
        <v>4186</v>
      </c>
      <c r="I516" s="132" t="s">
        <v>4187</v>
      </c>
      <c r="J516" s="132" t="s">
        <v>4188</v>
      </c>
      <c r="K516" s="132" t="s">
        <v>4189</v>
      </c>
      <c r="L516" s="132" t="s">
        <v>4190</v>
      </c>
      <c r="M516" s="132" t="s">
        <v>4191</v>
      </c>
      <c r="N516" s="132" t="s">
        <v>4192</v>
      </c>
      <c r="O516" s="132"/>
      <c r="P516" s="132"/>
      <c r="Q516" s="132"/>
      <c r="R516" s="132"/>
      <c r="S516" s="132"/>
      <c r="T516" s="132"/>
      <c r="V516" s="132"/>
      <c r="W516" s="132"/>
      <c r="X516" s="132"/>
      <c r="Y516" s="132"/>
      <c r="Z516" s="132"/>
      <c r="AA516" s="132"/>
      <c r="AB516" s="132"/>
      <c r="AC516" s="132"/>
      <c r="AD516" s="132"/>
      <c r="AE516" s="132"/>
      <c r="AF516" s="132"/>
      <c r="AG516" s="132"/>
      <c r="AH516" s="132"/>
      <c r="AI516" s="132"/>
      <c r="AJ516" s="132"/>
      <c r="AK516" s="132"/>
      <c r="AL516" s="132"/>
      <c r="AM516" s="132"/>
    </row>
    <row r="517" spans="1:39" ht="14.25" hidden="1" customHeight="1">
      <c r="A517" s="362">
        <v>2024</v>
      </c>
      <c r="B517" s="133">
        <v>117499</v>
      </c>
      <c r="C517" s="132" t="s">
        <v>4193</v>
      </c>
      <c r="D517" s="132" t="s">
        <v>4194</v>
      </c>
      <c r="E517" s="132" t="s">
        <v>4195</v>
      </c>
      <c r="F517" s="132" t="s">
        <v>4196</v>
      </c>
      <c r="G517" s="132" t="s">
        <v>4197</v>
      </c>
      <c r="H517" s="132" t="s">
        <v>4198</v>
      </c>
      <c r="I517" s="132" t="s">
        <v>4199</v>
      </c>
      <c r="J517" s="132" t="s">
        <v>4200</v>
      </c>
      <c r="K517" s="132" t="s">
        <v>4201</v>
      </c>
      <c r="L517" s="132" t="s">
        <v>4202</v>
      </c>
      <c r="M517" s="132" t="s">
        <v>4203</v>
      </c>
      <c r="N517" s="132"/>
      <c r="O517" s="132"/>
      <c r="P517" s="132"/>
      <c r="Q517" s="132"/>
      <c r="R517" s="132"/>
      <c r="S517" s="132"/>
      <c r="T517" s="132"/>
      <c r="V517" s="132"/>
      <c r="W517" s="132"/>
      <c r="X517" s="132"/>
      <c r="Y517" s="132"/>
      <c r="Z517" s="132"/>
      <c r="AA517" s="132"/>
      <c r="AB517" s="132"/>
      <c r="AC517" s="132"/>
      <c r="AD517" s="132"/>
      <c r="AE517" s="132"/>
      <c r="AF517" s="132"/>
      <c r="AG517" s="132"/>
      <c r="AH517" s="132"/>
      <c r="AI517" s="132"/>
      <c r="AJ517" s="132"/>
      <c r="AK517" s="132"/>
      <c r="AL517" s="132"/>
      <c r="AM517" s="132"/>
    </row>
    <row r="518" spans="1:39" ht="14.25" hidden="1" customHeight="1">
      <c r="A518" s="362">
        <v>2024</v>
      </c>
      <c r="B518" s="133">
        <v>117802</v>
      </c>
      <c r="C518" s="132" t="s">
        <v>4204</v>
      </c>
      <c r="D518" s="132" t="s">
        <v>4205</v>
      </c>
      <c r="E518" s="132" t="s">
        <v>4206</v>
      </c>
      <c r="F518" s="132" t="s">
        <v>4207</v>
      </c>
      <c r="G518" s="132" t="s">
        <v>4208</v>
      </c>
      <c r="H518" s="132" t="s">
        <v>4209</v>
      </c>
      <c r="I518" s="132" t="s">
        <v>4210</v>
      </c>
      <c r="J518" s="132" t="s">
        <v>4211</v>
      </c>
      <c r="K518" s="132" t="s">
        <v>4212</v>
      </c>
      <c r="L518" s="132" t="s">
        <v>4213</v>
      </c>
      <c r="M518" s="132" t="s">
        <v>4214</v>
      </c>
      <c r="N518" s="132"/>
      <c r="O518" s="132"/>
      <c r="P518" s="132"/>
      <c r="Q518" s="132"/>
      <c r="R518" s="132"/>
      <c r="S518" s="132"/>
      <c r="T518" s="132"/>
      <c r="V518" s="132"/>
      <c r="W518" s="132"/>
      <c r="X518" s="132"/>
      <c r="Y518" s="132"/>
      <c r="Z518" s="132"/>
      <c r="AA518" s="132"/>
      <c r="AB518" s="132"/>
      <c r="AC518" s="132"/>
      <c r="AD518" s="132"/>
      <c r="AE518" s="132"/>
      <c r="AF518" s="132"/>
      <c r="AG518" s="132"/>
      <c r="AH518" s="132"/>
      <c r="AI518" s="132"/>
      <c r="AJ518" s="132"/>
      <c r="AK518" s="132"/>
      <c r="AL518" s="132"/>
      <c r="AM518" s="132"/>
    </row>
    <row r="519" spans="1:39" ht="14.25" hidden="1" customHeight="1">
      <c r="A519" s="362">
        <v>2024</v>
      </c>
      <c r="B519" s="133">
        <v>117924</v>
      </c>
      <c r="C519" s="132" t="s">
        <v>4215</v>
      </c>
      <c r="D519" s="132" t="s">
        <v>4216</v>
      </c>
      <c r="E519" s="132" t="s">
        <v>4217</v>
      </c>
      <c r="F519" s="132" t="s">
        <v>4218</v>
      </c>
      <c r="G519" s="132" t="s">
        <v>4219</v>
      </c>
      <c r="H519" s="132" t="s">
        <v>4220</v>
      </c>
      <c r="I519" s="132" t="s">
        <v>4221</v>
      </c>
      <c r="J519" s="132" t="s">
        <v>4222</v>
      </c>
      <c r="K519" s="132" t="s">
        <v>4223</v>
      </c>
      <c r="L519" s="132" t="s">
        <v>4224</v>
      </c>
      <c r="M519" s="132" t="s">
        <v>4225</v>
      </c>
      <c r="N519" s="132"/>
      <c r="O519" s="132"/>
      <c r="P519" s="132"/>
      <c r="Q519" s="132"/>
      <c r="R519" s="132"/>
      <c r="S519" s="132"/>
      <c r="T519" s="132"/>
      <c r="V519" s="132"/>
      <c r="W519" s="132"/>
      <c r="X519" s="132"/>
      <c r="Y519" s="132"/>
      <c r="Z519" s="132"/>
      <c r="AA519" s="132"/>
      <c r="AB519" s="132"/>
      <c r="AC519" s="132"/>
      <c r="AD519" s="132"/>
      <c r="AE519" s="132"/>
      <c r="AF519" s="132"/>
      <c r="AG519" s="132"/>
      <c r="AH519" s="132"/>
      <c r="AI519" s="132"/>
      <c r="AJ519" s="132"/>
      <c r="AK519" s="132"/>
      <c r="AL519" s="132"/>
      <c r="AM519" s="132"/>
    </row>
    <row r="520" spans="1:39" ht="14.25" hidden="1" customHeight="1">
      <c r="A520" s="362">
        <v>2024</v>
      </c>
      <c r="B520" s="133">
        <v>117927</v>
      </c>
      <c r="C520" s="132" t="s">
        <v>4226</v>
      </c>
      <c r="D520" s="132" t="s">
        <v>4227</v>
      </c>
      <c r="E520" s="132" t="s">
        <v>4228</v>
      </c>
      <c r="F520" s="132" t="s">
        <v>4229</v>
      </c>
      <c r="G520" s="132" t="s">
        <v>4230</v>
      </c>
      <c r="H520" s="132" t="s">
        <v>4231</v>
      </c>
      <c r="I520" s="132" t="s">
        <v>4232</v>
      </c>
      <c r="J520" s="132" t="s">
        <v>4233</v>
      </c>
      <c r="K520" s="132" t="s">
        <v>4234</v>
      </c>
      <c r="L520" s="132" t="s">
        <v>4235</v>
      </c>
      <c r="M520" s="132" t="s">
        <v>4236</v>
      </c>
      <c r="N520" s="132" t="s">
        <v>4237</v>
      </c>
      <c r="O520" s="132" t="s">
        <v>4238</v>
      </c>
      <c r="P520" s="132" t="s">
        <v>4239</v>
      </c>
      <c r="Q520" s="132" t="s">
        <v>4240</v>
      </c>
      <c r="R520" s="132" t="s">
        <v>4241</v>
      </c>
      <c r="S520" s="132"/>
      <c r="T520" s="132"/>
      <c r="V520" s="132"/>
      <c r="W520" s="132"/>
      <c r="X520" s="132"/>
      <c r="Y520" s="132"/>
      <c r="Z520" s="132"/>
      <c r="AA520" s="132"/>
      <c r="AB520" s="132"/>
      <c r="AC520" s="132"/>
      <c r="AD520" s="132"/>
      <c r="AE520" s="132"/>
      <c r="AF520" s="132"/>
      <c r="AG520" s="132"/>
      <c r="AH520" s="132"/>
      <c r="AI520" s="132"/>
      <c r="AJ520" s="132"/>
      <c r="AK520" s="132"/>
      <c r="AL520" s="132"/>
      <c r="AM520" s="132"/>
    </row>
    <row r="521" spans="1:39" ht="14.25" hidden="1" customHeight="1">
      <c r="A521" s="362">
        <v>2024</v>
      </c>
      <c r="B521" s="133">
        <v>117932</v>
      </c>
      <c r="C521" s="132" t="s">
        <v>4242</v>
      </c>
      <c r="D521" s="132" t="s">
        <v>4243</v>
      </c>
      <c r="E521" s="132" t="s">
        <v>4244</v>
      </c>
      <c r="F521" s="132" t="s">
        <v>4245</v>
      </c>
      <c r="G521" s="132" t="s">
        <v>4246</v>
      </c>
      <c r="H521" s="132" t="s">
        <v>4247</v>
      </c>
      <c r="I521" s="132" t="s">
        <v>4248</v>
      </c>
      <c r="J521" s="132" t="s">
        <v>4249</v>
      </c>
      <c r="K521" s="132" t="s">
        <v>4250</v>
      </c>
      <c r="L521" s="132"/>
      <c r="M521" s="132"/>
      <c r="N521" s="132"/>
      <c r="O521" s="132"/>
      <c r="P521" s="132"/>
      <c r="Q521" s="132"/>
      <c r="R521" s="132"/>
      <c r="S521" s="132"/>
      <c r="T521" s="132"/>
      <c r="V521" s="132"/>
      <c r="W521" s="132"/>
      <c r="X521" s="132"/>
      <c r="Y521" s="132"/>
      <c r="Z521" s="132"/>
      <c r="AA521" s="132"/>
      <c r="AB521" s="132"/>
      <c r="AC521" s="132"/>
      <c r="AD521" s="132"/>
      <c r="AE521" s="132"/>
      <c r="AF521" s="132"/>
      <c r="AG521" s="132"/>
      <c r="AH521" s="132"/>
      <c r="AI521" s="132"/>
      <c r="AJ521" s="132"/>
      <c r="AK521" s="132"/>
      <c r="AL521" s="132"/>
      <c r="AM521" s="132"/>
    </row>
    <row r="522" spans="1:39" ht="14.25" hidden="1" customHeight="1">
      <c r="A522" s="362">
        <v>2024</v>
      </c>
      <c r="B522" s="133">
        <v>119409</v>
      </c>
      <c r="C522" s="132" t="s">
        <v>4251</v>
      </c>
      <c r="D522" s="132" t="s">
        <v>4252</v>
      </c>
      <c r="E522" s="132" t="s">
        <v>4253</v>
      </c>
      <c r="F522" s="132" t="s">
        <v>4254</v>
      </c>
      <c r="G522" s="132" t="s">
        <v>4255</v>
      </c>
      <c r="H522" s="132" t="s">
        <v>4256</v>
      </c>
      <c r="I522" s="132" t="s">
        <v>4257</v>
      </c>
      <c r="J522" s="132" t="s">
        <v>4258</v>
      </c>
      <c r="K522" s="132"/>
      <c r="L522" s="132"/>
      <c r="M522" s="132"/>
      <c r="N522" s="132"/>
      <c r="O522" s="132"/>
      <c r="P522" s="132"/>
      <c r="Q522" s="132"/>
      <c r="R522" s="132"/>
      <c r="S522" s="132"/>
      <c r="T522" s="132"/>
      <c r="V522" s="132"/>
      <c r="W522" s="132"/>
      <c r="X522" s="132"/>
      <c r="Y522" s="132"/>
      <c r="Z522" s="132"/>
      <c r="AA522" s="132"/>
      <c r="AB522" s="132"/>
      <c r="AC522" s="132"/>
      <c r="AD522" s="132"/>
      <c r="AE522" s="132"/>
      <c r="AF522" s="132"/>
      <c r="AG522" s="132"/>
      <c r="AH522" s="132"/>
      <c r="AI522" s="132"/>
      <c r="AJ522" s="132"/>
      <c r="AK522" s="132"/>
      <c r="AL522" s="132"/>
      <c r="AM522" s="132"/>
    </row>
    <row r="523" spans="1:39" ht="14.25" hidden="1" customHeight="1">
      <c r="A523" s="362">
        <v>2024</v>
      </c>
      <c r="B523" s="133">
        <v>119564</v>
      </c>
      <c r="C523" s="132" t="s">
        <v>4259</v>
      </c>
      <c r="D523" s="132" t="s">
        <v>4158</v>
      </c>
      <c r="E523" s="132" t="s">
        <v>4159</v>
      </c>
      <c r="F523" s="132" t="s">
        <v>4160</v>
      </c>
      <c r="G523" s="132" t="s">
        <v>4161</v>
      </c>
      <c r="H523" s="132" t="s">
        <v>4162</v>
      </c>
      <c r="I523" s="132" t="s">
        <v>4163</v>
      </c>
      <c r="J523" s="132" t="s">
        <v>4260</v>
      </c>
      <c r="K523" s="132"/>
      <c r="L523" s="132"/>
      <c r="M523" s="132"/>
      <c r="N523" s="132"/>
      <c r="O523" s="132"/>
      <c r="P523" s="132"/>
      <c r="Q523" s="132"/>
      <c r="R523" s="132"/>
      <c r="S523" s="132"/>
      <c r="T523" s="132"/>
      <c r="V523" s="132"/>
      <c r="W523" s="132"/>
      <c r="X523" s="132"/>
      <c r="Y523" s="132"/>
      <c r="Z523" s="132"/>
      <c r="AA523" s="132"/>
      <c r="AB523" s="132"/>
      <c r="AC523" s="132"/>
      <c r="AD523" s="132"/>
      <c r="AE523" s="132"/>
      <c r="AF523" s="132"/>
      <c r="AG523" s="132"/>
      <c r="AH523" s="132"/>
      <c r="AI523" s="132"/>
      <c r="AJ523" s="132"/>
      <c r="AK523" s="132"/>
      <c r="AL523" s="132"/>
      <c r="AM523" s="132"/>
    </row>
    <row r="524" spans="1:39" ht="14.25" hidden="1" customHeight="1">
      <c r="A524" s="362">
        <v>2024</v>
      </c>
      <c r="B524" s="133">
        <v>119634</v>
      </c>
      <c r="C524" s="132" t="s">
        <v>4037</v>
      </c>
      <c r="D524" s="132" t="s">
        <v>4261</v>
      </c>
      <c r="E524" s="132" t="s">
        <v>4262</v>
      </c>
      <c r="F524" s="132" t="s">
        <v>4263</v>
      </c>
      <c r="G524" s="132" t="s">
        <v>4264</v>
      </c>
      <c r="H524" s="132" t="s">
        <v>4265</v>
      </c>
      <c r="I524" s="132" t="s">
        <v>4043</v>
      </c>
      <c r="J524" s="132" t="s">
        <v>4266</v>
      </c>
      <c r="K524" s="132" t="s">
        <v>4267</v>
      </c>
      <c r="L524" s="132" t="s">
        <v>4268</v>
      </c>
      <c r="M524" s="132" t="s">
        <v>4269</v>
      </c>
      <c r="N524" s="132" t="s">
        <v>4270</v>
      </c>
      <c r="O524" s="132"/>
      <c r="P524" s="132"/>
      <c r="Q524" s="132"/>
      <c r="R524" s="132"/>
      <c r="S524" s="132"/>
      <c r="T524" s="132"/>
      <c r="V524" s="132"/>
      <c r="W524" s="132"/>
      <c r="X524" s="132"/>
      <c r="Y524" s="132"/>
      <c r="Z524" s="132"/>
      <c r="AA524" s="132"/>
      <c r="AB524" s="132"/>
      <c r="AC524" s="132"/>
      <c r="AD524" s="132"/>
      <c r="AE524" s="132"/>
      <c r="AF524" s="132"/>
      <c r="AG524" s="132"/>
      <c r="AH524" s="132"/>
      <c r="AI524" s="132"/>
      <c r="AJ524" s="132"/>
      <c r="AK524" s="132"/>
      <c r="AL524" s="132"/>
      <c r="AM524" s="132"/>
    </row>
    <row r="525" spans="1:39" ht="14.25" hidden="1" customHeight="1">
      <c r="A525" s="362">
        <v>2024</v>
      </c>
      <c r="B525" s="133">
        <v>120182</v>
      </c>
      <c r="C525" s="132" t="s">
        <v>4271</v>
      </c>
      <c r="D525" s="132" t="s">
        <v>4272</v>
      </c>
      <c r="E525" s="132" t="s">
        <v>4273</v>
      </c>
      <c r="F525" s="132" t="s">
        <v>4274</v>
      </c>
      <c r="G525" s="132" t="s">
        <v>4275</v>
      </c>
      <c r="H525" s="132" t="s">
        <v>4276</v>
      </c>
      <c r="I525" s="132" t="s">
        <v>4277</v>
      </c>
      <c r="J525" s="132"/>
      <c r="K525" s="132"/>
      <c r="L525" s="132"/>
      <c r="M525" s="132"/>
      <c r="N525" s="132"/>
      <c r="O525" s="132"/>
      <c r="P525" s="132"/>
      <c r="Q525" s="132"/>
      <c r="R525" s="132"/>
      <c r="S525" s="132"/>
      <c r="T525" s="132"/>
      <c r="V525" s="132"/>
      <c r="W525" s="132"/>
      <c r="X525" s="132"/>
      <c r="Y525" s="132"/>
      <c r="Z525" s="132"/>
      <c r="AA525" s="132"/>
      <c r="AB525" s="132"/>
      <c r="AC525" s="132"/>
      <c r="AD525" s="132"/>
      <c r="AE525" s="132"/>
      <c r="AF525" s="132"/>
      <c r="AG525" s="132"/>
      <c r="AH525" s="132"/>
      <c r="AI525" s="132"/>
      <c r="AJ525" s="132"/>
      <c r="AK525" s="132"/>
      <c r="AL525" s="132"/>
      <c r="AM525" s="132"/>
    </row>
    <row r="526" spans="1:39" ht="14.25" hidden="1" customHeight="1">
      <c r="A526" s="362">
        <v>2024</v>
      </c>
      <c r="B526" s="133">
        <v>120246</v>
      </c>
      <c r="C526" s="132" t="s">
        <v>4014</v>
      </c>
      <c r="D526" s="132" t="s">
        <v>4015</v>
      </c>
      <c r="E526" s="132" t="s">
        <v>4016</v>
      </c>
      <c r="F526" s="132" t="s">
        <v>4017</v>
      </c>
      <c r="G526" s="132" t="s">
        <v>4018</v>
      </c>
      <c r="H526" s="132" t="s">
        <v>4019</v>
      </c>
      <c r="I526" s="132" t="s">
        <v>4020</v>
      </c>
      <c r="J526" s="132" t="s">
        <v>4021</v>
      </c>
      <c r="K526" s="132" t="s">
        <v>4022</v>
      </c>
      <c r="L526" s="132" t="s">
        <v>4023</v>
      </c>
      <c r="M526" s="132"/>
      <c r="N526" s="132"/>
      <c r="O526" s="132"/>
      <c r="P526" s="132"/>
      <c r="Q526" s="132"/>
      <c r="R526" s="132"/>
      <c r="S526" s="132"/>
      <c r="T526" s="132"/>
      <c r="V526" s="132"/>
      <c r="W526" s="132"/>
      <c r="X526" s="132"/>
      <c r="Y526" s="132"/>
      <c r="Z526" s="132"/>
      <c r="AA526" s="132"/>
      <c r="AB526" s="132"/>
      <c r="AC526" s="132"/>
      <c r="AD526" s="132"/>
      <c r="AE526" s="132"/>
      <c r="AF526" s="132"/>
      <c r="AG526" s="132"/>
      <c r="AH526" s="132"/>
      <c r="AI526" s="132"/>
      <c r="AJ526" s="132"/>
      <c r="AK526" s="132"/>
      <c r="AL526" s="132"/>
      <c r="AM526" s="132"/>
    </row>
    <row r="527" spans="1:39" ht="14.25" hidden="1" customHeight="1">
      <c r="A527" s="362">
        <v>2024</v>
      </c>
      <c r="B527" s="133">
        <v>120611</v>
      </c>
      <c r="C527" s="132" t="s">
        <v>4278</v>
      </c>
      <c r="D527" s="132" t="s">
        <v>4279</v>
      </c>
      <c r="E527" s="132" t="s">
        <v>4280</v>
      </c>
      <c r="F527" s="132" t="s">
        <v>4281</v>
      </c>
      <c r="G527" s="132" t="s">
        <v>4282</v>
      </c>
      <c r="H527" s="132" t="s">
        <v>4283</v>
      </c>
      <c r="I527" s="132" t="s">
        <v>4284</v>
      </c>
      <c r="J527" s="132" t="s">
        <v>4285</v>
      </c>
      <c r="K527" s="132" t="s">
        <v>4286</v>
      </c>
      <c r="L527" s="132"/>
      <c r="M527" s="132"/>
      <c r="N527" s="132"/>
      <c r="O527" s="132"/>
      <c r="P527" s="132"/>
      <c r="Q527" s="132"/>
      <c r="R527" s="132"/>
      <c r="S527" s="132"/>
      <c r="T527" s="132"/>
      <c r="V527" s="132"/>
      <c r="W527" s="132"/>
      <c r="X527" s="132"/>
      <c r="Y527" s="132"/>
      <c r="Z527" s="132"/>
      <c r="AA527" s="132"/>
      <c r="AB527" s="132"/>
      <c r="AC527" s="132"/>
      <c r="AD527" s="132"/>
      <c r="AE527" s="132"/>
      <c r="AF527" s="132"/>
      <c r="AG527" s="132"/>
      <c r="AH527" s="132"/>
      <c r="AI527" s="132"/>
      <c r="AJ527" s="132"/>
      <c r="AK527" s="132"/>
      <c r="AL527" s="132"/>
      <c r="AM527" s="132"/>
    </row>
    <row r="528" spans="1:39" ht="14.25" hidden="1" customHeight="1">
      <c r="A528" s="362">
        <v>2024</v>
      </c>
      <c r="B528" s="133">
        <v>120757</v>
      </c>
      <c r="C528" s="132" t="s">
        <v>4287</v>
      </c>
      <c r="D528" s="132" t="s">
        <v>4288</v>
      </c>
      <c r="E528" s="132" t="s">
        <v>4289</v>
      </c>
      <c r="F528" s="132" t="s">
        <v>4290</v>
      </c>
      <c r="G528" s="132" t="s">
        <v>4291</v>
      </c>
      <c r="H528" s="132" t="s">
        <v>4292</v>
      </c>
      <c r="I528" s="132" t="s">
        <v>4293</v>
      </c>
      <c r="J528" s="132"/>
      <c r="K528" s="132"/>
      <c r="L528" s="132"/>
      <c r="M528" s="132"/>
      <c r="N528" s="132"/>
      <c r="O528" s="132"/>
      <c r="P528" s="132"/>
      <c r="Q528" s="132"/>
      <c r="R528" s="132"/>
      <c r="S528" s="132"/>
      <c r="T528" s="132"/>
      <c r="V528" s="132"/>
      <c r="W528" s="132"/>
      <c r="X528" s="132"/>
      <c r="Y528" s="132"/>
      <c r="Z528" s="132"/>
      <c r="AA528" s="132"/>
      <c r="AB528" s="132"/>
      <c r="AC528" s="132"/>
      <c r="AD528" s="132"/>
      <c r="AE528" s="132"/>
      <c r="AF528" s="132"/>
      <c r="AG528" s="132"/>
      <c r="AH528" s="132"/>
      <c r="AI528" s="132"/>
      <c r="AJ528" s="132"/>
      <c r="AK528" s="132"/>
      <c r="AL528" s="132"/>
      <c r="AM528" s="132"/>
    </row>
    <row r="529" spans="1:39" ht="14.25" hidden="1" customHeight="1">
      <c r="A529" s="362">
        <v>2024</v>
      </c>
      <c r="B529" s="133">
        <v>120913</v>
      </c>
      <c r="C529" s="132" t="s">
        <v>4294</v>
      </c>
      <c r="D529" s="132" t="s">
        <v>4295</v>
      </c>
      <c r="E529" s="132" t="s">
        <v>4296</v>
      </c>
      <c r="F529" s="132" t="s">
        <v>4297</v>
      </c>
      <c r="G529" s="132" t="s">
        <v>4298</v>
      </c>
      <c r="H529" s="132"/>
      <c r="I529" s="132"/>
      <c r="J529" s="132"/>
      <c r="K529" s="132"/>
      <c r="L529" s="132"/>
      <c r="M529" s="132"/>
      <c r="N529" s="132"/>
      <c r="O529" s="132"/>
      <c r="P529" s="132"/>
      <c r="Q529" s="132"/>
      <c r="R529" s="132"/>
      <c r="S529" s="132"/>
      <c r="T529" s="132"/>
      <c r="V529" s="132"/>
      <c r="W529" s="132"/>
      <c r="X529" s="132"/>
      <c r="Y529" s="132"/>
      <c r="Z529" s="132"/>
      <c r="AA529" s="132"/>
      <c r="AB529" s="132"/>
      <c r="AC529" s="132"/>
      <c r="AD529" s="132"/>
      <c r="AE529" s="132"/>
      <c r="AF529" s="132"/>
      <c r="AG529" s="132"/>
      <c r="AH529" s="132"/>
      <c r="AI529" s="132"/>
      <c r="AJ529" s="132"/>
      <c r="AK529" s="132"/>
      <c r="AL529" s="132"/>
      <c r="AM529" s="132"/>
    </row>
    <row r="530" spans="1:39" ht="14.25" hidden="1" customHeight="1">
      <c r="A530" s="362">
        <v>2024</v>
      </c>
      <c r="B530" s="133">
        <v>120918</v>
      </c>
      <c r="C530" s="132" t="s">
        <v>4299</v>
      </c>
      <c r="D530" s="132" t="s">
        <v>4300</v>
      </c>
      <c r="E530" s="132" t="s">
        <v>4301</v>
      </c>
      <c r="F530" s="132" t="s">
        <v>4302</v>
      </c>
      <c r="G530" s="132" t="s">
        <v>4303</v>
      </c>
      <c r="H530" s="132" t="s">
        <v>4304</v>
      </c>
      <c r="I530" s="132" t="s">
        <v>4305</v>
      </c>
      <c r="J530" s="132" t="s">
        <v>4306</v>
      </c>
      <c r="K530" s="132" t="s">
        <v>4307</v>
      </c>
      <c r="L530" s="132" t="s">
        <v>4308</v>
      </c>
      <c r="M530" s="132" t="s">
        <v>4309</v>
      </c>
      <c r="N530" s="132"/>
      <c r="O530" s="132"/>
      <c r="P530" s="132"/>
      <c r="Q530" s="132"/>
      <c r="R530" s="132"/>
      <c r="S530" s="132"/>
      <c r="T530" s="132"/>
      <c r="V530" s="132"/>
      <c r="W530" s="132"/>
      <c r="X530" s="132"/>
      <c r="Y530" s="132"/>
      <c r="Z530" s="132"/>
      <c r="AA530" s="132"/>
      <c r="AB530" s="132"/>
      <c r="AC530" s="132"/>
      <c r="AD530" s="132"/>
      <c r="AE530" s="132"/>
      <c r="AF530" s="132"/>
      <c r="AG530" s="132"/>
      <c r="AH530" s="132"/>
      <c r="AI530" s="132"/>
      <c r="AJ530" s="132"/>
      <c r="AK530" s="132"/>
      <c r="AL530" s="132"/>
      <c r="AM530" s="132"/>
    </row>
    <row r="531" spans="1:39" ht="14.25" hidden="1" customHeight="1">
      <c r="A531" s="362">
        <v>2024</v>
      </c>
      <c r="B531" s="133">
        <v>120919</v>
      </c>
      <c r="C531" s="132" t="s">
        <v>4310</v>
      </c>
      <c r="D531" s="132" t="s">
        <v>4311</v>
      </c>
      <c r="E531" s="132" t="s">
        <v>4312</v>
      </c>
      <c r="F531" s="132" t="s">
        <v>4313</v>
      </c>
      <c r="G531" s="132" t="s">
        <v>4314</v>
      </c>
      <c r="H531" s="132" t="s">
        <v>4315</v>
      </c>
      <c r="I531" s="132" t="s">
        <v>4316</v>
      </c>
      <c r="J531" s="132" t="s">
        <v>4317</v>
      </c>
      <c r="K531" s="132" t="s">
        <v>4318</v>
      </c>
      <c r="L531" s="132" t="s">
        <v>4319</v>
      </c>
      <c r="M531" s="132"/>
      <c r="N531" s="132"/>
      <c r="O531" s="132"/>
      <c r="P531" s="132"/>
      <c r="Q531" s="132"/>
      <c r="R531" s="132"/>
      <c r="S531" s="132"/>
      <c r="T531" s="132"/>
      <c r="V531" s="132"/>
      <c r="W531" s="132"/>
      <c r="X531" s="132"/>
      <c r="Y531" s="132"/>
      <c r="Z531" s="132"/>
      <c r="AA531" s="132"/>
      <c r="AB531" s="132"/>
      <c r="AC531" s="132"/>
      <c r="AD531" s="132"/>
      <c r="AE531" s="132"/>
      <c r="AF531" s="132"/>
      <c r="AG531" s="132"/>
      <c r="AH531" s="132"/>
      <c r="AI531" s="132"/>
      <c r="AJ531" s="132"/>
      <c r="AK531" s="132"/>
      <c r="AL531" s="132"/>
      <c r="AM531" s="132"/>
    </row>
    <row r="532" spans="1:39" ht="14.25" hidden="1" customHeight="1">
      <c r="A532" s="362">
        <v>2024</v>
      </c>
      <c r="B532" s="133">
        <v>120966</v>
      </c>
      <c r="C532" s="132" t="s">
        <v>4078</v>
      </c>
      <c r="D532" s="132" t="s">
        <v>4079</v>
      </c>
      <c r="E532" s="132" t="s">
        <v>4320</v>
      </c>
      <c r="F532" s="132" t="s">
        <v>4081</v>
      </c>
      <c r="G532" s="132" t="s">
        <v>4082</v>
      </c>
      <c r="H532" s="132" t="s">
        <v>4083</v>
      </c>
      <c r="I532" s="132" t="s">
        <v>4084</v>
      </c>
      <c r="J532" s="132" t="s">
        <v>4085</v>
      </c>
      <c r="K532" s="132" t="s">
        <v>4086</v>
      </c>
      <c r="L532" s="132"/>
      <c r="M532" s="132"/>
      <c r="N532" s="132"/>
      <c r="O532" s="132"/>
      <c r="P532" s="132"/>
      <c r="Q532" s="132"/>
      <c r="R532" s="132"/>
      <c r="S532" s="132"/>
      <c r="T532" s="132"/>
      <c r="V532" s="132"/>
      <c r="W532" s="132"/>
      <c r="X532" s="132"/>
      <c r="Y532" s="132"/>
      <c r="Z532" s="132"/>
      <c r="AA532" s="132"/>
      <c r="AB532" s="132"/>
      <c r="AC532" s="132"/>
      <c r="AD532" s="132"/>
      <c r="AE532" s="132"/>
      <c r="AF532" s="132"/>
      <c r="AG532" s="132"/>
      <c r="AH532" s="132"/>
      <c r="AI532" s="132"/>
      <c r="AJ532" s="132"/>
      <c r="AK532" s="132"/>
      <c r="AL532" s="132"/>
      <c r="AM532" s="132"/>
    </row>
    <row r="533" spans="1:39" ht="14.25" hidden="1" customHeight="1">
      <c r="A533" s="362">
        <v>2024</v>
      </c>
      <c r="B533" s="133">
        <v>121093</v>
      </c>
      <c r="C533" s="132" t="s">
        <v>4172</v>
      </c>
      <c r="D533" s="132" t="s">
        <v>4173</v>
      </c>
      <c r="E533" s="132" t="s">
        <v>4174</v>
      </c>
      <c r="F533" s="132" t="s">
        <v>4175</v>
      </c>
      <c r="G533" s="132" t="s">
        <v>4176</v>
      </c>
      <c r="H533" s="132" t="s">
        <v>4177</v>
      </c>
      <c r="I533" s="132" t="s">
        <v>4178</v>
      </c>
      <c r="J533" s="132" t="s">
        <v>4179</v>
      </c>
      <c r="K533" s="132" t="s">
        <v>4180</v>
      </c>
      <c r="L533" s="132"/>
      <c r="M533" s="132"/>
      <c r="N533" s="132"/>
      <c r="O533" s="132"/>
      <c r="P533" s="132"/>
      <c r="Q533" s="132"/>
      <c r="R533" s="132"/>
      <c r="S533" s="132"/>
      <c r="T533" s="132"/>
      <c r="V533" s="132"/>
      <c r="W533" s="132"/>
      <c r="X533" s="132"/>
      <c r="Y533" s="132"/>
      <c r="Z533" s="132"/>
      <c r="AA533" s="132"/>
      <c r="AB533" s="132"/>
      <c r="AC533" s="132"/>
      <c r="AD533" s="132"/>
      <c r="AE533" s="132"/>
      <c r="AF533" s="132"/>
      <c r="AG533" s="132"/>
      <c r="AH533" s="132"/>
      <c r="AI533" s="132"/>
      <c r="AJ533" s="132"/>
      <c r="AK533" s="132"/>
      <c r="AL533" s="132"/>
      <c r="AM533" s="132"/>
    </row>
    <row r="534" spans="1:39" ht="14.25" hidden="1" customHeight="1">
      <c r="A534" s="362">
        <v>2024</v>
      </c>
      <c r="B534" s="133">
        <v>121221</v>
      </c>
      <c r="C534" s="132" t="s">
        <v>4321</v>
      </c>
      <c r="D534" s="132" t="s">
        <v>4322</v>
      </c>
      <c r="E534" s="132" t="s">
        <v>4323</v>
      </c>
      <c r="F534" s="132" t="s">
        <v>4324</v>
      </c>
      <c r="G534" s="132" t="s">
        <v>4325</v>
      </c>
      <c r="H534" s="132" t="s">
        <v>4162</v>
      </c>
      <c r="I534" s="132" t="s">
        <v>4326</v>
      </c>
      <c r="J534" s="132" t="s">
        <v>4327</v>
      </c>
      <c r="K534" s="132" t="s">
        <v>4328</v>
      </c>
      <c r="L534" s="132" t="s">
        <v>4329</v>
      </c>
      <c r="M534" s="132" t="s">
        <v>4330</v>
      </c>
      <c r="N534" s="132" t="s">
        <v>4331</v>
      </c>
      <c r="O534" s="132"/>
      <c r="P534" s="132"/>
      <c r="Q534" s="132"/>
      <c r="R534" s="132"/>
      <c r="S534" s="132"/>
      <c r="T534" s="132"/>
      <c r="V534" s="132"/>
      <c r="W534" s="132"/>
      <c r="X534" s="132"/>
      <c r="Y534" s="132"/>
      <c r="Z534" s="132"/>
      <c r="AA534" s="132"/>
      <c r="AB534" s="132"/>
      <c r="AC534" s="132"/>
      <c r="AD534" s="132"/>
      <c r="AE534" s="132"/>
      <c r="AF534" s="132"/>
      <c r="AG534" s="132"/>
      <c r="AH534" s="132"/>
      <c r="AI534" s="132"/>
      <c r="AJ534" s="132"/>
      <c r="AK534" s="132"/>
      <c r="AL534" s="132"/>
      <c r="AM534" s="132"/>
    </row>
    <row r="535" spans="1:39" ht="14.25" hidden="1" customHeight="1">
      <c r="A535" s="362">
        <v>2024</v>
      </c>
      <c r="B535" s="133">
        <v>121260</v>
      </c>
      <c r="C535" s="132" t="s">
        <v>4332</v>
      </c>
      <c r="D535" s="132" t="s">
        <v>4333</v>
      </c>
      <c r="E535" s="132" t="s">
        <v>4334</v>
      </c>
      <c r="F535" s="132" t="s">
        <v>4324</v>
      </c>
      <c r="G535" s="132" t="s">
        <v>4325</v>
      </c>
      <c r="H535" s="132" t="s">
        <v>4162</v>
      </c>
      <c r="I535" s="132" t="s">
        <v>4335</v>
      </c>
      <c r="J535" s="132" t="s">
        <v>4336</v>
      </c>
      <c r="K535" s="132" t="s">
        <v>4337</v>
      </c>
      <c r="L535" s="132" t="s">
        <v>4329</v>
      </c>
      <c r="M535" s="132" t="s">
        <v>4330</v>
      </c>
      <c r="N535" s="132" t="s">
        <v>4331</v>
      </c>
      <c r="O535" s="132"/>
      <c r="P535" s="132"/>
      <c r="Q535" s="132"/>
      <c r="R535" s="132"/>
      <c r="S535" s="132"/>
      <c r="T535" s="132"/>
      <c r="V535" s="132"/>
      <c r="W535" s="132"/>
      <c r="X535" s="132"/>
      <c r="Y535" s="132"/>
      <c r="Z535" s="132"/>
      <c r="AA535" s="132"/>
      <c r="AB535" s="132"/>
      <c r="AC535" s="132"/>
      <c r="AD535" s="132"/>
      <c r="AE535" s="132"/>
      <c r="AF535" s="132"/>
      <c r="AG535" s="132"/>
      <c r="AH535" s="132"/>
      <c r="AI535" s="132"/>
      <c r="AJ535" s="132"/>
      <c r="AK535" s="132"/>
      <c r="AL535" s="132"/>
      <c r="AM535" s="132"/>
    </row>
    <row r="536" spans="1:39" ht="14.25" hidden="1" customHeight="1">
      <c r="A536" s="362">
        <v>2024</v>
      </c>
      <c r="B536" s="133">
        <v>121261</v>
      </c>
      <c r="C536" s="132" t="s">
        <v>4332</v>
      </c>
      <c r="D536" s="132" t="s">
        <v>4333</v>
      </c>
      <c r="E536" s="132" t="s">
        <v>4334</v>
      </c>
      <c r="F536" s="132" t="s">
        <v>4324</v>
      </c>
      <c r="G536" s="132" t="s">
        <v>4325</v>
      </c>
      <c r="H536" s="132" t="s">
        <v>4162</v>
      </c>
      <c r="I536" s="132" t="s">
        <v>4335</v>
      </c>
      <c r="J536" s="132" t="s">
        <v>4336</v>
      </c>
      <c r="K536" s="132" t="s">
        <v>4337</v>
      </c>
      <c r="L536" s="132" t="s">
        <v>4329</v>
      </c>
      <c r="M536" s="132" t="s">
        <v>4330</v>
      </c>
      <c r="N536" s="132" t="s">
        <v>4338</v>
      </c>
      <c r="O536" s="132"/>
      <c r="P536" s="132"/>
      <c r="Q536" s="132"/>
      <c r="R536" s="132"/>
      <c r="S536" s="132"/>
      <c r="T536" s="132"/>
      <c r="V536" s="132"/>
      <c r="W536" s="132"/>
      <c r="X536" s="132"/>
      <c r="Y536" s="132"/>
      <c r="Z536" s="132"/>
      <c r="AA536" s="132"/>
      <c r="AB536" s="132"/>
      <c r="AC536" s="132"/>
      <c r="AD536" s="132"/>
      <c r="AE536" s="132"/>
      <c r="AF536" s="132"/>
      <c r="AG536" s="132"/>
      <c r="AH536" s="132"/>
      <c r="AI536" s="132"/>
      <c r="AJ536" s="132"/>
      <c r="AK536" s="132"/>
      <c r="AL536" s="132"/>
      <c r="AM536" s="132"/>
    </row>
    <row r="537" spans="1:39" ht="14.25" hidden="1" customHeight="1">
      <c r="A537" s="362">
        <v>2024</v>
      </c>
      <c r="B537" s="133">
        <v>121358</v>
      </c>
      <c r="C537" s="132" t="s">
        <v>4339</v>
      </c>
      <c r="D537" s="132" t="s">
        <v>4340</v>
      </c>
      <c r="E537" s="132" t="s">
        <v>4341</v>
      </c>
      <c r="F537" s="132" t="s">
        <v>4342</v>
      </c>
      <c r="G537" s="132" t="s">
        <v>4343</v>
      </c>
      <c r="H537" s="132" t="s">
        <v>4344</v>
      </c>
      <c r="I537" s="132" t="s">
        <v>4345</v>
      </c>
      <c r="J537" s="132" t="s">
        <v>4346</v>
      </c>
      <c r="K537" s="132" t="s">
        <v>4347</v>
      </c>
      <c r="L537" s="132" t="s">
        <v>4348</v>
      </c>
      <c r="M537" s="132" t="s">
        <v>4349</v>
      </c>
      <c r="N537" s="132" t="s">
        <v>4350</v>
      </c>
      <c r="O537" s="132"/>
      <c r="P537" s="132"/>
      <c r="Q537" s="132"/>
      <c r="R537" s="132"/>
      <c r="S537" s="132"/>
      <c r="T537" s="132"/>
      <c r="V537" s="132"/>
      <c r="W537" s="132"/>
      <c r="X537" s="132"/>
      <c r="Y537" s="132"/>
      <c r="Z537" s="132"/>
      <c r="AA537" s="132"/>
      <c r="AB537" s="132"/>
      <c r="AC537" s="132"/>
      <c r="AD537" s="132"/>
      <c r="AE537" s="132"/>
      <c r="AF537" s="132"/>
      <c r="AG537" s="132"/>
      <c r="AH537" s="132"/>
      <c r="AI537" s="132"/>
      <c r="AJ537" s="132"/>
      <c r="AK537" s="132"/>
      <c r="AL537" s="132"/>
      <c r="AM537" s="132"/>
    </row>
    <row r="538" spans="1:39" ht="14.25" hidden="1" customHeight="1">
      <c r="A538" s="362">
        <v>2024</v>
      </c>
      <c r="B538" s="133">
        <v>120240</v>
      </c>
      <c r="C538" s="132" t="s">
        <v>4351</v>
      </c>
      <c r="D538" s="132" t="s">
        <v>4352</v>
      </c>
      <c r="E538" s="132" t="s">
        <v>4353</v>
      </c>
      <c r="F538" s="132" t="s">
        <v>4354</v>
      </c>
      <c r="G538" s="132" t="s">
        <v>4355</v>
      </c>
      <c r="H538" s="132" t="s">
        <v>4356</v>
      </c>
      <c r="I538" s="132" t="s">
        <v>4357</v>
      </c>
      <c r="J538" s="132" t="s">
        <v>4358</v>
      </c>
      <c r="K538" s="132" t="s">
        <v>4359</v>
      </c>
      <c r="L538" s="132"/>
      <c r="M538" s="132"/>
      <c r="N538" s="132"/>
      <c r="O538" s="132"/>
      <c r="P538" s="132"/>
      <c r="Q538" s="132"/>
      <c r="R538" s="132"/>
      <c r="S538" s="132"/>
      <c r="T538" s="132"/>
      <c r="V538" s="132"/>
      <c r="W538" s="132"/>
      <c r="X538" s="132"/>
      <c r="Y538" s="132"/>
      <c r="Z538" s="132"/>
      <c r="AA538" s="132"/>
      <c r="AB538" s="132"/>
      <c r="AC538" s="132"/>
      <c r="AD538" s="132"/>
      <c r="AE538" s="132"/>
      <c r="AF538" s="132"/>
      <c r="AG538" s="132"/>
      <c r="AH538" s="132"/>
      <c r="AI538" s="132"/>
      <c r="AJ538" s="132"/>
      <c r="AK538" s="132"/>
      <c r="AL538" s="132"/>
      <c r="AM538" s="132"/>
    </row>
    <row r="539" spans="1:39" ht="14.25" hidden="1" customHeight="1">
      <c r="A539" s="362">
        <v>2024</v>
      </c>
      <c r="B539" s="133">
        <v>115035</v>
      </c>
      <c r="C539" s="132" t="s">
        <v>4360</v>
      </c>
      <c r="D539" s="132" t="s">
        <v>3259</v>
      </c>
      <c r="E539" s="132" t="s">
        <v>2435</v>
      </c>
      <c r="F539" s="132" t="s">
        <v>3260</v>
      </c>
      <c r="G539" s="132" t="s">
        <v>1302</v>
      </c>
      <c r="H539" s="132" t="s">
        <v>2438</v>
      </c>
      <c r="I539" s="132" t="s">
        <v>3261</v>
      </c>
      <c r="J539" s="132" t="s">
        <v>1305</v>
      </c>
      <c r="K539" s="132"/>
      <c r="L539" s="132"/>
      <c r="M539" s="132"/>
      <c r="N539" s="132"/>
      <c r="O539" s="132"/>
      <c r="P539" s="132"/>
      <c r="Q539" s="132"/>
      <c r="R539" s="132"/>
      <c r="S539" s="132"/>
      <c r="T539" s="132"/>
      <c r="V539" s="132"/>
      <c r="W539" s="132"/>
      <c r="X539" s="132"/>
      <c r="Y539" s="132"/>
      <c r="Z539" s="132"/>
      <c r="AA539" s="132"/>
      <c r="AB539" s="132"/>
      <c r="AC539" s="132"/>
      <c r="AD539" s="132"/>
      <c r="AE539" s="132"/>
      <c r="AF539" s="132"/>
      <c r="AG539" s="132"/>
      <c r="AH539" s="132"/>
      <c r="AI539" s="132"/>
      <c r="AJ539" s="132"/>
      <c r="AK539" s="132"/>
      <c r="AL539" s="132"/>
      <c r="AM539" s="132"/>
    </row>
    <row r="540" spans="1:39" ht="14.25" hidden="1" customHeight="1">
      <c r="A540" s="362">
        <v>2024</v>
      </c>
      <c r="B540" s="133">
        <v>120510</v>
      </c>
      <c r="C540" s="132" t="s">
        <v>3156</v>
      </c>
      <c r="D540" s="132" t="s">
        <v>3157</v>
      </c>
      <c r="E540" s="132" t="s">
        <v>3158</v>
      </c>
      <c r="F540" s="132" t="s">
        <v>3159</v>
      </c>
      <c r="G540" s="132" t="s">
        <v>1505</v>
      </c>
      <c r="H540" s="132"/>
      <c r="I540" s="132"/>
      <c r="J540" s="132"/>
      <c r="K540" s="132"/>
      <c r="L540" s="132"/>
      <c r="M540" s="132"/>
      <c r="N540" s="132"/>
      <c r="O540" s="132"/>
      <c r="P540" s="132"/>
      <c r="Q540" s="132"/>
      <c r="R540" s="132"/>
      <c r="S540" s="132"/>
      <c r="T540" s="132"/>
      <c r="V540" s="132"/>
      <c r="W540" s="132"/>
      <c r="X540" s="132"/>
      <c r="Y540" s="132"/>
      <c r="Z540" s="132"/>
      <c r="AA540" s="132"/>
      <c r="AB540" s="132"/>
      <c r="AC540" s="132"/>
      <c r="AD540" s="132"/>
      <c r="AE540" s="132"/>
      <c r="AF540" s="132"/>
      <c r="AG540" s="132"/>
      <c r="AH540" s="132"/>
      <c r="AI540" s="132"/>
      <c r="AJ540" s="132"/>
      <c r="AK540" s="132"/>
      <c r="AL540" s="132"/>
      <c r="AM540" s="132"/>
    </row>
    <row r="541" spans="1:39" ht="14.25" hidden="1" customHeight="1">
      <c r="A541" s="362">
        <v>2024</v>
      </c>
      <c r="B541" s="133">
        <v>120404</v>
      </c>
      <c r="C541" s="132" t="s">
        <v>4361</v>
      </c>
      <c r="D541" s="132" t="s">
        <v>4362</v>
      </c>
      <c r="E541" s="132" t="s">
        <v>4363</v>
      </c>
      <c r="F541" s="132" t="s">
        <v>4364</v>
      </c>
      <c r="G541" s="132" t="s">
        <v>4365</v>
      </c>
      <c r="H541" s="132" t="s">
        <v>4366</v>
      </c>
      <c r="I541" s="132" t="s">
        <v>4367</v>
      </c>
      <c r="J541" s="132"/>
      <c r="K541" s="132"/>
      <c r="L541" s="132"/>
      <c r="M541" s="132"/>
      <c r="N541" s="132"/>
      <c r="O541" s="132"/>
      <c r="P541" s="132"/>
      <c r="Q541" s="132"/>
      <c r="R541" s="132"/>
      <c r="S541" s="132"/>
      <c r="T541" s="132"/>
      <c r="V541" s="132"/>
      <c r="W541" s="132"/>
      <c r="X541" s="132"/>
      <c r="Y541" s="132"/>
      <c r="Z541" s="132"/>
      <c r="AA541" s="132"/>
      <c r="AB541" s="132"/>
      <c r="AC541" s="132"/>
      <c r="AD541" s="132"/>
      <c r="AE541" s="132"/>
      <c r="AF541" s="132"/>
      <c r="AG541" s="132"/>
      <c r="AH541" s="132"/>
      <c r="AI541" s="132"/>
      <c r="AJ541" s="132"/>
      <c r="AK541" s="132"/>
      <c r="AL541" s="132"/>
      <c r="AM541" s="132"/>
    </row>
    <row r="542" spans="1:39" ht="14.25" hidden="1" customHeight="1">
      <c r="A542" s="362">
        <v>2024</v>
      </c>
      <c r="B542" s="133">
        <v>120231</v>
      </c>
      <c r="C542" s="132" t="s">
        <v>4368</v>
      </c>
      <c r="D542" s="132" t="s">
        <v>4369</v>
      </c>
      <c r="E542" s="132" t="s">
        <v>4370</v>
      </c>
      <c r="F542" s="132" t="s">
        <v>4371</v>
      </c>
      <c r="G542" s="132" t="s">
        <v>4372</v>
      </c>
      <c r="H542" s="132" t="s">
        <v>4373</v>
      </c>
      <c r="I542" s="132" t="s">
        <v>4374</v>
      </c>
      <c r="J542" s="132" t="s">
        <v>4375</v>
      </c>
      <c r="K542" s="132" t="s">
        <v>4376</v>
      </c>
      <c r="L542" s="132" t="s">
        <v>4377</v>
      </c>
      <c r="M542" s="132" t="s">
        <v>4378</v>
      </c>
      <c r="N542" s="132" t="s">
        <v>4379</v>
      </c>
      <c r="O542" s="132"/>
      <c r="P542" s="132"/>
      <c r="Q542" s="132"/>
      <c r="R542" s="132"/>
      <c r="S542" s="132"/>
      <c r="T542" s="132"/>
      <c r="V542" s="132"/>
      <c r="W542" s="132"/>
      <c r="X542" s="132"/>
      <c r="Y542" s="132"/>
      <c r="Z542" s="132"/>
      <c r="AA542" s="132"/>
      <c r="AB542" s="132"/>
      <c r="AC542" s="132"/>
      <c r="AD542" s="132"/>
      <c r="AE542" s="132"/>
      <c r="AF542" s="132"/>
      <c r="AG542" s="132"/>
      <c r="AH542" s="132"/>
      <c r="AI542" s="132"/>
      <c r="AJ542" s="132"/>
      <c r="AK542" s="132"/>
      <c r="AL542" s="132"/>
      <c r="AM542" s="132"/>
    </row>
    <row r="543" spans="1:39" ht="14.25" hidden="1" customHeight="1">
      <c r="A543" s="362">
        <v>2024</v>
      </c>
      <c r="B543" s="133">
        <v>120610</v>
      </c>
      <c r="C543" s="132" t="s">
        <v>2579</v>
      </c>
      <c r="D543" s="132" t="s">
        <v>4380</v>
      </c>
      <c r="E543" s="132" t="s">
        <v>2581</v>
      </c>
      <c r="F543" s="132" t="s">
        <v>2582</v>
      </c>
      <c r="G543" s="132" t="s">
        <v>1406</v>
      </c>
      <c r="H543" s="132" t="s">
        <v>2584</v>
      </c>
      <c r="I543" s="132" t="s">
        <v>2585</v>
      </c>
      <c r="J543" s="132" t="s">
        <v>1459</v>
      </c>
      <c r="K543" s="132"/>
      <c r="L543" s="132"/>
      <c r="M543" s="132"/>
      <c r="N543" s="132"/>
      <c r="O543" s="132"/>
      <c r="P543" s="132"/>
      <c r="Q543" s="132"/>
      <c r="R543" s="132"/>
      <c r="S543" s="132"/>
      <c r="T543" s="132"/>
      <c r="V543" s="132"/>
      <c r="W543" s="132"/>
      <c r="X543" s="132"/>
      <c r="Y543" s="132"/>
      <c r="Z543" s="132"/>
      <c r="AA543" s="132"/>
      <c r="AB543" s="132"/>
      <c r="AC543" s="132"/>
      <c r="AD543" s="132"/>
      <c r="AE543" s="132"/>
      <c r="AF543" s="132"/>
      <c r="AG543" s="132"/>
      <c r="AH543" s="132"/>
      <c r="AI543" s="132"/>
      <c r="AJ543" s="132"/>
      <c r="AK543" s="132"/>
      <c r="AL543" s="132"/>
      <c r="AM543" s="132"/>
    </row>
    <row r="544" spans="1:39" ht="14.25" hidden="1" customHeight="1">
      <c r="A544" s="362">
        <v>2024</v>
      </c>
      <c r="B544" s="133">
        <v>120404</v>
      </c>
      <c r="C544" s="132" t="s">
        <v>4361</v>
      </c>
      <c r="D544" s="132" t="s">
        <v>4381</v>
      </c>
      <c r="E544" s="132" t="s">
        <v>4382</v>
      </c>
      <c r="F544" s="132" t="s">
        <v>4383</v>
      </c>
      <c r="G544" s="132" t="s">
        <v>4384</v>
      </c>
      <c r="H544" s="132" t="s">
        <v>4385</v>
      </c>
      <c r="I544" s="132" t="s">
        <v>4386</v>
      </c>
      <c r="J544" s="132"/>
      <c r="K544" s="132"/>
      <c r="L544" s="132"/>
      <c r="M544" s="132"/>
      <c r="N544" s="132"/>
      <c r="O544" s="132"/>
      <c r="P544" s="132"/>
      <c r="Q544" s="132"/>
      <c r="R544" s="132"/>
      <c r="S544" s="132"/>
      <c r="T544" s="132"/>
      <c r="V544" s="132"/>
      <c r="W544" s="132"/>
      <c r="X544" s="132"/>
      <c r="Y544" s="132"/>
      <c r="Z544" s="132"/>
      <c r="AA544" s="132"/>
      <c r="AB544" s="132"/>
      <c r="AC544" s="132"/>
      <c r="AD544" s="132"/>
      <c r="AE544" s="132"/>
      <c r="AF544" s="132"/>
      <c r="AG544" s="132"/>
      <c r="AH544" s="132"/>
      <c r="AI544" s="132"/>
      <c r="AJ544" s="132"/>
      <c r="AK544" s="132"/>
      <c r="AL544" s="132"/>
      <c r="AM544" s="132"/>
    </row>
    <row r="545" spans="1:39" ht="14.25" hidden="1" customHeight="1">
      <c r="A545" s="362">
        <v>2024</v>
      </c>
      <c r="B545" s="133">
        <v>120611</v>
      </c>
      <c r="C545" s="132" t="s">
        <v>4278</v>
      </c>
      <c r="D545" s="132" t="s">
        <v>4279</v>
      </c>
      <c r="E545" s="132" t="s">
        <v>4280</v>
      </c>
      <c r="F545" s="132" t="s">
        <v>4281</v>
      </c>
      <c r="G545" s="132" t="s">
        <v>4282</v>
      </c>
      <c r="H545" s="132" t="s">
        <v>4283</v>
      </c>
      <c r="I545" s="132" t="s">
        <v>4284</v>
      </c>
      <c r="J545" s="132" t="s">
        <v>4285</v>
      </c>
      <c r="K545" s="132" t="s">
        <v>4387</v>
      </c>
      <c r="L545" s="132"/>
      <c r="M545" s="132"/>
      <c r="N545" s="132"/>
      <c r="O545" s="132"/>
      <c r="P545" s="132"/>
      <c r="Q545" s="132"/>
      <c r="R545" s="132"/>
      <c r="S545" s="132"/>
      <c r="T545" s="132"/>
      <c r="V545" s="132"/>
      <c r="W545" s="132"/>
      <c r="X545" s="132"/>
      <c r="Y545" s="132"/>
      <c r="Z545" s="132"/>
      <c r="AA545" s="132"/>
      <c r="AB545" s="132"/>
      <c r="AC545" s="132"/>
      <c r="AD545" s="132"/>
      <c r="AE545" s="132"/>
      <c r="AF545" s="132"/>
      <c r="AG545" s="132"/>
      <c r="AH545" s="132"/>
      <c r="AI545" s="132"/>
      <c r="AJ545" s="132"/>
      <c r="AK545" s="132"/>
      <c r="AL545" s="132"/>
      <c r="AM545" s="132"/>
    </row>
    <row r="546" spans="1:39" ht="14.25" hidden="1" customHeight="1">
      <c r="A546" s="362">
        <v>2024</v>
      </c>
      <c r="B546" s="133">
        <v>120913</v>
      </c>
      <c r="C546" s="132" t="s">
        <v>4294</v>
      </c>
      <c r="D546" s="132" t="s">
        <v>4295</v>
      </c>
      <c r="E546" s="132" t="s">
        <v>4296</v>
      </c>
      <c r="F546" s="132" t="s">
        <v>4297</v>
      </c>
      <c r="G546" s="132" t="s">
        <v>4388</v>
      </c>
      <c r="H546" s="132"/>
      <c r="I546" s="132"/>
      <c r="J546" s="132"/>
      <c r="K546" s="132"/>
      <c r="L546" s="132"/>
      <c r="M546" s="132"/>
      <c r="N546" s="132"/>
      <c r="O546" s="132"/>
      <c r="P546" s="132"/>
      <c r="Q546" s="132"/>
      <c r="R546" s="132"/>
      <c r="S546" s="132"/>
      <c r="T546" s="132"/>
      <c r="V546" s="132"/>
      <c r="W546" s="132"/>
      <c r="X546" s="132"/>
      <c r="Y546" s="132"/>
      <c r="Z546" s="132"/>
      <c r="AA546" s="132"/>
      <c r="AB546" s="132"/>
      <c r="AC546" s="132"/>
      <c r="AD546" s="132"/>
      <c r="AE546" s="132"/>
      <c r="AF546" s="132"/>
      <c r="AG546" s="132"/>
      <c r="AH546" s="132"/>
      <c r="AI546" s="132"/>
      <c r="AJ546" s="132"/>
      <c r="AK546" s="132"/>
      <c r="AL546" s="132"/>
      <c r="AM546" s="132"/>
    </row>
    <row r="547" spans="1:39" ht="14.25" hidden="1" customHeight="1">
      <c r="A547" s="362">
        <v>2024</v>
      </c>
      <c r="B547" s="133">
        <v>120231</v>
      </c>
      <c r="C547" s="132" t="s">
        <v>4389</v>
      </c>
      <c r="D547" s="132" t="s">
        <v>4390</v>
      </c>
      <c r="E547" s="132" t="s">
        <v>4391</v>
      </c>
      <c r="F547" s="132" t="s">
        <v>4392</v>
      </c>
      <c r="G547" s="132" t="s">
        <v>4393</v>
      </c>
      <c r="H547" s="132" t="s">
        <v>4394</v>
      </c>
      <c r="I547" s="132" t="s">
        <v>4395</v>
      </c>
      <c r="J547" s="132" t="s">
        <v>4396</v>
      </c>
      <c r="K547" s="132" t="s">
        <v>4397</v>
      </c>
      <c r="L547" s="132" t="s">
        <v>4398</v>
      </c>
      <c r="M547" s="132" t="s">
        <v>4399</v>
      </c>
      <c r="N547" s="132" t="s">
        <v>4400</v>
      </c>
      <c r="O547" s="132"/>
      <c r="P547" s="132"/>
      <c r="Q547" s="132"/>
      <c r="R547" s="132"/>
      <c r="S547" s="132"/>
      <c r="T547" s="132"/>
      <c r="V547" s="132"/>
      <c r="W547" s="132"/>
      <c r="X547" s="132"/>
      <c r="Y547" s="132"/>
      <c r="Z547" s="132"/>
      <c r="AA547" s="132"/>
      <c r="AB547" s="132"/>
      <c r="AC547" s="132"/>
      <c r="AD547" s="132"/>
      <c r="AE547" s="132"/>
      <c r="AF547" s="132"/>
      <c r="AG547" s="132"/>
      <c r="AH547" s="132"/>
      <c r="AI547" s="132"/>
      <c r="AJ547" s="132"/>
      <c r="AK547" s="132"/>
      <c r="AL547" s="132"/>
      <c r="AM547" s="132"/>
    </row>
    <row r="548" spans="1:39" ht="14.25" hidden="1" customHeight="1">
      <c r="A548" s="362">
        <v>2024</v>
      </c>
      <c r="B548" s="133">
        <v>120510</v>
      </c>
      <c r="C548" s="132" t="s">
        <v>4401</v>
      </c>
      <c r="D548" s="132" t="s">
        <v>4402</v>
      </c>
      <c r="E548" s="132" t="s">
        <v>4403</v>
      </c>
      <c r="F548" s="132" t="s">
        <v>4404</v>
      </c>
      <c r="G548" s="132" t="s">
        <v>4405</v>
      </c>
      <c r="H548" s="132"/>
      <c r="I548" s="132"/>
      <c r="J548" s="132"/>
      <c r="K548" s="132"/>
      <c r="L548" s="132"/>
      <c r="M548" s="132"/>
      <c r="N548" s="132"/>
      <c r="O548" s="132"/>
      <c r="P548" s="132"/>
      <c r="Q548" s="132"/>
      <c r="R548" s="132"/>
      <c r="S548" s="132"/>
      <c r="T548" s="132"/>
      <c r="V548" s="132"/>
      <c r="W548" s="132"/>
      <c r="X548" s="132"/>
      <c r="Y548" s="132"/>
      <c r="Z548" s="132"/>
      <c r="AA548" s="132"/>
      <c r="AB548" s="132"/>
      <c r="AC548" s="132"/>
      <c r="AD548" s="132"/>
      <c r="AE548" s="132"/>
      <c r="AF548" s="132"/>
      <c r="AG548" s="132"/>
      <c r="AH548" s="132"/>
      <c r="AI548" s="132"/>
      <c r="AJ548" s="132"/>
      <c r="AK548" s="132"/>
      <c r="AL548" s="132"/>
      <c r="AM548" s="132"/>
    </row>
    <row r="549" spans="1:39" ht="14.25" hidden="1" customHeight="1">
      <c r="A549" s="362">
        <v>2024</v>
      </c>
      <c r="B549" s="133">
        <v>120610</v>
      </c>
      <c r="C549" s="132" t="s">
        <v>4406</v>
      </c>
      <c r="D549" s="132" t="s">
        <v>4407</v>
      </c>
      <c r="E549" s="132" t="s">
        <v>4408</v>
      </c>
      <c r="F549" s="132" t="s">
        <v>4409</v>
      </c>
      <c r="G549" s="132" t="s">
        <v>4410</v>
      </c>
      <c r="H549" s="132" t="s">
        <v>4411</v>
      </c>
      <c r="I549" s="132" t="s">
        <v>4412</v>
      </c>
      <c r="J549" s="132" t="s">
        <v>4413</v>
      </c>
      <c r="K549" s="132"/>
      <c r="L549" s="132"/>
      <c r="M549" s="132"/>
      <c r="N549" s="132"/>
      <c r="O549" s="132"/>
      <c r="P549" s="132"/>
      <c r="Q549" s="132"/>
      <c r="R549" s="132"/>
      <c r="S549" s="132"/>
      <c r="T549" s="132"/>
      <c r="V549" s="132"/>
      <c r="W549" s="132"/>
      <c r="X549" s="132"/>
      <c r="Y549" s="132"/>
      <c r="Z549" s="132"/>
      <c r="AA549" s="132"/>
      <c r="AB549" s="132"/>
      <c r="AC549" s="132"/>
      <c r="AD549" s="132"/>
      <c r="AE549" s="132"/>
      <c r="AF549" s="132"/>
      <c r="AG549" s="132"/>
      <c r="AH549" s="132"/>
      <c r="AI549" s="132"/>
      <c r="AJ549" s="132"/>
      <c r="AK549" s="132"/>
      <c r="AL549" s="132"/>
      <c r="AM549" s="132"/>
    </row>
    <row r="550" spans="1:39" ht="14.25" hidden="1" customHeight="1">
      <c r="A550" s="362">
        <v>2024</v>
      </c>
      <c r="B550" s="133">
        <v>120509</v>
      </c>
      <c r="C550" s="132" t="s">
        <v>4414</v>
      </c>
      <c r="D550" s="132" t="s">
        <v>4415</v>
      </c>
      <c r="E550" s="132" t="s">
        <v>4416</v>
      </c>
      <c r="F550" s="132" t="s">
        <v>4417</v>
      </c>
      <c r="G550" s="132" t="s">
        <v>4418</v>
      </c>
      <c r="H550" s="132" t="s">
        <v>4419</v>
      </c>
      <c r="I550" s="132" t="s">
        <v>4420</v>
      </c>
      <c r="J550" s="132" t="s">
        <v>4421</v>
      </c>
      <c r="K550" s="132"/>
      <c r="L550" s="132"/>
      <c r="M550" s="132"/>
      <c r="N550" s="132"/>
      <c r="O550" s="132"/>
      <c r="P550" s="132"/>
      <c r="Q550" s="132"/>
      <c r="R550" s="132"/>
      <c r="S550" s="132"/>
      <c r="T550" s="132"/>
      <c r="V550" s="132"/>
      <c r="W550" s="132"/>
      <c r="X550" s="132"/>
      <c r="Y550" s="132"/>
      <c r="Z550" s="132"/>
      <c r="AA550" s="132"/>
      <c r="AB550" s="132"/>
      <c r="AC550" s="132"/>
      <c r="AD550" s="132"/>
      <c r="AE550" s="132"/>
      <c r="AF550" s="132"/>
      <c r="AG550" s="132"/>
      <c r="AH550" s="132"/>
      <c r="AI550" s="132"/>
      <c r="AJ550" s="132"/>
      <c r="AK550" s="132"/>
      <c r="AL550" s="132"/>
      <c r="AM550" s="132"/>
    </row>
    <row r="551" spans="1:39" ht="14.25" hidden="1" customHeight="1">
      <c r="A551" s="362">
        <v>2024</v>
      </c>
      <c r="B551" s="133">
        <v>121201</v>
      </c>
      <c r="C551" s="132" t="s">
        <v>4422</v>
      </c>
      <c r="D551" s="132" t="s">
        <v>4423</v>
      </c>
      <c r="E551" s="132" t="s">
        <v>4424</v>
      </c>
      <c r="F551" s="132" t="s">
        <v>4425</v>
      </c>
      <c r="G551" s="132" t="s">
        <v>4426</v>
      </c>
      <c r="H551" s="132" t="s">
        <v>4427</v>
      </c>
      <c r="I551" s="132" t="s">
        <v>4428</v>
      </c>
      <c r="J551" s="132" t="s">
        <v>4429</v>
      </c>
      <c r="K551" s="132" t="s">
        <v>4430</v>
      </c>
      <c r="L551" s="132" t="s">
        <v>4431</v>
      </c>
      <c r="M551" s="132" t="s">
        <v>4432</v>
      </c>
      <c r="N551" s="132" t="s">
        <v>4433</v>
      </c>
      <c r="O551" s="132"/>
      <c r="P551" s="132"/>
      <c r="Q551" s="132"/>
      <c r="R551" s="132"/>
      <c r="S551" s="132"/>
      <c r="T551" s="132"/>
      <c r="V551" s="132"/>
      <c r="W551" s="132"/>
      <c r="X551" s="132"/>
      <c r="Y551" s="132"/>
      <c r="Z551" s="132"/>
      <c r="AA551" s="132"/>
      <c r="AB551" s="132"/>
      <c r="AC551" s="132"/>
      <c r="AD551" s="132"/>
      <c r="AE551" s="132"/>
      <c r="AF551" s="132"/>
      <c r="AG551" s="132"/>
      <c r="AH551" s="132"/>
      <c r="AI551" s="132"/>
      <c r="AJ551" s="132"/>
      <c r="AK551" s="132"/>
      <c r="AL551" s="132"/>
      <c r="AM551" s="132"/>
    </row>
    <row r="552" spans="1:39" ht="14.25" hidden="1" customHeight="1">
      <c r="A552" s="362">
        <v>2024</v>
      </c>
      <c r="B552" s="133">
        <v>121356</v>
      </c>
      <c r="C552" s="132" t="s">
        <v>4181</v>
      </c>
      <c r="D552" s="132" t="s">
        <v>4182</v>
      </c>
      <c r="E552" s="132" t="s">
        <v>4183</v>
      </c>
      <c r="F552" s="132" t="s">
        <v>4184</v>
      </c>
      <c r="G552" s="132" t="s">
        <v>4185</v>
      </c>
      <c r="H552" s="132" t="s">
        <v>4186</v>
      </c>
      <c r="I552" s="132" t="s">
        <v>4187</v>
      </c>
      <c r="J552" s="132" t="s">
        <v>4188</v>
      </c>
      <c r="K552" s="132" t="s">
        <v>4189</v>
      </c>
      <c r="L552" s="132" t="s">
        <v>4190</v>
      </c>
      <c r="M552" s="132" t="s">
        <v>4434</v>
      </c>
      <c r="N552" s="132" t="s">
        <v>4435</v>
      </c>
      <c r="O552" s="132"/>
      <c r="P552" s="132"/>
      <c r="Q552" s="132"/>
      <c r="R552" s="132"/>
      <c r="S552" s="132"/>
      <c r="T552" s="132"/>
      <c r="V552" s="132"/>
      <c r="W552" s="132"/>
      <c r="X552" s="132"/>
      <c r="Y552" s="132"/>
      <c r="Z552" s="132"/>
      <c r="AA552" s="132"/>
      <c r="AB552" s="132"/>
      <c r="AC552" s="132"/>
      <c r="AD552" s="132"/>
      <c r="AE552" s="132"/>
      <c r="AF552" s="132"/>
      <c r="AG552" s="132"/>
      <c r="AH552" s="132"/>
      <c r="AI552" s="132"/>
      <c r="AJ552" s="132"/>
      <c r="AK552" s="132"/>
      <c r="AL552" s="132"/>
      <c r="AM552" s="132"/>
    </row>
    <row r="553" spans="1:39" ht="14.25" hidden="1" customHeight="1">
      <c r="A553" s="362">
        <v>2024</v>
      </c>
      <c r="B553" s="133">
        <v>125107</v>
      </c>
      <c r="C553" s="132" t="s">
        <v>4037</v>
      </c>
      <c r="D553" s="132" t="s">
        <v>4261</v>
      </c>
      <c r="E553" s="132" t="s">
        <v>4262</v>
      </c>
      <c r="F553" s="132" t="s">
        <v>4263</v>
      </c>
      <c r="G553" s="132" t="s">
        <v>4264</v>
      </c>
      <c r="H553" s="132" t="s">
        <v>4265</v>
      </c>
      <c r="I553" s="132" t="s">
        <v>4043</v>
      </c>
      <c r="J553" s="132" t="s">
        <v>4266</v>
      </c>
      <c r="K553" s="132" t="s">
        <v>4267</v>
      </c>
      <c r="L553" s="132" t="s">
        <v>4268</v>
      </c>
      <c r="M553" s="132" t="s">
        <v>4436</v>
      </c>
      <c r="N553" s="132" t="s">
        <v>4270</v>
      </c>
      <c r="O553" s="132"/>
      <c r="P553" s="132"/>
      <c r="Q553" s="132"/>
      <c r="R553" s="132"/>
      <c r="S553" s="132"/>
      <c r="T553" s="132"/>
      <c r="V553" s="132"/>
      <c r="W553" s="132"/>
      <c r="X553" s="132"/>
      <c r="Y553" s="132"/>
      <c r="Z553" s="132"/>
      <c r="AA553" s="132"/>
      <c r="AB553" s="132"/>
      <c r="AC553" s="132"/>
      <c r="AD553" s="132"/>
      <c r="AE553" s="132"/>
      <c r="AF553" s="132"/>
      <c r="AG553" s="132"/>
      <c r="AH553" s="132"/>
      <c r="AI553" s="132"/>
      <c r="AJ553" s="132"/>
      <c r="AK553" s="132"/>
      <c r="AL553" s="132"/>
      <c r="AM553" s="132"/>
    </row>
    <row r="554" spans="1:39" ht="14.25" hidden="1" customHeight="1">
      <c r="A554" s="362">
        <v>2024</v>
      </c>
      <c r="B554" s="133">
        <v>120250</v>
      </c>
      <c r="C554" s="132" t="s">
        <v>4437</v>
      </c>
      <c r="D554" s="132" t="s">
        <v>2764</v>
      </c>
      <c r="E554" s="132" t="s">
        <v>4438</v>
      </c>
      <c r="F554" s="132" t="s">
        <v>4439</v>
      </c>
      <c r="G554" s="132" t="s">
        <v>4440</v>
      </c>
      <c r="H554" s="132" t="s">
        <v>4441</v>
      </c>
      <c r="I554" s="132" t="s">
        <v>4442</v>
      </c>
      <c r="J554" s="132" t="s">
        <v>4443</v>
      </c>
      <c r="K554" s="132" t="s">
        <v>2678</v>
      </c>
      <c r="L554" s="132"/>
      <c r="M554" s="132"/>
      <c r="N554" s="132"/>
      <c r="O554" s="132"/>
      <c r="P554" s="132"/>
      <c r="Q554" s="132"/>
      <c r="R554" s="132"/>
      <c r="S554" s="132"/>
      <c r="T554" s="132"/>
      <c r="V554" s="132"/>
      <c r="W554" s="132"/>
      <c r="X554" s="132"/>
      <c r="Y554" s="132"/>
      <c r="Z554" s="132"/>
      <c r="AA554" s="132"/>
      <c r="AB554" s="132"/>
      <c r="AC554" s="132"/>
      <c r="AD554" s="132"/>
      <c r="AE554" s="132"/>
      <c r="AF554" s="132"/>
      <c r="AG554" s="132"/>
      <c r="AH554" s="132"/>
      <c r="AI554" s="132"/>
      <c r="AJ554" s="132"/>
      <c r="AK554" s="132"/>
      <c r="AL554" s="132"/>
      <c r="AM554" s="132"/>
    </row>
    <row r="555" spans="1:39" ht="14.25" hidden="1" customHeight="1">
      <c r="A555" s="362">
        <v>2024</v>
      </c>
      <c r="B555" s="133">
        <v>119647</v>
      </c>
      <c r="C555" s="132" t="s">
        <v>4444</v>
      </c>
      <c r="D555" s="132" t="s">
        <v>4445</v>
      </c>
      <c r="E555" s="132" t="s">
        <v>4446</v>
      </c>
      <c r="F555" s="132" t="s">
        <v>4447</v>
      </c>
      <c r="G555" s="132" t="s">
        <v>4448</v>
      </c>
      <c r="H555" s="132" t="s">
        <v>4449</v>
      </c>
      <c r="I555" s="132" t="s">
        <v>4450</v>
      </c>
      <c r="J555" s="132"/>
      <c r="K555" s="132"/>
      <c r="L555" s="132"/>
      <c r="M555" s="132"/>
      <c r="N555" s="132"/>
      <c r="O555" s="132"/>
      <c r="P555" s="132"/>
      <c r="Q555" s="132"/>
      <c r="R555" s="132"/>
      <c r="S555" s="132"/>
      <c r="T555" s="132"/>
      <c r="V555" s="132"/>
      <c r="W555" s="132"/>
      <c r="X555" s="132"/>
      <c r="Y555" s="132"/>
      <c r="Z555" s="132"/>
      <c r="AA555" s="132"/>
      <c r="AB555" s="132"/>
      <c r="AC555" s="132"/>
      <c r="AD555" s="132"/>
      <c r="AE555" s="132"/>
      <c r="AF555" s="132"/>
      <c r="AG555" s="132"/>
      <c r="AH555" s="132"/>
      <c r="AI555" s="132"/>
      <c r="AJ555" s="132"/>
      <c r="AK555" s="132"/>
      <c r="AL555" s="132"/>
      <c r="AM555" s="132"/>
    </row>
    <row r="556" spans="1:39" ht="14.25" hidden="1" customHeight="1">
      <c r="A556" s="362">
        <v>2024</v>
      </c>
      <c r="B556" s="133">
        <v>116382</v>
      </c>
      <c r="C556" s="132" t="s">
        <v>4451</v>
      </c>
      <c r="D556" s="132" t="s">
        <v>4452</v>
      </c>
      <c r="E556" s="132" t="s">
        <v>4453</v>
      </c>
      <c r="F556" s="132" t="s">
        <v>4454</v>
      </c>
      <c r="G556" s="132" t="s">
        <v>4455</v>
      </c>
      <c r="H556" s="132" t="s">
        <v>4456</v>
      </c>
      <c r="I556" s="132" t="s">
        <v>4457</v>
      </c>
      <c r="J556" s="132" t="s">
        <v>4458</v>
      </c>
      <c r="K556" s="132" t="s">
        <v>4459</v>
      </c>
      <c r="L556" s="132" t="s">
        <v>4460</v>
      </c>
      <c r="M556" s="132" t="s">
        <v>4461</v>
      </c>
      <c r="N556" s="132" t="s">
        <v>4462</v>
      </c>
      <c r="O556" s="132"/>
      <c r="P556" s="132"/>
      <c r="Q556" s="132"/>
      <c r="R556" s="132"/>
      <c r="S556" s="132"/>
      <c r="T556" s="132"/>
      <c r="V556" s="132"/>
      <c r="W556" s="132"/>
      <c r="X556" s="132"/>
      <c r="Y556" s="132"/>
      <c r="Z556" s="132"/>
      <c r="AA556" s="132"/>
      <c r="AB556" s="132"/>
      <c r="AC556" s="132"/>
      <c r="AD556" s="132"/>
      <c r="AE556" s="132"/>
      <c r="AF556" s="132"/>
      <c r="AG556" s="132"/>
      <c r="AH556" s="132"/>
      <c r="AI556" s="132"/>
      <c r="AJ556" s="132"/>
      <c r="AK556" s="132"/>
      <c r="AL556" s="132"/>
      <c r="AM556" s="132"/>
    </row>
    <row r="557" spans="1:39" ht="14.25" hidden="1" customHeight="1">
      <c r="A557" s="362">
        <v>2024</v>
      </c>
      <c r="B557" s="133">
        <v>114921</v>
      </c>
      <c r="C557" s="132" t="s">
        <v>3193</v>
      </c>
      <c r="D557" s="132" t="s">
        <v>3194</v>
      </c>
      <c r="E557" s="132" t="s">
        <v>3195</v>
      </c>
      <c r="F557" s="132" t="s">
        <v>3196</v>
      </c>
      <c r="G557" s="132" t="s">
        <v>3197</v>
      </c>
      <c r="H557" s="132" t="s">
        <v>4463</v>
      </c>
      <c r="I557" s="132" t="s">
        <v>3199</v>
      </c>
      <c r="J557" s="132" t="s">
        <v>3200</v>
      </c>
      <c r="K557" s="132" t="s">
        <v>3201</v>
      </c>
      <c r="L557" s="132" t="s">
        <v>4464</v>
      </c>
      <c r="M557" s="132"/>
      <c r="N557" s="132"/>
      <c r="O557" s="132"/>
      <c r="P557" s="132"/>
      <c r="Q557" s="132"/>
      <c r="R557" s="132"/>
      <c r="S557" s="132"/>
      <c r="T557" s="132"/>
      <c r="V557" s="132"/>
      <c r="W557" s="132"/>
      <c r="X557" s="132"/>
      <c r="Y557" s="132"/>
      <c r="Z557" s="132"/>
      <c r="AA557" s="132"/>
      <c r="AB557" s="132"/>
      <c r="AC557" s="132"/>
      <c r="AD557" s="132"/>
      <c r="AE557" s="132"/>
      <c r="AF557" s="132"/>
      <c r="AG557" s="132"/>
      <c r="AH557" s="132"/>
      <c r="AI557" s="132"/>
      <c r="AJ557" s="132"/>
      <c r="AK557" s="132"/>
      <c r="AL557" s="132"/>
      <c r="AM557" s="132"/>
    </row>
    <row r="558" spans="1:39" ht="14.25" hidden="1" customHeight="1">
      <c r="A558" s="362">
        <v>2024</v>
      </c>
      <c r="B558" s="133">
        <v>116396</v>
      </c>
      <c r="C558" s="132" t="s">
        <v>3731</v>
      </c>
      <c r="D558" s="132" t="s">
        <v>4465</v>
      </c>
      <c r="E558" s="132" t="s">
        <v>4466</v>
      </c>
      <c r="F558" s="132" t="s">
        <v>4467</v>
      </c>
      <c r="G558" s="132" t="s">
        <v>4468</v>
      </c>
      <c r="H558" s="132" t="s">
        <v>4469</v>
      </c>
      <c r="I558" s="132" t="s">
        <v>4470</v>
      </c>
      <c r="J558" s="132" t="s">
        <v>4471</v>
      </c>
      <c r="K558" s="132" t="s">
        <v>4472</v>
      </c>
      <c r="L558" s="132" t="s">
        <v>4473</v>
      </c>
      <c r="M558" s="132" t="s">
        <v>4474</v>
      </c>
      <c r="N558" s="132"/>
      <c r="O558" s="132"/>
      <c r="P558" s="132"/>
      <c r="Q558" s="132"/>
      <c r="R558" s="132"/>
      <c r="S558" s="132"/>
      <c r="T558" s="132"/>
      <c r="V558" s="132"/>
      <c r="W558" s="132"/>
      <c r="X558" s="132"/>
      <c r="Y558" s="132"/>
      <c r="Z558" s="132"/>
      <c r="AA558" s="132"/>
      <c r="AB558" s="132"/>
      <c r="AC558" s="132"/>
      <c r="AD558" s="132"/>
      <c r="AE558" s="132"/>
      <c r="AF558" s="132"/>
      <c r="AG558" s="132"/>
      <c r="AH558" s="132"/>
      <c r="AI558" s="132"/>
      <c r="AJ558" s="132"/>
      <c r="AK558" s="132"/>
      <c r="AL558" s="132"/>
      <c r="AM558" s="132"/>
    </row>
    <row r="559" spans="1:39" ht="14.25" hidden="1" customHeight="1">
      <c r="A559" s="362">
        <v>2024</v>
      </c>
      <c r="B559" s="133">
        <v>119425</v>
      </c>
      <c r="C559" s="132" t="s">
        <v>3149</v>
      </c>
      <c r="D559" s="132" t="s">
        <v>4261</v>
      </c>
      <c r="E559" s="132" t="s">
        <v>4262</v>
      </c>
      <c r="F559" s="132" t="s">
        <v>4475</v>
      </c>
      <c r="G559" s="132" t="s">
        <v>4264</v>
      </c>
      <c r="H559" s="132" t="s">
        <v>4265</v>
      </c>
      <c r="I559" s="132" t="s">
        <v>4043</v>
      </c>
      <c r="J559" s="132" t="s">
        <v>4266</v>
      </c>
      <c r="K559" s="132" t="s">
        <v>4267</v>
      </c>
      <c r="L559" s="132" t="s">
        <v>4268</v>
      </c>
      <c r="M559" s="132" t="s">
        <v>4436</v>
      </c>
      <c r="N559" s="132" t="s">
        <v>4476</v>
      </c>
      <c r="O559" s="132"/>
      <c r="P559" s="132"/>
      <c r="Q559" s="132"/>
      <c r="R559" s="132"/>
      <c r="S559" s="132"/>
      <c r="T559" s="132"/>
      <c r="V559" s="132"/>
      <c r="W559" s="132"/>
      <c r="X559" s="132"/>
      <c r="Y559" s="132"/>
      <c r="Z559" s="132"/>
      <c r="AA559" s="132"/>
      <c r="AB559" s="132"/>
      <c r="AC559" s="132"/>
      <c r="AD559" s="132"/>
      <c r="AE559" s="132"/>
      <c r="AF559" s="132"/>
      <c r="AG559" s="132"/>
      <c r="AH559" s="132"/>
      <c r="AI559" s="132"/>
      <c r="AJ559" s="132"/>
      <c r="AK559" s="132"/>
      <c r="AL559" s="132"/>
      <c r="AM559" s="132"/>
    </row>
    <row r="560" spans="1:39" ht="14.25" hidden="1" customHeight="1">
      <c r="A560" s="362">
        <v>2024</v>
      </c>
      <c r="B560" s="133">
        <v>115237</v>
      </c>
      <c r="C560" s="132" t="s">
        <v>2508</v>
      </c>
      <c r="D560" s="132" t="s">
        <v>4047</v>
      </c>
      <c r="E560" s="132" t="s">
        <v>4048</v>
      </c>
      <c r="F560" s="132" t="s">
        <v>4477</v>
      </c>
      <c r="G560" s="132" t="s">
        <v>2511</v>
      </c>
      <c r="H560" s="132" t="s">
        <v>4050</v>
      </c>
      <c r="I560" s="132" t="s">
        <v>4051</v>
      </c>
      <c r="J560" s="132" t="s">
        <v>4052</v>
      </c>
      <c r="K560" s="132" t="s">
        <v>4053</v>
      </c>
      <c r="L560" s="132" t="s">
        <v>4478</v>
      </c>
      <c r="M560" s="132" t="s">
        <v>4055</v>
      </c>
      <c r="N560" s="132" t="s">
        <v>4479</v>
      </c>
      <c r="O560" s="132" t="s">
        <v>4480</v>
      </c>
      <c r="P560" s="132" t="s">
        <v>4481</v>
      </c>
      <c r="Q560" s="132" t="s">
        <v>4482</v>
      </c>
      <c r="R560" s="132"/>
      <c r="S560" s="132"/>
      <c r="T560" s="132"/>
      <c r="V560" s="132"/>
      <c r="W560" s="132"/>
      <c r="X560" s="132"/>
      <c r="Y560" s="132"/>
      <c r="Z560" s="132"/>
      <c r="AA560" s="132"/>
      <c r="AB560" s="132"/>
      <c r="AC560" s="132"/>
      <c r="AD560" s="132"/>
      <c r="AE560" s="132"/>
      <c r="AF560" s="132"/>
      <c r="AG560" s="132"/>
      <c r="AH560" s="132"/>
      <c r="AI560" s="132"/>
      <c r="AJ560" s="132"/>
      <c r="AK560" s="132"/>
      <c r="AL560" s="132"/>
      <c r="AM560" s="132"/>
    </row>
    <row r="561" spans="1:39" ht="14.25" hidden="1" customHeight="1">
      <c r="A561" s="362">
        <v>2024</v>
      </c>
      <c r="B561" s="133">
        <v>116450</v>
      </c>
      <c r="C561" s="132" t="s">
        <v>2770</v>
      </c>
      <c r="D561" s="132" t="s">
        <v>4483</v>
      </c>
      <c r="E561" s="132" t="s">
        <v>4484</v>
      </c>
      <c r="F561" s="132" t="s">
        <v>4485</v>
      </c>
      <c r="G561" s="132" t="s">
        <v>4486</v>
      </c>
      <c r="H561" s="132" t="s">
        <v>4487</v>
      </c>
      <c r="I561" s="132" t="s">
        <v>4488</v>
      </c>
      <c r="J561" s="132" t="s">
        <v>4489</v>
      </c>
      <c r="K561" s="132" t="s">
        <v>4490</v>
      </c>
      <c r="L561" s="132"/>
      <c r="M561" s="132"/>
      <c r="N561" s="132"/>
      <c r="O561" s="132"/>
      <c r="P561" s="132"/>
      <c r="Q561" s="132"/>
      <c r="R561" s="132"/>
      <c r="S561" s="132"/>
      <c r="T561" s="132"/>
      <c r="V561" s="132"/>
      <c r="W561" s="132"/>
      <c r="X561" s="132"/>
      <c r="Y561" s="132"/>
      <c r="Z561" s="132"/>
      <c r="AA561" s="132"/>
      <c r="AB561" s="132"/>
      <c r="AC561" s="132"/>
      <c r="AD561" s="132"/>
      <c r="AE561" s="132"/>
      <c r="AF561" s="132"/>
      <c r="AG561" s="132"/>
      <c r="AH561" s="132"/>
      <c r="AI561" s="132"/>
      <c r="AJ561" s="132"/>
      <c r="AK561" s="132"/>
      <c r="AL561" s="132"/>
      <c r="AM561" s="132"/>
    </row>
    <row r="562" spans="1:39" ht="14.25" hidden="1" customHeight="1">
      <c r="A562" s="362">
        <v>2024</v>
      </c>
      <c r="B562" s="133">
        <v>115237</v>
      </c>
      <c r="C562" s="132" t="s">
        <v>2508</v>
      </c>
      <c r="D562" s="132" t="s">
        <v>4047</v>
      </c>
      <c r="E562" s="132" t="s">
        <v>4048</v>
      </c>
      <c r="F562" s="132" t="s">
        <v>4491</v>
      </c>
      <c r="G562" s="132" t="s">
        <v>4492</v>
      </c>
      <c r="H562" s="132" t="s">
        <v>4050</v>
      </c>
      <c r="I562" s="132" t="s">
        <v>4051</v>
      </c>
      <c r="J562" s="132" t="s">
        <v>4052</v>
      </c>
      <c r="K562" s="132" t="s">
        <v>4053</v>
      </c>
      <c r="L562" s="132" t="s">
        <v>4493</v>
      </c>
      <c r="M562" s="132" t="s">
        <v>4494</v>
      </c>
      <c r="N562" s="132" t="s">
        <v>4495</v>
      </c>
      <c r="O562" s="132" t="s">
        <v>4480</v>
      </c>
      <c r="P562" s="132" t="s">
        <v>4481</v>
      </c>
      <c r="Q562" s="132" t="s">
        <v>4482</v>
      </c>
      <c r="R562" s="132"/>
      <c r="S562" s="132"/>
      <c r="T562" s="132"/>
      <c r="V562" s="132"/>
      <c r="W562" s="132"/>
      <c r="X562" s="132"/>
      <c r="Y562" s="132"/>
      <c r="Z562" s="132"/>
      <c r="AA562" s="132"/>
      <c r="AB562" s="132"/>
      <c r="AC562" s="132"/>
      <c r="AD562" s="132"/>
      <c r="AE562" s="132"/>
      <c r="AF562" s="132"/>
      <c r="AG562" s="132"/>
      <c r="AH562" s="132"/>
      <c r="AI562" s="132"/>
      <c r="AJ562" s="132"/>
      <c r="AK562" s="132"/>
      <c r="AL562" s="132"/>
      <c r="AM562" s="132"/>
    </row>
    <row r="563" spans="1:39" ht="14.25" hidden="1" customHeight="1">
      <c r="A563" s="362">
        <v>2024</v>
      </c>
      <c r="B563" s="133">
        <v>116458</v>
      </c>
      <c r="C563" s="132" t="s">
        <v>4496</v>
      </c>
      <c r="D563" s="132" t="s">
        <v>4126</v>
      </c>
      <c r="E563" s="132" t="s">
        <v>4127</v>
      </c>
      <c r="F563" s="132" t="s">
        <v>4128</v>
      </c>
      <c r="G563" s="132" t="s">
        <v>4129</v>
      </c>
      <c r="H563" s="132" t="s">
        <v>4130</v>
      </c>
      <c r="I563" s="132" t="s">
        <v>4131</v>
      </c>
      <c r="J563" s="132" t="s">
        <v>4132</v>
      </c>
      <c r="K563" s="132" t="s">
        <v>4133</v>
      </c>
      <c r="L563" s="132" t="s">
        <v>4134</v>
      </c>
      <c r="M563" s="132" t="s">
        <v>4497</v>
      </c>
      <c r="N563" s="132" t="s">
        <v>4498</v>
      </c>
      <c r="O563" s="132"/>
      <c r="P563" s="132"/>
      <c r="Q563" s="132"/>
      <c r="R563" s="132"/>
      <c r="S563" s="132"/>
      <c r="T563" s="132"/>
      <c r="V563" s="132"/>
      <c r="W563" s="132"/>
      <c r="X563" s="132"/>
      <c r="Y563" s="132"/>
      <c r="Z563" s="132"/>
      <c r="AA563" s="132"/>
      <c r="AB563" s="132"/>
      <c r="AC563" s="132"/>
      <c r="AD563" s="132"/>
      <c r="AE563" s="132"/>
      <c r="AF563" s="132"/>
      <c r="AG563" s="132"/>
      <c r="AH563" s="132"/>
      <c r="AI563" s="132"/>
      <c r="AJ563" s="132"/>
      <c r="AK563" s="132"/>
      <c r="AL563" s="132"/>
      <c r="AM563" s="132"/>
    </row>
    <row r="564" spans="1:39" ht="14.25" hidden="1" customHeight="1">
      <c r="A564" s="362">
        <v>2024</v>
      </c>
      <c r="B564" s="133">
        <v>115237</v>
      </c>
      <c r="C564" s="132" t="s">
        <v>2508</v>
      </c>
      <c r="D564" s="132" t="s">
        <v>4047</v>
      </c>
      <c r="E564" s="132" t="s">
        <v>4048</v>
      </c>
      <c r="F564" s="132" t="s">
        <v>4491</v>
      </c>
      <c r="G564" s="132" t="s">
        <v>4492</v>
      </c>
      <c r="H564" s="132" t="s">
        <v>4050</v>
      </c>
      <c r="I564" s="132" t="s">
        <v>4051</v>
      </c>
      <c r="J564" s="132" t="s">
        <v>4052</v>
      </c>
      <c r="K564" s="132" t="s">
        <v>4053</v>
      </c>
      <c r="L564" s="132" t="s">
        <v>4493</v>
      </c>
      <c r="M564" s="132" t="s">
        <v>4494</v>
      </c>
      <c r="N564" s="132" t="s">
        <v>4495</v>
      </c>
      <c r="O564" s="132" t="s">
        <v>4480</v>
      </c>
      <c r="P564" s="132" t="s">
        <v>4499</v>
      </c>
      <c r="Q564" s="132"/>
      <c r="R564" s="132"/>
      <c r="S564" s="132"/>
      <c r="T564" s="132"/>
      <c r="V564" s="132"/>
      <c r="W564" s="132"/>
      <c r="X564" s="132"/>
      <c r="Y564" s="132"/>
      <c r="Z564" s="132"/>
      <c r="AA564" s="132"/>
      <c r="AB564" s="132"/>
      <c r="AC564" s="132"/>
      <c r="AD564" s="132"/>
      <c r="AE564" s="132"/>
      <c r="AF564" s="132"/>
      <c r="AG564" s="132"/>
      <c r="AH564" s="132"/>
      <c r="AI564" s="132"/>
      <c r="AJ564" s="132"/>
      <c r="AK564" s="132"/>
      <c r="AL564" s="132"/>
      <c r="AM564" s="132"/>
    </row>
    <row r="565" spans="1:39" ht="14.25" hidden="1" customHeight="1">
      <c r="A565" s="362">
        <v>2024</v>
      </c>
      <c r="B565" s="133">
        <v>116690</v>
      </c>
      <c r="C565" s="132" t="s">
        <v>4500</v>
      </c>
      <c r="D565" s="132" t="s">
        <v>4158</v>
      </c>
      <c r="E565" s="132" t="s">
        <v>4159</v>
      </c>
      <c r="F565" s="132" t="s">
        <v>4160</v>
      </c>
      <c r="G565" s="132" t="s">
        <v>4161</v>
      </c>
      <c r="H565" s="132" t="s">
        <v>4162</v>
      </c>
      <c r="I565" s="132" t="s">
        <v>4163</v>
      </c>
      <c r="J565" s="132" t="s">
        <v>4260</v>
      </c>
      <c r="K565" s="132"/>
      <c r="L565" s="132"/>
      <c r="M565" s="132"/>
      <c r="N565" s="132"/>
      <c r="O565" s="132"/>
      <c r="P565" s="132"/>
      <c r="Q565" s="132"/>
      <c r="R565" s="132"/>
      <c r="S565" s="132"/>
      <c r="T565" s="132"/>
      <c r="V565" s="132"/>
      <c r="W565" s="132"/>
      <c r="X565" s="132"/>
      <c r="Y565" s="132"/>
      <c r="Z565" s="132"/>
      <c r="AA565" s="132"/>
      <c r="AB565" s="132"/>
      <c r="AC565" s="132"/>
      <c r="AD565" s="132"/>
      <c r="AE565" s="132"/>
      <c r="AF565" s="132"/>
      <c r="AG565" s="132"/>
      <c r="AH565" s="132"/>
      <c r="AI565" s="132"/>
      <c r="AJ565" s="132"/>
      <c r="AK565" s="132"/>
      <c r="AL565" s="132"/>
      <c r="AM565" s="132"/>
    </row>
    <row r="566" spans="1:39" ht="14.25" hidden="1" customHeight="1">
      <c r="A566" s="362">
        <v>2024</v>
      </c>
      <c r="B566" s="133">
        <v>115237</v>
      </c>
      <c r="C566" s="132" t="s">
        <v>2508</v>
      </c>
      <c r="D566" s="132" t="s">
        <v>4047</v>
      </c>
      <c r="E566" s="132" t="s">
        <v>4048</v>
      </c>
      <c r="F566" s="132" t="s">
        <v>4477</v>
      </c>
      <c r="G566" s="132" t="s">
        <v>4501</v>
      </c>
      <c r="H566" s="132" t="s">
        <v>4050</v>
      </c>
      <c r="I566" s="132" t="s">
        <v>4051</v>
      </c>
      <c r="J566" s="132" t="s">
        <v>4052</v>
      </c>
      <c r="K566" s="132" t="s">
        <v>4053</v>
      </c>
      <c r="L566" s="132" t="s">
        <v>4493</v>
      </c>
      <c r="M566" s="132" t="s">
        <v>4502</v>
      </c>
      <c r="N566" s="132" t="s">
        <v>4495</v>
      </c>
      <c r="O566" s="132" t="s">
        <v>4480</v>
      </c>
      <c r="P566" s="132" t="s">
        <v>4481</v>
      </c>
      <c r="Q566" s="132" t="s">
        <v>4482</v>
      </c>
      <c r="R566" s="132"/>
      <c r="S566" s="132"/>
      <c r="T566" s="132"/>
      <c r="V566" s="132"/>
      <c r="W566" s="132"/>
      <c r="X566" s="132"/>
      <c r="Y566" s="132"/>
      <c r="Z566" s="132"/>
      <c r="AA566" s="132"/>
      <c r="AB566" s="132"/>
      <c r="AC566" s="132"/>
      <c r="AD566" s="132"/>
      <c r="AE566" s="132"/>
      <c r="AF566" s="132"/>
      <c r="AG566" s="132"/>
      <c r="AH566" s="132"/>
      <c r="AI566" s="132"/>
      <c r="AJ566" s="132"/>
      <c r="AK566" s="132"/>
      <c r="AL566" s="132"/>
      <c r="AM566" s="132"/>
    </row>
    <row r="567" spans="1:39" ht="14.25" hidden="1" customHeight="1">
      <c r="A567" s="362">
        <v>2025</v>
      </c>
      <c r="B567" s="133">
        <v>125086</v>
      </c>
      <c r="C567" s="132" t="s">
        <v>4503</v>
      </c>
      <c r="D567" s="132" t="s">
        <v>4504</v>
      </c>
      <c r="E567" s="132" t="s">
        <v>4505</v>
      </c>
      <c r="F567" s="132" t="s">
        <v>4506</v>
      </c>
      <c r="G567" s="132" t="s">
        <v>4410</v>
      </c>
      <c r="H567" s="132" t="s">
        <v>4507</v>
      </c>
      <c r="I567" s="132" t="s">
        <v>4508</v>
      </c>
      <c r="J567" s="132"/>
      <c r="K567" s="132"/>
      <c r="L567" s="132"/>
      <c r="M567" s="132"/>
      <c r="N567" s="132"/>
      <c r="O567" s="132"/>
      <c r="P567" s="132"/>
      <c r="Q567" s="132"/>
      <c r="R567" s="132"/>
      <c r="S567" s="132"/>
      <c r="T567" s="132"/>
      <c r="V567" s="132"/>
      <c r="W567" s="132"/>
      <c r="X567" s="132"/>
      <c r="Y567" s="132"/>
      <c r="Z567" s="132"/>
      <c r="AA567" s="132"/>
      <c r="AB567" s="132"/>
      <c r="AC567" s="132"/>
      <c r="AD567" s="132"/>
      <c r="AE567" s="132"/>
      <c r="AF567" s="132"/>
      <c r="AG567" s="132"/>
      <c r="AH567" s="132"/>
      <c r="AI567" s="132"/>
      <c r="AJ567" s="132"/>
      <c r="AK567" s="132"/>
      <c r="AL567" s="132"/>
      <c r="AM567" s="132"/>
    </row>
    <row r="568" spans="1:39" ht="14.25" hidden="1" customHeight="1">
      <c r="A568" s="362">
        <v>2024</v>
      </c>
      <c r="B568" s="133">
        <v>125116</v>
      </c>
      <c r="C568" s="132" t="s">
        <v>4509</v>
      </c>
      <c r="D568" s="132" t="s">
        <v>4510</v>
      </c>
      <c r="E568" s="132" t="s">
        <v>4511</v>
      </c>
      <c r="F568" s="132" t="s">
        <v>4512</v>
      </c>
      <c r="G568" s="132" t="s">
        <v>4513</v>
      </c>
      <c r="H568" s="132" t="s">
        <v>4514</v>
      </c>
      <c r="I568" s="132" t="s">
        <v>4171</v>
      </c>
      <c r="J568" s="132"/>
      <c r="K568" s="132"/>
      <c r="L568" s="132"/>
      <c r="M568" s="132"/>
      <c r="N568" s="132"/>
      <c r="O568" s="132"/>
      <c r="P568" s="132"/>
      <c r="Q568" s="132"/>
      <c r="R568" s="132"/>
      <c r="S568" s="132"/>
      <c r="T568" s="132"/>
      <c r="V568" s="132"/>
      <c r="W568" s="132"/>
      <c r="X568" s="132"/>
      <c r="Y568" s="132"/>
      <c r="Z568" s="132"/>
      <c r="AA568" s="132"/>
      <c r="AB568" s="132"/>
      <c r="AC568" s="132"/>
      <c r="AD568" s="132"/>
      <c r="AE568" s="132"/>
      <c r="AF568" s="132"/>
      <c r="AG568" s="132"/>
      <c r="AH568" s="132"/>
      <c r="AI568" s="132"/>
      <c r="AJ568" s="132"/>
      <c r="AK568" s="132"/>
      <c r="AL568" s="132"/>
      <c r="AM568" s="132"/>
    </row>
    <row r="569" spans="1:39" ht="14.25" hidden="1" customHeight="1">
      <c r="A569" s="362">
        <v>2024</v>
      </c>
      <c r="B569" s="133">
        <v>127875</v>
      </c>
      <c r="C569" s="132" t="s">
        <v>4515</v>
      </c>
      <c r="D569" s="132" t="s">
        <v>4516</v>
      </c>
      <c r="E569" s="132" t="s">
        <v>4517</v>
      </c>
      <c r="F569" s="132" t="s">
        <v>4518</v>
      </c>
      <c r="G569" s="132" t="s">
        <v>4519</v>
      </c>
      <c r="H569" s="132"/>
      <c r="I569" s="132"/>
      <c r="J569" s="132"/>
      <c r="K569" s="132"/>
      <c r="L569" s="132"/>
      <c r="M569" s="132"/>
      <c r="N569" s="132"/>
      <c r="O569" s="132"/>
      <c r="P569" s="132"/>
      <c r="Q569" s="132"/>
      <c r="R569" s="132"/>
      <c r="S569" s="132"/>
      <c r="T569" s="132"/>
      <c r="V569" s="132"/>
      <c r="W569" s="132"/>
      <c r="X569" s="132"/>
      <c r="Y569" s="132"/>
      <c r="Z569" s="132"/>
      <c r="AA569" s="132"/>
      <c r="AB569" s="132"/>
      <c r="AC569" s="132"/>
      <c r="AD569" s="132"/>
      <c r="AE569" s="132"/>
      <c r="AF569" s="132"/>
      <c r="AG569" s="132"/>
      <c r="AH569" s="132"/>
      <c r="AI569" s="132"/>
      <c r="AJ569" s="132"/>
      <c r="AK569" s="132"/>
      <c r="AL569" s="132"/>
      <c r="AM569" s="132"/>
    </row>
    <row r="570" spans="1:39" ht="14.25" hidden="1" customHeight="1">
      <c r="A570" s="362">
        <v>2024</v>
      </c>
      <c r="B570" s="133">
        <v>124905</v>
      </c>
      <c r="C570" s="132" t="s">
        <v>4520</v>
      </c>
      <c r="D570" s="132" t="s">
        <v>4521</v>
      </c>
      <c r="E570" s="132" t="s">
        <v>4522</v>
      </c>
      <c r="F570" s="132" t="s">
        <v>4523</v>
      </c>
      <c r="G570" s="132" t="s">
        <v>4524</v>
      </c>
      <c r="H570" s="132" t="s">
        <v>4525</v>
      </c>
      <c r="I570" s="132" t="s">
        <v>4526</v>
      </c>
      <c r="J570" s="132" t="s">
        <v>4527</v>
      </c>
      <c r="K570" s="132" t="s">
        <v>4528</v>
      </c>
      <c r="L570" s="132" t="s">
        <v>4529</v>
      </c>
      <c r="M570" s="132" t="s">
        <v>4530</v>
      </c>
      <c r="N570" s="132"/>
      <c r="O570" s="132"/>
      <c r="P570" s="132"/>
      <c r="Q570" s="132"/>
      <c r="R570" s="132"/>
      <c r="S570" s="132"/>
      <c r="T570" s="132"/>
      <c r="V570" s="132"/>
      <c r="W570" s="132"/>
      <c r="X570" s="132"/>
      <c r="Y570" s="132"/>
      <c r="Z570" s="132"/>
      <c r="AA570" s="132"/>
      <c r="AB570" s="132"/>
      <c r="AC570" s="132"/>
      <c r="AD570" s="132"/>
      <c r="AE570" s="132"/>
      <c r="AF570" s="132"/>
      <c r="AG570" s="132"/>
      <c r="AH570" s="132"/>
      <c r="AI570" s="132"/>
      <c r="AJ570" s="132"/>
      <c r="AK570" s="132"/>
      <c r="AL570" s="132"/>
      <c r="AM570" s="132"/>
    </row>
    <row r="571" spans="1:39" ht="14.25" hidden="1" customHeight="1">
      <c r="A571" s="362">
        <v>2024</v>
      </c>
      <c r="B571" s="133">
        <v>125108</v>
      </c>
      <c r="C571" s="132" t="s">
        <v>4531</v>
      </c>
      <c r="D571" s="132" t="s">
        <v>4532</v>
      </c>
      <c r="E571" s="132" t="s">
        <v>4533</v>
      </c>
      <c r="F571" s="132" t="s">
        <v>4534</v>
      </c>
      <c r="G571" s="132" t="s">
        <v>4535</v>
      </c>
      <c r="H571" s="132" t="s">
        <v>4536</v>
      </c>
      <c r="I571" s="132"/>
      <c r="J571" s="132"/>
      <c r="K571" s="132"/>
      <c r="L571" s="132"/>
      <c r="M571" s="132"/>
      <c r="N571" s="132"/>
      <c r="O571" s="132"/>
      <c r="P571" s="132"/>
      <c r="Q571" s="132"/>
      <c r="R571" s="132"/>
      <c r="S571" s="132"/>
      <c r="T571" s="132"/>
      <c r="V571" s="132"/>
      <c r="W571" s="132"/>
      <c r="X571" s="132"/>
      <c r="Y571" s="132"/>
      <c r="Z571" s="132"/>
      <c r="AA571" s="132"/>
      <c r="AB571" s="132"/>
      <c r="AC571" s="132"/>
      <c r="AD571" s="132"/>
      <c r="AE571" s="132"/>
      <c r="AF571" s="132"/>
      <c r="AG571" s="132"/>
      <c r="AH571" s="132"/>
      <c r="AI571" s="132"/>
      <c r="AJ571" s="132"/>
      <c r="AK571" s="132"/>
      <c r="AL571" s="132"/>
      <c r="AM571" s="132"/>
    </row>
    <row r="572" spans="1:39" ht="14.25" hidden="1" customHeight="1">
      <c r="A572" s="362">
        <v>2024</v>
      </c>
      <c r="B572" s="133">
        <v>125119</v>
      </c>
      <c r="C572" s="132" t="s">
        <v>4537</v>
      </c>
      <c r="D572" s="132" t="s">
        <v>4538</v>
      </c>
      <c r="E572" s="132" t="s">
        <v>4539</v>
      </c>
      <c r="F572" s="132" t="s">
        <v>4540</v>
      </c>
      <c r="G572" s="132" t="s">
        <v>4541</v>
      </c>
      <c r="H572" s="132" t="s">
        <v>4542</v>
      </c>
      <c r="I572" s="132" t="s">
        <v>4543</v>
      </c>
      <c r="J572" s="132" t="s">
        <v>4544</v>
      </c>
      <c r="K572" s="132" t="s">
        <v>4545</v>
      </c>
      <c r="L572" s="132"/>
      <c r="M572" s="132"/>
      <c r="N572" s="132"/>
      <c r="O572" s="132"/>
      <c r="P572" s="132"/>
      <c r="Q572" s="132"/>
      <c r="R572" s="132"/>
      <c r="S572" s="132"/>
      <c r="T572" s="132"/>
      <c r="V572" s="132"/>
      <c r="W572" s="132"/>
      <c r="X572" s="132"/>
      <c r="Y572" s="132"/>
      <c r="Z572" s="132"/>
      <c r="AA572" s="132"/>
      <c r="AB572" s="132"/>
      <c r="AC572" s="132"/>
      <c r="AD572" s="132"/>
      <c r="AE572" s="132"/>
      <c r="AF572" s="132"/>
      <c r="AG572" s="132"/>
      <c r="AH572" s="132"/>
      <c r="AI572" s="132"/>
      <c r="AJ572" s="132"/>
      <c r="AK572" s="132"/>
      <c r="AL572" s="132"/>
      <c r="AM572" s="132"/>
    </row>
    <row r="573" spans="1:39" ht="14.25" hidden="1" customHeight="1">
      <c r="A573" s="362">
        <v>2024</v>
      </c>
      <c r="B573" s="133">
        <v>125131</v>
      </c>
      <c r="C573" s="132" t="s">
        <v>4037</v>
      </c>
      <c r="D573" s="132" t="s">
        <v>4261</v>
      </c>
      <c r="E573" s="132" t="s">
        <v>4262</v>
      </c>
      <c r="F573" s="132" t="s">
        <v>4263</v>
      </c>
      <c r="G573" s="132" t="s">
        <v>4264</v>
      </c>
      <c r="H573" s="132" t="s">
        <v>4265</v>
      </c>
      <c r="I573" s="132" t="s">
        <v>4043</v>
      </c>
      <c r="J573" s="132" t="s">
        <v>4266</v>
      </c>
      <c r="K573" s="132" t="s">
        <v>4267</v>
      </c>
      <c r="L573" s="132" t="s">
        <v>4268</v>
      </c>
      <c r="M573" s="132" t="s">
        <v>4269</v>
      </c>
      <c r="N573" s="132" t="s">
        <v>4270</v>
      </c>
      <c r="O573" s="132"/>
      <c r="P573" s="132"/>
      <c r="Q573" s="132"/>
      <c r="R573" s="132"/>
      <c r="S573" s="132"/>
      <c r="T573" s="132"/>
      <c r="V573" s="132"/>
      <c r="W573" s="132"/>
      <c r="X573" s="132"/>
      <c r="Y573" s="132"/>
      <c r="Z573" s="132"/>
      <c r="AA573" s="132"/>
      <c r="AB573" s="132"/>
      <c r="AC573" s="132"/>
      <c r="AD573" s="132"/>
      <c r="AE573" s="132"/>
      <c r="AF573" s="132"/>
      <c r="AG573" s="132"/>
      <c r="AH573" s="132"/>
      <c r="AI573" s="132"/>
      <c r="AJ573" s="132"/>
      <c r="AK573" s="132"/>
      <c r="AL573" s="132"/>
      <c r="AM573" s="132"/>
    </row>
    <row r="574" spans="1:39" ht="14.25" hidden="1" customHeight="1">
      <c r="A574" s="362">
        <v>2024</v>
      </c>
      <c r="B574" s="133">
        <v>125127</v>
      </c>
      <c r="C574" s="132" t="s">
        <v>4546</v>
      </c>
      <c r="D574" s="132" t="s">
        <v>4547</v>
      </c>
      <c r="E574" s="132" t="s">
        <v>4262</v>
      </c>
      <c r="F574" s="132" t="s">
        <v>4548</v>
      </c>
      <c r="G574" s="132" t="s">
        <v>4549</v>
      </c>
      <c r="H574" s="132" t="s">
        <v>4550</v>
      </c>
      <c r="I574" s="132" t="s">
        <v>4551</v>
      </c>
      <c r="J574" s="132" t="s">
        <v>4552</v>
      </c>
      <c r="K574" s="132" t="s">
        <v>4267</v>
      </c>
      <c r="L574" s="132" t="s">
        <v>4553</v>
      </c>
      <c r="M574" s="132" t="s">
        <v>4554</v>
      </c>
      <c r="N574" s="132" t="s">
        <v>4555</v>
      </c>
      <c r="O574" s="132"/>
      <c r="P574" s="132"/>
      <c r="Q574" s="132"/>
      <c r="R574" s="132"/>
      <c r="S574" s="132"/>
      <c r="T574" s="132"/>
      <c r="V574" s="132"/>
      <c r="W574" s="132"/>
      <c r="X574" s="132"/>
      <c r="Y574" s="132"/>
      <c r="Z574" s="132"/>
      <c r="AA574" s="132"/>
      <c r="AB574" s="132"/>
      <c r="AC574" s="132"/>
      <c r="AD574" s="132"/>
      <c r="AE574" s="132"/>
      <c r="AF574" s="132"/>
      <c r="AG574" s="132"/>
      <c r="AH574" s="132"/>
      <c r="AI574" s="132"/>
      <c r="AJ574" s="132"/>
      <c r="AK574" s="132"/>
      <c r="AL574" s="132"/>
      <c r="AM574" s="132"/>
    </row>
    <row r="575" spans="1:39" ht="14.25" hidden="1" customHeight="1">
      <c r="A575" s="362">
        <v>2024</v>
      </c>
      <c r="B575" s="133">
        <v>125492</v>
      </c>
      <c r="C575" s="132" t="s">
        <v>4556</v>
      </c>
      <c r="D575" s="132" t="s">
        <v>4557</v>
      </c>
      <c r="E575" s="132" t="s">
        <v>4558</v>
      </c>
      <c r="F575" s="132" t="s">
        <v>4559</v>
      </c>
      <c r="G575" s="132" t="s">
        <v>4560</v>
      </c>
      <c r="H575" s="132" t="s">
        <v>4561</v>
      </c>
      <c r="I575" s="132" t="s">
        <v>4562</v>
      </c>
      <c r="J575" s="132"/>
      <c r="K575" s="132"/>
      <c r="L575" s="132"/>
      <c r="M575" s="132"/>
      <c r="N575" s="132"/>
      <c r="O575" s="132"/>
      <c r="P575" s="132"/>
      <c r="Q575" s="132"/>
      <c r="R575" s="132"/>
      <c r="S575" s="132"/>
      <c r="T575" s="132"/>
      <c r="V575" s="132"/>
      <c r="W575" s="132"/>
      <c r="X575" s="132"/>
      <c r="Y575" s="132"/>
      <c r="Z575" s="132"/>
      <c r="AA575" s="132"/>
      <c r="AB575" s="132"/>
      <c r="AC575" s="132"/>
      <c r="AD575" s="132"/>
      <c r="AE575" s="132"/>
      <c r="AF575" s="132"/>
      <c r="AG575" s="132"/>
      <c r="AH575" s="132"/>
      <c r="AI575" s="132"/>
      <c r="AJ575" s="132"/>
      <c r="AK575" s="132"/>
      <c r="AL575" s="132"/>
      <c r="AM575" s="132"/>
    </row>
    <row r="576" spans="1:39" ht="14.25" hidden="1" customHeight="1">
      <c r="A576" s="362">
        <v>2024</v>
      </c>
      <c r="B576" s="133">
        <v>125808</v>
      </c>
      <c r="C576" s="132" t="s">
        <v>4563</v>
      </c>
      <c r="D576" s="132" t="s">
        <v>4564</v>
      </c>
      <c r="E576" s="132" t="s">
        <v>4565</v>
      </c>
      <c r="F576" s="132" t="s">
        <v>4566</v>
      </c>
      <c r="G576" s="132" t="s">
        <v>4567</v>
      </c>
      <c r="H576" s="132" t="s">
        <v>4568</v>
      </c>
      <c r="I576" s="132" t="s">
        <v>4569</v>
      </c>
      <c r="J576" s="132" t="s">
        <v>4570</v>
      </c>
      <c r="K576" s="132" t="s">
        <v>4571</v>
      </c>
      <c r="L576" s="132" t="s">
        <v>4572</v>
      </c>
      <c r="M576" s="132"/>
      <c r="N576" s="132"/>
      <c r="O576" s="132"/>
      <c r="P576" s="132"/>
      <c r="Q576" s="132"/>
      <c r="R576" s="132"/>
      <c r="S576" s="132"/>
      <c r="T576" s="132"/>
      <c r="V576" s="132"/>
      <c r="W576" s="132"/>
      <c r="X576" s="132"/>
      <c r="Y576" s="132"/>
      <c r="Z576" s="132"/>
      <c r="AA576" s="132"/>
      <c r="AB576" s="132"/>
      <c r="AC576" s="132"/>
      <c r="AD576" s="132"/>
      <c r="AE576" s="132"/>
      <c r="AF576" s="132"/>
      <c r="AG576" s="132"/>
      <c r="AH576" s="132"/>
      <c r="AI576" s="132"/>
      <c r="AJ576" s="132"/>
      <c r="AK576" s="132"/>
      <c r="AL576" s="132"/>
      <c r="AM576" s="132"/>
    </row>
    <row r="577" spans="1:39" ht="14.25" hidden="1" customHeight="1">
      <c r="A577" s="362">
        <v>2024</v>
      </c>
      <c r="B577" s="133">
        <v>125023</v>
      </c>
      <c r="C577" s="132" t="s">
        <v>4573</v>
      </c>
      <c r="D577" s="132" t="s">
        <v>4574</v>
      </c>
      <c r="E577" s="132" t="s">
        <v>4575</v>
      </c>
      <c r="F577" s="132" t="s">
        <v>4576</v>
      </c>
      <c r="G577" s="132" t="s">
        <v>4577</v>
      </c>
      <c r="H577" s="132" t="s">
        <v>4578</v>
      </c>
      <c r="I577" s="132" t="s">
        <v>4579</v>
      </c>
      <c r="J577" s="132" t="s">
        <v>4580</v>
      </c>
      <c r="K577" s="132" t="s">
        <v>4581</v>
      </c>
      <c r="L577" s="132" t="s">
        <v>4582</v>
      </c>
      <c r="M577" s="132"/>
      <c r="N577" s="132"/>
      <c r="O577" s="132"/>
      <c r="P577" s="132"/>
      <c r="Q577" s="132"/>
      <c r="R577" s="132"/>
      <c r="S577" s="132"/>
      <c r="T577" s="132"/>
      <c r="V577" s="132"/>
      <c r="W577" s="132"/>
      <c r="X577" s="132"/>
      <c r="Y577" s="132"/>
      <c r="Z577" s="132"/>
      <c r="AA577" s="132"/>
      <c r="AB577" s="132"/>
      <c r="AC577" s="132"/>
      <c r="AD577" s="132"/>
      <c r="AE577" s="132"/>
      <c r="AF577" s="132"/>
      <c r="AG577" s="132"/>
      <c r="AH577" s="132"/>
      <c r="AI577" s="132"/>
      <c r="AJ577" s="132"/>
      <c r="AK577" s="132"/>
      <c r="AL577" s="132"/>
      <c r="AM577" s="132"/>
    </row>
    <row r="578" spans="1:39" ht="14.25" hidden="1" customHeight="1">
      <c r="A578" s="362">
        <v>2024</v>
      </c>
      <c r="B578" s="133">
        <v>125477</v>
      </c>
      <c r="C578" s="132" t="s">
        <v>4583</v>
      </c>
      <c r="D578" s="132" t="s">
        <v>4584</v>
      </c>
      <c r="E578" s="132" t="s">
        <v>4585</v>
      </c>
      <c r="F578" s="132" t="s">
        <v>4586</v>
      </c>
      <c r="G578" s="132" t="s">
        <v>4587</v>
      </c>
      <c r="H578" s="132" t="s">
        <v>4588</v>
      </c>
      <c r="I578" s="132" t="s">
        <v>4589</v>
      </c>
      <c r="J578" s="132" t="s">
        <v>4590</v>
      </c>
      <c r="K578" s="132"/>
      <c r="L578" s="132"/>
      <c r="M578" s="132"/>
      <c r="N578" s="132"/>
      <c r="O578" s="132"/>
      <c r="P578" s="132"/>
      <c r="Q578" s="132"/>
      <c r="R578" s="132"/>
      <c r="S578" s="132"/>
      <c r="T578" s="132"/>
      <c r="V578" s="132"/>
      <c r="W578" s="132"/>
      <c r="X578" s="132"/>
      <c r="Y578" s="132"/>
      <c r="Z578" s="132"/>
      <c r="AA578" s="132"/>
      <c r="AB578" s="132"/>
      <c r="AC578" s="132"/>
      <c r="AD578" s="132"/>
      <c r="AE578" s="132"/>
      <c r="AF578" s="132"/>
      <c r="AG578" s="132"/>
      <c r="AH578" s="132"/>
      <c r="AI578" s="132"/>
      <c r="AJ578" s="132"/>
      <c r="AK578" s="132"/>
      <c r="AL578" s="132"/>
      <c r="AM578" s="132"/>
    </row>
    <row r="579" spans="1:39" ht="14.25" hidden="1" customHeight="1">
      <c r="A579" s="362">
        <v>2024</v>
      </c>
      <c r="B579" s="133">
        <v>125875</v>
      </c>
      <c r="C579" s="132" t="s">
        <v>4591</v>
      </c>
      <c r="D579" s="132" t="s">
        <v>4158</v>
      </c>
      <c r="E579" s="132" t="s">
        <v>4159</v>
      </c>
      <c r="F579" s="132" t="s">
        <v>4160</v>
      </c>
      <c r="G579" s="132" t="s">
        <v>4161</v>
      </c>
      <c r="H579" s="132" t="s">
        <v>4162</v>
      </c>
      <c r="I579" s="132" t="s">
        <v>4163</v>
      </c>
      <c r="J579" s="132" t="s">
        <v>4164</v>
      </c>
      <c r="K579" s="132"/>
      <c r="L579" s="132"/>
      <c r="M579" s="132"/>
      <c r="N579" s="132"/>
      <c r="O579" s="132"/>
      <c r="P579" s="132"/>
      <c r="Q579" s="132"/>
      <c r="R579" s="132"/>
      <c r="S579" s="132"/>
      <c r="T579" s="132"/>
      <c r="V579" s="132"/>
      <c r="W579" s="132"/>
      <c r="X579" s="132"/>
      <c r="Y579" s="132"/>
      <c r="Z579" s="132"/>
      <c r="AA579" s="132"/>
      <c r="AB579" s="132"/>
      <c r="AC579" s="132"/>
      <c r="AD579" s="132"/>
      <c r="AE579" s="132"/>
      <c r="AF579" s="132"/>
      <c r="AG579" s="132"/>
      <c r="AH579" s="132"/>
      <c r="AI579" s="132"/>
      <c r="AJ579" s="132"/>
      <c r="AK579" s="132"/>
      <c r="AL579" s="132"/>
      <c r="AM579" s="132"/>
    </row>
    <row r="580" spans="1:39" ht="14.25" hidden="1" customHeight="1">
      <c r="A580" s="362">
        <v>2024</v>
      </c>
      <c r="B580" s="133">
        <v>125007</v>
      </c>
      <c r="C580" s="132" t="s">
        <v>4592</v>
      </c>
      <c r="D580" s="132" t="s">
        <v>4593</v>
      </c>
      <c r="E580" s="132" t="s">
        <v>4594</v>
      </c>
      <c r="F580" s="132" t="s">
        <v>4595</v>
      </c>
      <c r="G580" s="132" t="s">
        <v>4596</v>
      </c>
      <c r="H580" s="132" t="s">
        <v>4597</v>
      </c>
      <c r="I580" s="132" t="s">
        <v>4598</v>
      </c>
      <c r="J580" s="132" t="s">
        <v>4599</v>
      </c>
      <c r="K580" s="132" t="s">
        <v>4600</v>
      </c>
      <c r="L580" s="132"/>
      <c r="M580" s="132"/>
      <c r="N580" s="132"/>
      <c r="O580" s="132"/>
      <c r="P580" s="132"/>
      <c r="Q580" s="132"/>
      <c r="R580" s="132"/>
      <c r="S580" s="132"/>
      <c r="T580" s="132"/>
      <c r="V580" s="132"/>
      <c r="W580" s="132"/>
      <c r="X580" s="132"/>
      <c r="Y580" s="132"/>
      <c r="Z580" s="132"/>
      <c r="AA580" s="132"/>
      <c r="AB580" s="132"/>
      <c r="AC580" s="132"/>
      <c r="AD580" s="132"/>
      <c r="AE580" s="132"/>
      <c r="AF580" s="132"/>
      <c r="AG580" s="132"/>
      <c r="AH580" s="132"/>
      <c r="AI580" s="132"/>
      <c r="AJ580" s="132"/>
      <c r="AK580" s="132"/>
      <c r="AL580" s="132"/>
      <c r="AM580" s="132"/>
    </row>
    <row r="581" spans="1:39" ht="14.25" hidden="1" customHeight="1">
      <c r="A581" s="362">
        <v>2024</v>
      </c>
      <c r="B581" s="133">
        <v>125398</v>
      </c>
      <c r="C581" s="132" t="s">
        <v>4556</v>
      </c>
      <c r="D581" s="132" t="s">
        <v>4601</v>
      </c>
      <c r="E581" s="132" t="s">
        <v>4558</v>
      </c>
      <c r="F581" s="132" t="s">
        <v>4559</v>
      </c>
      <c r="G581" s="132" t="s">
        <v>3257</v>
      </c>
      <c r="H581" s="132" t="s">
        <v>4561</v>
      </c>
      <c r="I581" s="132" t="s">
        <v>4562</v>
      </c>
      <c r="J581" s="132"/>
      <c r="K581" s="132"/>
      <c r="L581" s="132"/>
      <c r="M581" s="132"/>
      <c r="N581" s="132"/>
      <c r="O581" s="132"/>
      <c r="P581" s="132"/>
      <c r="Q581" s="132"/>
      <c r="R581" s="132"/>
      <c r="S581" s="132"/>
      <c r="T581" s="132"/>
      <c r="V581" s="132"/>
      <c r="W581" s="132"/>
      <c r="X581" s="132"/>
      <c r="Y581" s="132"/>
      <c r="Z581" s="132"/>
      <c r="AA581" s="132"/>
      <c r="AB581" s="132"/>
      <c r="AC581" s="132"/>
      <c r="AD581" s="132"/>
      <c r="AE581" s="132"/>
      <c r="AF581" s="132"/>
      <c r="AG581" s="132"/>
      <c r="AH581" s="132"/>
      <c r="AI581" s="132"/>
      <c r="AJ581" s="132"/>
      <c r="AK581" s="132"/>
      <c r="AL581" s="132"/>
      <c r="AM581" s="132"/>
    </row>
    <row r="582" spans="1:39" ht="14.25" hidden="1" customHeight="1">
      <c r="A582" s="362">
        <v>2024</v>
      </c>
      <c r="B582" s="133">
        <v>125410</v>
      </c>
      <c r="C582" s="132" t="s">
        <v>4602</v>
      </c>
      <c r="D582" s="132" t="s">
        <v>4158</v>
      </c>
      <c r="E582" s="132" t="s">
        <v>4159</v>
      </c>
      <c r="F582" s="132" t="s">
        <v>4160</v>
      </c>
      <c r="G582" s="132" t="s">
        <v>4161</v>
      </c>
      <c r="H582" s="132" t="s">
        <v>4162</v>
      </c>
      <c r="I582" s="132" t="s">
        <v>4163</v>
      </c>
      <c r="J582" s="132" t="s">
        <v>4260</v>
      </c>
      <c r="K582" s="132"/>
      <c r="L582" s="132"/>
      <c r="M582" s="132"/>
      <c r="N582" s="132"/>
      <c r="O582" s="132"/>
      <c r="P582" s="132"/>
      <c r="Q582" s="132"/>
      <c r="R582" s="132"/>
      <c r="S582" s="132"/>
      <c r="T582" s="132"/>
      <c r="V582" s="132"/>
      <c r="W582" s="132"/>
      <c r="X582" s="132"/>
      <c r="Y582" s="132"/>
      <c r="Z582" s="132"/>
      <c r="AA582" s="132"/>
      <c r="AB582" s="132"/>
      <c r="AC582" s="132"/>
      <c r="AD582" s="132"/>
      <c r="AE582" s="132"/>
      <c r="AF582" s="132"/>
      <c r="AG582" s="132"/>
      <c r="AH582" s="132"/>
      <c r="AI582" s="132"/>
      <c r="AJ582" s="132"/>
      <c r="AK582" s="132"/>
      <c r="AL582" s="132"/>
      <c r="AM582" s="132"/>
    </row>
    <row r="583" spans="1:39" ht="14.25" hidden="1" customHeight="1">
      <c r="A583" s="362">
        <v>2024</v>
      </c>
      <c r="B583" s="133">
        <v>125538</v>
      </c>
      <c r="C583" s="132" t="s">
        <v>4603</v>
      </c>
      <c r="D583" s="132" t="s">
        <v>4604</v>
      </c>
      <c r="E583" s="132" t="s">
        <v>4605</v>
      </c>
      <c r="F583" s="132" t="s">
        <v>4324</v>
      </c>
      <c r="G583" s="132" t="s">
        <v>4325</v>
      </c>
      <c r="H583" s="132" t="s">
        <v>4606</v>
      </c>
      <c r="I583" s="132" t="s">
        <v>4607</v>
      </c>
      <c r="J583" s="132" t="s">
        <v>4608</v>
      </c>
      <c r="K583" s="132" t="s">
        <v>4609</v>
      </c>
      <c r="L583" s="132" t="s">
        <v>4610</v>
      </c>
      <c r="M583" s="132" t="s">
        <v>4611</v>
      </c>
      <c r="N583" s="132" t="s">
        <v>4331</v>
      </c>
      <c r="O583" s="132"/>
      <c r="P583" s="132"/>
      <c r="Q583" s="132"/>
      <c r="R583" s="132"/>
      <c r="S583" s="132"/>
      <c r="T583" s="132"/>
      <c r="V583" s="132"/>
      <c r="W583" s="132"/>
      <c r="X583" s="132"/>
      <c r="Y583" s="132"/>
      <c r="Z583" s="132"/>
      <c r="AA583" s="132"/>
      <c r="AB583" s="132"/>
      <c r="AC583" s="132"/>
      <c r="AD583" s="132"/>
      <c r="AE583" s="132"/>
      <c r="AF583" s="132"/>
      <c r="AG583" s="132"/>
      <c r="AH583" s="132"/>
      <c r="AI583" s="132"/>
      <c r="AJ583" s="132"/>
      <c r="AK583" s="132"/>
      <c r="AL583" s="132"/>
      <c r="AM583" s="132"/>
    </row>
    <row r="584" spans="1:39" ht="14.25" hidden="1" customHeight="1">
      <c r="A584" s="362">
        <v>2024</v>
      </c>
      <c r="B584" s="133">
        <v>125130</v>
      </c>
      <c r="C584" s="132" t="s">
        <v>4612</v>
      </c>
      <c r="D584" s="132" t="s">
        <v>4613</v>
      </c>
      <c r="E584" s="132" t="s">
        <v>4614</v>
      </c>
      <c r="F584" s="132" t="s">
        <v>4615</v>
      </c>
      <c r="G584" s="132" t="s">
        <v>4616</v>
      </c>
      <c r="H584" s="132" t="s">
        <v>4617</v>
      </c>
      <c r="I584" s="132" t="s">
        <v>4618</v>
      </c>
      <c r="J584" s="132" t="s">
        <v>4619</v>
      </c>
      <c r="K584" s="132"/>
      <c r="L584" s="132"/>
      <c r="M584" s="132"/>
      <c r="N584" s="132"/>
      <c r="O584" s="132"/>
      <c r="P584" s="132"/>
      <c r="Q584" s="132"/>
      <c r="R584" s="132"/>
      <c r="S584" s="132"/>
      <c r="T584" s="132"/>
      <c r="V584" s="132"/>
      <c r="W584" s="132"/>
      <c r="X584" s="132"/>
      <c r="Y584" s="132"/>
      <c r="Z584" s="132"/>
      <c r="AA584" s="132"/>
      <c r="AB584" s="132"/>
      <c r="AC584" s="132"/>
      <c r="AD584" s="132"/>
      <c r="AE584" s="132"/>
      <c r="AF584" s="132"/>
      <c r="AG584" s="132"/>
      <c r="AH584" s="132"/>
      <c r="AI584" s="132"/>
      <c r="AJ584" s="132"/>
      <c r="AK584" s="132"/>
      <c r="AL584" s="132"/>
      <c r="AM584" s="132"/>
    </row>
    <row r="585" spans="1:39" ht="14.25" hidden="1" customHeight="1">
      <c r="A585" s="362">
        <v>2024</v>
      </c>
      <c r="B585" s="133">
        <v>125155</v>
      </c>
      <c r="C585" s="132" t="s">
        <v>4037</v>
      </c>
      <c r="D585" s="132" t="s">
        <v>4620</v>
      </c>
      <c r="E585" s="132" t="s">
        <v>4621</v>
      </c>
      <c r="F585" s="132" t="s">
        <v>4622</v>
      </c>
      <c r="G585" s="132" t="s">
        <v>4623</v>
      </c>
      <c r="H585" s="132" t="s">
        <v>4624</v>
      </c>
      <c r="I585" s="132" t="s">
        <v>4625</v>
      </c>
      <c r="J585" s="132" t="s">
        <v>4626</v>
      </c>
      <c r="K585" s="132" t="s">
        <v>4627</v>
      </c>
      <c r="L585" s="132" t="s">
        <v>4628</v>
      </c>
      <c r="M585" s="132"/>
      <c r="N585" s="132"/>
      <c r="O585" s="132"/>
      <c r="P585" s="132"/>
      <c r="Q585" s="132"/>
      <c r="R585" s="132"/>
      <c r="S585" s="132"/>
      <c r="T585" s="132"/>
      <c r="V585" s="132"/>
      <c r="W585" s="132"/>
      <c r="X585" s="132"/>
      <c r="Y585" s="132"/>
      <c r="Z585" s="132"/>
      <c r="AA585" s="132"/>
      <c r="AB585" s="132"/>
      <c r="AC585" s="132"/>
      <c r="AD585" s="132"/>
      <c r="AE585" s="132"/>
      <c r="AF585" s="132"/>
      <c r="AG585" s="132"/>
      <c r="AH585" s="132"/>
      <c r="AI585" s="132"/>
      <c r="AJ585" s="132"/>
      <c r="AK585" s="132"/>
      <c r="AL585" s="132"/>
      <c r="AM585" s="132"/>
    </row>
    <row r="586" spans="1:39" ht="14.25" hidden="1" customHeight="1">
      <c r="A586" s="362">
        <v>2024</v>
      </c>
      <c r="B586" s="133">
        <v>125173</v>
      </c>
      <c r="C586" s="132" t="s">
        <v>4629</v>
      </c>
      <c r="D586" s="132" t="s">
        <v>4630</v>
      </c>
      <c r="E586" s="132" t="s">
        <v>4631</v>
      </c>
      <c r="F586" s="132" t="s">
        <v>4632</v>
      </c>
      <c r="G586" s="132" t="s">
        <v>4633</v>
      </c>
      <c r="H586" s="132" t="s">
        <v>4634</v>
      </c>
      <c r="I586" s="132"/>
      <c r="J586" s="132"/>
      <c r="K586" s="132"/>
      <c r="L586" s="132"/>
      <c r="M586" s="132"/>
      <c r="N586" s="132"/>
      <c r="O586" s="132"/>
      <c r="P586" s="132"/>
      <c r="Q586" s="132"/>
      <c r="R586" s="132"/>
      <c r="S586" s="132"/>
      <c r="T586" s="132"/>
      <c r="V586" s="132"/>
      <c r="W586" s="132"/>
      <c r="X586" s="132"/>
      <c r="Y586" s="132"/>
      <c r="Z586" s="132"/>
      <c r="AA586" s="132"/>
      <c r="AB586" s="132"/>
      <c r="AC586" s="132"/>
      <c r="AD586" s="132"/>
      <c r="AE586" s="132"/>
      <c r="AF586" s="132"/>
      <c r="AG586" s="132"/>
      <c r="AH586" s="132"/>
      <c r="AI586" s="132"/>
      <c r="AJ586" s="132"/>
      <c r="AK586" s="132"/>
      <c r="AL586" s="132"/>
      <c r="AM586" s="132"/>
    </row>
    <row r="587" spans="1:39" ht="14.25" hidden="1" customHeight="1">
      <c r="A587" s="362">
        <v>2024</v>
      </c>
      <c r="B587" s="133">
        <v>125478</v>
      </c>
      <c r="C587" s="132" t="s">
        <v>4635</v>
      </c>
      <c r="D587" s="132" t="s">
        <v>4636</v>
      </c>
      <c r="E587" s="132" t="s">
        <v>4637</v>
      </c>
      <c r="F587" s="132" t="s">
        <v>4638</v>
      </c>
      <c r="G587" s="132" t="s">
        <v>4639</v>
      </c>
      <c r="H587" s="132" t="s">
        <v>4640</v>
      </c>
      <c r="I587" s="132" t="s">
        <v>4641</v>
      </c>
      <c r="J587" s="132" t="s">
        <v>4642</v>
      </c>
      <c r="K587" s="132" t="s">
        <v>4643</v>
      </c>
      <c r="L587" s="132" t="s">
        <v>4644</v>
      </c>
      <c r="M587" s="132" t="s">
        <v>4645</v>
      </c>
      <c r="N587" s="132" t="s">
        <v>4646</v>
      </c>
      <c r="O587" s="132" t="s">
        <v>4647</v>
      </c>
      <c r="P587" s="132" t="s">
        <v>4648</v>
      </c>
      <c r="Q587" s="132" t="s">
        <v>4649</v>
      </c>
      <c r="R587" s="132" t="s">
        <v>4650</v>
      </c>
      <c r="S587" s="132" t="s">
        <v>4651</v>
      </c>
      <c r="T587" s="132" t="s">
        <v>4652</v>
      </c>
      <c r="U587" s="358" t="s">
        <v>4653</v>
      </c>
      <c r="V587" s="132"/>
      <c r="W587" s="132"/>
      <c r="X587" s="132"/>
      <c r="Y587" s="132"/>
      <c r="Z587" s="132"/>
      <c r="AA587" s="132"/>
      <c r="AB587" s="132"/>
      <c r="AC587" s="132"/>
      <c r="AD587" s="132"/>
      <c r="AE587" s="132"/>
      <c r="AF587" s="132"/>
      <c r="AG587" s="132"/>
      <c r="AH587" s="132"/>
      <c r="AI587" s="132"/>
      <c r="AJ587" s="132"/>
      <c r="AK587" s="132"/>
      <c r="AL587" s="132"/>
      <c r="AM587" s="132"/>
    </row>
    <row r="588" spans="1:39" ht="14.25" hidden="1" customHeight="1">
      <c r="A588" s="362">
        <v>2024</v>
      </c>
      <c r="B588" s="133">
        <v>125798</v>
      </c>
      <c r="C588" s="132" t="s">
        <v>4654</v>
      </c>
      <c r="D588" s="132" t="s">
        <v>4655</v>
      </c>
      <c r="E588" s="132" t="s">
        <v>4656</v>
      </c>
      <c r="F588" s="132" t="s">
        <v>4657</v>
      </c>
      <c r="G588" s="132" t="s">
        <v>4658</v>
      </c>
      <c r="H588" s="132" t="s">
        <v>4659</v>
      </c>
      <c r="I588" s="132" t="s">
        <v>4660</v>
      </c>
      <c r="J588" s="132" t="s">
        <v>4661</v>
      </c>
      <c r="K588" s="132" t="s">
        <v>4662</v>
      </c>
      <c r="L588" s="132" t="s">
        <v>4663</v>
      </c>
      <c r="M588" s="132"/>
      <c r="N588" s="132"/>
      <c r="O588" s="132"/>
      <c r="P588" s="132"/>
      <c r="Q588" s="132"/>
      <c r="R588" s="132"/>
      <c r="S588" s="132"/>
      <c r="T588" s="132"/>
      <c r="V588" s="132"/>
      <c r="W588" s="132"/>
      <c r="X588" s="132"/>
      <c r="Y588" s="132"/>
      <c r="Z588" s="132"/>
      <c r="AA588" s="132"/>
      <c r="AB588" s="132"/>
      <c r="AC588" s="132"/>
      <c r="AD588" s="132"/>
      <c r="AE588" s="132"/>
      <c r="AF588" s="132"/>
      <c r="AG588" s="132"/>
      <c r="AH588" s="132"/>
      <c r="AI588" s="132"/>
      <c r="AJ588" s="132"/>
      <c r="AK588" s="132"/>
      <c r="AL588" s="132"/>
      <c r="AM588" s="132"/>
    </row>
    <row r="589" spans="1:39" ht="14.25" hidden="1" customHeight="1">
      <c r="A589" s="362">
        <v>2024</v>
      </c>
      <c r="B589" s="133">
        <v>127896</v>
      </c>
      <c r="C589" s="132" t="s">
        <v>4664</v>
      </c>
      <c r="D589" s="132" t="s">
        <v>4665</v>
      </c>
      <c r="E589" s="132" t="s">
        <v>4666</v>
      </c>
      <c r="F589" s="132" t="s">
        <v>4667</v>
      </c>
      <c r="G589" s="132" t="s">
        <v>4668</v>
      </c>
      <c r="H589" s="132" t="s">
        <v>4283</v>
      </c>
      <c r="I589" s="132" t="s">
        <v>4412</v>
      </c>
      <c r="J589" s="132" t="s">
        <v>4669</v>
      </c>
      <c r="K589" s="132"/>
      <c r="L589" s="132"/>
      <c r="M589" s="132"/>
      <c r="N589" s="132"/>
      <c r="O589" s="132"/>
      <c r="P589" s="132"/>
      <c r="Q589" s="132"/>
      <c r="R589" s="132"/>
      <c r="S589" s="132"/>
      <c r="T589" s="132"/>
      <c r="V589" s="132"/>
      <c r="W589" s="132"/>
      <c r="X589" s="132"/>
      <c r="Y589" s="132"/>
      <c r="Z589" s="132"/>
      <c r="AA589" s="132"/>
      <c r="AB589" s="132"/>
      <c r="AC589" s="132"/>
      <c r="AD589" s="132"/>
      <c r="AE589" s="132"/>
      <c r="AF589" s="132"/>
      <c r="AG589" s="132"/>
      <c r="AH589" s="132"/>
      <c r="AI589" s="132"/>
      <c r="AJ589" s="132"/>
      <c r="AK589" s="132"/>
      <c r="AL589" s="132"/>
      <c r="AM589" s="132"/>
    </row>
    <row r="590" spans="1:39" ht="14.25" hidden="1" customHeight="1">
      <c r="A590" s="362">
        <v>2024</v>
      </c>
      <c r="B590" s="133">
        <v>125005</v>
      </c>
      <c r="C590" s="132" t="s">
        <v>4294</v>
      </c>
      <c r="D590" s="132" t="s">
        <v>4295</v>
      </c>
      <c r="E590" s="132" t="s">
        <v>4296</v>
      </c>
      <c r="F590" s="132" t="s">
        <v>4297</v>
      </c>
      <c r="G590" s="132" t="s">
        <v>4298</v>
      </c>
      <c r="H590" s="132"/>
      <c r="I590" s="132"/>
      <c r="J590" s="132"/>
      <c r="K590" s="132"/>
      <c r="L590" s="132"/>
      <c r="M590" s="132"/>
      <c r="N590" s="132"/>
      <c r="O590" s="132"/>
      <c r="P590" s="132"/>
      <c r="Q590" s="132"/>
      <c r="R590" s="132"/>
      <c r="S590" s="132"/>
      <c r="T590" s="132"/>
      <c r="V590" s="132"/>
      <c r="W590" s="132"/>
      <c r="X590" s="132"/>
      <c r="Y590" s="132"/>
      <c r="Z590" s="132"/>
      <c r="AA590" s="132"/>
      <c r="AB590" s="132"/>
      <c r="AC590" s="132"/>
      <c r="AD590" s="132"/>
      <c r="AE590" s="132"/>
      <c r="AF590" s="132"/>
      <c r="AG590" s="132"/>
      <c r="AH590" s="132"/>
      <c r="AI590" s="132"/>
      <c r="AJ590" s="132"/>
      <c r="AK590" s="132"/>
      <c r="AL590" s="132"/>
      <c r="AM590" s="132"/>
    </row>
    <row r="591" spans="1:39" ht="14.25" hidden="1" customHeight="1">
      <c r="A591" s="362">
        <v>2024</v>
      </c>
      <c r="B591" s="133">
        <v>125096</v>
      </c>
      <c r="C591" s="132" t="s">
        <v>4670</v>
      </c>
      <c r="D591" s="132" t="s">
        <v>4671</v>
      </c>
      <c r="E591" s="132" t="s">
        <v>4672</v>
      </c>
      <c r="F591" s="132" t="s">
        <v>4673</v>
      </c>
      <c r="G591" s="132" t="s">
        <v>4674</v>
      </c>
      <c r="H591" s="132" t="s">
        <v>4675</v>
      </c>
      <c r="I591" s="132" t="s">
        <v>4676</v>
      </c>
      <c r="J591" s="132" t="s">
        <v>4677</v>
      </c>
      <c r="K591" s="132" t="s">
        <v>4678</v>
      </c>
      <c r="L591" s="132"/>
      <c r="M591" s="132"/>
      <c r="N591" s="132"/>
      <c r="O591" s="132"/>
      <c r="P591" s="132"/>
      <c r="Q591" s="132"/>
      <c r="R591" s="132"/>
      <c r="S591" s="132"/>
      <c r="T591" s="132"/>
      <c r="V591" s="132"/>
      <c r="W591" s="132"/>
      <c r="X591" s="132"/>
      <c r="Y591" s="132"/>
      <c r="Z591" s="132"/>
      <c r="AA591" s="132"/>
      <c r="AB591" s="132"/>
      <c r="AC591" s="132"/>
      <c r="AD591" s="132"/>
      <c r="AE591" s="132"/>
      <c r="AF591" s="132"/>
      <c r="AG591" s="132"/>
      <c r="AH591" s="132"/>
      <c r="AI591" s="132"/>
      <c r="AJ591" s="132"/>
      <c r="AK591" s="132"/>
      <c r="AL591" s="132"/>
      <c r="AM591" s="132"/>
    </row>
    <row r="592" spans="1:39" ht="14.25" hidden="1" customHeight="1">
      <c r="A592" s="359">
        <v>2025</v>
      </c>
      <c r="B592" s="133">
        <v>124745</v>
      </c>
      <c r="C592" s="132" t="s">
        <v>4030</v>
      </c>
      <c r="D592" s="132" t="s">
        <v>4679</v>
      </c>
      <c r="E592" s="132" t="s">
        <v>4032</v>
      </c>
      <c r="F592" s="132" t="s">
        <v>4033</v>
      </c>
      <c r="G592" s="132" t="s">
        <v>4028</v>
      </c>
      <c r="H592" s="132" t="s">
        <v>4034</v>
      </c>
      <c r="I592" s="132" t="s">
        <v>4035</v>
      </c>
      <c r="J592" s="132" t="s">
        <v>4036</v>
      </c>
      <c r="K592" s="132"/>
      <c r="L592" s="132"/>
      <c r="M592" s="132"/>
      <c r="N592" s="132"/>
      <c r="O592" s="132"/>
      <c r="P592" s="132"/>
      <c r="Q592" s="132"/>
      <c r="R592" s="132"/>
      <c r="S592" s="132"/>
      <c r="T592" s="132"/>
      <c r="V592" s="132"/>
      <c r="W592" s="132"/>
      <c r="X592" s="132"/>
      <c r="Y592" s="132"/>
      <c r="Z592" s="132"/>
      <c r="AA592" s="132"/>
      <c r="AB592" s="132"/>
      <c r="AC592" s="132"/>
      <c r="AD592" s="132"/>
      <c r="AE592" s="132"/>
      <c r="AF592" s="132"/>
      <c r="AG592" s="132"/>
      <c r="AH592" s="132"/>
      <c r="AI592" s="132"/>
      <c r="AJ592" s="132"/>
      <c r="AK592" s="132"/>
      <c r="AL592" s="132"/>
      <c r="AM592" s="132"/>
    </row>
    <row r="593" spans="1:39" ht="14.25" hidden="1" customHeight="1">
      <c r="A593" s="359">
        <v>2025</v>
      </c>
      <c r="B593" s="133">
        <v>124744</v>
      </c>
      <c r="C593" s="132" t="s">
        <v>4680</v>
      </c>
      <c r="D593" s="132" t="s">
        <v>4681</v>
      </c>
      <c r="E593" s="132" t="s">
        <v>4682</v>
      </c>
      <c r="F593" s="132" t="s">
        <v>4683</v>
      </c>
      <c r="G593" s="132" t="s">
        <v>4684</v>
      </c>
      <c r="H593" s="132" t="s">
        <v>4685</v>
      </c>
      <c r="I593" s="132" t="s">
        <v>4686</v>
      </c>
      <c r="J593" s="132" t="s">
        <v>4687</v>
      </c>
      <c r="K593" s="132" t="s">
        <v>4688</v>
      </c>
      <c r="L593" s="132" t="s">
        <v>4689</v>
      </c>
      <c r="M593" s="132" t="s">
        <v>4690</v>
      </c>
      <c r="N593" s="132" t="s">
        <v>4691</v>
      </c>
      <c r="O593" s="132" t="s">
        <v>4692</v>
      </c>
      <c r="P593" s="132"/>
      <c r="Q593" s="132"/>
      <c r="R593" s="132"/>
      <c r="S593" s="132"/>
      <c r="T593" s="132"/>
      <c r="V593" s="132"/>
      <c r="W593" s="132"/>
      <c r="X593" s="132"/>
      <c r="Y593" s="132"/>
      <c r="Z593" s="132"/>
      <c r="AA593" s="132"/>
      <c r="AB593" s="132"/>
      <c r="AC593" s="132"/>
      <c r="AD593" s="132"/>
      <c r="AE593" s="132"/>
      <c r="AF593" s="132"/>
      <c r="AG593" s="132"/>
      <c r="AH593" s="132"/>
      <c r="AI593" s="132"/>
      <c r="AJ593" s="132"/>
      <c r="AK593" s="132"/>
      <c r="AL593" s="132"/>
      <c r="AM593" s="132"/>
    </row>
    <row r="594" spans="1:39" ht="14.25" hidden="1" customHeight="1">
      <c r="A594" s="359">
        <v>2025</v>
      </c>
      <c r="B594" s="133">
        <v>124938</v>
      </c>
      <c r="C594" s="132" t="s">
        <v>4693</v>
      </c>
      <c r="D594" s="132" t="s">
        <v>4694</v>
      </c>
      <c r="E594" s="132" t="s">
        <v>4695</v>
      </c>
      <c r="F594" s="132" t="s">
        <v>4696</v>
      </c>
      <c r="G594" s="132" t="s">
        <v>4697</v>
      </c>
      <c r="H594" s="132" t="s">
        <v>4698</v>
      </c>
      <c r="I594" s="132"/>
      <c r="J594" s="132"/>
      <c r="K594" s="132"/>
      <c r="L594" s="132"/>
      <c r="M594" s="132"/>
      <c r="N594" s="132"/>
      <c r="O594" s="132"/>
      <c r="P594" s="132"/>
      <c r="Q594" s="132"/>
      <c r="R594" s="132"/>
      <c r="S594" s="132"/>
      <c r="T594" s="132"/>
      <c r="V594" s="132"/>
      <c r="W594" s="132"/>
      <c r="X594" s="132"/>
      <c r="Y594" s="132"/>
      <c r="Z594" s="132"/>
      <c r="AA594" s="132"/>
      <c r="AB594" s="132"/>
      <c r="AC594" s="132"/>
      <c r="AD594" s="132"/>
      <c r="AE594" s="132"/>
      <c r="AF594" s="132"/>
      <c r="AG594" s="132"/>
      <c r="AH594" s="132"/>
      <c r="AI594" s="132"/>
      <c r="AJ594" s="132"/>
      <c r="AK594" s="132"/>
      <c r="AL594" s="132"/>
      <c r="AM594" s="132"/>
    </row>
    <row r="595" spans="1:39" ht="14.25" hidden="1" customHeight="1">
      <c r="A595" s="359">
        <v>2025</v>
      </c>
      <c r="B595" s="133">
        <v>125936</v>
      </c>
      <c r="C595" s="132" t="s">
        <v>4699</v>
      </c>
      <c r="D595" s="132" t="s">
        <v>4700</v>
      </c>
      <c r="E595" s="132" t="s">
        <v>4701</v>
      </c>
      <c r="F595" s="132" t="s">
        <v>4702</v>
      </c>
      <c r="G595" s="132" t="s">
        <v>4703</v>
      </c>
      <c r="H595" s="132" t="s">
        <v>4704</v>
      </c>
      <c r="I595" s="132" t="s">
        <v>4705</v>
      </c>
      <c r="J595" s="132" t="s">
        <v>4706</v>
      </c>
      <c r="K595" s="132" t="s">
        <v>4707</v>
      </c>
      <c r="L595" s="132" t="s">
        <v>4708</v>
      </c>
      <c r="M595" s="132" t="s">
        <v>4709</v>
      </c>
      <c r="N595" s="132" t="s">
        <v>4710</v>
      </c>
      <c r="O595" s="132"/>
      <c r="P595" s="132"/>
      <c r="Q595" s="132"/>
      <c r="R595" s="132"/>
      <c r="S595" s="132"/>
      <c r="T595" s="132"/>
      <c r="V595" s="132"/>
      <c r="W595" s="132"/>
      <c r="X595" s="132"/>
      <c r="Y595" s="132"/>
      <c r="Z595" s="132"/>
      <c r="AA595" s="132"/>
      <c r="AB595" s="132"/>
      <c r="AC595" s="132"/>
      <c r="AD595" s="132"/>
      <c r="AE595" s="132"/>
      <c r="AF595" s="132"/>
      <c r="AG595" s="132"/>
      <c r="AH595" s="132"/>
      <c r="AI595" s="132"/>
      <c r="AJ595" s="132"/>
      <c r="AK595" s="132"/>
      <c r="AL595" s="132"/>
      <c r="AM595" s="132"/>
    </row>
    <row r="596" spans="1:39" ht="14.25" hidden="1" customHeight="1">
      <c r="A596" s="359">
        <v>2025</v>
      </c>
      <c r="B596" s="133">
        <v>125482</v>
      </c>
      <c r="C596" s="132" t="s">
        <v>3593</v>
      </c>
      <c r="D596" s="132" t="s">
        <v>1905</v>
      </c>
      <c r="E596" s="132" t="s">
        <v>4711</v>
      </c>
      <c r="F596" s="132" t="s">
        <v>3596</v>
      </c>
      <c r="G596" s="132" t="s">
        <v>3597</v>
      </c>
      <c r="H596" s="132" t="s">
        <v>3598</v>
      </c>
      <c r="I596" s="132" t="s">
        <v>3599</v>
      </c>
      <c r="J596" s="132"/>
      <c r="K596" s="132"/>
      <c r="L596" s="132"/>
      <c r="M596" s="132"/>
      <c r="N596" s="132"/>
      <c r="O596" s="132"/>
      <c r="P596" s="132"/>
      <c r="Q596" s="132"/>
      <c r="R596" s="132"/>
      <c r="S596" s="132"/>
      <c r="T596" s="132"/>
      <c r="V596" s="132"/>
      <c r="W596" s="132"/>
      <c r="X596" s="132"/>
      <c r="Y596" s="132"/>
      <c r="Z596" s="132"/>
      <c r="AA596" s="132"/>
      <c r="AB596" s="132"/>
      <c r="AC596" s="132"/>
      <c r="AD596" s="132"/>
      <c r="AE596" s="132"/>
      <c r="AF596" s="132"/>
      <c r="AG596" s="132"/>
      <c r="AH596" s="132"/>
      <c r="AI596" s="132"/>
      <c r="AJ596" s="132"/>
      <c r="AK596" s="132"/>
      <c r="AL596" s="132"/>
      <c r="AM596" s="132"/>
    </row>
    <row r="597" spans="1:39" ht="14.25" hidden="1" customHeight="1">
      <c r="A597" s="359">
        <v>2025</v>
      </c>
      <c r="B597" s="133">
        <v>125114</v>
      </c>
      <c r="C597" s="132" t="s">
        <v>4712</v>
      </c>
      <c r="D597" s="132" t="s">
        <v>4713</v>
      </c>
      <c r="E597" s="132" t="s">
        <v>4714</v>
      </c>
      <c r="F597" s="132" t="s">
        <v>4715</v>
      </c>
      <c r="G597" s="132" t="s">
        <v>4716</v>
      </c>
      <c r="H597" s="132" t="s">
        <v>4717</v>
      </c>
      <c r="I597" s="132" t="s">
        <v>4718</v>
      </c>
      <c r="J597" s="132"/>
      <c r="K597" s="132"/>
      <c r="L597" s="132"/>
      <c r="M597" s="132"/>
      <c r="N597" s="132"/>
      <c r="O597" s="132"/>
      <c r="P597" s="132"/>
      <c r="Q597" s="132"/>
      <c r="R597" s="132"/>
      <c r="S597" s="132"/>
      <c r="T597" s="132"/>
      <c r="V597" s="132"/>
      <c r="W597" s="132"/>
      <c r="X597" s="132"/>
      <c r="Y597" s="132"/>
      <c r="Z597" s="132"/>
      <c r="AA597" s="132"/>
      <c r="AB597" s="132"/>
      <c r="AC597" s="132"/>
      <c r="AD597" s="132"/>
      <c r="AE597" s="132"/>
      <c r="AF597" s="132"/>
      <c r="AG597" s="132"/>
      <c r="AH597" s="132"/>
      <c r="AI597" s="132"/>
      <c r="AJ597" s="132"/>
      <c r="AK597" s="132"/>
      <c r="AL597" s="132"/>
      <c r="AM597" s="132"/>
    </row>
    <row r="598" spans="1:39" ht="14.25" hidden="1" customHeight="1">
      <c r="A598" s="359">
        <v>2025</v>
      </c>
      <c r="B598" s="133">
        <v>124750</v>
      </c>
      <c r="C598" s="132" t="s">
        <v>4719</v>
      </c>
      <c r="D598" s="132" t="s">
        <v>4720</v>
      </c>
      <c r="E598" s="132" t="s">
        <v>4721</v>
      </c>
      <c r="F598" s="132" t="s">
        <v>4722</v>
      </c>
      <c r="G598" s="132" t="s">
        <v>4723</v>
      </c>
      <c r="H598" s="132" t="s">
        <v>4724</v>
      </c>
      <c r="I598" s="132" t="s">
        <v>4725</v>
      </c>
      <c r="J598" s="132" t="s">
        <v>2924</v>
      </c>
      <c r="K598" s="132" t="s">
        <v>4726</v>
      </c>
      <c r="L598" s="132" t="s">
        <v>4727</v>
      </c>
      <c r="M598" s="132" t="s">
        <v>2210</v>
      </c>
      <c r="N598" s="132"/>
      <c r="O598" s="132"/>
      <c r="P598" s="132"/>
      <c r="Q598" s="132"/>
      <c r="R598" s="132"/>
      <c r="S598" s="132"/>
      <c r="T598" s="132"/>
      <c r="V598" s="132"/>
      <c r="W598" s="132"/>
      <c r="X598" s="132"/>
      <c r="Y598" s="132"/>
      <c r="Z598" s="132"/>
      <c r="AA598" s="132"/>
      <c r="AB598" s="132"/>
      <c r="AC598" s="132"/>
      <c r="AD598" s="132"/>
      <c r="AE598" s="132"/>
      <c r="AF598" s="132"/>
      <c r="AG598" s="132"/>
      <c r="AH598" s="132"/>
      <c r="AI598" s="132"/>
      <c r="AJ598" s="132"/>
      <c r="AK598" s="132"/>
      <c r="AL598" s="132"/>
      <c r="AM598" s="132"/>
    </row>
    <row r="599" spans="1:39" ht="14.25" hidden="1" customHeight="1">
      <c r="A599" s="359">
        <v>2025</v>
      </c>
      <c r="B599" s="133">
        <v>127392</v>
      </c>
      <c r="C599" s="132" t="s">
        <v>4728</v>
      </c>
      <c r="D599" s="132" t="s">
        <v>4729</v>
      </c>
      <c r="E599" s="132" t="s">
        <v>4730</v>
      </c>
      <c r="F599" s="132" t="s">
        <v>4731</v>
      </c>
      <c r="G599" s="132" t="s">
        <v>4732</v>
      </c>
      <c r="H599" s="132" t="s">
        <v>4733</v>
      </c>
      <c r="I599" s="132" t="s">
        <v>4734</v>
      </c>
      <c r="J599" s="132" t="s">
        <v>4735</v>
      </c>
      <c r="K599" s="132" t="s">
        <v>4736</v>
      </c>
      <c r="L599" s="132" t="s">
        <v>4737</v>
      </c>
      <c r="M599" s="132" t="s">
        <v>4738</v>
      </c>
      <c r="N599" s="132"/>
      <c r="O599" s="132"/>
      <c r="P599" s="132"/>
      <c r="Q599" s="132"/>
      <c r="R599" s="132"/>
      <c r="S599" s="132"/>
      <c r="T599" s="132"/>
      <c r="V599" s="132"/>
      <c r="W599" s="132"/>
      <c r="X599" s="132"/>
      <c r="Y599" s="132"/>
      <c r="Z599" s="132"/>
      <c r="AA599" s="132"/>
      <c r="AB599" s="132"/>
      <c r="AC599" s="132"/>
      <c r="AD599" s="132"/>
      <c r="AE599" s="132"/>
      <c r="AF599" s="132"/>
      <c r="AG599" s="132"/>
      <c r="AH599" s="132"/>
      <c r="AI599" s="132"/>
      <c r="AJ599" s="132"/>
      <c r="AK599" s="132"/>
      <c r="AL599" s="132"/>
      <c r="AM599" s="132"/>
    </row>
    <row r="600" spans="1:39" ht="14.25" hidden="1" customHeight="1">
      <c r="A600" s="359">
        <v>2025</v>
      </c>
      <c r="B600" s="133">
        <v>125111</v>
      </c>
      <c r="C600" s="132" t="s">
        <v>4739</v>
      </c>
      <c r="D600" s="132" t="s">
        <v>4740</v>
      </c>
      <c r="E600" s="132" t="s">
        <v>4741</v>
      </c>
      <c r="F600" s="132" t="s">
        <v>4742</v>
      </c>
      <c r="G600" s="132" t="s">
        <v>4743</v>
      </c>
      <c r="H600" s="132" t="s">
        <v>4744</v>
      </c>
      <c r="I600" s="132" t="s">
        <v>4745</v>
      </c>
      <c r="J600" s="132" t="s">
        <v>4746</v>
      </c>
      <c r="K600" s="132" t="s">
        <v>4747</v>
      </c>
      <c r="L600" s="132" t="s">
        <v>4748</v>
      </c>
      <c r="M600" s="132"/>
      <c r="N600" s="132"/>
      <c r="O600" s="132"/>
      <c r="P600" s="132"/>
      <c r="Q600" s="132"/>
      <c r="R600" s="132"/>
      <c r="S600" s="132"/>
      <c r="T600" s="132"/>
      <c r="V600" s="132"/>
      <c r="W600" s="132"/>
      <c r="X600" s="132"/>
      <c r="Y600" s="132"/>
      <c r="Z600" s="132"/>
      <c r="AA600" s="132"/>
      <c r="AB600" s="132"/>
      <c r="AC600" s="132"/>
      <c r="AD600" s="132"/>
      <c r="AE600" s="132"/>
      <c r="AF600" s="132"/>
      <c r="AG600" s="132"/>
      <c r="AH600" s="132"/>
      <c r="AI600" s="132"/>
      <c r="AJ600" s="132"/>
      <c r="AK600" s="132"/>
      <c r="AL600" s="132"/>
      <c r="AM600" s="132"/>
    </row>
    <row r="601" spans="1:39" ht="14.25" hidden="1" customHeight="1">
      <c r="A601" s="359">
        <v>2025</v>
      </c>
      <c r="B601" s="133">
        <v>125110</v>
      </c>
      <c r="C601" s="132" t="s">
        <v>4749</v>
      </c>
      <c r="D601" s="132" t="s">
        <v>4750</v>
      </c>
      <c r="E601" s="132" t="s">
        <v>4751</v>
      </c>
      <c r="F601" s="132" t="s">
        <v>4752</v>
      </c>
      <c r="G601" s="132" t="s">
        <v>4753</v>
      </c>
      <c r="H601" s="132" t="s">
        <v>4754</v>
      </c>
      <c r="I601" s="132" t="s">
        <v>4755</v>
      </c>
      <c r="J601" s="132" t="s">
        <v>4756</v>
      </c>
      <c r="K601" s="132" t="s">
        <v>4757</v>
      </c>
      <c r="L601" s="132" t="s">
        <v>4758</v>
      </c>
      <c r="M601" s="132" t="s">
        <v>3637</v>
      </c>
      <c r="N601" s="132"/>
      <c r="O601" s="132"/>
      <c r="P601" s="132"/>
      <c r="Q601" s="132"/>
      <c r="R601" s="132"/>
      <c r="S601" s="132"/>
      <c r="T601" s="132"/>
      <c r="V601" s="132"/>
      <c r="W601" s="132"/>
      <c r="X601" s="132"/>
      <c r="Y601" s="132"/>
      <c r="Z601" s="132"/>
      <c r="AA601" s="132"/>
      <c r="AB601" s="132"/>
      <c r="AC601" s="132"/>
      <c r="AD601" s="132"/>
      <c r="AE601" s="132"/>
      <c r="AF601" s="132"/>
      <c r="AG601" s="132"/>
      <c r="AH601" s="132"/>
      <c r="AI601" s="132"/>
      <c r="AJ601" s="132"/>
      <c r="AK601" s="132"/>
      <c r="AL601" s="132"/>
      <c r="AM601" s="132"/>
    </row>
    <row r="602" spans="1:39" ht="14.25" hidden="1" customHeight="1">
      <c r="A602" s="359">
        <v>2025</v>
      </c>
      <c r="B602" s="133">
        <v>127875</v>
      </c>
      <c r="C602" s="132" t="s">
        <v>4759</v>
      </c>
      <c r="D602" s="132" t="s">
        <v>4760</v>
      </c>
      <c r="E602" s="132" t="s">
        <v>4761</v>
      </c>
      <c r="F602" s="132" t="s">
        <v>4762</v>
      </c>
      <c r="G602" s="132" t="s">
        <v>4763</v>
      </c>
      <c r="H602" s="132"/>
      <c r="I602" s="132"/>
      <c r="J602" s="132"/>
      <c r="K602" s="132"/>
      <c r="L602" s="132"/>
      <c r="M602" s="132"/>
      <c r="N602" s="132"/>
      <c r="O602" s="132"/>
      <c r="P602" s="132"/>
      <c r="Q602" s="132"/>
      <c r="R602" s="132"/>
      <c r="S602" s="132"/>
      <c r="T602" s="132"/>
      <c r="V602" s="132"/>
      <c r="W602" s="132"/>
      <c r="X602" s="132"/>
      <c r="Y602" s="132"/>
      <c r="Z602" s="132"/>
      <c r="AA602" s="132"/>
      <c r="AB602" s="132"/>
      <c r="AC602" s="132"/>
      <c r="AD602" s="132"/>
      <c r="AE602" s="132"/>
      <c r="AF602" s="132"/>
      <c r="AG602" s="132"/>
      <c r="AH602" s="132"/>
      <c r="AI602" s="132"/>
      <c r="AJ602" s="132"/>
      <c r="AK602" s="132"/>
      <c r="AL602" s="132"/>
      <c r="AM602" s="132"/>
    </row>
    <row r="603" spans="1:39" ht="14.25" hidden="1" customHeight="1">
      <c r="A603" s="359">
        <v>2025</v>
      </c>
      <c r="B603" s="133">
        <v>125490</v>
      </c>
      <c r="C603" s="132" t="s">
        <v>2530</v>
      </c>
      <c r="D603" s="132" t="s">
        <v>1778</v>
      </c>
      <c r="E603" s="132" t="s">
        <v>4764</v>
      </c>
      <c r="F603" s="132" t="s">
        <v>3057</v>
      </c>
      <c r="G603" s="132" t="s">
        <v>3058</v>
      </c>
      <c r="H603" s="132" t="s">
        <v>2707</v>
      </c>
      <c r="I603" s="132" t="s">
        <v>1884</v>
      </c>
      <c r="J603" s="132"/>
      <c r="K603" s="132"/>
      <c r="L603" s="132"/>
      <c r="M603" s="132"/>
      <c r="N603" s="132"/>
      <c r="O603" s="132"/>
      <c r="P603" s="132"/>
      <c r="Q603" s="132"/>
      <c r="R603" s="132"/>
      <c r="S603" s="132"/>
      <c r="T603" s="132"/>
      <c r="V603" s="132"/>
      <c r="W603" s="132"/>
      <c r="X603" s="132"/>
      <c r="Y603" s="132"/>
      <c r="Z603" s="132"/>
      <c r="AA603" s="132"/>
      <c r="AB603" s="132"/>
      <c r="AC603" s="132"/>
      <c r="AD603" s="132"/>
      <c r="AE603" s="132"/>
      <c r="AF603" s="132"/>
      <c r="AG603" s="132"/>
      <c r="AH603" s="132"/>
      <c r="AI603" s="132"/>
      <c r="AJ603" s="132"/>
      <c r="AK603" s="132"/>
      <c r="AL603" s="132"/>
      <c r="AM603" s="132"/>
    </row>
    <row r="604" spans="1:39" ht="14.25" hidden="1" customHeight="1">
      <c r="A604" s="359">
        <v>2025</v>
      </c>
      <c r="B604" s="133">
        <v>130249</v>
      </c>
      <c r="C604" s="132" t="s">
        <v>4037</v>
      </c>
      <c r="D604" s="132" t="s">
        <v>4261</v>
      </c>
      <c r="E604" s="132" t="s">
        <v>4262</v>
      </c>
      <c r="F604" s="132" t="s">
        <v>4263</v>
      </c>
      <c r="G604" s="132" t="s">
        <v>4264</v>
      </c>
      <c r="H604" s="132" t="s">
        <v>4265</v>
      </c>
      <c r="I604" s="132" t="s">
        <v>4043</v>
      </c>
      <c r="J604" s="132" t="s">
        <v>4266</v>
      </c>
      <c r="K604" s="132" t="s">
        <v>4267</v>
      </c>
      <c r="L604" s="132" t="s">
        <v>4268</v>
      </c>
      <c r="M604" s="132" t="s">
        <v>4269</v>
      </c>
      <c r="N604" s="132" t="s">
        <v>4270</v>
      </c>
      <c r="O604" s="132"/>
      <c r="P604" s="132"/>
      <c r="Q604" s="132"/>
      <c r="R604" s="132"/>
      <c r="S604" s="132"/>
      <c r="T604" s="132"/>
      <c r="V604" s="132"/>
      <c r="W604" s="132"/>
      <c r="X604" s="132"/>
      <c r="Y604" s="132"/>
      <c r="Z604" s="132"/>
      <c r="AA604" s="132"/>
      <c r="AB604" s="132"/>
      <c r="AC604" s="132"/>
      <c r="AD604" s="132"/>
      <c r="AE604" s="132"/>
      <c r="AF604" s="132"/>
      <c r="AG604" s="132"/>
      <c r="AH604" s="132"/>
      <c r="AI604" s="132"/>
      <c r="AJ604" s="132"/>
      <c r="AK604" s="132"/>
      <c r="AL604" s="132"/>
      <c r="AM604" s="132"/>
    </row>
    <row r="605" spans="1:39" ht="14.25" hidden="1" customHeight="1">
      <c r="A605" s="359">
        <v>2025</v>
      </c>
      <c r="B605" s="133">
        <v>125510</v>
      </c>
      <c r="C605" s="132" t="s">
        <v>4765</v>
      </c>
      <c r="D605" s="132" t="s">
        <v>4766</v>
      </c>
      <c r="E605" s="132" t="s">
        <v>4767</v>
      </c>
      <c r="F605" s="132" t="s">
        <v>4768</v>
      </c>
      <c r="G605" s="132" t="s">
        <v>4769</v>
      </c>
      <c r="H605" s="132" t="s">
        <v>4770</v>
      </c>
      <c r="I605" s="132" t="s">
        <v>4771</v>
      </c>
      <c r="J605" s="132" t="s">
        <v>4772</v>
      </c>
      <c r="K605" s="132" t="s">
        <v>4773</v>
      </c>
      <c r="L605" s="132" t="s">
        <v>4774</v>
      </c>
      <c r="M605" s="132" t="s">
        <v>4775</v>
      </c>
      <c r="N605" s="132" t="s">
        <v>4776</v>
      </c>
      <c r="O605" s="132" t="s">
        <v>4777</v>
      </c>
      <c r="P605" s="132" t="s">
        <v>4778</v>
      </c>
      <c r="Q605" s="132" t="s">
        <v>4779</v>
      </c>
      <c r="R605" s="132" t="s">
        <v>4780</v>
      </c>
      <c r="S605" s="132"/>
      <c r="T605" s="132"/>
      <c r="V605" s="132"/>
      <c r="W605" s="132"/>
      <c r="X605" s="132"/>
      <c r="Y605" s="132"/>
      <c r="Z605" s="132"/>
      <c r="AA605" s="132"/>
      <c r="AB605" s="132"/>
      <c r="AC605" s="132"/>
      <c r="AD605" s="132"/>
      <c r="AE605" s="132"/>
      <c r="AF605" s="132"/>
      <c r="AG605" s="132"/>
      <c r="AH605" s="132"/>
      <c r="AI605" s="132"/>
      <c r="AJ605" s="132"/>
      <c r="AK605" s="132"/>
      <c r="AL605" s="132"/>
      <c r="AM605" s="132"/>
    </row>
    <row r="606" spans="1:39" ht="14.25" hidden="1" customHeight="1">
      <c r="A606" s="359">
        <v>2025</v>
      </c>
      <c r="B606" s="133">
        <v>127547</v>
      </c>
      <c r="C606" s="132" t="s">
        <v>4781</v>
      </c>
      <c r="D606" s="132" t="s">
        <v>4782</v>
      </c>
      <c r="E606" s="132" t="s">
        <v>4783</v>
      </c>
      <c r="F606" s="132" t="s">
        <v>4784</v>
      </c>
      <c r="G606" s="132" t="s">
        <v>4785</v>
      </c>
      <c r="H606" s="132" t="s">
        <v>4786</v>
      </c>
      <c r="I606" s="132" t="s">
        <v>4787</v>
      </c>
      <c r="J606" s="132" t="s">
        <v>4788</v>
      </c>
      <c r="K606" s="132" t="s">
        <v>4789</v>
      </c>
      <c r="L606" s="132" t="s">
        <v>4790</v>
      </c>
      <c r="M606" s="132" t="s">
        <v>4791</v>
      </c>
      <c r="N606" s="132" t="s">
        <v>4792</v>
      </c>
      <c r="O606" s="132" t="s">
        <v>4793</v>
      </c>
      <c r="P606" s="132"/>
      <c r="Q606" s="132"/>
      <c r="R606" s="132"/>
      <c r="S606" s="132"/>
      <c r="T606" s="132"/>
      <c r="V606" s="132"/>
      <c r="W606" s="132"/>
      <c r="X606" s="132"/>
      <c r="Y606" s="132"/>
      <c r="Z606" s="132"/>
      <c r="AA606" s="132"/>
      <c r="AB606" s="132"/>
      <c r="AC606" s="132"/>
      <c r="AD606" s="132"/>
      <c r="AE606" s="132"/>
      <c r="AF606" s="132"/>
      <c r="AG606" s="132"/>
      <c r="AH606" s="132"/>
      <c r="AI606" s="132"/>
      <c r="AJ606" s="132"/>
      <c r="AK606" s="132"/>
      <c r="AL606" s="132"/>
      <c r="AM606" s="132"/>
    </row>
    <row r="607" spans="1:39" ht="14.25" hidden="1" customHeight="1">
      <c r="A607" s="359">
        <v>2025</v>
      </c>
      <c r="B607" s="133">
        <v>127666</v>
      </c>
      <c r="C607" s="132" t="s">
        <v>4794</v>
      </c>
      <c r="D607" s="132" t="s">
        <v>4795</v>
      </c>
      <c r="E607" s="132" t="s">
        <v>4796</v>
      </c>
      <c r="F607" s="132" t="s">
        <v>4797</v>
      </c>
      <c r="G607" s="132" t="s">
        <v>4798</v>
      </c>
      <c r="H607" s="132" t="s">
        <v>4799</v>
      </c>
      <c r="I607" s="132" t="s">
        <v>4800</v>
      </c>
      <c r="J607" s="132" t="s">
        <v>4801</v>
      </c>
      <c r="K607" s="132" t="s">
        <v>4802</v>
      </c>
      <c r="L607" s="132"/>
      <c r="M607" s="132"/>
      <c r="N607" s="132"/>
      <c r="O607" s="132"/>
      <c r="P607" s="132"/>
      <c r="Q607" s="132"/>
      <c r="R607" s="132"/>
      <c r="S607" s="132"/>
      <c r="T607" s="132"/>
      <c r="V607" s="132"/>
      <c r="W607" s="132"/>
      <c r="X607" s="132"/>
      <c r="Y607" s="132"/>
      <c r="Z607" s="132"/>
      <c r="AA607" s="132"/>
      <c r="AB607" s="132"/>
      <c r="AC607" s="132"/>
      <c r="AD607" s="132"/>
      <c r="AE607" s="132"/>
      <c r="AF607" s="132"/>
      <c r="AG607" s="132"/>
      <c r="AH607" s="132"/>
      <c r="AI607" s="132"/>
      <c r="AJ607" s="132"/>
      <c r="AK607" s="132"/>
      <c r="AL607" s="132"/>
      <c r="AM607" s="132"/>
    </row>
    <row r="608" spans="1:39" ht="14.25" hidden="1" customHeight="1">
      <c r="A608" s="359">
        <v>2025</v>
      </c>
      <c r="B608" s="133">
        <v>124997</v>
      </c>
      <c r="C608" s="132" t="s">
        <v>4803</v>
      </c>
      <c r="D608" s="132" t="s">
        <v>4804</v>
      </c>
      <c r="E608" s="132" t="s">
        <v>4805</v>
      </c>
      <c r="F608" s="132" t="s">
        <v>4806</v>
      </c>
      <c r="G608" s="132" t="s">
        <v>4807</v>
      </c>
      <c r="H608" s="132" t="s">
        <v>4808</v>
      </c>
      <c r="I608" s="132" t="s">
        <v>4809</v>
      </c>
      <c r="J608" s="132" t="s">
        <v>4076</v>
      </c>
      <c r="K608" s="132" t="s">
        <v>4810</v>
      </c>
      <c r="L608" s="132"/>
      <c r="M608" s="132"/>
      <c r="N608" s="132"/>
      <c r="O608" s="132"/>
      <c r="P608" s="132"/>
      <c r="Q608" s="132"/>
      <c r="R608" s="132"/>
      <c r="S608" s="132"/>
      <c r="T608" s="132"/>
      <c r="V608" s="132"/>
      <c r="W608" s="132"/>
      <c r="X608" s="132"/>
      <c r="Y608" s="132"/>
      <c r="Z608" s="132"/>
      <c r="AA608" s="132"/>
      <c r="AB608" s="132"/>
      <c r="AC608" s="132"/>
      <c r="AD608" s="132"/>
      <c r="AE608" s="132"/>
      <c r="AF608" s="132"/>
      <c r="AG608" s="132"/>
      <c r="AH608" s="132"/>
      <c r="AI608" s="132"/>
      <c r="AJ608" s="132"/>
      <c r="AK608" s="132"/>
      <c r="AL608" s="132"/>
      <c r="AM608" s="132"/>
    </row>
    <row r="609" spans="1:39" ht="14.25" hidden="1" customHeight="1">
      <c r="A609" s="359">
        <v>2025</v>
      </c>
      <c r="B609" s="133">
        <v>124910</v>
      </c>
      <c r="C609" s="132" t="s">
        <v>4811</v>
      </c>
      <c r="D609" s="132" t="s">
        <v>4812</v>
      </c>
      <c r="E609" s="132" t="s">
        <v>4813</v>
      </c>
      <c r="F609" s="132" t="s">
        <v>4447</v>
      </c>
      <c r="G609" s="132" t="s">
        <v>4814</v>
      </c>
      <c r="H609" s="132" t="s">
        <v>4815</v>
      </c>
      <c r="I609" s="132" t="s">
        <v>4816</v>
      </c>
      <c r="J609" s="132" t="s">
        <v>4817</v>
      </c>
      <c r="K609" s="132" t="s">
        <v>4818</v>
      </c>
      <c r="L609" s="132" t="s">
        <v>4819</v>
      </c>
      <c r="M609" s="132" t="s">
        <v>4820</v>
      </c>
      <c r="N609" s="132"/>
      <c r="O609" s="132"/>
      <c r="P609" s="132"/>
      <c r="Q609" s="132"/>
      <c r="R609" s="132"/>
      <c r="S609" s="132"/>
      <c r="T609" s="132"/>
      <c r="V609" s="132"/>
      <c r="W609" s="132"/>
      <c r="X609" s="132"/>
      <c r="Y609" s="132"/>
      <c r="Z609" s="132"/>
      <c r="AA609" s="132"/>
      <c r="AB609" s="132"/>
      <c r="AC609" s="132"/>
      <c r="AD609" s="132"/>
      <c r="AE609" s="132"/>
      <c r="AF609" s="132"/>
      <c r="AG609" s="132"/>
      <c r="AH609" s="132"/>
      <c r="AI609" s="132"/>
      <c r="AJ609" s="132"/>
      <c r="AK609" s="132"/>
      <c r="AL609" s="132"/>
      <c r="AM609" s="132"/>
    </row>
    <row r="610" spans="1:39" ht="14.25" hidden="1" customHeight="1">
      <c r="A610" s="359">
        <v>2025</v>
      </c>
      <c r="B610" s="133">
        <v>125782</v>
      </c>
      <c r="C610" s="132" t="s">
        <v>4821</v>
      </c>
      <c r="D610" s="132" t="s">
        <v>4822</v>
      </c>
      <c r="E610" s="132" t="s">
        <v>4823</v>
      </c>
      <c r="F610" s="132" t="s">
        <v>4447</v>
      </c>
      <c r="G610" s="132" t="s">
        <v>4824</v>
      </c>
      <c r="H610" s="132" t="s">
        <v>4825</v>
      </c>
      <c r="I610" s="132" t="s">
        <v>4826</v>
      </c>
      <c r="J610" s="132" t="s">
        <v>4260</v>
      </c>
      <c r="K610" s="132"/>
      <c r="L610" s="132"/>
      <c r="M610" s="132"/>
      <c r="N610" s="132"/>
      <c r="O610" s="132"/>
      <c r="P610" s="132"/>
      <c r="Q610" s="132"/>
      <c r="R610" s="132"/>
      <c r="S610" s="132"/>
      <c r="T610" s="132"/>
      <c r="V610" s="132"/>
      <c r="W610" s="132"/>
      <c r="X610" s="132"/>
      <c r="Y610" s="132"/>
      <c r="Z610" s="132"/>
      <c r="AA610" s="132"/>
      <c r="AB610" s="132"/>
      <c r="AC610" s="132"/>
      <c r="AD610" s="132"/>
      <c r="AE610" s="132"/>
      <c r="AF610" s="132"/>
      <c r="AG610" s="132"/>
      <c r="AH610" s="132"/>
      <c r="AI610" s="132"/>
      <c r="AJ610" s="132"/>
      <c r="AK610" s="132"/>
      <c r="AL610" s="132"/>
      <c r="AM610" s="132"/>
    </row>
    <row r="611" spans="1:39" ht="14.25" hidden="1" customHeight="1">
      <c r="A611" s="359">
        <v>2025</v>
      </c>
      <c r="B611" s="133">
        <v>125791</v>
      </c>
      <c r="C611" s="132" t="s">
        <v>4827</v>
      </c>
      <c r="D611" s="132" t="s">
        <v>4828</v>
      </c>
      <c r="E611" s="132" t="s">
        <v>4829</v>
      </c>
      <c r="F611" s="132" t="s">
        <v>4830</v>
      </c>
      <c r="G611" s="132" t="s">
        <v>4831</v>
      </c>
      <c r="H611" s="132" t="s">
        <v>4832</v>
      </c>
      <c r="I611" s="132" t="s">
        <v>4833</v>
      </c>
      <c r="J611" s="132"/>
      <c r="K611" s="132"/>
      <c r="L611" s="132"/>
      <c r="M611" s="132"/>
      <c r="N611" s="132"/>
      <c r="O611" s="132"/>
      <c r="P611" s="132"/>
      <c r="Q611" s="132"/>
      <c r="R611" s="132"/>
      <c r="S611" s="132"/>
      <c r="T611" s="132"/>
      <c r="V611" s="132"/>
      <c r="W611" s="132"/>
      <c r="X611" s="132"/>
      <c r="Y611" s="132"/>
      <c r="Z611" s="132"/>
      <c r="AA611" s="132"/>
      <c r="AB611" s="132"/>
      <c r="AC611" s="132"/>
      <c r="AD611" s="132"/>
      <c r="AE611" s="132"/>
      <c r="AF611" s="132"/>
      <c r="AG611" s="132"/>
      <c r="AH611" s="132"/>
      <c r="AI611" s="132"/>
      <c r="AJ611" s="132"/>
      <c r="AK611" s="132"/>
      <c r="AL611" s="132"/>
      <c r="AM611" s="132"/>
    </row>
    <row r="612" spans="1:39" ht="14.25" hidden="1" customHeight="1">
      <c r="A612" s="359">
        <v>2025</v>
      </c>
      <c r="B612" s="133">
        <v>125043</v>
      </c>
      <c r="C612" s="132" t="s">
        <v>4834</v>
      </c>
      <c r="D612" s="132" t="s">
        <v>4835</v>
      </c>
      <c r="E612" s="132" t="s">
        <v>4836</v>
      </c>
      <c r="F612" s="132" t="s">
        <v>4837</v>
      </c>
      <c r="G612" s="132" t="s">
        <v>4838</v>
      </c>
      <c r="H612" s="132" t="s">
        <v>4839</v>
      </c>
      <c r="I612" s="132" t="s">
        <v>4840</v>
      </c>
      <c r="J612" s="132" t="s">
        <v>4841</v>
      </c>
      <c r="K612" s="132" t="s">
        <v>4459</v>
      </c>
      <c r="L612" s="132" t="s">
        <v>4460</v>
      </c>
      <c r="M612" s="132" t="s">
        <v>4842</v>
      </c>
      <c r="N612" s="132"/>
      <c r="O612" s="132"/>
      <c r="P612" s="132"/>
      <c r="Q612" s="132"/>
      <c r="R612" s="132"/>
      <c r="S612" s="132"/>
      <c r="T612" s="132"/>
      <c r="V612" s="132"/>
      <c r="W612" s="132"/>
      <c r="X612" s="132"/>
      <c r="Y612" s="132"/>
      <c r="Z612" s="132"/>
      <c r="AA612" s="132"/>
      <c r="AB612" s="132"/>
      <c r="AC612" s="132"/>
      <c r="AD612" s="132"/>
      <c r="AE612" s="132"/>
      <c r="AF612" s="132"/>
      <c r="AG612" s="132"/>
      <c r="AH612" s="132"/>
      <c r="AI612" s="132"/>
      <c r="AJ612" s="132"/>
      <c r="AK612" s="132"/>
      <c r="AL612" s="132"/>
      <c r="AM612" s="132"/>
    </row>
    <row r="613" spans="1:39" ht="14.25" hidden="1" customHeight="1">
      <c r="A613" s="359">
        <v>2025</v>
      </c>
      <c r="B613" s="133">
        <v>125144</v>
      </c>
      <c r="C613" s="132" t="s">
        <v>4843</v>
      </c>
      <c r="D613" s="132" t="s">
        <v>4844</v>
      </c>
      <c r="E613" s="132" t="s">
        <v>4845</v>
      </c>
      <c r="F613" s="132" t="s">
        <v>4846</v>
      </c>
      <c r="G613" s="132" t="s">
        <v>4847</v>
      </c>
      <c r="H613" s="132" t="s">
        <v>4848</v>
      </c>
      <c r="I613" s="132" t="s">
        <v>4840</v>
      </c>
      <c r="J613" s="132" t="s">
        <v>4849</v>
      </c>
      <c r="K613" s="132" t="s">
        <v>4850</v>
      </c>
      <c r="L613" s="132" t="s">
        <v>4851</v>
      </c>
      <c r="M613" s="132"/>
      <c r="N613" s="132"/>
      <c r="O613" s="132"/>
      <c r="P613" s="132"/>
      <c r="Q613" s="132"/>
      <c r="R613" s="132"/>
      <c r="S613" s="132"/>
      <c r="T613" s="132"/>
      <c r="V613" s="132"/>
      <c r="W613" s="132"/>
      <c r="X613" s="132"/>
      <c r="Y613" s="132"/>
      <c r="Z613" s="132"/>
      <c r="AA613" s="132"/>
      <c r="AB613" s="132"/>
      <c r="AC613" s="132"/>
      <c r="AD613" s="132"/>
      <c r="AE613" s="132"/>
      <c r="AF613" s="132"/>
      <c r="AG613" s="132"/>
      <c r="AH613" s="132"/>
      <c r="AI613" s="132"/>
      <c r="AJ613" s="132"/>
      <c r="AK613" s="132"/>
      <c r="AL613" s="132"/>
      <c r="AM613" s="132"/>
    </row>
    <row r="614" spans="1:39" ht="14.25" hidden="1" customHeight="1">
      <c r="A614" s="359">
        <v>2025</v>
      </c>
      <c r="B614" s="133">
        <v>127662</v>
      </c>
      <c r="C614" s="132" t="s">
        <v>4852</v>
      </c>
      <c r="D614" s="132" t="s">
        <v>4853</v>
      </c>
      <c r="E614" s="132" t="s">
        <v>4854</v>
      </c>
      <c r="F614" s="132" t="s">
        <v>4855</v>
      </c>
      <c r="G614" s="132" t="s">
        <v>4856</v>
      </c>
      <c r="H614" s="132" t="s">
        <v>4857</v>
      </c>
      <c r="I614" s="132" t="s">
        <v>4858</v>
      </c>
      <c r="J614" s="132" t="s">
        <v>4859</v>
      </c>
      <c r="K614" s="132"/>
      <c r="L614" s="132"/>
      <c r="M614" s="132"/>
      <c r="N614" s="132"/>
      <c r="O614" s="132"/>
      <c r="P614" s="132"/>
      <c r="Q614" s="132"/>
      <c r="R614" s="132"/>
      <c r="S614" s="132"/>
      <c r="T614" s="132"/>
      <c r="V614" s="132"/>
      <c r="W614" s="132"/>
      <c r="X614" s="132"/>
      <c r="Y614" s="132"/>
      <c r="Z614" s="132"/>
      <c r="AA614" s="132"/>
      <c r="AB614" s="132"/>
      <c r="AC614" s="132"/>
      <c r="AD614" s="132"/>
      <c r="AE614" s="132"/>
      <c r="AF614" s="132"/>
      <c r="AG614" s="132"/>
      <c r="AH614" s="132"/>
      <c r="AI614" s="132"/>
      <c r="AJ614" s="132"/>
      <c r="AK614" s="132"/>
      <c r="AL614" s="132"/>
      <c r="AM614" s="132"/>
    </row>
    <row r="615" spans="1:39" ht="14.25" hidden="1" customHeight="1">
      <c r="A615" s="359">
        <v>2025</v>
      </c>
      <c r="B615" s="133">
        <v>125424</v>
      </c>
      <c r="C615" s="132" t="s">
        <v>4120</v>
      </c>
      <c r="D615" s="132" t="s">
        <v>4121</v>
      </c>
      <c r="E615" s="132" t="s">
        <v>4860</v>
      </c>
      <c r="F615" s="132" t="s">
        <v>4447</v>
      </c>
      <c r="G615" s="132" t="s">
        <v>4861</v>
      </c>
      <c r="H615" s="132" t="s">
        <v>4862</v>
      </c>
      <c r="I615" s="132" t="s">
        <v>4450</v>
      </c>
      <c r="J615" s="132"/>
      <c r="K615" s="132"/>
      <c r="L615" s="132"/>
      <c r="M615" s="132"/>
      <c r="N615" s="132"/>
      <c r="O615" s="132"/>
      <c r="P615" s="132"/>
      <c r="Q615" s="132"/>
      <c r="R615" s="132"/>
      <c r="S615" s="132"/>
      <c r="T615" s="132"/>
      <c r="V615" s="132"/>
      <c r="W615" s="132"/>
      <c r="X615" s="132"/>
      <c r="Y615" s="132"/>
      <c r="Z615" s="132"/>
      <c r="AA615" s="132"/>
      <c r="AB615" s="132"/>
      <c r="AC615" s="132"/>
      <c r="AD615" s="132"/>
      <c r="AE615" s="132"/>
      <c r="AF615" s="132"/>
      <c r="AG615" s="132"/>
      <c r="AH615" s="132"/>
      <c r="AI615" s="132"/>
      <c r="AJ615" s="132"/>
      <c r="AK615" s="132"/>
      <c r="AL615" s="132"/>
      <c r="AM615" s="132"/>
    </row>
    <row r="616" spans="1:39" ht="14.25" hidden="1" customHeight="1">
      <c r="A616" s="359">
        <v>2025</v>
      </c>
      <c r="B616" s="133">
        <v>129644</v>
      </c>
      <c r="C616" s="132" t="s">
        <v>4503</v>
      </c>
      <c r="D616" s="132" t="s">
        <v>4863</v>
      </c>
      <c r="E616" s="132" t="s">
        <v>4864</v>
      </c>
      <c r="F616" s="132" t="s">
        <v>4865</v>
      </c>
      <c r="G616" s="132" t="s">
        <v>4866</v>
      </c>
      <c r="H616" s="132" t="s">
        <v>4867</v>
      </c>
      <c r="I616" s="132" t="s">
        <v>4868</v>
      </c>
      <c r="J616" s="132" t="s">
        <v>4869</v>
      </c>
      <c r="K616" s="132" t="s">
        <v>4870</v>
      </c>
      <c r="L616" s="132" t="s">
        <v>4871</v>
      </c>
      <c r="M616" s="132" t="s">
        <v>4872</v>
      </c>
      <c r="N616" s="132"/>
      <c r="O616" s="132"/>
      <c r="P616" s="132"/>
      <c r="Q616" s="132"/>
      <c r="R616" s="132"/>
      <c r="S616" s="132"/>
      <c r="T616" s="132"/>
      <c r="V616" s="132"/>
      <c r="W616" s="132"/>
      <c r="X616" s="132"/>
      <c r="Y616" s="132"/>
      <c r="Z616" s="132"/>
      <c r="AA616" s="132"/>
      <c r="AB616" s="132"/>
      <c r="AC616" s="132"/>
      <c r="AD616" s="132"/>
      <c r="AE616" s="132"/>
      <c r="AF616" s="132"/>
      <c r="AG616" s="132"/>
      <c r="AH616" s="132"/>
      <c r="AI616" s="132"/>
      <c r="AJ616" s="132"/>
      <c r="AK616" s="132"/>
      <c r="AL616" s="132"/>
      <c r="AM616" s="132"/>
    </row>
    <row r="617" spans="1:39" ht="14.25" hidden="1" customHeight="1">
      <c r="A617" s="359">
        <v>2025</v>
      </c>
      <c r="B617" s="133">
        <v>129503</v>
      </c>
      <c r="C617" s="132" t="s">
        <v>4873</v>
      </c>
      <c r="D617" s="132" t="s">
        <v>4874</v>
      </c>
      <c r="E617" s="132" t="s">
        <v>4875</v>
      </c>
      <c r="F617" s="132" t="s">
        <v>4876</v>
      </c>
      <c r="G617" s="132" t="s">
        <v>4877</v>
      </c>
      <c r="H617" s="132" t="s">
        <v>4283</v>
      </c>
      <c r="I617" s="132" t="s">
        <v>4878</v>
      </c>
      <c r="J617" s="132"/>
      <c r="K617" s="132"/>
      <c r="L617" s="132"/>
      <c r="M617" s="132"/>
      <c r="N617" s="132"/>
      <c r="O617" s="132"/>
      <c r="P617" s="132"/>
      <c r="Q617" s="132"/>
      <c r="R617" s="132"/>
      <c r="S617" s="132"/>
      <c r="T617" s="132"/>
      <c r="V617" s="132"/>
      <c r="W617" s="132"/>
      <c r="X617" s="132"/>
      <c r="Y617" s="132"/>
      <c r="Z617" s="132"/>
      <c r="AA617" s="132"/>
      <c r="AB617" s="132"/>
      <c r="AC617" s="132"/>
      <c r="AD617" s="132"/>
      <c r="AE617" s="132"/>
      <c r="AF617" s="132"/>
      <c r="AG617" s="132"/>
      <c r="AH617" s="132"/>
      <c r="AI617" s="132"/>
      <c r="AJ617" s="132"/>
      <c r="AK617" s="132"/>
      <c r="AL617" s="132"/>
      <c r="AM617" s="132"/>
    </row>
    <row r="618" spans="1:39" ht="14.25" hidden="1" customHeight="1">
      <c r="A618" s="359">
        <v>2025</v>
      </c>
      <c r="B618" s="133">
        <v>125088</v>
      </c>
      <c r="C618" s="132" t="s">
        <v>4879</v>
      </c>
      <c r="D618" s="132" t="s">
        <v>4880</v>
      </c>
      <c r="E618" s="132" t="s">
        <v>4881</v>
      </c>
      <c r="F618" s="132" t="s">
        <v>4882</v>
      </c>
      <c r="G618" s="132" t="s">
        <v>4883</v>
      </c>
      <c r="H618" s="132" t="s">
        <v>4884</v>
      </c>
      <c r="I618" s="132" t="s">
        <v>4885</v>
      </c>
      <c r="J618" s="132"/>
      <c r="K618" s="132"/>
      <c r="L618" s="132"/>
      <c r="M618" s="132"/>
      <c r="N618" s="132"/>
      <c r="O618" s="132"/>
      <c r="P618" s="132"/>
      <c r="Q618" s="132"/>
      <c r="R618" s="132"/>
      <c r="S618" s="132"/>
      <c r="T618" s="132"/>
      <c r="V618" s="132"/>
      <c r="W618" s="132"/>
      <c r="X618" s="132"/>
      <c r="Y618" s="132"/>
      <c r="Z618" s="132"/>
      <c r="AA618" s="132"/>
      <c r="AB618" s="132"/>
      <c r="AC618" s="132"/>
      <c r="AD618" s="132"/>
      <c r="AE618" s="132"/>
      <c r="AF618" s="132"/>
      <c r="AG618" s="132"/>
      <c r="AH618" s="132"/>
      <c r="AI618" s="132"/>
      <c r="AJ618" s="132"/>
      <c r="AK618" s="132"/>
      <c r="AL618" s="132"/>
      <c r="AM618" s="132"/>
    </row>
    <row r="619" spans="1:39" ht="14.25" hidden="1" customHeight="1">
      <c r="A619" s="359">
        <v>2025</v>
      </c>
      <c r="B619" s="133">
        <v>125942</v>
      </c>
      <c r="C619" s="132" t="s">
        <v>4109</v>
      </c>
      <c r="D619" s="132" t="s">
        <v>4110</v>
      </c>
      <c r="E619" s="132" t="s">
        <v>4886</v>
      </c>
      <c r="F619" s="132" t="s">
        <v>4112</v>
      </c>
      <c r="G619" s="132" t="s">
        <v>4113</v>
      </c>
      <c r="H619" s="132" t="s">
        <v>4114</v>
      </c>
      <c r="I619" s="132" t="s">
        <v>4115</v>
      </c>
      <c r="J619" s="132" t="s">
        <v>4116</v>
      </c>
      <c r="K619" s="132" t="s">
        <v>4117</v>
      </c>
      <c r="L619" s="132" t="s">
        <v>4118</v>
      </c>
      <c r="M619" s="132" t="s">
        <v>4119</v>
      </c>
      <c r="N619" s="132"/>
      <c r="O619" s="132"/>
      <c r="P619" s="132"/>
      <c r="Q619" s="132"/>
      <c r="R619" s="132"/>
      <c r="S619" s="132"/>
      <c r="T619" s="132"/>
      <c r="V619" s="132"/>
      <c r="W619" s="132"/>
      <c r="X619" s="132"/>
      <c r="Y619" s="132"/>
      <c r="Z619" s="132"/>
      <c r="AA619" s="132"/>
      <c r="AB619" s="132"/>
      <c r="AC619" s="132"/>
      <c r="AD619" s="132"/>
      <c r="AE619" s="132"/>
      <c r="AF619" s="132"/>
      <c r="AG619" s="132"/>
      <c r="AH619" s="132"/>
      <c r="AI619" s="132"/>
      <c r="AJ619" s="132"/>
      <c r="AK619" s="132"/>
      <c r="AL619" s="132"/>
      <c r="AM619" s="132"/>
    </row>
    <row r="620" spans="1:39" ht="14.25" hidden="1" customHeight="1">
      <c r="A620" s="359">
        <v>2025</v>
      </c>
      <c r="B620" s="133">
        <v>126017</v>
      </c>
      <c r="C620" s="132" t="s">
        <v>4037</v>
      </c>
      <c r="D620" s="132" t="s">
        <v>4261</v>
      </c>
      <c r="E620" s="132" t="s">
        <v>4262</v>
      </c>
      <c r="F620" s="132" t="s">
        <v>4263</v>
      </c>
      <c r="G620" s="132" t="s">
        <v>4264</v>
      </c>
      <c r="H620" s="132" t="s">
        <v>4265</v>
      </c>
      <c r="I620" s="132" t="s">
        <v>4043</v>
      </c>
      <c r="J620" s="132" t="s">
        <v>4266</v>
      </c>
      <c r="K620" s="132" t="s">
        <v>4267</v>
      </c>
      <c r="L620" s="132" t="s">
        <v>4268</v>
      </c>
      <c r="M620" s="132" t="s">
        <v>4269</v>
      </c>
      <c r="N620" s="132" t="s">
        <v>4270</v>
      </c>
      <c r="O620" s="132"/>
      <c r="P620" s="132"/>
      <c r="Q620" s="132"/>
      <c r="R620" s="132"/>
      <c r="S620" s="132"/>
      <c r="T620" s="132"/>
      <c r="V620" s="132"/>
      <c r="W620" s="132"/>
      <c r="X620" s="132"/>
      <c r="Y620" s="132"/>
      <c r="Z620" s="132"/>
      <c r="AA620" s="132"/>
      <c r="AB620" s="132"/>
      <c r="AC620" s="132"/>
      <c r="AD620" s="132"/>
      <c r="AE620" s="132"/>
      <c r="AF620" s="132"/>
      <c r="AG620" s="132"/>
      <c r="AH620" s="132"/>
      <c r="AI620" s="132"/>
      <c r="AJ620" s="132"/>
      <c r="AK620" s="132"/>
      <c r="AL620" s="132"/>
      <c r="AM620" s="132"/>
    </row>
    <row r="621" spans="1:39" ht="14.25" hidden="1" customHeight="1">
      <c r="A621" s="359">
        <v>2025</v>
      </c>
      <c r="B621" s="133">
        <v>127861</v>
      </c>
      <c r="C621" s="132" t="s">
        <v>4887</v>
      </c>
      <c r="D621" s="132" t="s">
        <v>4888</v>
      </c>
      <c r="E621" s="132" t="s">
        <v>4889</v>
      </c>
      <c r="F621" s="132" t="s">
        <v>4890</v>
      </c>
      <c r="G621" s="132" t="s">
        <v>4891</v>
      </c>
      <c r="H621" s="132" t="s">
        <v>4832</v>
      </c>
      <c r="I621" s="132" t="s">
        <v>4892</v>
      </c>
      <c r="J621" s="132"/>
      <c r="K621" s="132"/>
      <c r="L621" s="132"/>
      <c r="M621" s="132"/>
      <c r="N621" s="132"/>
      <c r="O621" s="132"/>
      <c r="P621" s="132"/>
      <c r="Q621" s="132"/>
      <c r="R621" s="132"/>
      <c r="S621" s="132"/>
      <c r="T621" s="132"/>
      <c r="V621" s="132"/>
      <c r="W621" s="132"/>
      <c r="X621" s="132"/>
      <c r="Y621" s="132"/>
      <c r="Z621" s="132"/>
      <c r="AA621" s="132"/>
      <c r="AB621" s="132"/>
      <c r="AC621" s="132"/>
      <c r="AD621" s="132"/>
      <c r="AE621" s="132"/>
      <c r="AF621" s="132"/>
      <c r="AG621" s="132"/>
      <c r="AH621" s="132"/>
      <c r="AI621" s="132"/>
      <c r="AJ621" s="132"/>
      <c r="AK621" s="132"/>
      <c r="AL621" s="132"/>
      <c r="AM621" s="132"/>
    </row>
    <row r="622" spans="1:39" ht="14.25" hidden="1" customHeight="1">
      <c r="A622" s="359">
        <v>2025</v>
      </c>
      <c r="B622" s="133">
        <v>125460</v>
      </c>
      <c r="C622" s="132" t="s">
        <v>4893</v>
      </c>
      <c r="D622" s="132" t="s">
        <v>4894</v>
      </c>
      <c r="E622" s="132" t="s">
        <v>4895</v>
      </c>
      <c r="F622" s="132" t="s">
        <v>4896</v>
      </c>
      <c r="G622" s="132" t="s">
        <v>4897</v>
      </c>
      <c r="H622" s="132" t="s">
        <v>4898</v>
      </c>
      <c r="I622" s="132" t="s">
        <v>4899</v>
      </c>
      <c r="J622" s="132" t="s">
        <v>4900</v>
      </c>
      <c r="K622" s="132" t="s">
        <v>4901</v>
      </c>
      <c r="L622" s="132"/>
      <c r="M622" s="132"/>
      <c r="N622" s="132"/>
      <c r="O622" s="132"/>
      <c r="P622" s="132"/>
      <c r="Q622" s="132"/>
      <c r="R622" s="132"/>
      <c r="S622" s="132"/>
      <c r="T622" s="132"/>
      <c r="V622" s="132"/>
      <c r="W622" s="132"/>
      <c r="X622" s="132"/>
      <c r="Y622" s="132"/>
      <c r="Z622" s="132"/>
      <c r="AA622" s="132"/>
      <c r="AB622" s="132"/>
      <c r="AC622" s="132"/>
      <c r="AD622" s="132"/>
      <c r="AE622" s="132"/>
      <c r="AF622" s="132"/>
      <c r="AG622" s="132"/>
      <c r="AH622" s="132"/>
      <c r="AI622" s="132"/>
      <c r="AJ622" s="132"/>
      <c r="AK622" s="132"/>
      <c r="AL622" s="132"/>
      <c r="AM622" s="132"/>
    </row>
    <row r="623" spans="1:39" ht="14.25" hidden="1" customHeight="1">
      <c r="A623" s="359">
        <v>2025</v>
      </c>
      <c r="B623" s="133">
        <v>125859</v>
      </c>
      <c r="C623" s="132" t="s">
        <v>4902</v>
      </c>
      <c r="D623" s="132" t="s">
        <v>4903</v>
      </c>
      <c r="E623" s="132" t="s">
        <v>4904</v>
      </c>
      <c r="F623" s="132" t="s">
        <v>4905</v>
      </c>
      <c r="G623" s="132" t="s">
        <v>4906</v>
      </c>
      <c r="H623" s="132" t="s">
        <v>4907</v>
      </c>
      <c r="I623" s="132" t="s">
        <v>4908</v>
      </c>
      <c r="J623" s="132" t="s">
        <v>4909</v>
      </c>
      <c r="K623" s="132" t="s">
        <v>4910</v>
      </c>
      <c r="L623" s="132"/>
      <c r="M623" s="132"/>
      <c r="N623" s="132"/>
      <c r="O623" s="132"/>
      <c r="P623" s="132"/>
      <c r="Q623" s="132"/>
      <c r="R623" s="132"/>
      <c r="S623" s="132"/>
      <c r="T623" s="132"/>
      <c r="V623" s="132"/>
      <c r="W623" s="132"/>
      <c r="X623" s="132"/>
      <c r="Y623" s="132"/>
      <c r="Z623" s="132"/>
      <c r="AA623" s="132"/>
      <c r="AB623" s="132"/>
      <c r="AC623" s="132"/>
      <c r="AD623" s="132"/>
      <c r="AE623" s="132"/>
      <c r="AF623" s="132"/>
      <c r="AG623" s="132"/>
      <c r="AH623" s="132"/>
      <c r="AI623" s="132"/>
      <c r="AJ623" s="132"/>
      <c r="AK623" s="132"/>
      <c r="AL623" s="132"/>
      <c r="AM623" s="132"/>
    </row>
    <row r="624" spans="1:39" ht="14.25" hidden="1" customHeight="1">
      <c r="A624" s="359">
        <v>2025</v>
      </c>
      <c r="B624" s="133">
        <v>125036</v>
      </c>
      <c r="C624" s="132" t="s">
        <v>4037</v>
      </c>
      <c r="D624" s="132" t="s">
        <v>4620</v>
      </c>
      <c r="E624" s="132" t="s">
        <v>4621</v>
      </c>
      <c r="F624" s="132" t="s">
        <v>4622</v>
      </c>
      <c r="G624" s="132" t="s">
        <v>4623</v>
      </c>
      <c r="H624" s="132" t="s">
        <v>4624</v>
      </c>
      <c r="I624" s="132" t="s">
        <v>4625</v>
      </c>
      <c r="J624" s="132" t="s">
        <v>4626</v>
      </c>
      <c r="K624" s="132" t="s">
        <v>4627</v>
      </c>
      <c r="L624" s="132" t="s">
        <v>4628</v>
      </c>
      <c r="M624" s="132"/>
      <c r="N624" s="132"/>
      <c r="O624" s="132"/>
      <c r="P624" s="132"/>
      <c r="Q624" s="132"/>
      <c r="R624" s="132"/>
      <c r="S624" s="132"/>
      <c r="T624" s="132"/>
      <c r="V624" s="132"/>
      <c r="W624" s="132"/>
      <c r="X624" s="132"/>
      <c r="Y624" s="132"/>
      <c r="Z624" s="132"/>
      <c r="AA624" s="132"/>
      <c r="AB624" s="132"/>
      <c r="AC624" s="132"/>
      <c r="AD624" s="132"/>
      <c r="AE624" s="132"/>
      <c r="AF624" s="132"/>
      <c r="AG624" s="132"/>
      <c r="AH624" s="132"/>
      <c r="AI624" s="132"/>
      <c r="AJ624" s="132"/>
      <c r="AK624" s="132"/>
      <c r="AL624" s="132"/>
      <c r="AM624" s="132"/>
    </row>
    <row r="625" spans="1:39" ht="14.25" hidden="1" customHeight="1">
      <c r="A625" s="359">
        <v>2025</v>
      </c>
      <c r="B625" s="133">
        <v>125913</v>
      </c>
      <c r="C625" s="132" t="s">
        <v>4911</v>
      </c>
      <c r="D625" s="132" t="s">
        <v>4912</v>
      </c>
      <c r="E625" s="132" t="s">
        <v>4913</v>
      </c>
      <c r="F625" s="132" t="s">
        <v>4914</v>
      </c>
      <c r="G625" s="132" t="s">
        <v>4915</v>
      </c>
      <c r="H625" s="132" t="s">
        <v>4916</v>
      </c>
      <c r="I625" s="132" t="s">
        <v>4917</v>
      </c>
      <c r="J625" s="132" t="s">
        <v>4918</v>
      </c>
      <c r="K625" s="132" t="s">
        <v>4919</v>
      </c>
      <c r="L625" s="132" t="s">
        <v>4920</v>
      </c>
      <c r="M625" s="132" t="s">
        <v>4921</v>
      </c>
      <c r="N625" s="132" t="s">
        <v>4922</v>
      </c>
      <c r="O625" s="132"/>
      <c r="P625" s="132"/>
      <c r="Q625" s="132"/>
      <c r="R625" s="132"/>
      <c r="S625" s="132"/>
      <c r="T625" s="132"/>
      <c r="V625" s="132"/>
      <c r="W625" s="132"/>
      <c r="X625" s="132"/>
      <c r="Y625" s="132"/>
      <c r="Z625" s="132"/>
      <c r="AA625" s="132"/>
      <c r="AB625" s="132"/>
      <c r="AC625" s="132"/>
      <c r="AD625" s="132"/>
      <c r="AE625" s="132"/>
      <c r="AF625" s="132"/>
      <c r="AG625" s="132"/>
      <c r="AH625" s="132"/>
      <c r="AI625" s="132"/>
      <c r="AJ625" s="132"/>
      <c r="AK625" s="132"/>
      <c r="AL625" s="132"/>
      <c r="AM625" s="132"/>
    </row>
    <row r="626" spans="1:39" ht="14.25" hidden="1" customHeight="1">
      <c r="A626" s="359">
        <v>2025</v>
      </c>
      <c r="B626" s="133">
        <v>124920</v>
      </c>
      <c r="C626" s="132" t="s">
        <v>4923</v>
      </c>
      <c r="D626" s="132" t="s">
        <v>4924</v>
      </c>
      <c r="E626" s="132" t="s">
        <v>4925</v>
      </c>
      <c r="F626" s="132" t="s">
        <v>4926</v>
      </c>
      <c r="G626" s="132" t="s">
        <v>4927</v>
      </c>
      <c r="H626" s="132" t="s">
        <v>4928</v>
      </c>
      <c r="I626" s="132" t="s">
        <v>4929</v>
      </c>
      <c r="J626" s="132" t="s">
        <v>4930</v>
      </c>
      <c r="K626" s="132"/>
      <c r="L626" s="132"/>
      <c r="M626" s="132"/>
      <c r="N626" s="132"/>
      <c r="O626" s="132"/>
      <c r="P626" s="132"/>
      <c r="Q626" s="132"/>
      <c r="R626" s="132"/>
      <c r="S626" s="132"/>
      <c r="T626" s="132"/>
      <c r="V626" s="132"/>
      <c r="W626" s="132"/>
      <c r="X626" s="132"/>
      <c r="Y626" s="132"/>
      <c r="Z626" s="132"/>
      <c r="AA626" s="132"/>
      <c r="AB626" s="132"/>
      <c r="AC626" s="132"/>
      <c r="AD626" s="132"/>
      <c r="AE626" s="132"/>
      <c r="AF626" s="132"/>
      <c r="AG626" s="132"/>
      <c r="AH626" s="132"/>
      <c r="AI626" s="132"/>
      <c r="AJ626" s="132"/>
      <c r="AK626" s="132"/>
      <c r="AL626" s="132"/>
      <c r="AM626" s="132"/>
    </row>
    <row r="627" spans="1:39" ht="14.25" hidden="1" customHeight="1">
      <c r="A627" s="359">
        <v>2025</v>
      </c>
      <c r="B627" s="133">
        <v>125069</v>
      </c>
      <c r="C627" s="132" t="s">
        <v>4931</v>
      </c>
      <c r="D627" s="132" t="s">
        <v>4158</v>
      </c>
      <c r="E627" s="132" t="s">
        <v>4159</v>
      </c>
      <c r="F627" s="132" t="s">
        <v>4160</v>
      </c>
      <c r="G627" s="132" t="s">
        <v>4161</v>
      </c>
      <c r="H627" s="132" t="s">
        <v>4162</v>
      </c>
      <c r="I627" s="132" t="s">
        <v>4163</v>
      </c>
      <c r="J627" s="132" t="s">
        <v>4260</v>
      </c>
      <c r="K627" s="132"/>
      <c r="L627" s="132"/>
      <c r="M627" s="132"/>
      <c r="N627" s="132"/>
      <c r="O627" s="132"/>
      <c r="P627" s="132"/>
      <c r="Q627" s="132"/>
      <c r="R627" s="132"/>
      <c r="S627" s="132"/>
      <c r="T627" s="132"/>
      <c r="V627" s="132"/>
      <c r="W627" s="132"/>
      <c r="X627" s="132"/>
      <c r="Y627" s="132"/>
      <c r="Z627" s="132"/>
      <c r="AA627" s="132"/>
      <c r="AB627" s="132"/>
      <c r="AC627" s="132"/>
      <c r="AD627" s="132"/>
      <c r="AE627" s="132"/>
      <c r="AF627" s="132"/>
      <c r="AG627" s="132"/>
      <c r="AH627" s="132"/>
      <c r="AI627" s="132"/>
      <c r="AJ627" s="132"/>
      <c r="AK627" s="132"/>
      <c r="AL627" s="132"/>
      <c r="AM627" s="132"/>
    </row>
    <row r="628" spans="1:39" ht="14.25" hidden="1" customHeight="1">
      <c r="A628" s="359">
        <v>2025</v>
      </c>
      <c r="B628" s="133">
        <v>127419</v>
      </c>
      <c r="C628" s="132" t="s">
        <v>4024</v>
      </c>
      <c r="D628" s="132" t="s">
        <v>4025</v>
      </c>
      <c r="E628" s="132" t="s">
        <v>4026</v>
      </c>
      <c r="F628" s="132" t="s">
        <v>4027</v>
      </c>
      <c r="G628" s="132" t="s">
        <v>4028</v>
      </c>
      <c r="H628" s="132" t="s">
        <v>4932</v>
      </c>
      <c r="I628" s="132"/>
      <c r="J628" s="132"/>
      <c r="K628" s="132"/>
      <c r="L628" s="132"/>
      <c r="M628" s="132"/>
      <c r="N628" s="132"/>
      <c r="O628" s="132"/>
      <c r="P628" s="132"/>
      <c r="Q628" s="132"/>
      <c r="R628" s="132"/>
      <c r="S628" s="132"/>
      <c r="T628" s="132"/>
      <c r="V628" s="132"/>
      <c r="W628" s="132"/>
      <c r="X628" s="132"/>
      <c r="Y628" s="132"/>
      <c r="Z628" s="132"/>
      <c r="AA628" s="132"/>
      <c r="AB628" s="132"/>
      <c r="AC628" s="132"/>
      <c r="AD628" s="132"/>
      <c r="AE628" s="132"/>
      <c r="AF628" s="132"/>
      <c r="AG628" s="132"/>
      <c r="AH628" s="132"/>
      <c r="AI628" s="132"/>
      <c r="AJ628" s="132"/>
      <c r="AK628" s="132"/>
      <c r="AL628" s="132"/>
      <c r="AM628" s="132"/>
    </row>
    <row r="629" spans="1:39" ht="14.25" hidden="1" customHeight="1">
      <c r="A629" s="359">
        <v>2025</v>
      </c>
      <c r="B629" s="133">
        <v>124907</v>
      </c>
      <c r="C629" s="132" t="s">
        <v>4933</v>
      </c>
      <c r="D629" s="132" t="s">
        <v>4934</v>
      </c>
      <c r="E629" s="132" t="s">
        <v>4935</v>
      </c>
      <c r="F629" s="132" t="s">
        <v>4936</v>
      </c>
      <c r="G629" s="132" t="s">
        <v>4937</v>
      </c>
      <c r="H629" s="132" t="s">
        <v>4938</v>
      </c>
      <c r="I629" s="132" t="s">
        <v>4939</v>
      </c>
      <c r="J629" s="132"/>
      <c r="K629" s="132"/>
      <c r="L629" s="132"/>
      <c r="M629" s="132"/>
      <c r="N629" s="132"/>
      <c r="O629" s="132"/>
      <c r="P629" s="132"/>
      <c r="Q629" s="132"/>
      <c r="R629" s="132"/>
      <c r="S629" s="132"/>
      <c r="T629" s="132"/>
      <c r="V629" s="132"/>
      <c r="W629" s="132"/>
      <c r="X629" s="132"/>
      <c r="Y629" s="132"/>
      <c r="Z629" s="132"/>
      <c r="AA629" s="132"/>
      <c r="AB629" s="132"/>
      <c r="AC629" s="132"/>
      <c r="AD629" s="132"/>
      <c r="AE629" s="132"/>
      <c r="AF629" s="132"/>
      <c r="AG629" s="132"/>
      <c r="AH629" s="132"/>
      <c r="AI629" s="132"/>
      <c r="AJ629" s="132"/>
      <c r="AK629" s="132"/>
      <c r="AL629" s="132"/>
      <c r="AM629" s="132"/>
    </row>
    <row r="630" spans="1:39" ht="14.25" hidden="1" customHeight="1">
      <c r="A630" s="359">
        <v>2025</v>
      </c>
      <c r="B630" s="133">
        <v>124999</v>
      </c>
      <c r="C630" s="132" t="s">
        <v>4940</v>
      </c>
      <c r="D630" s="132" t="s">
        <v>4941</v>
      </c>
      <c r="E630" s="132" t="s">
        <v>4942</v>
      </c>
      <c r="F630" s="132" t="s">
        <v>4943</v>
      </c>
      <c r="G630" s="132" t="s">
        <v>4944</v>
      </c>
      <c r="H630" s="132" t="s">
        <v>4945</v>
      </c>
      <c r="I630" s="132" t="s">
        <v>4946</v>
      </c>
      <c r="J630" s="132" t="s">
        <v>4947</v>
      </c>
      <c r="K630" s="132"/>
      <c r="L630" s="132"/>
      <c r="M630" s="132"/>
      <c r="N630" s="132"/>
      <c r="O630" s="132"/>
      <c r="P630" s="132"/>
      <c r="Q630" s="132"/>
      <c r="R630" s="132"/>
      <c r="S630" s="132"/>
      <c r="T630" s="132"/>
      <c r="V630" s="132"/>
      <c r="W630" s="132"/>
      <c r="X630" s="132"/>
      <c r="Y630" s="132"/>
      <c r="Z630" s="132"/>
      <c r="AA630" s="132"/>
      <c r="AB630" s="132"/>
      <c r="AC630" s="132"/>
      <c r="AD630" s="132"/>
      <c r="AE630" s="132"/>
      <c r="AF630" s="132"/>
      <c r="AG630" s="132"/>
      <c r="AH630" s="132"/>
      <c r="AI630" s="132"/>
      <c r="AJ630" s="132"/>
      <c r="AK630" s="132"/>
      <c r="AL630" s="132"/>
      <c r="AM630" s="132"/>
    </row>
    <row r="631" spans="1:39" ht="14.25" hidden="1" customHeight="1">
      <c r="A631" s="359">
        <v>2025</v>
      </c>
      <c r="B631" s="133">
        <v>125463</v>
      </c>
      <c r="C631" s="132" t="s">
        <v>4948</v>
      </c>
      <c r="D631" s="132" t="s">
        <v>4949</v>
      </c>
      <c r="E631" s="132" t="s">
        <v>4950</v>
      </c>
      <c r="F631" s="132" t="s">
        <v>4951</v>
      </c>
      <c r="G631" s="132" t="s">
        <v>4952</v>
      </c>
      <c r="H631" s="132" t="s">
        <v>4953</v>
      </c>
      <c r="I631" s="132" t="s">
        <v>4954</v>
      </c>
      <c r="J631" s="132" t="s">
        <v>4955</v>
      </c>
      <c r="K631" s="132" t="s">
        <v>4956</v>
      </c>
      <c r="L631" s="132" t="s">
        <v>4957</v>
      </c>
      <c r="M631" s="132"/>
      <c r="N631" s="132"/>
      <c r="O631" s="132"/>
      <c r="P631" s="132"/>
      <c r="Q631" s="132"/>
      <c r="R631" s="132"/>
      <c r="S631" s="132"/>
      <c r="T631" s="132"/>
      <c r="V631" s="132"/>
      <c r="W631" s="132"/>
      <c r="X631" s="132"/>
      <c r="Y631" s="132"/>
      <c r="Z631" s="132"/>
      <c r="AA631" s="132"/>
      <c r="AB631" s="132"/>
      <c r="AC631" s="132"/>
      <c r="AD631" s="132"/>
      <c r="AE631" s="132"/>
      <c r="AF631" s="132"/>
      <c r="AG631" s="132"/>
      <c r="AH631" s="132"/>
      <c r="AI631" s="132"/>
      <c r="AJ631" s="132"/>
      <c r="AK631" s="132"/>
      <c r="AL631" s="132"/>
      <c r="AM631" s="132"/>
    </row>
    <row r="632" spans="1:39" ht="14.25" hidden="1" customHeight="1">
      <c r="A632" s="359">
        <v>2025</v>
      </c>
      <c r="B632" s="133">
        <v>127373</v>
      </c>
      <c r="C632" s="132" t="s">
        <v>4172</v>
      </c>
      <c r="D632" s="132" t="s">
        <v>4173</v>
      </c>
      <c r="E632" s="132" t="s">
        <v>4174</v>
      </c>
      <c r="F632" s="132" t="s">
        <v>4175</v>
      </c>
      <c r="G632" s="132" t="s">
        <v>4176</v>
      </c>
      <c r="H632" s="132" t="s">
        <v>4177</v>
      </c>
      <c r="I632" s="132" t="s">
        <v>4178</v>
      </c>
      <c r="J632" s="132" t="s">
        <v>4179</v>
      </c>
      <c r="K632" s="132" t="s">
        <v>4180</v>
      </c>
      <c r="L632" s="132"/>
      <c r="M632" s="132"/>
      <c r="N632" s="132"/>
      <c r="O632" s="132"/>
      <c r="P632" s="132"/>
      <c r="Q632" s="132"/>
      <c r="R632" s="132"/>
      <c r="S632" s="132"/>
      <c r="T632" s="132"/>
      <c r="V632" s="132"/>
      <c r="W632" s="132"/>
      <c r="X632" s="132"/>
      <c r="Y632" s="132"/>
      <c r="Z632" s="132"/>
      <c r="AA632" s="132"/>
      <c r="AB632" s="132"/>
      <c r="AC632" s="132"/>
      <c r="AD632" s="132"/>
      <c r="AE632" s="132"/>
      <c r="AF632" s="132"/>
      <c r="AG632" s="132"/>
      <c r="AH632" s="132"/>
      <c r="AI632" s="132"/>
      <c r="AJ632" s="132"/>
      <c r="AK632" s="132"/>
      <c r="AL632" s="132"/>
      <c r="AM632" s="132"/>
    </row>
    <row r="633" spans="1:39" ht="14.25" hidden="1" customHeight="1">
      <c r="A633" s="359">
        <v>2025</v>
      </c>
      <c r="B633" s="133">
        <v>124916</v>
      </c>
      <c r="C633" s="132" t="s">
        <v>4958</v>
      </c>
      <c r="D633" s="132" t="s">
        <v>4959</v>
      </c>
      <c r="E633" s="132" t="s">
        <v>4682</v>
      </c>
      <c r="F633" s="132" t="s">
        <v>4683</v>
      </c>
      <c r="G633" s="132" t="s">
        <v>4684</v>
      </c>
      <c r="H633" s="132" t="s">
        <v>4685</v>
      </c>
      <c r="I633" s="132" t="s">
        <v>4686</v>
      </c>
      <c r="J633" s="132" t="s">
        <v>4687</v>
      </c>
      <c r="K633" s="132" t="s">
        <v>4688</v>
      </c>
      <c r="L633" s="132" t="s">
        <v>4689</v>
      </c>
      <c r="M633" s="132" t="s">
        <v>4690</v>
      </c>
      <c r="N633" s="132" t="s">
        <v>4691</v>
      </c>
      <c r="O633" s="132" t="s">
        <v>4692</v>
      </c>
      <c r="P633" s="132"/>
      <c r="Q633" s="132"/>
      <c r="R633" s="132"/>
      <c r="S633" s="132"/>
      <c r="T633" s="132"/>
      <c r="V633" s="132"/>
      <c r="W633" s="132"/>
      <c r="X633" s="132"/>
      <c r="Y633" s="132"/>
      <c r="Z633" s="132"/>
      <c r="AA633" s="132"/>
      <c r="AB633" s="132"/>
      <c r="AC633" s="132"/>
      <c r="AD633" s="132"/>
      <c r="AE633" s="132"/>
      <c r="AF633" s="132"/>
      <c r="AG633" s="132"/>
      <c r="AH633" s="132"/>
      <c r="AI633" s="132"/>
      <c r="AJ633" s="132"/>
      <c r="AK633" s="132"/>
      <c r="AL633" s="132"/>
      <c r="AM633" s="132"/>
    </row>
    <row r="634" spans="1:39" ht="14.25" hidden="1" customHeight="1">
      <c r="A634" s="359">
        <v>2025</v>
      </c>
      <c r="B634" s="133">
        <v>129034</v>
      </c>
      <c r="C634" s="132" t="s">
        <v>4960</v>
      </c>
      <c r="D634" s="132" t="s">
        <v>4961</v>
      </c>
      <c r="E634" s="132" t="s">
        <v>4962</v>
      </c>
      <c r="F634" s="132" t="s">
        <v>4963</v>
      </c>
      <c r="G634" s="132" t="s">
        <v>4964</v>
      </c>
      <c r="H634" s="132" t="s">
        <v>4965</v>
      </c>
      <c r="I634" s="132" t="s">
        <v>4966</v>
      </c>
      <c r="J634" s="132" t="s">
        <v>4967</v>
      </c>
      <c r="K634" s="132" t="s">
        <v>4968</v>
      </c>
      <c r="L634" s="132" t="s">
        <v>4969</v>
      </c>
      <c r="M634" s="132"/>
      <c r="N634" s="132"/>
      <c r="O634" s="132"/>
      <c r="P634" s="132"/>
      <c r="Q634" s="132"/>
      <c r="R634" s="132"/>
      <c r="S634" s="132"/>
      <c r="T634" s="132"/>
      <c r="V634" s="132"/>
      <c r="W634" s="132"/>
      <c r="X634" s="132"/>
      <c r="Y634" s="132"/>
      <c r="Z634" s="132"/>
      <c r="AA634" s="132"/>
      <c r="AB634" s="132"/>
      <c r="AC634" s="132"/>
      <c r="AD634" s="132"/>
      <c r="AE634" s="132"/>
      <c r="AF634" s="132"/>
      <c r="AG634" s="132"/>
      <c r="AH634" s="132"/>
      <c r="AI634" s="132"/>
      <c r="AJ634" s="132"/>
      <c r="AK634" s="132"/>
      <c r="AL634" s="132"/>
      <c r="AM634" s="132"/>
    </row>
    <row r="635" spans="1:39" ht="14.25" hidden="1" customHeight="1">
      <c r="A635" s="359">
        <v>2025</v>
      </c>
      <c r="B635" s="133">
        <v>125132</v>
      </c>
      <c r="C635" s="132" t="s">
        <v>4970</v>
      </c>
      <c r="D635" s="132" t="s">
        <v>4971</v>
      </c>
      <c r="E635" s="132" t="s">
        <v>4972</v>
      </c>
      <c r="F635" s="132" t="s">
        <v>4973</v>
      </c>
      <c r="G635" s="132" t="s">
        <v>4974</v>
      </c>
      <c r="H635" s="132" t="s">
        <v>4975</v>
      </c>
      <c r="I635" s="132" t="s">
        <v>4976</v>
      </c>
      <c r="J635" s="132" t="s">
        <v>4977</v>
      </c>
      <c r="K635" s="132" t="s">
        <v>4978</v>
      </c>
      <c r="L635" s="132" t="s">
        <v>4979</v>
      </c>
      <c r="M635" s="132"/>
      <c r="N635" s="132"/>
      <c r="O635" s="132"/>
      <c r="P635" s="132"/>
      <c r="Q635" s="132"/>
      <c r="R635" s="132"/>
      <c r="S635" s="132"/>
      <c r="T635" s="132"/>
      <c r="V635" s="132"/>
      <c r="W635" s="132"/>
      <c r="X635" s="132"/>
      <c r="Y635" s="132"/>
      <c r="Z635" s="132"/>
      <c r="AA635" s="132"/>
      <c r="AB635" s="132"/>
      <c r="AC635" s="132"/>
      <c r="AD635" s="132"/>
      <c r="AE635" s="132"/>
      <c r="AF635" s="132"/>
      <c r="AG635" s="132"/>
      <c r="AH635" s="132"/>
      <c r="AI635" s="132"/>
      <c r="AJ635" s="132"/>
      <c r="AK635" s="132"/>
      <c r="AL635" s="132"/>
      <c r="AM635" s="132"/>
    </row>
    <row r="636" spans="1:39" ht="14.25" hidden="1" customHeight="1">
      <c r="A636" s="359">
        <v>2025</v>
      </c>
      <c r="B636" s="133">
        <v>125459</v>
      </c>
      <c r="C636" s="132" t="s">
        <v>4980</v>
      </c>
      <c r="D636" s="132" t="s">
        <v>4981</v>
      </c>
      <c r="E636" s="132" t="s">
        <v>4982</v>
      </c>
      <c r="F636" s="132" t="s">
        <v>4425</v>
      </c>
      <c r="G636" s="132" t="s">
        <v>4983</v>
      </c>
      <c r="H636" s="132" t="s">
        <v>4984</v>
      </c>
      <c r="I636" s="132" t="s">
        <v>4985</v>
      </c>
      <c r="J636" s="132" t="s">
        <v>4986</v>
      </c>
      <c r="K636" s="132" t="s">
        <v>4987</v>
      </c>
      <c r="L636" s="132" t="s">
        <v>4988</v>
      </c>
      <c r="M636" s="132" t="s">
        <v>4989</v>
      </c>
      <c r="N636" s="132" t="s">
        <v>4990</v>
      </c>
      <c r="O636" s="132" t="s">
        <v>4991</v>
      </c>
      <c r="P636" s="132"/>
      <c r="Q636" s="132"/>
      <c r="R636" s="132"/>
      <c r="S636" s="132"/>
      <c r="T636" s="132"/>
      <c r="V636" s="132"/>
      <c r="W636" s="132"/>
      <c r="X636" s="132"/>
      <c r="Y636" s="132"/>
      <c r="Z636" s="132"/>
      <c r="AA636" s="132"/>
      <c r="AB636" s="132"/>
      <c r="AC636" s="132"/>
      <c r="AD636" s="132"/>
      <c r="AE636" s="132"/>
      <c r="AF636" s="132"/>
      <c r="AG636" s="132"/>
      <c r="AH636" s="132"/>
      <c r="AI636" s="132"/>
      <c r="AJ636" s="132"/>
      <c r="AK636" s="132"/>
      <c r="AL636" s="132"/>
      <c r="AM636" s="132"/>
    </row>
    <row r="637" spans="1:39" ht="14.25" hidden="1" customHeight="1">
      <c r="A637" s="359">
        <v>2025</v>
      </c>
      <c r="B637" s="133">
        <v>125461</v>
      </c>
      <c r="C637" s="132" t="s">
        <v>4992</v>
      </c>
      <c r="D637" s="132" t="s">
        <v>4158</v>
      </c>
      <c r="E637" s="132" t="s">
        <v>4159</v>
      </c>
      <c r="F637" s="132" t="s">
        <v>4160</v>
      </c>
      <c r="G637" s="132" t="s">
        <v>4161</v>
      </c>
      <c r="H637" s="132" t="s">
        <v>4162</v>
      </c>
      <c r="I637" s="132" t="s">
        <v>4163</v>
      </c>
      <c r="J637" s="132" t="s">
        <v>4260</v>
      </c>
      <c r="K637" s="132"/>
      <c r="L637" s="132"/>
      <c r="M637" s="132"/>
      <c r="N637" s="132"/>
      <c r="O637" s="132"/>
      <c r="P637" s="132"/>
      <c r="Q637" s="132"/>
      <c r="R637" s="132"/>
      <c r="S637" s="132"/>
      <c r="T637" s="132"/>
      <c r="V637" s="132"/>
      <c r="W637" s="132"/>
      <c r="X637" s="132"/>
      <c r="Y637" s="132"/>
      <c r="Z637" s="132"/>
      <c r="AA637" s="132"/>
      <c r="AB637" s="132"/>
      <c r="AC637" s="132"/>
      <c r="AD637" s="132"/>
      <c r="AE637" s="132"/>
      <c r="AF637" s="132"/>
      <c r="AG637" s="132"/>
      <c r="AH637" s="132"/>
      <c r="AI637" s="132"/>
      <c r="AJ637" s="132"/>
      <c r="AK637" s="132"/>
      <c r="AL637" s="132"/>
      <c r="AM637" s="132"/>
    </row>
    <row r="638" spans="1:39" ht="14.25" hidden="1" customHeight="1">
      <c r="A638" s="359">
        <v>2025</v>
      </c>
      <c r="B638" s="133">
        <v>125950</v>
      </c>
      <c r="C638" s="132" t="s">
        <v>4993</v>
      </c>
      <c r="D638" s="132" t="s">
        <v>4994</v>
      </c>
      <c r="E638" s="132" t="s">
        <v>4995</v>
      </c>
      <c r="F638" s="132" t="s">
        <v>4996</v>
      </c>
      <c r="G638" s="132" t="s">
        <v>4997</v>
      </c>
      <c r="H638" s="132" t="s">
        <v>4998</v>
      </c>
      <c r="I638" s="132" t="s">
        <v>4999</v>
      </c>
      <c r="J638" s="132" t="s">
        <v>5000</v>
      </c>
      <c r="K638" s="132" t="s">
        <v>5001</v>
      </c>
      <c r="L638" s="132" t="s">
        <v>5002</v>
      </c>
      <c r="M638" s="132" t="s">
        <v>5003</v>
      </c>
      <c r="N638" s="132" t="s">
        <v>4922</v>
      </c>
      <c r="O638" s="132"/>
      <c r="P638" s="132"/>
      <c r="Q638" s="132"/>
      <c r="R638" s="132"/>
      <c r="S638" s="132"/>
      <c r="T638" s="132"/>
      <c r="V638" s="132"/>
      <c r="W638" s="132"/>
      <c r="X638" s="132"/>
      <c r="Y638" s="132"/>
      <c r="Z638" s="132"/>
      <c r="AA638" s="132"/>
      <c r="AB638" s="132"/>
      <c r="AC638" s="132"/>
      <c r="AD638" s="132"/>
      <c r="AE638" s="132"/>
      <c r="AF638" s="132"/>
      <c r="AG638" s="132"/>
      <c r="AH638" s="132"/>
      <c r="AI638" s="132"/>
      <c r="AJ638" s="132"/>
      <c r="AK638" s="132"/>
      <c r="AL638" s="132"/>
      <c r="AM638" s="132"/>
    </row>
    <row r="639" spans="1:39" ht="14.25" hidden="1" customHeight="1">
      <c r="A639" s="359">
        <v>2025</v>
      </c>
      <c r="B639" s="133">
        <v>125851</v>
      </c>
      <c r="C639" s="132" t="s">
        <v>5004</v>
      </c>
      <c r="D639" s="132" t="s">
        <v>5005</v>
      </c>
      <c r="E639" s="132" t="s">
        <v>5006</v>
      </c>
      <c r="F639" s="132" t="s">
        <v>5007</v>
      </c>
      <c r="G639" s="132" t="s">
        <v>5008</v>
      </c>
      <c r="H639" s="132" t="s">
        <v>5009</v>
      </c>
      <c r="I639" s="132" t="s">
        <v>5010</v>
      </c>
      <c r="J639" s="132" t="s">
        <v>5011</v>
      </c>
      <c r="K639" s="132" t="s">
        <v>5012</v>
      </c>
      <c r="L639" s="132"/>
      <c r="M639" s="132"/>
      <c r="N639" s="132"/>
      <c r="O639" s="132"/>
      <c r="P639" s="132"/>
      <c r="Q639" s="132"/>
      <c r="R639" s="132"/>
      <c r="S639" s="132"/>
      <c r="T639" s="132"/>
      <c r="V639" s="132"/>
      <c r="W639" s="132"/>
      <c r="X639" s="132"/>
      <c r="Y639" s="132"/>
      <c r="Z639" s="132"/>
      <c r="AA639" s="132"/>
      <c r="AB639" s="132"/>
      <c r="AC639" s="132"/>
      <c r="AD639" s="132"/>
      <c r="AE639" s="132"/>
      <c r="AF639" s="132"/>
      <c r="AG639" s="132"/>
      <c r="AH639" s="132"/>
      <c r="AI639" s="132"/>
      <c r="AJ639" s="132"/>
      <c r="AK639" s="132"/>
      <c r="AL639" s="132"/>
      <c r="AM639" s="132"/>
    </row>
    <row r="640" spans="1:39" ht="14.25" hidden="1" customHeight="1">
      <c r="A640" s="359">
        <v>2025</v>
      </c>
      <c r="B640" s="133">
        <v>127538</v>
      </c>
      <c r="C640" s="132" t="s">
        <v>5013</v>
      </c>
      <c r="D640" s="132" t="s">
        <v>5014</v>
      </c>
      <c r="E640" s="132" t="s">
        <v>5015</v>
      </c>
      <c r="F640" s="132" t="s">
        <v>5016</v>
      </c>
      <c r="G640" s="132" t="s">
        <v>5017</v>
      </c>
      <c r="H640" s="132" t="s">
        <v>5018</v>
      </c>
      <c r="I640" s="132"/>
      <c r="J640" s="132"/>
      <c r="K640" s="132"/>
      <c r="L640" s="132"/>
      <c r="M640" s="132"/>
      <c r="N640" s="132"/>
      <c r="O640" s="132"/>
      <c r="P640" s="132"/>
      <c r="Q640" s="132"/>
      <c r="R640" s="132"/>
      <c r="S640" s="132"/>
      <c r="T640" s="132"/>
      <c r="V640" s="132"/>
      <c r="W640" s="132"/>
      <c r="X640" s="132"/>
      <c r="Y640" s="132"/>
      <c r="Z640" s="132"/>
      <c r="AA640" s="132"/>
      <c r="AB640" s="132"/>
      <c r="AC640" s="132"/>
      <c r="AD640" s="132"/>
      <c r="AE640" s="132"/>
      <c r="AF640" s="132"/>
      <c r="AG640" s="132"/>
      <c r="AH640" s="132"/>
      <c r="AI640" s="132"/>
      <c r="AJ640" s="132"/>
      <c r="AK640" s="132"/>
      <c r="AL640" s="132"/>
      <c r="AM640" s="132"/>
    </row>
    <row r="641" spans="1:39" ht="14.25" hidden="1" customHeight="1">
      <c r="A641" s="359">
        <v>2025</v>
      </c>
      <c r="B641" s="133">
        <v>124903</v>
      </c>
      <c r="C641" s="132" t="s">
        <v>5019</v>
      </c>
      <c r="D641" s="132" t="s">
        <v>5020</v>
      </c>
      <c r="E641" s="132" t="s">
        <v>5021</v>
      </c>
      <c r="F641" s="132" t="s">
        <v>5022</v>
      </c>
      <c r="G641" s="132" t="s">
        <v>5023</v>
      </c>
      <c r="H641" s="132" t="s">
        <v>5024</v>
      </c>
      <c r="I641" s="132" t="s">
        <v>5025</v>
      </c>
      <c r="J641" s="132" t="s">
        <v>5026</v>
      </c>
      <c r="K641" s="132"/>
      <c r="L641" s="132"/>
      <c r="M641" s="132"/>
      <c r="N641" s="132"/>
      <c r="O641" s="132"/>
      <c r="P641" s="132"/>
      <c r="Q641" s="132"/>
      <c r="R641" s="132"/>
      <c r="S641" s="132"/>
      <c r="T641" s="132"/>
      <c r="V641" s="132"/>
      <c r="W641" s="132"/>
      <c r="X641" s="132"/>
      <c r="Y641" s="132"/>
      <c r="Z641" s="132"/>
      <c r="AA641" s="132"/>
      <c r="AB641" s="132"/>
      <c r="AC641" s="132"/>
      <c r="AD641" s="132"/>
      <c r="AE641" s="132"/>
      <c r="AF641" s="132"/>
      <c r="AG641" s="132"/>
      <c r="AH641" s="132"/>
      <c r="AI641" s="132"/>
      <c r="AJ641" s="132"/>
      <c r="AK641" s="132"/>
      <c r="AL641" s="132"/>
      <c r="AM641" s="132"/>
    </row>
    <row r="642" spans="1:39" ht="14.25" hidden="1" customHeight="1">
      <c r="A642" s="359">
        <v>2025</v>
      </c>
      <c r="B642" s="133">
        <v>125458</v>
      </c>
      <c r="C642" s="132" t="s">
        <v>5027</v>
      </c>
      <c r="D642" s="132" t="s">
        <v>5028</v>
      </c>
      <c r="E642" s="132" t="s">
        <v>5029</v>
      </c>
      <c r="F642" s="132" t="s">
        <v>5030</v>
      </c>
      <c r="G642" s="132" t="s">
        <v>5031</v>
      </c>
      <c r="H642" s="132" t="s">
        <v>5032</v>
      </c>
      <c r="I642" s="132" t="s">
        <v>5033</v>
      </c>
      <c r="J642" s="132" t="s">
        <v>5034</v>
      </c>
      <c r="K642" s="132" t="s">
        <v>5035</v>
      </c>
      <c r="L642" s="132" t="s">
        <v>5036</v>
      </c>
      <c r="M642" s="132" t="s">
        <v>5037</v>
      </c>
      <c r="N642" s="132" t="s">
        <v>4990</v>
      </c>
      <c r="O642" s="132" t="s">
        <v>5038</v>
      </c>
      <c r="P642" s="132" t="s">
        <v>5039</v>
      </c>
      <c r="Q642" s="132" t="s">
        <v>5040</v>
      </c>
      <c r="R642" s="132"/>
      <c r="S642" s="132"/>
      <c r="T642" s="132"/>
      <c r="V642" s="132"/>
      <c r="W642" s="132"/>
      <c r="X642" s="132"/>
      <c r="Y642" s="132"/>
      <c r="Z642" s="132"/>
      <c r="AA642" s="132"/>
      <c r="AB642" s="132"/>
      <c r="AC642" s="132"/>
      <c r="AD642" s="132"/>
      <c r="AE642" s="132"/>
      <c r="AF642" s="132"/>
      <c r="AG642" s="132"/>
      <c r="AH642" s="132"/>
      <c r="AI642" s="132"/>
      <c r="AJ642" s="132"/>
      <c r="AK642" s="132"/>
      <c r="AL642" s="132"/>
      <c r="AM642" s="132"/>
    </row>
    <row r="643" spans="1:39" ht="14.25" hidden="1" customHeight="1">
      <c r="A643" s="359">
        <v>2025</v>
      </c>
      <c r="B643" s="133">
        <v>125480</v>
      </c>
      <c r="C643" s="132" t="s">
        <v>5041</v>
      </c>
      <c r="D643" s="132" t="s">
        <v>5042</v>
      </c>
      <c r="E643" s="132" t="s">
        <v>5043</v>
      </c>
      <c r="F643" s="132" t="s">
        <v>5044</v>
      </c>
      <c r="G643" s="132" t="s">
        <v>5045</v>
      </c>
      <c r="H643" s="132" t="s">
        <v>5046</v>
      </c>
      <c r="I643" s="132" t="s">
        <v>5047</v>
      </c>
      <c r="J643" s="132" t="s">
        <v>5048</v>
      </c>
      <c r="K643" s="132" t="s">
        <v>5049</v>
      </c>
      <c r="L643" s="132"/>
      <c r="M643" s="132"/>
      <c r="N643" s="132"/>
      <c r="O643" s="132"/>
      <c r="P643" s="132"/>
      <c r="Q643" s="132"/>
      <c r="R643" s="132"/>
      <c r="S643" s="132"/>
      <c r="T643" s="132"/>
      <c r="V643" s="132"/>
      <c r="W643" s="132"/>
      <c r="X643" s="132"/>
      <c r="Y643" s="132"/>
      <c r="Z643" s="132"/>
      <c r="AA643" s="132"/>
      <c r="AB643" s="132"/>
      <c r="AC643" s="132"/>
      <c r="AD643" s="132"/>
      <c r="AE643" s="132"/>
      <c r="AF643" s="132"/>
      <c r="AG643" s="132"/>
      <c r="AH643" s="132"/>
      <c r="AI643" s="132"/>
      <c r="AJ643" s="132"/>
      <c r="AK643" s="132"/>
      <c r="AL643" s="132"/>
      <c r="AM643" s="132"/>
    </row>
    <row r="644" spans="1:39" ht="14.25" hidden="1" customHeight="1">
      <c r="A644" s="359">
        <v>2025</v>
      </c>
      <c r="B644" s="133">
        <v>125404</v>
      </c>
      <c r="C644" s="132" t="s">
        <v>5050</v>
      </c>
      <c r="D644" s="132" t="s">
        <v>5051</v>
      </c>
      <c r="E644" s="132" t="s">
        <v>4159</v>
      </c>
      <c r="F644" s="132" t="s">
        <v>5052</v>
      </c>
      <c r="G644" s="132" t="s">
        <v>4161</v>
      </c>
      <c r="H644" s="132" t="s">
        <v>4162</v>
      </c>
      <c r="I644" s="132" t="s">
        <v>5053</v>
      </c>
      <c r="J644" s="132" t="s">
        <v>4164</v>
      </c>
      <c r="K644" s="132"/>
      <c r="L644" s="132"/>
      <c r="M644" s="132"/>
      <c r="N644" s="132"/>
      <c r="O644" s="132"/>
      <c r="P644" s="132"/>
      <c r="Q644" s="132"/>
      <c r="R644" s="132"/>
      <c r="S644" s="132"/>
      <c r="T644" s="132"/>
      <c r="V644" s="132"/>
      <c r="W644" s="132"/>
      <c r="X644" s="132"/>
      <c r="Y644" s="132"/>
      <c r="Z644" s="132"/>
      <c r="AA644" s="132"/>
      <c r="AB644" s="132"/>
      <c r="AC644" s="132"/>
      <c r="AD644" s="132"/>
      <c r="AE644" s="132"/>
      <c r="AF644" s="132"/>
      <c r="AG644" s="132"/>
      <c r="AH644" s="132"/>
      <c r="AI644" s="132"/>
      <c r="AJ644" s="132"/>
      <c r="AK644" s="132"/>
      <c r="AL644" s="132"/>
      <c r="AM644" s="132"/>
    </row>
    <row r="645" spans="1:39" ht="14.25" hidden="1" customHeight="1">
      <c r="A645" s="359">
        <v>2025</v>
      </c>
      <c r="B645" s="133">
        <v>125566</v>
      </c>
      <c r="C645" s="132" t="s">
        <v>4503</v>
      </c>
      <c r="D645" s="132" t="s">
        <v>5054</v>
      </c>
      <c r="E645" s="132" t="s">
        <v>5055</v>
      </c>
      <c r="F645" s="132" t="s">
        <v>4559</v>
      </c>
      <c r="G645" s="132" t="s">
        <v>4560</v>
      </c>
      <c r="H645" s="132" t="s">
        <v>4561</v>
      </c>
      <c r="I645" s="132" t="s">
        <v>5056</v>
      </c>
      <c r="J645" s="132"/>
      <c r="K645" s="132"/>
      <c r="L645" s="132"/>
      <c r="M645" s="132"/>
      <c r="N645" s="132"/>
      <c r="O645" s="132"/>
      <c r="P645" s="132"/>
      <c r="Q645" s="132"/>
      <c r="R645" s="132"/>
      <c r="S645" s="132"/>
      <c r="T645" s="132"/>
      <c r="V645" s="132"/>
      <c r="W645" s="132"/>
      <c r="X645" s="132"/>
      <c r="Y645" s="132"/>
      <c r="Z645" s="132"/>
      <c r="AA645" s="132"/>
      <c r="AB645" s="132"/>
      <c r="AC645" s="132"/>
      <c r="AD645" s="132"/>
      <c r="AE645" s="132"/>
      <c r="AF645" s="132"/>
      <c r="AG645" s="132"/>
      <c r="AH645" s="132"/>
      <c r="AI645" s="132"/>
      <c r="AJ645" s="132"/>
      <c r="AK645" s="132"/>
      <c r="AL645" s="132"/>
      <c r="AM645" s="132"/>
    </row>
    <row r="646" spans="1:39" ht="14.25" hidden="1" customHeight="1">
      <c r="A646" s="359">
        <v>2025</v>
      </c>
      <c r="B646" s="133">
        <v>125488</v>
      </c>
      <c r="C646" s="132" t="s">
        <v>4120</v>
      </c>
      <c r="D646" s="132" t="s">
        <v>4121</v>
      </c>
      <c r="E646" s="132" t="s">
        <v>4860</v>
      </c>
      <c r="F646" s="132" t="s">
        <v>5057</v>
      </c>
      <c r="G646" s="132" t="s">
        <v>4861</v>
      </c>
      <c r="H646" s="132" t="s">
        <v>4862</v>
      </c>
      <c r="I646" s="132" t="s">
        <v>5058</v>
      </c>
      <c r="J646" s="132" t="s">
        <v>4260</v>
      </c>
      <c r="K646" s="132"/>
      <c r="L646" s="132"/>
      <c r="M646" s="132"/>
      <c r="N646" s="132"/>
      <c r="O646" s="132"/>
      <c r="P646" s="132"/>
      <c r="Q646" s="132"/>
      <c r="R646" s="132"/>
      <c r="S646" s="132"/>
      <c r="T646" s="132"/>
      <c r="V646" s="132"/>
      <c r="W646" s="132"/>
      <c r="X646" s="132"/>
      <c r="Y646" s="132"/>
      <c r="Z646" s="132"/>
      <c r="AA646" s="132"/>
      <c r="AB646" s="132"/>
      <c r="AC646" s="132"/>
      <c r="AD646" s="132"/>
      <c r="AE646" s="132"/>
      <c r="AF646" s="132"/>
      <c r="AG646" s="132"/>
      <c r="AH646" s="132"/>
      <c r="AI646" s="132"/>
      <c r="AJ646" s="132"/>
      <c r="AK646" s="132"/>
      <c r="AL646" s="132"/>
      <c r="AM646" s="132"/>
    </row>
    <row r="647" spans="1:39" ht="14.25" hidden="1" customHeight="1">
      <c r="A647" s="359">
        <v>2025</v>
      </c>
      <c r="B647" s="133">
        <v>124908</v>
      </c>
      <c r="C647" s="132" t="s">
        <v>5059</v>
      </c>
      <c r="D647" s="132" t="s">
        <v>4138</v>
      </c>
      <c r="E647" s="132" t="s">
        <v>5060</v>
      </c>
      <c r="F647" s="132" t="s">
        <v>5061</v>
      </c>
      <c r="G647" s="132" t="s">
        <v>5062</v>
      </c>
      <c r="H647" s="132" t="s">
        <v>5063</v>
      </c>
      <c r="I647" s="132" t="s">
        <v>5064</v>
      </c>
      <c r="J647" s="132" t="s">
        <v>5065</v>
      </c>
      <c r="K647" s="132" t="s">
        <v>5066</v>
      </c>
      <c r="L647" s="132" t="s">
        <v>5067</v>
      </c>
      <c r="M647" s="132" t="s">
        <v>4147</v>
      </c>
      <c r="N647" s="132" t="s">
        <v>4148</v>
      </c>
      <c r="O647" s="132"/>
      <c r="P647" s="132"/>
      <c r="Q647" s="132"/>
      <c r="R647" s="132"/>
      <c r="S647" s="132"/>
      <c r="T647" s="132"/>
      <c r="V647" s="132"/>
      <c r="W647" s="132"/>
      <c r="X647" s="132"/>
      <c r="Y647" s="132"/>
      <c r="Z647" s="132"/>
      <c r="AA647" s="132"/>
      <c r="AB647" s="132"/>
      <c r="AC647" s="132"/>
      <c r="AD647" s="132"/>
      <c r="AE647" s="132"/>
      <c r="AF647" s="132"/>
      <c r="AG647" s="132"/>
      <c r="AH647" s="132"/>
      <c r="AI647" s="132"/>
      <c r="AJ647" s="132"/>
      <c r="AK647" s="132"/>
      <c r="AL647" s="132"/>
      <c r="AM647" s="132"/>
    </row>
    <row r="648" spans="1:39" ht="14.25" hidden="1" customHeight="1">
      <c r="A648" s="359">
        <v>2025</v>
      </c>
      <c r="B648" s="133">
        <v>124924</v>
      </c>
      <c r="C648" s="132" t="s">
        <v>5068</v>
      </c>
      <c r="D648" s="132" t="s">
        <v>4601</v>
      </c>
      <c r="E648" s="132" t="s">
        <v>5069</v>
      </c>
      <c r="F648" s="132" t="s">
        <v>5070</v>
      </c>
      <c r="G648" s="132" t="s">
        <v>5071</v>
      </c>
      <c r="H648" s="132" t="s">
        <v>5072</v>
      </c>
      <c r="I648" s="132" t="s">
        <v>5073</v>
      </c>
      <c r="J648" s="132" t="s">
        <v>5074</v>
      </c>
      <c r="K648" s="132" t="s">
        <v>4802</v>
      </c>
      <c r="L648" s="132"/>
      <c r="M648" s="132"/>
      <c r="N648" s="132"/>
      <c r="O648" s="132"/>
      <c r="P648" s="132"/>
      <c r="Q648" s="132"/>
      <c r="R648" s="132"/>
      <c r="S648" s="132"/>
      <c r="T648" s="132"/>
      <c r="V648" s="132"/>
      <c r="W648" s="132"/>
      <c r="X648" s="132"/>
      <c r="Y648" s="132"/>
      <c r="Z648" s="132"/>
      <c r="AA648" s="132"/>
      <c r="AB648" s="132"/>
      <c r="AC648" s="132"/>
      <c r="AD648" s="132"/>
      <c r="AE648" s="132"/>
      <c r="AF648" s="132"/>
      <c r="AG648" s="132"/>
      <c r="AH648" s="132"/>
      <c r="AI648" s="132"/>
      <c r="AJ648" s="132"/>
      <c r="AK648" s="132"/>
      <c r="AL648" s="132"/>
      <c r="AM648" s="132"/>
    </row>
    <row r="649" spans="1:39" ht="14.25" hidden="1" customHeight="1">
      <c r="A649" s="359">
        <v>2025</v>
      </c>
      <c r="B649" s="133">
        <v>125864</v>
      </c>
      <c r="C649" s="132" t="s">
        <v>5075</v>
      </c>
      <c r="D649" s="132" t="s">
        <v>5076</v>
      </c>
      <c r="E649" s="132" t="s">
        <v>5077</v>
      </c>
      <c r="F649" s="132" t="s">
        <v>5078</v>
      </c>
      <c r="G649" s="132" t="s">
        <v>5079</v>
      </c>
      <c r="H649" s="132" t="s">
        <v>5080</v>
      </c>
      <c r="I649" s="132" t="s">
        <v>5081</v>
      </c>
      <c r="J649" s="132" t="s">
        <v>5082</v>
      </c>
      <c r="K649" s="132"/>
      <c r="L649" s="132"/>
      <c r="M649" s="132"/>
      <c r="N649" s="132"/>
      <c r="O649" s="132"/>
      <c r="P649" s="132"/>
      <c r="Q649" s="132"/>
      <c r="R649" s="132"/>
      <c r="S649" s="132"/>
      <c r="T649" s="132"/>
      <c r="V649" s="132"/>
      <c r="W649" s="132"/>
      <c r="X649" s="132"/>
      <c r="Y649" s="132"/>
      <c r="Z649" s="132"/>
      <c r="AA649" s="132"/>
      <c r="AB649" s="132"/>
      <c r="AC649" s="132"/>
      <c r="AD649" s="132"/>
      <c r="AE649" s="132"/>
      <c r="AF649" s="132"/>
      <c r="AG649" s="132"/>
      <c r="AH649" s="132"/>
      <c r="AI649" s="132"/>
      <c r="AJ649" s="132"/>
      <c r="AK649" s="132"/>
      <c r="AL649" s="132"/>
      <c r="AM649" s="132"/>
    </row>
    <row r="650" spans="1:39" ht="14.25" hidden="1" customHeight="1">
      <c r="A650" s="359">
        <v>2025</v>
      </c>
      <c r="B650" s="133">
        <v>125865</v>
      </c>
      <c r="C650" s="132" t="s">
        <v>5083</v>
      </c>
      <c r="D650" s="132" t="s">
        <v>5084</v>
      </c>
      <c r="E650" s="132" t="s">
        <v>5085</v>
      </c>
      <c r="F650" s="132" t="s">
        <v>5086</v>
      </c>
      <c r="G650" s="132" t="s">
        <v>5087</v>
      </c>
      <c r="H650" s="132" t="s">
        <v>5088</v>
      </c>
      <c r="I650" s="132" t="s">
        <v>5089</v>
      </c>
      <c r="J650" s="132" t="s">
        <v>5090</v>
      </c>
      <c r="K650" s="132" t="s">
        <v>5091</v>
      </c>
      <c r="L650" s="132"/>
      <c r="M650" s="132"/>
      <c r="N650" s="132"/>
      <c r="O650" s="132"/>
      <c r="P650" s="132"/>
      <c r="Q650" s="132"/>
      <c r="R650" s="132"/>
      <c r="S650" s="132"/>
      <c r="T650" s="132"/>
      <c r="V650" s="132"/>
      <c r="W650" s="132"/>
      <c r="X650" s="132"/>
      <c r="Y650" s="132"/>
      <c r="Z650" s="132"/>
      <c r="AA650" s="132"/>
      <c r="AB650" s="132"/>
      <c r="AC650" s="132"/>
      <c r="AD650" s="132"/>
      <c r="AE650" s="132"/>
      <c r="AF650" s="132"/>
      <c r="AG650" s="132"/>
      <c r="AH650" s="132"/>
      <c r="AI650" s="132"/>
      <c r="AJ650" s="132"/>
      <c r="AK650" s="132"/>
      <c r="AL650" s="132"/>
      <c r="AM650" s="132"/>
    </row>
    <row r="651" spans="1:39" ht="14.25" hidden="1" customHeight="1">
      <c r="A651" s="359">
        <v>2025</v>
      </c>
      <c r="B651" s="133">
        <v>125148</v>
      </c>
      <c r="C651" s="132" t="s">
        <v>4351</v>
      </c>
      <c r="D651" s="132" t="s">
        <v>5092</v>
      </c>
      <c r="E651" s="132" t="s">
        <v>4353</v>
      </c>
      <c r="F651" s="132" t="s">
        <v>4354</v>
      </c>
      <c r="G651" s="132" t="s">
        <v>4355</v>
      </c>
      <c r="H651" s="132" t="s">
        <v>4356</v>
      </c>
      <c r="I651" s="132" t="s">
        <v>5093</v>
      </c>
      <c r="J651" s="132" t="s">
        <v>5094</v>
      </c>
      <c r="K651" s="132" t="s">
        <v>4359</v>
      </c>
      <c r="L651" s="132"/>
      <c r="M651" s="132"/>
      <c r="N651" s="132"/>
      <c r="O651" s="132"/>
      <c r="P651" s="132"/>
      <c r="Q651" s="132"/>
      <c r="R651" s="132"/>
      <c r="S651" s="132"/>
      <c r="T651" s="132"/>
      <c r="V651" s="132"/>
      <c r="W651" s="132"/>
      <c r="X651" s="132"/>
      <c r="Y651" s="132"/>
      <c r="Z651" s="132"/>
      <c r="AA651" s="132"/>
      <c r="AB651" s="132"/>
      <c r="AC651" s="132"/>
      <c r="AD651" s="132"/>
      <c r="AE651" s="132"/>
      <c r="AF651" s="132"/>
      <c r="AG651" s="132"/>
      <c r="AH651" s="132"/>
      <c r="AI651" s="132"/>
      <c r="AJ651" s="132"/>
      <c r="AK651" s="132"/>
      <c r="AL651" s="132"/>
      <c r="AM651" s="132"/>
    </row>
    <row r="652" spans="1:39" ht="14.25" hidden="1" customHeight="1">
      <c r="A652" s="359">
        <v>2025</v>
      </c>
      <c r="B652" s="133">
        <v>125037</v>
      </c>
      <c r="C652" s="132" t="s">
        <v>5095</v>
      </c>
      <c r="D652" s="132" t="s">
        <v>5096</v>
      </c>
      <c r="E652" s="132" t="s">
        <v>5097</v>
      </c>
      <c r="F652" s="132" t="s">
        <v>5098</v>
      </c>
      <c r="G652" s="132" t="s">
        <v>5099</v>
      </c>
      <c r="H652" s="132" t="s">
        <v>5100</v>
      </c>
      <c r="I652" s="132" t="s">
        <v>5101</v>
      </c>
      <c r="J652" s="132" t="s">
        <v>5102</v>
      </c>
      <c r="K652" s="132"/>
      <c r="L652" s="132"/>
      <c r="M652" s="132"/>
      <c r="N652" s="132"/>
      <c r="O652" s="132"/>
      <c r="P652" s="132"/>
      <c r="Q652" s="132"/>
      <c r="R652" s="132"/>
      <c r="S652" s="132"/>
      <c r="T652" s="132"/>
      <c r="V652" s="132"/>
      <c r="W652" s="132"/>
      <c r="X652" s="132"/>
      <c r="Y652" s="132"/>
      <c r="Z652" s="132"/>
      <c r="AA652" s="132"/>
      <c r="AB652" s="132"/>
      <c r="AC652" s="132"/>
      <c r="AD652" s="132"/>
      <c r="AE652" s="132"/>
      <c r="AF652" s="132"/>
      <c r="AG652" s="132"/>
      <c r="AH652" s="132"/>
      <c r="AI652" s="132"/>
      <c r="AJ652" s="132"/>
      <c r="AK652" s="132"/>
      <c r="AL652" s="132"/>
      <c r="AM652" s="132"/>
    </row>
    <row r="653" spans="1:39" ht="14.25" hidden="1" customHeight="1">
      <c r="A653" s="359">
        <v>2025</v>
      </c>
      <c r="B653" s="133">
        <v>125869</v>
      </c>
      <c r="C653" s="132" t="s">
        <v>5103</v>
      </c>
      <c r="D653" s="132" t="s">
        <v>5104</v>
      </c>
      <c r="E653" s="132" t="s">
        <v>5105</v>
      </c>
      <c r="F653" s="132" t="s">
        <v>5106</v>
      </c>
      <c r="G653" s="132" t="s">
        <v>5107</v>
      </c>
      <c r="H653" s="132" t="s">
        <v>5108</v>
      </c>
      <c r="I653" s="132" t="s">
        <v>5109</v>
      </c>
      <c r="J653" s="132" t="s">
        <v>5110</v>
      </c>
      <c r="K653" s="132" t="s">
        <v>5111</v>
      </c>
      <c r="L653" s="132" t="s">
        <v>5112</v>
      </c>
      <c r="M653" s="132" t="s">
        <v>5113</v>
      </c>
      <c r="N653" s="132" t="s">
        <v>4922</v>
      </c>
      <c r="O653" s="132"/>
      <c r="P653" s="132"/>
      <c r="Q653" s="132"/>
      <c r="R653" s="132"/>
      <c r="S653" s="132"/>
      <c r="T653" s="132"/>
      <c r="V653" s="132"/>
      <c r="W653" s="132"/>
      <c r="X653" s="132"/>
      <c r="Y653" s="132"/>
      <c r="Z653" s="132"/>
      <c r="AA653" s="132"/>
      <c r="AB653" s="132"/>
      <c r="AC653" s="132"/>
      <c r="AD653" s="132"/>
      <c r="AE653" s="132"/>
      <c r="AF653" s="132"/>
      <c r="AG653" s="132"/>
      <c r="AH653" s="132"/>
      <c r="AI653" s="132"/>
      <c r="AJ653" s="132"/>
      <c r="AK653" s="132"/>
      <c r="AL653" s="132"/>
      <c r="AM653" s="132"/>
    </row>
    <row r="654" spans="1:39" ht="14.25" hidden="1" customHeight="1">
      <c r="A654" s="359">
        <v>2025</v>
      </c>
      <c r="B654" s="133">
        <v>125870</v>
      </c>
      <c r="C654" s="132" t="s">
        <v>5114</v>
      </c>
      <c r="D654" s="132" t="s">
        <v>5115</v>
      </c>
      <c r="E654" s="132" t="s">
        <v>5116</v>
      </c>
      <c r="F654" s="132" t="s">
        <v>5117</v>
      </c>
      <c r="G654" s="132" t="s">
        <v>5118</v>
      </c>
      <c r="H654" s="132" t="s">
        <v>5119</v>
      </c>
      <c r="I654" s="132" t="s">
        <v>5120</v>
      </c>
      <c r="J654" s="132" t="s">
        <v>5121</v>
      </c>
      <c r="K654" s="132" t="s">
        <v>5122</v>
      </c>
      <c r="L654" s="132" t="s">
        <v>5123</v>
      </c>
      <c r="M654" s="132" t="s">
        <v>5124</v>
      </c>
      <c r="N654" s="132" t="s">
        <v>5125</v>
      </c>
      <c r="O654" s="132" t="s">
        <v>5126</v>
      </c>
      <c r="P654" s="132"/>
      <c r="Q654" s="132"/>
      <c r="R654" s="132"/>
      <c r="S654" s="132"/>
      <c r="T654" s="132"/>
      <c r="V654" s="132"/>
      <c r="W654" s="132"/>
      <c r="X654" s="132"/>
      <c r="Y654" s="132"/>
      <c r="Z654" s="132"/>
      <c r="AA654" s="132"/>
      <c r="AB654" s="132"/>
      <c r="AC654" s="132"/>
      <c r="AD654" s="132"/>
      <c r="AE654" s="132"/>
      <c r="AF654" s="132"/>
      <c r="AG654" s="132"/>
      <c r="AH654" s="132"/>
      <c r="AI654" s="132"/>
      <c r="AJ654" s="132"/>
      <c r="AK654" s="132"/>
      <c r="AL654" s="132"/>
      <c r="AM654" s="132"/>
    </row>
    <row r="655" spans="1:39" ht="14.25" hidden="1" customHeight="1">
      <c r="A655" s="359">
        <v>2025</v>
      </c>
      <c r="B655" s="133">
        <v>124892</v>
      </c>
      <c r="C655" s="132" t="s">
        <v>4556</v>
      </c>
      <c r="D655" s="132" t="s">
        <v>5127</v>
      </c>
      <c r="E655" s="132" t="s">
        <v>5128</v>
      </c>
      <c r="F655" s="132" t="s">
        <v>5129</v>
      </c>
      <c r="G655" s="132" t="s">
        <v>5130</v>
      </c>
      <c r="H655" s="132" t="s">
        <v>5131</v>
      </c>
      <c r="I655" s="132" t="s">
        <v>5132</v>
      </c>
      <c r="J655" s="132" t="s">
        <v>5133</v>
      </c>
      <c r="K655" s="132" t="s">
        <v>5134</v>
      </c>
      <c r="L655" s="132"/>
      <c r="M655" s="132"/>
      <c r="N655" s="132"/>
      <c r="O655" s="132"/>
      <c r="P655" s="132"/>
      <c r="Q655" s="132"/>
      <c r="R655" s="132"/>
      <c r="S655" s="132"/>
      <c r="T655" s="132"/>
      <c r="V655" s="132"/>
      <c r="W655" s="132"/>
      <c r="X655" s="132"/>
      <c r="Y655" s="132"/>
      <c r="Z655" s="132"/>
      <c r="AA655" s="132"/>
      <c r="AB655" s="132"/>
      <c r="AC655" s="132"/>
      <c r="AD655" s="132"/>
      <c r="AE655" s="132"/>
      <c r="AF655" s="132"/>
      <c r="AG655" s="132"/>
      <c r="AH655" s="132"/>
      <c r="AI655" s="132"/>
      <c r="AJ655" s="132"/>
      <c r="AK655" s="132"/>
      <c r="AL655" s="132"/>
      <c r="AM655" s="132"/>
    </row>
    <row r="656" spans="1:39" ht="14.25" hidden="1" customHeight="1">
      <c r="A656" s="359">
        <v>2025</v>
      </c>
      <c r="B656" s="133">
        <v>125493</v>
      </c>
      <c r="C656" s="132" t="s">
        <v>5135</v>
      </c>
      <c r="D656" s="132" t="s">
        <v>3867</v>
      </c>
      <c r="E656" s="132" t="s">
        <v>5136</v>
      </c>
      <c r="F656" s="132" t="s">
        <v>3057</v>
      </c>
      <c r="G656" s="132" t="s">
        <v>5137</v>
      </c>
      <c r="H656" s="132" t="s">
        <v>2707</v>
      </c>
      <c r="I656" s="132" t="s">
        <v>5138</v>
      </c>
      <c r="J656" s="132"/>
      <c r="K656" s="132"/>
      <c r="L656" s="132"/>
      <c r="M656" s="132"/>
      <c r="N656" s="132"/>
      <c r="O656" s="132"/>
      <c r="P656" s="132"/>
      <c r="Q656" s="132"/>
      <c r="R656" s="132"/>
      <c r="S656" s="132"/>
      <c r="T656" s="132"/>
      <c r="V656" s="132"/>
      <c r="W656" s="132"/>
      <c r="X656" s="132"/>
      <c r="Y656" s="132"/>
      <c r="Z656" s="132"/>
      <c r="AA656" s="132"/>
      <c r="AB656" s="132"/>
      <c r="AC656" s="132"/>
      <c r="AD656" s="132"/>
      <c r="AE656" s="132"/>
      <c r="AF656" s="132"/>
      <c r="AG656" s="132"/>
      <c r="AH656" s="132"/>
      <c r="AI656" s="132"/>
      <c r="AJ656" s="132"/>
      <c r="AK656" s="132"/>
      <c r="AL656" s="132"/>
      <c r="AM656" s="132"/>
    </row>
    <row r="657" spans="1:39" ht="14.25" hidden="1" customHeight="1">
      <c r="A657" s="359">
        <v>2025</v>
      </c>
      <c r="B657" s="133">
        <v>125789</v>
      </c>
      <c r="C657" s="132" t="s">
        <v>5139</v>
      </c>
      <c r="D657" s="132" t="s">
        <v>5140</v>
      </c>
      <c r="E657" s="132" t="s">
        <v>5141</v>
      </c>
      <c r="F657" s="132" t="s">
        <v>5142</v>
      </c>
      <c r="G657" s="132" t="s">
        <v>5143</v>
      </c>
      <c r="H657" s="132" t="s">
        <v>5144</v>
      </c>
      <c r="I657" s="132" t="s">
        <v>5145</v>
      </c>
      <c r="J657" s="132" t="s">
        <v>5146</v>
      </c>
      <c r="K657" s="132" t="s">
        <v>5147</v>
      </c>
      <c r="L657" s="132" t="s">
        <v>4572</v>
      </c>
      <c r="M657" s="132"/>
      <c r="N657" s="132"/>
      <c r="O657" s="132"/>
      <c r="P657" s="132"/>
      <c r="Q657" s="132"/>
      <c r="R657" s="132"/>
      <c r="S657" s="132"/>
      <c r="T657" s="132"/>
      <c r="V657" s="132"/>
      <c r="W657" s="132"/>
      <c r="X657" s="132"/>
      <c r="Y657" s="132"/>
      <c r="Z657" s="132"/>
      <c r="AA657" s="132"/>
      <c r="AB657" s="132"/>
      <c r="AC657" s="132"/>
      <c r="AD657" s="132"/>
      <c r="AE657" s="132"/>
      <c r="AF657" s="132"/>
      <c r="AG657" s="132"/>
      <c r="AH657" s="132"/>
      <c r="AI657" s="132"/>
      <c r="AJ657" s="132"/>
      <c r="AK657" s="132"/>
      <c r="AL657" s="132"/>
      <c r="AM657" s="132"/>
    </row>
    <row r="658" spans="1:39" ht="14.25" hidden="1" customHeight="1">
      <c r="A658" s="359">
        <v>2025</v>
      </c>
      <c r="B658" s="133">
        <v>125816</v>
      </c>
      <c r="C658" s="132" t="s">
        <v>5148</v>
      </c>
      <c r="D658" s="132" t="s">
        <v>4452</v>
      </c>
      <c r="E658" s="132" t="s">
        <v>4453</v>
      </c>
      <c r="F658" s="132" t="s">
        <v>4454</v>
      </c>
      <c r="G658" s="132" t="s">
        <v>4455</v>
      </c>
      <c r="H658" s="132" t="s">
        <v>4456</v>
      </c>
      <c r="I658" s="132" t="s">
        <v>4457</v>
      </c>
      <c r="J658" s="132" t="s">
        <v>4458</v>
      </c>
      <c r="K658" s="132" t="s">
        <v>4459</v>
      </c>
      <c r="L658" s="132" t="s">
        <v>4460</v>
      </c>
      <c r="M658" s="132" t="s">
        <v>4461</v>
      </c>
      <c r="N658" s="132" t="s">
        <v>4922</v>
      </c>
      <c r="O658" s="132"/>
      <c r="P658" s="132"/>
      <c r="Q658" s="132"/>
      <c r="R658" s="132"/>
      <c r="S658" s="132"/>
      <c r="T658" s="132"/>
      <c r="V658" s="132"/>
      <c r="W658" s="132"/>
      <c r="X658" s="132"/>
      <c r="Y658" s="132"/>
      <c r="Z658" s="132"/>
      <c r="AA658" s="132"/>
      <c r="AB658" s="132"/>
      <c r="AC658" s="132"/>
      <c r="AD658" s="132"/>
      <c r="AE658" s="132"/>
      <c r="AF658" s="132"/>
      <c r="AG658" s="132"/>
      <c r="AH658" s="132"/>
      <c r="AI658" s="132"/>
      <c r="AJ658" s="132"/>
      <c r="AK658" s="132"/>
      <c r="AL658" s="132"/>
      <c r="AM658" s="132"/>
    </row>
    <row r="659" spans="1:39" ht="14.25" hidden="1" customHeight="1">
      <c r="A659" s="359">
        <v>2025</v>
      </c>
      <c r="B659" s="133">
        <v>127441</v>
      </c>
      <c r="C659" s="132" t="s">
        <v>4181</v>
      </c>
      <c r="D659" s="132" t="s">
        <v>4182</v>
      </c>
      <c r="E659" s="132" t="s">
        <v>4183</v>
      </c>
      <c r="F659" s="132" t="s">
        <v>4184</v>
      </c>
      <c r="G659" s="132" t="s">
        <v>4185</v>
      </c>
      <c r="H659" s="132" t="s">
        <v>4186</v>
      </c>
      <c r="I659" s="132" t="s">
        <v>4187</v>
      </c>
      <c r="J659" s="132" t="s">
        <v>4188</v>
      </c>
      <c r="K659" s="132" t="s">
        <v>4189</v>
      </c>
      <c r="L659" s="132" t="s">
        <v>4190</v>
      </c>
      <c r="M659" s="132" t="s">
        <v>4191</v>
      </c>
      <c r="N659" s="132" t="s">
        <v>4192</v>
      </c>
      <c r="O659" s="132"/>
      <c r="P659" s="132"/>
      <c r="Q659" s="132"/>
      <c r="R659" s="132"/>
      <c r="S659" s="132"/>
      <c r="T659" s="132"/>
      <c r="V659" s="132"/>
      <c r="W659" s="132"/>
      <c r="X659" s="132"/>
      <c r="Y659" s="132"/>
      <c r="Z659" s="132"/>
      <c r="AA659" s="132"/>
      <c r="AB659" s="132"/>
      <c r="AC659" s="132"/>
      <c r="AD659" s="132"/>
      <c r="AE659" s="132"/>
      <c r="AF659" s="132"/>
      <c r="AG659" s="132"/>
      <c r="AH659" s="132"/>
      <c r="AI659" s="132"/>
      <c r="AJ659" s="132"/>
      <c r="AK659" s="132"/>
      <c r="AL659" s="132"/>
      <c r="AM659" s="132"/>
    </row>
    <row r="660" spans="1:39" ht="14.25" hidden="1" customHeight="1">
      <c r="A660" s="359">
        <v>2025</v>
      </c>
      <c r="B660" s="133">
        <v>127608</v>
      </c>
      <c r="C660" s="132" t="s">
        <v>5149</v>
      </c>
      <c r="D660" s="132" t="s">
        <v>5150</v>
      </c>
      <c r="E660" s="132" t="s">
        <v>5151</v>
      </c>
      <c r="F660" s="132" t="s">
        <v>5152</v>
      </c>
      <c r="G660" s="132" t="s">
        <v>5153</v>
      </c>
      <c r="H660" s="132" t="s">
        <v>5154</v>
      </c>
      <c r="I660" s="132" t="s">
        <v>5155</v>
      </c>
      <c r="J660" s="132" t="s">
        <v>5156</v>
      </c>
      <c r="K660" s="132"/>
      <c r="L660" s="132"/>
      <c r="M660" s="132"/>
      <c r="N660" s="132"/>
      <c r="O660" s="132"/>
      <c r="P660" s="132"/>
      <c r="Q660" s="132"/>
      <c r="R660" s="132"/>
      <c r="S660" s="132"/>
      <c r="T660" s="132"/>
      <c r="V660" s="132"/>
      <c r="W660" s="132"/>
      <c r="X660" s="132"/>
      <c r="Y660" s="132"/>
      <c r="Z660" s="132"/>
      <c r="AA660" s="132"/>
      <c r="AB660" s="132"/>
      <c r="AC660" s="132"/>
      <c r="AD660" s="132"/>
      <c r="AE660" s="132"/>
      <c r="AF660" s="132"/>
      <c r="AG660" s="132"/>
      <c r="AH660" s="132"/>
      <c r="AI660" s="132"/>
      <c r="AJ660" s="132"/>
      <c r="AK660" s="132"/>
      <c r="AL660" s="132"/>
      <c r="AM660" s="132"/>
    </row>
    <row r="661" spans="1:39" ht="14.25" hidden="1" customHeight="1">
      <c r="A661" s="359">
        <v>2025</v>
      </c>
      <c r="B661" s="133">
        <v>130231</v>
      </c>
      <c r="C661" s="132" t="s">
        <v>1604</v>
      </c>
      <c r="D661" s="132" t="s">
        <v>1605</v>
      </c>
      <c r="E661" s="132" t="s">
        <v>1606</v>
      </c>
      <c r="F661" s="132" t="s">
        <v>1607</v>
      </c>
      <c r="G661" s="132" t="s">
        <v>1608</v>
      </c>
      <c r="H661" s="132" t="s">
        <v>1609</v>
      </c>
      <c r="I661" s="132" t="s">
        <v>1610</v>
      </c>
      <c r="J661" s="132" t="s">
        <v>1611</v>
      </c>
      <c r="K661" s="132" t="s">
        <v>1612</v>
      </c>
      <c r="L661" s="132" t="s">
        <v>1613</v>
      </c>
      <c r="M661" s="132" t="s">
        <v>1614</v>
      </c>
      <c r="N661" s="132" t="s">
        <v>3455</v>
      </c>
      <c r="O661" s="132"/>
      <c r="P661" s="132"/>
      <c r="Q661" s="132"/>
      <c r="R661" s="132"/>
      <c r="S661" s="132"/>
      <c r="T661" s="132"/>
      <c r="V661" s="132"/>
      <c r="W661" s="132"/>
      <c r="X661" s="132"/>
      <c r="Y661" s="132"/>
      <c r="Z661" s="132"/>
      <c r="AA661" s="132"/>
      <c r="AB661" s="132"/>
      <c r="AC661" s="132"/>
      <c r="AD661" s="132"/>
      <c r="AE661" s="132"/>
      <c r="AF661" s="132"/>
      <c r="AG661" s="132"/>
      <c r="AH661" s="132"/>
      <c r="AI661" s="132"/>
      <c r="AJ661" s="132"/>
      <c r="AK661" s="132"/>
      <c r="AL661" s="132"/>
      <c r="AM661" s="132"/>
    </row>
    <row r="662" spans="1:39" ht="14.25" hidden="1" customHeight="1">
      <c r="A662" s="359">
        <v>2025</v>
      </c>
      <c r="B662" s="133">
        <v>125417</v>
      </c>
      <c r="C662" s="132" t="s">
        <v>5050</v>
      </c>
      <c r="D662" s="132" t="s">
        <v>5051</v>
      </c>
      <c r="E662" s="132" t="s">
        <v>4159</v>
      </c>
      <c r="F662" s="132" t="s">
        <v>5052</v>
      </c>
      <c r="G662" s="132" t="s">
        <v>4161</v>
      </c>
      <c r="H662" s="132" t="s">
        <v>4162</v>
      </c>
      <c r="I662" s="132" t="s">
        <v>5053</v>
      </c>
      <c r="J662" s="132" t="s">
        <v>4260</v>
      </c>
      <c r="K662" s="132"/>
      <c r="L662" s="132"/>
      <c r="M662" s="132"/>
      <c r="N662" s="132"/>
      <c r="O662" s="132"/>
      <c r="P662" s="132"/>
      <c r="Q662" s="132"/>
      <c r="R662" s="132"/>
      <c r="S662" s="132"/>
      <c r="T662" s="132"/>
      <c r="V662" s="132"/>
      <c r="W662" s="132"/>
      <c r="X662" s="132"/>
      <c r="Y662" s="132"/>
      <c r="Z662" s="132"/>
      <c r="AA662" s="132"/>
      <c r="AB662" s="132"/>
      <c r="AC662" s="132"/>
      <c r="AD662" s="132"/>
      <c r="AE662" s="132"/>
      <c r="AF662" s="132"/>
      <c r="AG662" s="132"/>
      <c r="AH662" s="132"/>
      <c r="AI662" s="132"/>
      <c r="AJ662" s="132"/>
      <c r="AK662" s="132"/>
      <c r="AL662" s="132"/>
      <c r="AM662" s="132"/>
    </row>
    <row r="663" spans="1:39" ht="14.25" hidden="1" customHeight="1">
      <c r="A663" s="359">
        <v>2025</v>
      </c>
      <c r="B663" s="133">
        <v>125560</v>
      </c>
      <c r="C663" s="132" t="s">
        <v>5157</v>
      </c>
      <c r="D663" s="132" t="s">
        <v>5158</v>
      </c>
      <c r="E663" s="132" t="s">
        <v>5159</v>
      </c>
      <c r="F663" s="132" t="s">
        <v>4324</v>
      </c>
      <c r="G663" s="132" t="s">
        <v>4325</v>
      </c>
      <c r="H663" s="132" t="s">
        <v>4162</v>
      </c>
      <c r="I663" s="132" t="s">
        <v>5160</v>
      </c>
      <c r="J663" s="132" t="s">
        <v>5161</v>
      </c>
      <c r="K663" s="132" t="s">
        <v>4337</v>
      </c>
      <c r="L663" s="132" t="s">
        <v>4329</v>
      </c>
      <c r="M663" s="132" t="s">
        <v>4330</v>
      </c>
      <c r="N663" s="132" t="s">
        <v>4331</v>
      </c>
      <c r="O663" s="132"/>
      <c r="P663" s="132"/>
      <c r="Q663" s="132"/>
      <c r="R663" s="132"/>
      <c r="S663" s="132"/>
      <c r="T663" s="132"/>
      <c r="V663" s="132"/>
      <c r="W663" s="132"/>
      <c r="X663" s="132"/>
      <c r="Y663" s="132"/>
      <c r="Z663" s="132"/>
      <c r="AA663" s="132"/>
      <c r="AB663" s="132"/>
      <c r="AC663" s="132"/>
      <c r="AD663" s="132"/>
      <c r="AE663" s="132"/>
      <c r="AF663" s="132"/>
      <c r="AG663" s="132"/>
      <c r="AH663" s="132"/>
      <c r="AI663" s="132"/>
      <c r="AJ663" s="132"/>
      <c r="AK663" s="132"/>
      <c r="AL663" s="132"/>
      <c r="AM663" s="132"/>
    </row>
    <row r="664" spans="1:39" ht="14.25" hidden="1" customHeight="1">
      <c r="A664" s="359">
        <v>2025</v>
      </c>
      <c r="B664" s="133">
        <v>124748</v>
      </c>
      <c r="C664" s="132" t="s">
        <v>4406</v>
      </c>
      <c r="D664" s="132" t="s">
        <v>4407</v>
      </c>
      <c r="E664" s="132" t="s">
        <v>4408</v>
      </c>
      <c r="F664" s="132" t="s">
        <v>4409</v>
      </c>
      <c r="G664" s="132" t="s">
        <v>4410</v>
      </c>
      <c r="H664" s="132" t="s">
        <v>4411</v>
      </c>
      <c r="I664" s="132" t="s">
        <v>4412</v>
      </c>
      <c r="J664" s="132" t="s">
        <v>5162</v>
      </c>
      <c r="K664" s="132"/>
      <c r="L664" s="132"/>
      <c r="M664" s="132"/>
      <c r="N664" s="132"/>
      <c r="O664" s="132"/>
      <c r="P664" s="132"/>
      <c r="Q664" s="132"/>
      <c r="R664" s="132"/>
      <c r="S664" s="132"/>
      <c r="T664" s="132"/>
      <c r="V664" s="132"/>
      <c r="W664" s="132"/>
      <c r="X664" s="132"/>
      <c r="Y664" s="132"/>
      <c r="Z664" s="132"/>
      <c r="AA664" s="132"/>
      <c r="AB664" s="132"/>
      <c r="AC664" s="132"/>
      <c r="AD664" s="132"/>
      <c r="AE664" s="132"/>
      <c r="AF664" s="132"/>
      <c r="AG664" s="132"/>
      <c r="AH664" s="132"/>
      <c r="AI664" s="132"/>
      <c r="AJ664" s="132"/>
      <c r="AK664" s="132"/>
      <c r="AL664" s="132"/>
      <c r="AM664" s="132"/>
    </row>
    <row r="665" spans="1:39" ht="14.25" hidden="1" customHeight="1">
      <c r="A665" s="359">
        <v>2025</v>
      </c>
      <c r="B665" s="133">
        <v>130220</v>
      </c>
      <c r="C665" s="132" t="s">
        <v>5163</v>
      </c>
      <c r="D665" s="132" t="s">
        <v>4340</v>
      </c>
      <c r="E665" s="132" t="s">
        <v>5164</v>
      </c>
      <c r="F665" s="132" t="s">
        <v>4342</v>
      </c>
      <c r="G665" s="132" t="s">
        <v>4343</v>
      </c>
      <c r="H665" s="132" t="s">
        <v>4344</v>
      </c>
      <c r="I665" s="132" t="s">
        <v>4345</v>
      </c>
      <c r="J665" s="132" t="s">
        <v>4346</v>
      </c>
      <c r="K665" s="132" t="s">
        <v>5165</v>
      </c>
      <c r="L665" s="132" t="s">
        <v>4348</v>
      </c>
      <c r="M665" s="132" t="s">
        <v>4349</v>
      </c>
      <c r="N665" s="132" t="s">
        <v>4350</v>
      </c>
      <c r="O665" s="132"/>
      <c r="P665" s="132"/>
      <c r="Q665" s="132"/>
      <c r="R665" s="132"/>
      <c r="S665" s="132"/>
      <c r="T665" s="132"/>
      <c r="V665" s="132"/>
      <c r="W665" s="132"/>
      <c r="X665" s="132"/>
      <c r="Y665" s="132"/>
      <c r="Z665" s="132"/>
      <c r="AA665" s="132"/>
      <c r="AB665" s="132"/>
      <c r="AC665" s="132"/>
      <c r="AD665" s="132"/>
      <c r="AE665" s="132"/>
      <c r="AF665" s="132"/>
      <c r="AG665" s="132"/>
      <c r="AH665" s="132"/>
      <c r="AI665" s="132"/>
      <c r="AJ665" s="132"/>
      <c r="AK665" s="132"/>
      <c r="AL665" s="132"/>
      <c r="AM665" s="132"/>
    </row>
    <row r="666" spans="1:39" ht="14.25" hidden="1" customHeight="1">
      <c r="A666" s="359">
        <v>2025</v>
      </c>
      <c r="B666" s="133">
        <v>125485</v>
      </c>
      <c r="C666" s="132" t="s">
        <v>4120</v>
      </c>
      <c r="D666" s="132" t="s">
        <v>4121</v>
      </c>
      <c r="E666" s="132" t="s">
        <v>5166</v>
      </c>
      <c r="F666" s="132" t="s">
        <v>5167</v>
      </c>
      <c r="G666" s="132" t="s">
        <v>4861</v>
      </c>
      <c r="H666" s="132" t="s">
        <v>4862</v>
      </c>
      <c r="I666" s="132" t="s">
        <v>4450</v>
      </c>
      <c r="J666" s="132"/>
      <c r="K666" s="132"/>
      <c r="L666" s="132"/>
      <c r="M666" s="132"/>
      <c r="N666" s="132"/>
      <c r="O666" s="132"/>
      <c r="P666" s="132"/>
      <c r="Q666" s="132"/>
      <c r="R666" s="132"/>
      <c r="S666" s="132"/>
      <c r="T666" s="132"/>
      <c r="V666" s="132"/>
      <c r="W666" s="132"/>
      <c r="X666" s="132"/>
      <c r="Y666" s="132"/>
      <c r="Z666" s="132"/>
      <c r="AA666" s="132"/>
      <c r="AB666" s="132"/>
      <c r="AC666" s="132"/>
      <c r="AD666" s="132"/>
      <c r="AE666" s="132"/>
      <c r="AF666" s="132"/>
      <c r="AG666" s="132"/>
      <c r="AH666" s="132"/>
      <c r="AI666" s="132"/>
      <c r="AJ666" s="132"/>
      <c r="AK666" s="132"/>
      <c r="AL666" s="132"/>
      <c r="AM666" s="132"/>
    </row>
    <row r="667" spans="1:39" ht="14.25" hidden="1" customHeight="1">
      <c r="A667" s="359">
        <v>2025</v>
      </c>
      <c r="B667" s="133">
        <v>124912</v>
      </c>
      <c r="C667" s="132" t="s">
        <v>5168</v>
      </c>
      <c r="D667" s="132" t="s">
        <v>5169</v>
      </c>
      <c r="E667" s="132" t="s">
        <v>5170</v>
      </c>
      <c r="F667" s="132" t="s">
        <v>5171</v>
      </c>
      <c r="G667" s="132" t="s">
        <v>5172</v>
      </c>
      <c r="H667" s="132" t="s">
        <v>5173</v>
      </c>
      <c r="I667" s="132" t="s">
        <v>5174</v>
      </c>
      <c r="J667" s="132" t="s">
        <v>5175</v>
      </c>
      <c r="K667" s="132" t="s">
        <v>5176</v>
      </c>
      <c r="L667" s="132"/>
      <c r="M667" s="132"/>
      <c r="N667" s="132"/>
      <c r="O667" s="132"/>
      <c r="P667" s="132"/>
      <c r="Q667" s="132"/>
      <c r="R667" s="132"/>
      <c r="S667" s="132"/>
      <c r="T667" s="132"/>
      <c r="V667" s="132"/>
      <c r="W667" s="132"/>
      <c r="X667" s="132"/>
      <c r="Y667" s="132"/>
      <c r="Z667" s="132"/>
      <c r="AA667" s="132"/>
      <c r="AB667" s="132"/>
      <c r="AC667" s="132"/>
      <c r="AD667" s="132"/>
      <c r="AE667" s="132"/>
      <c r="AF667" s="132"/>
      <c r="AG667" s="132"/>
      <c r="AH667" s="132"/>
      <c r="AI667" s="132"/>
      <c r="AJ667" s="132"/>
      <c r="AK667" s="132"/>
      <c r="AL667" s="132"/>
      <c r="AM667" s="132"/>
    </row>
    <row r="668" spans="1:39" ht="14.25" hidden="1" customHeight="1">
      <c r="A668" s="359">
        <v>2025</v>
      </c>
      <c r="B668" s="133">
        <v>124747</v>
      </c>
      <c r="C668" s="132" t="s">
        <v>4014</v>
      </c>
      <c r="D668" s="132" t="s">
        <v>4015</v>
      </c>
      <c r="E668" s="132" t="s">
        <v>4016</v>
      </c>
      <c r="F668" s="132" t="s">
        <v>4017</v>
      </c>
      <c r="G668" s="132" t="s">
        <v>4018</v>
      </c>
      <c r="H668" s="132" t="s">
        <v>4019</v>
      </c>
      <c r="I668" s="132" t="s">
        <v>4020</v>
      </c>
      <c r="J668" s="132" t="s">
        <v>4021</v>
      </c>
      <c r="K668" s="132" t="s">
        <v>4022</v>
      </c>
      <c r="L668" s="132" t="s">
        <v>5177</v>
      </c>
      <c r="M668" s="132"/>
      <c r="N668" s="132"/>
      <c r="O668" s="132"/>
      <c r="P668" s="132"/>
      <c r="Q668" s="132"/>
      <c r="R668" s="132"/>
      <c r="S668" s="132"/>
      <c r="T668" s="132"/>
      <c r="V668" s="132"/>
      <c r="W668" s="132"/>
      <c r="X668" s="132"/>
      <c r="Y668" s="132"/>
      <c r="Z668" s="132"/>
      <c r="AA668" s="132"/>
      <c r="AB668" s="132"/>
      <c r="AC668" s="132"/>
      <c r="AD668" s="132"/>
      <c r="AE668" s="132"/>
      <c r="AF668" s="132"/>
      <c r="AG668" s="132"/>
      <c r="AH668" s="132"/>
      <c r="AI668" s="132"/>
      <c r="AJ668" s="132"/>
      <c r="AK668" s="132"/>
      <c r="AL668" s="132"/>
      <c r="AM668" s="132"/>
    </row>
    <row r="669" spans="1:39" ht="14.25" hidden="1" customHeight="1">
      <c r="A669" s="359">
        <v>2025</v>
      </c>
      <c r="B669" s="133">
        <v>124943</v>
      </c>
      <c r="C669" s="132" t="s">
        <v>4612</v>
      </c>
      <c r="D669" s="132" t="s">
        <v>4613</v>
      </c>
      <c r="E669" s="132" t="s">
        <v>4614</v>
      </c>
      <c r="F669" s="132" t="s">
        <v>4615</v>
      </c>
      <c r="G669" s="132" t="s">
        <v>4616</v>
      </c>
      <c r="H669" s="132" t="s">
        <v>4617</v>
      </c>
      <c r="I669" s="132" t="s">
        <v>4618</v>
      </c>
      <c r="J669" s="132" t="s">
        <v>4619</v>
      </c>
      <c r="K669" s="132"/>
      <c r="L669" s="132"/>
      <c r="M669" s="132"/>
      <c r="N669" s="132"/>
      <c r="O669" s="132"/>
      <c r="P669" s="132"/>
      <c r="Q669" s="132"/>
      <c r="R669" s="132"/>
      <c r="S669" s="132"/>
      <c r="T669" s="132"/>
      <c r="V669" s="132"/>
      <c r="W669" s="132"/>
      <c r="X669" s="132"/>
      <c r="Y669" s="132"/>
      <c r="Z669" s="132"/>
      <c r="AA669" s="132"/>
      <c r="AB669" s="132"/>
      <c r="AC669" s="132"/>
      <c r="AD669" s="132"/>
      <c r="AE669" s="132"/>
      <c r="AF669" s="132"/>
      <c r="AG669" s="132"/>
      <c r="AH669" s="132"/>
      <c r="AI669" s="132"/>
      <c r="AJ669" s="132"/>
      <c r="AK669" s="132"/>
      <c r="AL669" s="132"/>
      <c r="AM669" s="132"/>
    </row>
    <row r="670" spans="1:39" ht="14.25" hidden="1" customHeight="1">
      <c r="A670" s="359">
        <v>2025</v>
      </c>
      <c r="B670" s="133">
        <v>125004</v>
      </c>
      <c r="C670" s="132" t="s">
        <v>5178</v>
      </c>
      <c r="D670" s="132" t="s">
        <v>5179</v>
      </c>
      <c r="E670" s="132" t="s">
        <v>5180</v>
      </c>
      <c r="F670" s="132" t="s">
        <v>5181</v>
      </c>
      <c r="G670" s="132" t="s">
        <v>5182</v>
      </c>
      <c r="H670" s="132" t="s">
        <v>4597</v>
      </c>
      <c r="I670" s="132" t="s">
        <v>5183</v>
      </c>
      <c r="J670" s="132"/>
      <c r="K670" s="132"/>
      <c r="L670" s="132"/>
      <c r="M670" s="132"/>
      <c r="N670" s="132"/>
      <c r="O670" s="132"/>
      <c r="P670" s="132"/>
      <c r="Q670" s="132"/>
      <c r="R670" s="132"/>
      <c r="S670" s="132"/>
      <c r="T670" s="132"/>
      <c r="V670" s="132"/>
      <c r="W670" s="132"/>
      <c r="X670" s="132"/>
      <c r="Y670" s="132"/>
      <c r="Z670" s="132"/>
      <c r="AA670" s="132"/>
      <c r="AB670" s="132"/>
      <c r="AC670" s="132"/>
      <c r="AD670" s="132"/>
      <c r="AE670" s="132"/>
      <c r="AF670" s="132"/>
      <c r="AG670" s="132"/>
      <c r="AH670" s="132"/>
      <c r="AI670" s="132"/>
      <c r="AJ670" s="132"/>
      <c r="AK670" s="132"/>
      <c r="AL670" s="132"/>
      <c r="AM670" s="132"/>
    </row>
    <row r="671" spans="1:39" ht="14.25" hidden="1" customHeight="1">
      <c r="A671" s="359">
        <v>2025</v>
      </c>
      <c r="B671" s="133">
        <v>125102</v>
      </c>
      <c r="C671" s="132" t="s">
        <v>5184</v>
      </c>
      <c r="D671" s="132" t="s">
        <v>5185</v>
      </c>
      <c r="E671" s="132" t="s">
        <v>5186</v>
      </c>
      <c r="F671" s="132" t="s">
        <v>5187</v>
      </c>
      <c r="G671" s="132" t="s">
        <v>5188</v>
      </c>
      <c r="H671" s="132" t="s">
        <v>5189</v>
      </c>
      <c r="I671" s="132" t="s">
        <v>5190</v>
      </c>
      <c r="J671" s="132"/>
      <c r="K671" s="132"/>
      <c r="L671" s="132"/>
      <c r="M671" s="132"/>
      <c r="N671" s="132"/>
      <c r="O671" s="132"/>
      <c r="P671" s="132"/>
      <c r="Q671" s="132"/>
      <c r="R671" s="132"/>
      <c r="S671" s="132"/>
      <c r="T671" s="132"/>
      <c r="V671" s="132"/>
      <c r="W671" s="132"/>
      <c r="X671" s="132"/>
      <c r="Y671" s="132"/>
      <c r="Z671" s="132"/>
      <c r="AA671" s="132"/>
      <c r="AB671" s="132"/>
      <c r="AC671" s="132"/>
      <c r="AD671" s="132"/>
      <c r="AE671" s="132"/>
      <c r="AF671" s="132"/>
      <c r="AG671" s="132"/>
      <c r="AH671" s="132"/>
      <c r="AI671" s="132"/>
      <c r="AJ671" s="132"/>
      <c r="AK671" s="132"/>
      <c r="AL671" s="132"/>
      <c r="AM671" s="132"/>
    </row>
    <row r="672" spans="1:39" ht="14.25" hidden="1" customHeight="1">
      <c r="A672" s="359">
        <v>2025</v>
      </c>
      <c r="B672" s="133">
        <v>125929</v>
      </c>
      <c r="C672" s="132" t="s">
        <v>5191</v>
      </c>
      <c r="D672" s="132" t="s">
        <v>5192</v>
      </c>
      <c r="E672" s="132" t="s">
        <v>5193</v>
      </c>
      <c r="F672" s="132" t="s">
        <v>5194</v>
      </c>
      <c r="G672" s="132" t="s">
        <v>5195</v>
      </c>
      <c r="H672" s="132" t="s">
        <v>5196</v>
      </c>
      <c r="I672" s="132" t="s">
        <v>5197</v>
      </c>
      <c r="J672" s="132" t="s">
        <v>4116</v>
      </c>
      <c r="K672" s="132" t="s">
        <v>4117</v>
      </c>
      <c r="L672" s="132" t="s">
        <v>4118</v>
      </c>
      <c r="M672" s="132" t="s">
        <v>4119</v>
      </c>
      <c r="N672" s="132"/>
      <c r="O672" s="132"/>
      <c r="P672" s="132"/>
      <c r="Q672" s="132"/>
      <c r="R672" s="132"/>
      <c r="S672" s="132"/>
      <c r="T672" s="132"/>
      <c r="V672" s="132"/>
      <c r="W672" s="132"/>
      <c r="X672" s="132"/>
      <c r="Y672" s="132"/>
      <c r="Z672" s="132"/>
      <c r="AA672" s="132"/>
      <c r="AB672" s="132"/>
      <c r="AC672" s="132"/>
      <c r="AD672" s="132"/>
      <c r="AE672" s="132"/>
      <c r="AF672" s="132"/>
      <c r="AG672" s="132"/>
      <c r="AH672" s="132"/>
      <c r="AI672" s="132"/>
      <c r="AJ672" s="132"/>
      <c r="AK672" s="132"/>
      <c r="AL672" s="132"/>
      <c r="AM672" s="132"/>
    </row>
    <row r="673" spans="1:39" ht="14.25" hidden="1" customHeight="1">
      <c r="A673" s="359">
        <v>2025</v>
      </c>
      <c r="B673" s="133">
        <v>125924</v>
      </c>
      <c r="C673" s="132" t="s">
        <v>5198</v>
      </c>
      <c r="D673" s="132" t="s">
        <v>5199</v>
      </c>
      <c r="E673" s="132" t="s">
        <v>5200</v>
      </c>
      <c r="F673" s="132" t="s">
        <v>5201</v>
      </c>
      <c r="G673" s="132" t="s">
        <v>5202</v>
      </c>
      <c r="H673" s="132" t="s">
        <v>5203</v>
      </c>
      <c r="I673" s="132" t="s">
        <v>4020</v>
      </c>
      <c r="J673" s="132" t="s">
        <v>4021</v>
      </c>
      <c r="K673" s="132" t="s">
        <v>4022</v>
      </c>
      <c r="L673" s="132" t="s">
        <v>5204</v>
      </c>
      <c r="M673" s="132"/>
      <c r="N673" s="132"/>
      <c r="O673" s="132"/>
      <c r="P673" s="132"/>
      <c r="Q673" s="132"/>
      <c r="R673" s="132"/>
      <c r="S673" s="132"/>
      <c r="T673" s="132"/>
      <c r="V673" s="132"/>
      <c r="W673" s="132"/>
      <c r="X673" s="132"/>
      <c r="Y673" s="132"/>
      <c r="Z673" s="132"/>
      <c r="AA673" s="132"/>
      <c r="AB673" s="132"/>
      <c r="AC673" s="132"/>
      <c r="AD673" s="132"/>
      <c r="AE673" s="132"/>
      <c r="AF673" s="132"/>
      <c r="AG673" s="132"/>
      <c r="AH673" s="132"/>
      <c r="AI673" s="132"/>
      <c r="AJ673" s="132"/>
      <c r="AK673" s="132"/>
      <c r="AL673" s="132"/>
      <c r="AM673" s="132"/>
    </row>
    <row r="674" spans="1:39" ht="14.25" hidden="1" customHeight="1">
      <c r="A674" s="359">
        <v>2025</v>
      </c>
      <c r="B674" s="133">
        <v>124746</v>
      </c>
      <c r="C674" s="132" t="s">
        <v>5205</v>
      </c>
      <c r="D674" s="132" t="s">
        <v>5206</v>
      </c>
      <c r="E674" s="132" t="s">
        <v>5207</v>
      </c>
      <c r="F674" s="132" t="s">
        <v>5208</v>
      </c>
      <c r="G674" s="132" t="s">
        <v>5209</v>
      </c>
      <c r="H674" s="132" t="s">
        <v>5210</v>
      </c>
      <c r="I674" s="132" t="s">
        <v>5211</v>
      </c>
      <c r="J674" s="132" t="s">
        <v>5212</v>
      </c>
      <c r="K674" s="132" t="s">
        <v>5213</v>
      </c>
      <c r="L674" s="132" t="s">
        <v>5214</v>
      </c>
      <c r="M674" s="132" t="s">
        <v>4872</v>
      </c>
      <c r="N674" s="132"/>
      <c r="O674" s="132"/>
      <c r="P674" s="132"/>
      <c r="Q674" s="132"/>
      <c r="R674" s="132"/>
      <c r="S674" s="132"/>
      <c r="T674" s="132"/>
      <c r="V674" s="132"/>
      <c r="W674" s="132"/>
      <c r="X674" s="132"/>
      <c r="Y674" s="132"/>
      <c r="Z674" s="132"/>
      <c r="AA674" s="132"/>
      <c r="AB674" s="132"/>
      <c r="AC674" s="132"/>
      <c r="AD674" s="132"/>
      <c r="AE674" s="132"/>
      <c r="AF674" s="132"/>
      <c r="AG674" s="132"/>
      <c r="AH674" s="132"/>
      <c r="AI674" s="132"/>
      <c r="AJ674" s="132"/>
      <c r="AK674" s="132"/>
      <c r="AL674" s="132"/>
      <c r="AM674" s="132"/>
    </row>
    <row r="675" spans="1:39" ht="14.25" hidden="1" customHeight="1">
      <c r="A675" s="359">
        <v>2025</v>
      </c>
      <c r="B675" s="133">
        <v>130251</v>
      </c>
      <c r="C675" s="132" t="s">
        <v>5215</v>
      </c>
      <c r="D675" s="132" t="s">
        <v>4452</v>
      </c>
      <c r="E675" s="132" t="s">
        <v>4453</v>
      </c>
      <c r="F675" s="132" t="s">
        <v>4454</v>
      </c>
      <c r="G675" s="132" t="s">
        <v>4455</v>
      </c>
      <c r="H675" s="132" t="s">
        <v>4456</v>
      </c>
      <c r="I675" s="132" t="s">
        <v>4457</v>
      </c>
      <c r="J675" s="132" t="s">
        <v>4458</v>
      </c>
      <c r="K675" s="132" t="s">
        <v>4459</v>
      </c>
      <c r="L675" s="132" t="s">
        <v>4460</v>
      </c>
      <c r="M675" s="132" t="s">
        <v>4461</v>
      </c>
      <c r="N675" s="132" t="s">
        <v>4922</v>
      </c>
      <c r="O675" s="132"/>
      <c r="P675" s="132"/>
      <c r="Q675" s="132"/>
      <c r="R675" s="132"/>
      <c r="S675" s="132"/>
      <c r="T675" s="132"/>
      <c r="V675" s="132"/>
      <c r="W675" s="132"/>
      <c r="X675" s="132"/>
      <c r="Y675" s="132"/>
      <c r="Z675" s="132"/>
      <c r="AA675" s="132"/>
      <c r="AB675" s="132"/>
      <c r="AC675" s="132"/>
      <c r="AD675" s="132"/>
      <c r="AE675" s="132"/>
      <c r="AF675" s="132"/>
      <c r="AG675" s="132"/>
      <c r="AH675" s="132"/>
      <c r="AI675" s="132"/>
      <c r="AJ675" s="132"/>
      <c r="AK675" s="132"/>
      <c r="AL675" s="132"/>
      <c r="AM675" s="132"/>
    </row>
    <row r="676" spans="1:39" ht="14.25" hidden="1" customHeight="1">
      <c r="A676" s="359">
        <v>2025</v>
      </c>
      <c r="B676" s="133">
        <v>125401</v>
      </c>
      <c r="C676" s="132" t="s">
        <v>5216</v>
      </c>
      <c r="D676" s="132" t="s">
        <v>5217</v>
      </c>
      <c r="E676" s="132" t="s">
        <v>5218</v>
      </c>
      <c r="F676" s="132" t="s">
        <v>5219</v>
      </c>
      <c r="G676" s="132" t="s">
        <v>5220</v>
      </c>
      <c r="H676" s="132" t="s">
        <v>5221</v>
      </c>
      <c r="I676" s="132" t="s">
        <v>5222</v>
      </c>
      <c r="J676" s="132" t="s">
        <v>5223</v>
      </c>
      <c r="K676" s="132" t="s">
        <v>5224</v>
      </c>
      <c r="L676" s="132"/>
      <c r="M676" s="132"/>
      <c r="N676" s="132"/>
      <c r="O676" s="132"/>
      <c r="P676" s="132"/>
      <c r="Q676" s="132"/>
      <c r="R676" s="132"/>
      <c r="S676" s="132"/>
      <c r="T676" s="132"/>
      <c r="V676" s="132"/>
      <c r="W676" s="132"/>
      <c r="X676" s="132"/>
      <c r="Y676" s="132"/>
      <c r="Z676" s="132"/>
      <c r="AA676" s="132"/>
      <c r="AB676" s="132"/>
      <c r="AC676" s="132"/>
      <c r="AD676" s="132"/>
      <c r="AE676" s="132"/>
      <c r="AF676" s="132"/>
      <c r="AG676" s="132"/>
      <c r="AH676" s="132"/>
      <c r="AI676" s="132"/>
      <c r="AJ676" s="132"/>
      <c r="AK676" s="132"/>
      <c r="AL676" s="132"/>
      <c r="AM676" s="132"/>
    </row>
    <row r="677" spans="1:39" ht="14.25" hidden="1" customHeight="1">
      <c r="A677" s="359">
        <v>2025</v>
      </c>
      <c r="B677" s="133">
        <v>125115</v>
      </c>
      <c r="C677" s="132" t="s">
        <v>5225</v>
      </c>
      <c r="D677" s="132" t="s">
        <v>5226</v>
      </c>
      <c r="E677" s="132" t="s">
        <v>5227</v>
      </c>
      <c r="F677" s="132" t="s">
        <v>5228</v>
      </c>
      <c r="G677" s="132" t="s">
        <v>5229</v>
      </c>
      <c r="H677" s="132" t="s">
        <v>5230</v>
      </c>
      <c r="I677" s="132" t="s">
        <v>5231</v>
      </c>
      <c r="J677" s="132" t="s">
        <v>5232</v>
      </c>
      <c r="K677" s="132" t="s">
        <v>5233</v>
      </c>
      <c r="L677" s="132" t="s">
        <v>5234</v>
      </c>
      <c r="M677" s="132" t="s">
        <v>4309</v>
      </c>
      <c r="N677" s="132"/>
      <c r="O677" s="132"/>
      <c r="P677" s="132"/>
      <c r="Q677" s="132"/>
      <c r="R677" s="132"/>
      <c r="S677" s="132"/>
      <c r="T677" s="132"/>
      <c r="V677" s="132"/>
      <c r="W677" s="132"/>
      <c r="X677" s="132"/>
      <c r="Y677" s="132"/>
      <c r="Z677" s="132"/>
      <c r="AA677" s="132"/>
      <c r="AB677" s="132"/>
      <c r="AC677" s="132"/>
      <c r="AD677" s="132"/>
      <c r="AE677" s="132"/>
      <c r="AF677" s="132"/>
      <c r="AG677" s="132"/>
      <c r="AH677" s="132"/>
      <c r="AI677" s="132"/>
      <c r="AJ677" s="132"/>
      <c r="AK677" s="132"/>
      <c r="AL677" s="132"/>
      <c r="AM677" s="132"/>
    </row>
    <row r="678" spans="1:39" ht="14.25" hidden="1" customHeight="1">
      <c r="A678" s="359">
        <v>2025</v>
      </c>
      <c r="B678" s="133">
        <v>125084</v>
      </c>
      <c r="C678" s="132" t="s">
        <v>4401</v>
      </c>
      <c r="D678" s="132" t="s">
        <v>4402</v>
      </c>
      <c r="E678" s="132" t="s">
        <v>4403</v>
      </c>
      <c r="F678" s="132" t="s">
        <v>4404</v>
      </c>
      <c r="G678" s="132" t="s">
        <v>5235</v>
      </c>
      <c r="H678" s="132"/>
      <c r="I678" s="132"/>
      <c r="J678" s="132"/>
      <c r="K678" s="132"/>
      <c r="L678" s="132"/>
      <c r="M678" s="132"/>
      <c r="N678" s="132"/>
      <c r="O678" s="132"/>
      <c r="P678" s="132"/>
      <c r="Q678" s="132"/>
      <c r="R678" s="132"/>
      <c r="S678" s="132"/>
      <c r="T678" s="132"/>
      <c r="V678" s="132"/>
      <c r="W678" s="132"/>
      <c r="X678" s="132"/>
      <c r="Y678" s="132"/>
      <c r="Z678" s="132"/>
      <c r="AA678" s="132"/>
      <c r="AB678" s="132"/>
      <c r="AC678" s="132"/>
      <c r="AD678" s="132"/>
      <c r="AE678" s="132"/>
      <c r="AF678" s="132"/>
      <c r="AG678" s="132"/>
      <c r="AH678" s="132"/>
      <c r="AI678" s="132"/>
      <c r="AJ678" s="132"/>
      <c r="AK678" s="132"/>
      <c r="AL678" s="132"/>
      <c r="AM678" s="132"/>
    </row>
    <row r="679" spans="1:39" ht="14.25" hidden="1" customHeight="1">
      <c r="A679" s="359">
        <v>2025</v>
      </c>
      <c r="B679" s="133">
        <v>125009</v>
      </c>
      <c r="C679" s="132" t="s">
        <v>5236</v>
      </c>
      <c r="D679" s="132" t="s">
        <v>5237</v>
      </c>
      <c r="E679" s="132" t="s">
        <v>5238</v>
      </c>
      <c r="F679" s="132" t="s">
        <v>5239</v>
      </c>
      <c r="G679" s="132" t="s">
        <v>5240</v>
      </c>
      <c r="H679" s="132" t="s">
        <v>5241</v>
      </c>
      <c r="I679" s="132" t="s">
        <v>5183</v>
      </c>
      <c r="J679" s="132"/>
      <c r="K679" s="132"/>
      <c r="L679" s="132"/>
      <c r="M679" s="132"/>
      <c r="N679" s="132"/>
      <c r="O679" s="132"/>
      <c r="P679" s="132"/>
      <c r="Q679" s="132"/>
      <c r="R679" s="132"/>
      <c r="S679" s="132"/>
      <c r="T679" s="132"/>
      <c r="V679" s="132"/>
      <c r="W679" s="132"/>
      <c r="X679" s="132"/>
      <c r="Y679" s="132"/>
      <c r="Z679" s="132"/>
      <c r="AA679" s="132"/>
      <c r="AB679" s="132"/>
      <c r="AC679" s="132"/>
      <c r="AD679" s="132"/>
      <c r="AE679" s="132"/>
      <c r="AF679" s="132"/>
      <c r="AG679" s="132"/>
      <c r="AH679" s="132"/>
      <c r="AI679" s="132"/>
      <c r="AJ679" s="132"/>
      <c r="AK679" s="132"/>
      <c r="AL679" s="132"/>
      <c r="AM679" s="132"/>
    </row>
    <row r="680" spans="1:39" ht="14.25" hidden="1" customHeight="1">
      <c r="A680" s="359">
        <v>2025</v>
      </c>
      <c r="B680" s="133">
        <v>127426</v>
      </c>
      <c r="C680" s="132" t="s">
        <v>4794</v>
      </c>
      <c r="D680" s="132" t="s">
        <v>5242</v>
      </c>
      <c r="E680" s="132" t="s">
        <v>5243</v>
      </c>
      <c r="F680" s="132" t="s">
        <v>4559</v>
      </c>
      <c r="G680" s="132" t="s">
        <v>4560</v>
      </c>
      <c r="H680" s="132" t="s">
        <v>4561</v>
      </c>
      <c r="I680" s="132" t="s">
        <v>4562</v>
      </c>
      <c r="J680" s="132"/>
      <c r="K680" s="132"/>
      <c r="L680" s="132"/>
      <c r="M680" s="132"/>
      <c r="N680" s="132"/>
      <c r="O680" s="132"/>
      <c r="P680" s="132"/>
      <c r="Q680" s="132"/>
      <c r="R680" s="132"/>
      <c r="S680" s="132"/>
      <c r="T680" s="132"/>
      <c r="V680" s="132"/>
      <c r="W680" s="132"/>
      <c r="X680" s="132"/>
      <c r="Y680" s="132"/>
      <c r="Z680" s="132"/>
      <c r="AA680" s="132"/>
      <c r="AB680" s="132"/>
      <c r="AC680" s="132"/>
      <c r="AD680" s="132"/>
      <c r="AE680" s="132"/>
      <c r="AF680" s="132"/>
      <c r="AG680" s="132"/>
      <c r="AH680" s="132"/>
      <c r="AI680" s="132"/>
      <c r="AJ680" s="132"/>
      <c r="AK680" s="132"/>
      <c r="AL680" s="132"/>
      <c r="AM680" s="132"/>
    </row>
    <row r="681" spans="1:39" ht="14.25" hidden="1" customHeight="1">
      <c r="A681" s="359">
        <v>2025</v>
      </c>
      <c r="B681" s="133">
        <v>125104</v>
      </c>
      <c r="C681" s="132" t="s">
        <v>5244</v>
      </c>
      <c r="D681" s="132" t="s">
        <v>5245</v>
      </c>
      <c r="E681" s="132" t="s">
        <v>5246</v>
      </c>
      <c r="F681" s="132" t="s">
        <v>5247</v>
      </c>
      <c r="G681" s="132" t="s">
        <v>5248</v>
      </c>
      <c r="H681" s="132" t="s">
        <v>5249</v>
      </c>
      <c r="I681" s="132" t="s">
        <v>5250</v>
      </c>
      <c r="J681" s="132" t="s">
        <v>5251</v>
      </c>
      <c r="K681" s="132" t="s">
        <v>5252</v>
      </c>
      <c r="L681" s="132" t="s">
        <v>5253</v>
      </c>
      <c r="M681" s="132"/>
      <c r="N681" s="132"/>
      <c r="O681" s="132"/>
      <c r="P681" s="132"/>
      <c r="Q681" s="132"/>
      <c r="R681" s="132"/>
      <c r="S681" s="132"/>
      <c r="T681" s="132"/>
      <c r="V681" s="132"/>
      <c r="W681" s="132"/>
      <c r="X681" s="132"/>
      <c r="Y681" s="132"/>
      <c r="Z681" s="132"/>
      <c r="AA681" s="132"/>
      <c r="AB681" s="132"/>
      <c r="AC681" s="132"/>
      <c r="AD681" s="132"/>
      <c r="AE681" s="132"/>
      <c r="AF681" s="132"/>
      <c r="AG681" s="132"/>
      <c r="AH681" s="132"/>
      <c r="AI681" s="132"/>
      <c r="AJ681" s="132"/>
      <c r="AK681" s="132"/>
      <c r="AL681" s="132"/>
      <c r="AM681" s="132"/>
    </row>
    <row r="682" spans="1:39" ht="14.25" hidden="1" customHeight="1">
      <c r="A682" s="359">
        <v>2025</v>
      </c>
      <c r="B682" s="133">
        <v>125109</v>
      </c>
      <c r="C682" s="132" t="s">
        <v>5254</v>
      </c>
      <c r="D682" s="132" t="s">
        <v>5255</v>
      </c>
      <c r="E682" s="132" t="s">
        <v>5256</v>
      </c>
      <c r="F682" s="132" t="s">
        <v>5257</v>
      </c>
      <c r="G682" s="132" t="s">
        <v>5258</v>
      </c>
      <c r="H682" s="132" t="s">
        <v>5259</v>
      </c>
      <c r="I682" s="132" t="s">
        <v>5260</v>
      </c>
      <c r="J682" s="132" t="s">
        <v>5261</v>
      </c>
      <c r="K682" s="132" t="s">
        <v>5262</v>
      </c>
      <c r="L682" s="132" t="s">
        <v>5263</v>
      </c>
      <c r="M682" s="132" t="s">
        <v>5264</v>
      </c>
      <c r="N682" s="132" t="s">
        <v>5265</v>
      </c>
      <c r="O682" s="132" t="s">
        <v>5266</v>
      </c>
      <c r="P682" s="132"/>
      <c r="Q682" s="132"/>
      <c r="R682" s="132"/>
      <c r="S682" s="132"/>
      <c r="T682" s="132"/>
      <c r="V682" s="132"/>
      <c r="W682" s="132"/>
      <c r="X682" s="132"/>
      <c r="Y682" s="132"/>
      <c r="Z682" s="132"/>
      <c r="AA682" s="132"/>
      <c r="AB682" s="132"/>
      <c r="AC682" s="132"/>
      <c r="AD682" s="132"/>
      <c r="AE682" s="132"/>
      <c r="AF682" s="132"/>
      <c r="AG682" s="132"/>
      <c r="AH682" s="132"/>
      <c r="AI682" s="132"/>
      <c r="AJ682" s="132"/>
      <c r="AK682" s="132"/>
      <c r="AL682" s="132"/>
      <c r="AM682" s="132"/>
    </row>
    <row r="683" spans="1:39" ht="14.25" hidden="1" customHeight="1">
      <c r="A683" s="359">
        <v>2025</v>
      </c>
      <c r="B683" s="133">
        <v>130257</v>
      </c>
      <c r="C683" s="132" t="s">
        <v>5267</v>
      </c>
      <c r="D683" s="132" t="s">
        <v>5268</v>
      </c>
      <c r="E683" s="132" t="s">
        <v>5269</v>
      </c>
      <c r="F683" s="132" t="s">
        <v>5270</v>
      </c>
      <c r="G683" s="132" t="s">
        <v>5271</v>
      </c>
      <c r="H683" s="132" t="s">
        <v>5272</v>
      </c>
      <c r="I683" s="132" t="s">
        <v>5273</v>
      </c>
      <c r="J683" s="132"/>
      <c r="K683" s="132"/>
      <c r="L683" s="132"/>
      <c r="M683" s="132"/>
      <c r="N683" s="132"/>
      <c r="O683" s="132"/>
      <c r="P683" s="132"/>
      <c r="Q683" s="132"/>
      <c r="R683" s="132"/>
      <c r="S683" s="132"/>
      <c r="T683" s="132"/>
      <c r="V683" s="132"/>
      <c r="W683" s="132"/>
      <c r="X683" s="132"/>
      <c r="Y683" s="132"/>
      <c r="Z683" s="132"/>
      <c r="AA683" s="132"/>
      <c r="AB683" s="132"/>
      <c r="AC683" s="132"/>
      <c r="AD683" s="132"/>
      <c r="AE683" s="132"/>
      <c r="AF683" s="132"/>
      <c r="AG683" s="132"/>
      <c r="AH683" s="132"/>
      <c r="AI683" s="132"/>
      <c r="AJ683" s="132"/>
      <c r="AK683" s="132"/>
      <c r="AL683" s="132"/>
      <c r="AM683" s="132"/>
    </row>
    <row r="684" spans="1:39" ht="14.25" hidden="1" customHeight="1">
      <c r="A684" s="359">
        <v>2025</v>
      </c>
      <c r="B684" s="133">
        <v>125548</v>
      </c>
      <c r="C684" s="132" t="s">
        <v>4603</v>
      </c>
      <c r="D684" s="132" t="s">
        <v>4604</v>
      </c>
      <c r="E684" s="132" t="s">
        <v>4605</v>
      </c>
      <c r="F684" s="132" t="s">
        <v>4324</v>
      </c>
      <c r="G684" s="132" t="s">
        <v>4325</v>
      </c>
      <c r="H684" s="132" t="s">
        <v>4606</v>
      </c>
      <c r="I684" s="132" t="s">
        <v>4607</v>
      </c>
      <c r="J684" s="132" t="s">
        <v>4608</v>
      </c>
      <c r="K684" s="132" t="s">
        <v>4609</v>
      </c>
      <c r="L684" s="132" t="s">
        <v>4610</v>
      </c>
      <c r="M684" s="132" t="s">
        <v>4611</v>
      </c>
      <c r="N684" s="132" t="s">
        <v>4331</v>
      </c>
      <c r="O684" s="132"/>
      <c r="P684" s="132"/>
      <c r="Q684" s="132"/>
      <c r="R684" s="132"/>
      <c r="S684" s="132"/>
      <c r="T684" s="132"/>
      <c r="V684" s="132"/>
      <c r="W684" s="132"/>
      <c r="X684" s="132"/>
      <c r="Y684" s="132"/>
      <c r="Z684" s="132"/>
      <c r="AA684" s="132"/>
      <c r="AB684" s="132"/>
      <c r="AC684" s="132"/>
      <c r="AD684" s="132"/>
      <c r="AE684" s="132"/>
      <c r="AF684" s="132"/>
      <c r="AG684" s="132"/>
      <c r="AH684" s="132"/>
      <c r="AI684" s="132"/>
      <c r="AJ684" s="132"/>
      <c r="AK684" s="132"/>
      <c r="AL684" s="132"/>
      <c r="AM684" s="132"/>
    </row>
    <row r="685" spans="1:39" ht="14.25" hidden="1" customHeight="1">
      <c r="A685" s="359">
        <v>2025</v>
      </c>
      <c r="B685" s="133">
        <v>127624</v>
      </c>
      <c r="C685" s="132" t="s">
        <v>5274</v>
      </c>
      <c r="D685" s="132" t="s">
        <v>5275</v>
      </c>
      <c r="E685" s="132" t="s">
        <v>5276</v>
      </c>
      <c r="F685" s="132" t="s">
        <v>5277</v>
      </c>
      <c r="G685" s="132" t="s">
        <v>4176</v>
      </c>
      <c r="H685" s="132" t="s">
        <v>4177</v>
      </c>
      <c r="I685" s="132" t="s">
        <v>5278</v>
      </c>
      <c r="J685" s="132" t="s">
        <v>5279</v>
      </c>
      <c r="K685" s="132" t="s">
        <v>4180</v>
      </c>
      <c r="L685" s="132"/>
      <c r="M685" s="132"/>
      <c r="N685" s="132"/>
      <c r="O685" s="132"/>
      <c r="P685" s="132"/>
      <c r="Q685" s="132"/>
      <c r="R685" s="132"/>
      <c r="S685" s="132"/>
      <c r="T685" s="132"/>
      <c r="V685" s="132"/>
      <c r="W685" s="132"/>
      <c r="X685" s="132"/>
      <c r="Y685" s="132"/>
      <c r="Z685" s="132"/>
      <c r="AA685" s="132"/>
      <c r="AB685" s="132"/>
      <c r="AC685" s="132"/>
      <c r="AD685" s="132"/>
      <c r="AE685" s="132"/>
      <c r="AF685" s="132"/>
      <c r="AG685" s="132"/>
      <c r="AH685" s="132"/>
      <c r="AI685" s="132"/>
      <c r="AJ685" s="132"/>
      <c r="AK685" s="132"/>
      <c r="AL685" s="132"/>
      <c r="AM685" s="132"/>
    </row>
    <row r="686" spans="1:39" ht="14.25" hidden="1" customHeight="1">
      <c r="A686" s="359">
        <v>2025</v>
      </c>
      <c r="B686" s="133">
        <v>125554</v>
      </c>
      <c r="C686" s="132" t="s">
        <v>3054</v>
      </c>
      <c r="D686" s="132" t="s">
        <v>3055</v>
      </c>
      <c r="E686" s="132" t="s">
        <v>3056</v>
      </c>
      <c r="F686" s="132" t="s">
        <v>3057</v>
      </c>
      <c r="G686" s="132" t="s">
        <v>3058</v>
      </c>
      <c r="H686" s="132" t="s">
        <v>3059</v>
      </c>
      <c r="I686" s="132" t="s">
        <v>5280</v>
      </c>
      <c r="J686" s="132"/>
      <c r="K686" s="132"/>
      <c r="L686" s="132"/>
      <c r="M686" s="132"/>
      <c r="N686" s="132"/>
      <c r="O686" s="132"/>
      <c r="P686" s="132"/>
      <c r="Q686" s="132"/>
      <c r="R686" s="132"/>
      <c r="S686" s="132"/>
      <c r="T686" s="132"/>
      <c r="V686" s="132"/>
      <c r="W686" s="132"/>
      <c r="X686" s="132"/>
      <c r="Y686" s="132"/>
      <c r="Z686" s="132"/>
      <c r="AA686" s="132"/>
      <c r="AB686" s="132"/>
      <c r="AC686" s="132"/>
      <c r="AD686" s="132"/>
      <c r="AE686" s="132"/>
      <c r="AF686" s="132"/>
      <c r="AG686" s="132"/>
      <c r="AH686" s="132"/>
      <c r="AI686" s="132"/>
      <c r="AJ686" s="132"/>
      <c r="AK686" s="132"/>
      <c r="AL686" s="132"/>
      <c r="AM686" s="132"/>
    </row>
    <row r="687" spans="1:39" ht="14.25" hidden="1" customHeight="1">
      <c r="A687" s="359">
        <v>2025</v>
      </c>
      <c r="B687" s="133">
        <v>126917</v>
      </c>
      <c r="C687" s="132" t="s">
        <v>5281</v>
      </c>
      <c r="D687" s="132" t="s">
        <v>4483</v>
      </c>
      <c r="E687" s="132" t="s">
        <v>4484</v>
      </c>
      <c r="F687" s="132" t="s">
        <v>4485</v>
      </c>
      <c r="G687" s="132" t="s">
        <v>5282</v>
      </c>
      <c r="H687" s="132" t="s">
        <v>4487</v>
      </c>
      <c r="I687" s="132" t="s">
        <v>4488</v>
      </c>
      <c r="J687" s="132" t="s">
        <v>4489</v>
      </c>
      <c r="K687" s="132" t="s">
        <v>5283</v>
      </c>
      <c r="L687" s="132"/>
      <c r="M687" s="132"/>
      <c r="N687" s="132"/>
      <c r="O687" s="132"/>
      <c r="P687" s="132"/>
      <c r="Q687" s="132"/>
      <c r="R687" s="132"/>
      <c r="S687" s="132"/>
      <c r="T687" s="132"/>
      <c r="V687" s="132"/>
      <c r="W687" s="132"/>
      <c r="X687" s="132"/>
      <c r="Y687" s="132"/>
      <c r="Z687" s="132"/>
      <c r="AA687" s="132"/>
      <c r="AB687" s="132"/>
      <c r="AC687" s="132"/>
      <c r="AD687" s="132"/>
      <c r="AE687" s="132"/>
      <c r="AF687" s="132"/>
      <c r="AG687" s="132"/>
      <c r="AH687" s="132"/>
      <c r="AI687" s="132"/>
      <c r="AJ687" s="132"/>
      <c r="AK687" s="132"/>
      <c r="AL687" s="132"/>
      <c r="AM687" s="132"/>
    </row>
    <row r="688" spans="1:39" ht="14.25" hidden="1" customHeight="1">
      <c r="A688" s="359">
        <v>2025</v>
      </c>
      <c r="B688" s="133">
        <v>127510</v>
      </c>
      <c r="C688" s="132" t="s">
        <v>4120</v>
      </c>
      <c r="D688" s="132" t="s">
        <v>4121</v>
      </c>
      <c r="E688" s="132" t="s">
        <v>4860</v>
      </c>
      <c r="F688" s="132" t="s">
        <v>4447</v>
      </c>
      <c r="G688" s="132" t="s">
        <v>4861</v>
      </c>
      <c r="H688" s="132" t="s">
        <v>4862</v>
      </c>
      <c r="I688" s="132" t="s">
        <v>4450</v>
      </c>
      <c r="J688" s="132"/>
      <c r="K688" s="132"/>
      <c r="L688" s="132"/>
      <c r="M688" s="132"/>
      <c r="N688" s="132"/>
      <c r="O688" s="132"/>
      <c r="P688" s="132"/>
      <c r="Q688" s="132"/>
      <c r="R688" s="132"/>
      <c r="S688" s="132"/>
      <c r="T688" s="132"/>
      <c r="V688" s="132"/>
      <c r="W688" s="132"/>
      <c r="X688" s="132"/>
      <c r="Y688" s="132"/>
      <c r="Z688" s="132"/>
      <c r="AA688" s="132"/>
      <c r="AB688" s="132"/>
      <c r="AC688" s="132"/>
      <c r="AD688" s="132"/>
      <c r="AE688" s="132"/>
      <c r="AF688" s="132"/>
      <c r="AG688" s="132"/>
      <c r="AH688" s="132"/>
      <c r="AI688" s="132"/>
      <c r="AJ688" s="132"/>
      <c r="AK688" s="132"/>
      <c r="AL688" s="132"/>
      <c r="AM688" s="132"/>
    </row>
    <row r="689" spans="1:39" ht="14.25" hidden="1" customHeight="1">
      <c r="A689" s="359">
        <v>2025</v>
      </c>
      <c r="B689" s="133">
        <v>127402</v>
      </c>
      <c r="C689" s="132" t="s">
        <v>5284</v>
      </c>
      <c r="D689" s="132" t="s">
        <v>5285</v>
      </c>
      <c r="E689" s="132" t="s">
        <v>5286</v>
      </c>
      <c r="F689" s="132" t="s">
        <v>5287</v>
      </c>
      <c r="G689" s="132" t="s">
        <v>4492</v>
      </c>
      <c r="H689" s="132" t="s">
        <v>5288</v>
      </c>
      <c r="I689" s="132" t="s">
        <v>5289</v>
      </c>
      <c r="J689" s="132" t="s">
        <v>5290</v>
      </c>
      <c r="K689" s="132" t="s">
        <v>5291</v>
      </c>
      <c r="L689" s="132" t="s">
        <v>5292</v>
      </c>
      <c r="M689" s="132" t="s">
        <v>5293</v>
      </c>
      <c r="N689" s="132" t="s">
        <v>5294</v>
      </c>
      <c r="O689" s="132" t="s">
        <v>5295</v>
      </c>
      <c r="P689" s="132" t="s">
        <v>5296</v>
      </c>
      <c r="Q689" s="132" t="s">
        <v>5297</v>
      </c>
      <c r="R689" s="132"/>
      <c r="S689" s="132"/>
      <c r="T689" s="132"/>
      <c r="V689" s="132"/>
      <c r="W689" s="132"/>
      <c r="X689" s="132"/>
      <c r="Y689" s="132"/>
      <c r="Z689" s="132"/>
      <c r="AA689" s="132"/>
      <c r="AB689" s="132"/>
      <c r="AC689" s="132"/>
      <c r="AD689" s="132"/>
      <c r="AE689" s="132"/>
      <c r="AF689" s="132"/>
      <c r="AG689" s="132"/>
      <c r="AH689" s="132"/>
      <c r="AI689" s="132"/>
      <c r="AJ689" s="132"/>
      <c r="AK689" s="132"/>
      <c r="AL689" s="132"/>
      <c r="AM689" s="132"/>
    </row>
    <row r="690" spans="1:39" ht="14.25" hidden="1" customHeight="1">
      <c r="A690" s="359">
        <v>2025</v>
      </c>
      <c r="B690" s="133">
        <v>127359</v>
      </c>
      <c r="C690" s="132" t="s">
        <v>5298</v>
      </c>
      <c r="D690" s="132" t="s">
        <v>4158</v>
      </c>
      <c r="E690" s="132" t="s">
        <v>4159</v>
      </c>
      <c r="F690" s="132" t="s">
        <v>4160</v>
      </c>
      <c r="G690" s="132" t="s">
        <v>4161</v>
      </c>
      <c r="H690" s="132" t="s">
        <v>4162</v>
      </c>
      <c r="I690" s="132" t="s">
        <v>4163</v>
      </c>
      <c r="J690" s="132" t="s">
        <v>4260</v>
      </c>
      <c r="K690" s="132"/>
      <c r="L690" s="132"/>
      <c r="M690" s="132"/>
      <c r="N690" s="132"/>
      <c r="O690" s="132"/>
      <c r="P690" s="132"/>
      <c r="Q690" s="132"/>
      <c r="R690" s="132"/>
      <c r="S690" s="132"/>
      <c r="T690" s="132"/>
      <c r="V690" s="132"/>
      <c r="W690" s="132"/>
      <c r="X690" s="132"/>
      <c r="Y690" s="132"/>
      <c r="Z690" s="132"/>
      <c r="AA690" s="132"/>
      <c r="AB690" s="132"/>
      <c r="AC690" s="132"/>
      <c r="AD690" s="132"/>
      <c r="AE690" s="132"/>
      <c r="AF690" s="132"/>
      <c r="AG690" s="132"/>
      <c r="AH690" s="132"/>
      <c r="AI690" s="132"/>
      <c r="AJ690" s="132"/>
      <c r="AK690" s="132"/>
      <c r="AL690" s="132"/>
      <c r="AM690" s="132"/>
    </row>
    <row r="691" spans="1:39" ht="14.25" hidden="1" customHeight="1">
      <c r="A691" s="359">
        <v>2025</v>
      </c>
      <c r="B691" s="133">
        <v>127401</v>
      </c>
      <c r="C691" s="132" t="s">
        <v>5299</v>
      </c>
      <c r="D691" s="132" t="s">
        <v>2459</v>
      </c>
      <c r="E691" s="132" t="s">
        <v>2460</v>
      </c>
      <c r="F691" s="132" t="s">
        <v>5300</v>
      </c>
      <c r="G691" s="132" t="s">
        <v>2462</v>
      </c>
      <c r="H691" s="132" t="s">
        <v>5301</v>
      </c>
      <c r="I691" s="132" t="s">
        <v>5302</v>
      </c>
      <c r="J691" s="132" t="s">
        <v>2465</v>
      </c>
      <c r="K691" s="132" t="s">
        <v>5303</v>
      </c>
      <c r="L691" s="132" t="s">
        <v>2467</v>
      </c>
      <c r="M691" s="132" t="s">
        <v>1193</v>
      </c>
      <c r="N691" s="132"/>
      <c r="O691" s="132"/>
      <c r="P691" s="132"/>
      <c r="Q691" s="132"/>
      <c r="R691" s="132"/>
      <c r="S691" s="132"/>
      <c r="T691" s="132"/>
      <c r="V691" s="132"/>
      <c r="W691" s="132"/>
      <c r="X691" s="132"/>
      <c r="Y691" s="132"/>
      <c r="Z691" s="132"/>
      <c r="AA691" s="132"/>
      <c r="AB691" s="132"/>
      <c r="AC691" s="132"/>
      <c r="AD691" s="132"/>
      <c r="AE691" s="132"/>
      <c r="AF691" s="132"/>
      <c r="AG691" s="132"/>
      <c r="AH691" s="132"/>
      <c r="AI691" s="132"/>
      <c r="AJ691" s="132"/>
      <c r="AK691" s="132"/>
      <c r="AL691" s="132"/>
      <c r="AM691" s="132"/>
    </row>
    <row r="692" spans="1:39" ht="14.25" hidden="1" customHeight="1">
      <c r="A692" s="359">
        <v>2025</v>
      </c>
      <c r="B692" s="133">
        <v>126913</v>
      </c>
      <c r="C692" s="132" t="s">
        <v>2491</v>
      </c>
      <c r="D692" s="132" t="s">
        <v>5304</v>
      </c>
      <c r="E692" s="132" t="s">
        <v>5305</v>
      </c>
      <c r="F692" s="132" t="s">
        <v>5306</v>
      </c>
      <c r="G692" s="132" t="s">
        <v>5307</v>
      </c>
      <c r="H692" s="132" t="s">
        <v>5308</v>
      </c>
      <c r="I692" s="132" t="s">
        <v>5309</v>
      </c>
      <c r="J692" s="132" t="s">
        <v>5310</v>
      </c>
      <c r="K692" s="132"/>
      <c r="L692" s="132"/>
      <c r="M692" s="132"/>
      <c r="N692" s="132"/>
      <c r="O692" s="132"/>
      <c r="P692" s="132"/>
      <c r="Q692" s="132"/>
      <c r="R692" s="132"/>
      <c r="S692" s="132"/>
      <c r="T692" s="132"/>
      <c r="V692" s="132"/>
      <c r="W692" s="132"/>
      <c r="X692" s="132"/>
      <c r="Y692" s="132"/>
      <c r="Z692" s="132"/>
      <c r="AA692" s="132"/>
      <c r="AB692" s="132"/>
      <c r="AC692" s="132"/>
      <c r="AD692" s="132"/>
      <c r="AE692" s="132"/>
      <c r="AF692" s="132"/>
      <c r="AG692" s="132"/>
      <c r="AH692" s="132"/>
      <c r="AI692" s="132"/>
      <c r="AJ692" s="132"/>
      <c r="AK692" s="132"/>
      <c r="AL692" s="132"/>
      <c r="AM692" s="132"/>
    </row>
    <row r="693" spans="1:39" ht="14.25" hidden="1" customHeight="1">
      <c r="A693" s="359">
        <v>2025</v>
      </c>
      <c r="B693" s="133">
        <v>127364</v>
      </c>
      <c r="C693" s="132" t="s">
        <v>3854</v>
      </c>
      <c r="D693" s="132" t="s">
        <v>3855</v>
      </c>
      <c r="E693" s="132" t="s">
        <v>3856</v>
      </c>
      <c r="F693" s="132" t="s">
        <v>3857</v>
      </c>
      <c r="G693" s="132" t="s">
        <v>3858</v>
      </c>
      <c r="H693" s="132" t="s">
        <v>3859</v>
      </c>
      <c r="I693" s="132" t="s">
        <v>5311</v>
      </c>
      <c r="J693" s="132" t="s">
        <v>3861</v>
      </c>
      <c r="K693" s="132" t="s">
        <v>3862</v>
      </c>
      <c r="L693" s="132" t="s">
        <v>3393</v>
      </c>
      <c r="M693" s="132" t="s">
        <v>3863</v>
      </c>
      <c r="N693" s="132" t="s">
        <v>3864</v>
      </c>
      <c r="O693" s="132" t="s">
        <v>3865</v>
      </c>
      <c r="P693" s="132" t="s">
        <v>1158</v>
      </c>
      <c r="Q693" s="132"/>
      <c r="R693" s="132"/>
      <c r="S693" s="132"/>
      <c r="T693" s="132"/>
      <c r="V693" s="132"/>
      <c r="W693" s="132"/>
      <c r="X693" s="132"/>
      <c r="Y693" s="132"/>
      <c r="Z693" s="132"/>
      <c r="AA693" s="132"/>
      <c r="AB693" s="132"/>
      <c r="AC693" s="132"/>
      <c r="AD693" s="132"/>
      <c r="AE693" s="132"/>
      <c r="AF693" s="132"/>
      <c r="AG693" s="132"/>
      <c r="AH693" s="132"/>
      <c r="AI693" s="132"/>
      <c r="AJ693" s="132"/>
      <c r="AK693" s="132"/>
      <c r="AL693" s="132"/>
      <c r="AM693" s="132"/>
    </row>
    <row r="694" spans="1:39" ht="14.25" hidden="1" customHeight="1">
      <c r="A694" s="359">
        <v>2025</v>
      </c>
      <c r="B694" s="133">
        <v>124861</v>
      </c>
      <c r="C694" s="132" t="s">
        <v>5312</v>
      </c>
      <c r="D694" s="132" t="s">
        <v>2709</v>
      </c>
      <c r="E694" s="132" t="s">
        <v>2710</v>
      </c>
      <c r="F694" s="132" t="s">
        <v>2711</v>
      </c>
      <c r="G694" s="132" t="s">
        <v>2712</v>
      </c>
      <c r="H694" s="132" t="s">
        <v>3832</v>
      </c>
      <c r="I694" s="132" t="s">
        <v>3833</v>
      </c>
      <c r="J694" s="132" t="s">
        <v>3834</v>
      </c>
      <c r="K694" s="132" t="s">
        <v>3835</v>
      </c>
      <c r="L694" s="132" t="s">
        <v>3836</v>
      </c>
      <c r="M694" s="132" t="s">
        <v>2718</v>
      </c>
      <c r="N694" s="132" t="s">
        <v>1868</v>
      </c>
      <c r="O694" s="132"/>
      <c r="P694" s="132"/>
      <c r="Q694" s="132"/>
      <c r="R694" s="132"/>
      <c r="S694" s="132"/>
      <c r="T694" s="132"/>
      <c r="V694" s="132"/>
      <c r="W694" s="132"/>
      <c r="X694" s="132"/>
      <c r="Y694" s="132"/>
      <c r="Z694" s="132"/>
      <c r="AA694" s="132"/>
      <c r="AB694" s="132"/>
      <c r="AC694" s="132"/>
      <c r="AD694" s="132"/>
      <c r="AE694" s="132"/>
      <c r="AF694" s="132"/>
      <c r="AG694" s="132"/>
      <c r="AH694" s="132"/>
      <c r="AI694" s="132"/>
      <c r="AJ694" s="132"/>
      <c r="AK694" s="132"/>
      <c r="AL694" s="132"/>
      <c r="AM694" s="132"/>
    </row>
    <row r="695" spans="1:39" ht="14.25" hidden="1" customHeight="1">
      <c r="A695" s="359">
        <v>2025</v>
      </c>
      <c r="B695" s="133">
        <v>125081</v>
      </c>
      <c r="C695" s="132" t="s">
        <v>5313</v>
      </c>
      <c r="D695" s="132" t="s">
        <v>5314</v>
      </c>
      <c r="E695" s="132" t="s">
        <v>5315</v>
      </c>
      <c r="F695" s="132" t="s">
        <v>5316</v>
      </c>
      <c r="G695" s="132" t="s">
        <v>5317</v>
      </c>
      <c r="H695" s="132" t="s">
        <v>5318</v>
      </c>
      <c r="I695" s="132" t="s">
        <v>5319</v>
      </c>
      <c r="J695" s="132" t="s">
        <v>1831</v>
      </c>
      <c r="K695" s="132"/>
      <c r="L695" s="132"/>
      <c r="M695" s="132"/>
      <c r="N695" s="132"/>
      <c r="O695" s="132"/>
      <c r="P695" s="132"/>
      <c r="Q695" s="132"/>
      <c r="R695" s="132"/>
      <c r="S695" s="132"/>
      <c r="T695" s="132"/>
      <c r="V695" s="132"/>
      <c r="W695" s="132"/>
      <c r="X695" s="132"/>
      <c r="Y695" s="132"/>
      <c r="Z695" s="132"/>
      <c r="AA695" s="132"/>
      <c r="AB695" s="132"/>
      <c r="AC695" s="132"/>
      <c r="AD695" s="132"/>
      <c r="AE695" s="132"/>
      <c r="AF695" s="132"/>
      <c r="AG695" s="132"/>
      <c r="AH695" s="132"/>
      <c r="AI695" s="132"/>
      <c r="AJ695" s="132"/>
      <c r="AK695" s="132"/>
      <c r="AL695" s="132"/>
      <c r="AM695" s="132"/>
    </row>
    <row r="696" spans="1:39" ht="14.25" hidden="1" customHeight="1">
      <c r="A696" s="359">
        <v>2025</v>
      </c>
      <c r="B696" s="133">
        <v>130253</v>
      </c>
      <c r="C696" s="132" t="s">
        <v>3731</v>
      </c>
      <c r="D696" s="132" t="s">
        <v>3732</v>
      </c>
      <c r="E696" s="132" t="s">
        <v>3733</v>
      </c>
      <c r="F696" s="132" t="s">
        <v>3734</v>
      </c>
      <c r="G696" s="132" t="s">
        <v>3735</v>
      </c>
      <c r="H696" s="132" t="s">
        <v>3736</v>
      </c>
      <c r="I696" s="132" t="s">
        <v>3737</v>
      </c>
      <c r="J696" s="132" t="s">
        <v>3738</v>
      </c>
      <c r="K696" s="132" t="s">
        <v>3739</v>
      </c>
      <c r="L696" s="132" t="s">
        <v>3740</v>
      </c>
      <c r="M696" s="132" t="s">
        <v>2087</v>
      </c>
      <c r="N696" s="132"/>
      <c r="O696" s="132"/>
      <c r="P696" s="132"/>
      <c r="Q696" s="132"/>
      <c r="R696" s="132"/>
      <c r="S696" s="132"/>
      <c r="T696" s="132"/>
      <c r="V696" s="132"/>
      <c r="W696" s="132"/>
      <c r="X696" s="132"/>
      <c r="Y696" s="132"/>
      <c r="Z696" s="132"/>
      <c r="AA696" s="132"/>
      <c r="AB696" s="132"/>
      <c r="AC696" s="132"/>
      <c r="AD696" s="132"/>
      <c r="AE696" s="132"/>
      <c r="AF696" s="132"/>
      <c r="AG696" s="132"/>
      <c r="AH696" s="132"/>
      <c r="AI696" s="132"/>
      <c r="AJ696" s="132"/>
      <c r="AK696" s="132"/>
      <c r="AL696" s="132"/>
      <c r="AM696" s="132"/>
    </row>
    <row r="697" spans="1:39" ht="14.25" hidden="1" customHeight="1">
      <c r="A697" s="359">
        <v>2025</v>
      </c>
      <c r="B697" s="133">
        <v>125846</v>
      </c>
      <c r="C697" s="132" t="s">
        <v>2211</v>
      </c>
      <c r="D697" s="132" t="s">
        <v>5320</v>
      </c>
      <c r="E697" s="132" t="s">
        <v>5321</v>
      </c>
      <c r="F697" s="132" t="s">
        <v>5322</v>
      </c>
      <c r="G697" s="132" t="s">
        <v>5323</v>
      </c>
      <c r="H697" s="132" t="s">
        <v>5324</v>
      </c>
      <c r="I697" s="132" t="s">
        <v>5325</v>
      </c>
      <c r="J697" s="132" t="s">
        <v>5326</v>
      </c>
      <c r="K697" s="132" t="s">
        <v>5327</v>
      </c>
      <c r="L697" s="132" t="s">
        <v>5328</v>
      </c>
      <c r="M697" s="132"/>
      <c r="N697" s="132"/>
      <c r="O697" s="132"/>
      <c r="P697" s="132"/>
      <c r="Q697" s="132"/>
      <c r="R697" s="132"/>
      <c r="S697" s="132"/>
      <c r="T697" s="132"/>
      <c r="V697" s="132"/>
      <c r="W697" s="132"/>
      <c r="X697" s="132"/>
      <c r="Y697" s="132"/>
      <c r="Z697" s="132"/>
      <c r="AA697" s="132"/>
      <c r="AB697" s="132"/>
      <c r="AC697" s="132"/>
      <c r="AD697" s="132"/>
      <c r="AE697" s="132"/>
      <c r="AF697" s="132"/>
      <c r="AG697" s="132"/>
      <c r="AH697" s="132"/>
      <c r="AI697" s="132"/>
      <c r="AJ697" s="132"/>
      <c r="AK697" s="132"/>
      <c r="AL697" s="132"/>
      <c r="AM697" s="132"/>
    </row>
    <row r="698" spans="1:39" ht="14.25" hidden="1" customHeight="1">
      <c r="A698" s="359">
        <v>2025</v>
      </c>
      <c r="B698" s="133">
        <v>125095</v>
      </c>
      <c r="C698" s="132" t="s">
        <v>5329</v>
      </c>
      <c r="D698" s="132" t="s">
        <v>5330</v>
      </c>
      <c r="E698" s="132" t="s">
        <v>5331</v>
      </c>
      <c r="F698" s="132" t="s">
        <v>5332</v>
      </c>
      <c r="G698" s="132" t="s">
        <v>5333</v>
      </c>
      <c r="H698" s="132" t="s">
        <v>5334</v>
      </c>
      <c r="I698" s="132" t="s">
        <v>5335</v>
      </c>
      <c r="J698" s="132"/>
      <c r="K698" s="132"/>
      <c r="L698" s="132"/>
      <c r="M698" s="132"/>
      <c r="N698" s="132"/>
      <c r="O698" s="132"/>
      <c r="P698" s="132"/>
      <c r="Q698" s="132"/>
      <c r="R698" s="132"/>
      <c r="S698" s="132"/>
      <c r="T698" s="132"/>
      <c r="V698" s="132"/>
      <c r="W698" s="132"/>
      <c r="X698" s="132"/>
      <c r="Y698" s="132"/>
      <c r="Z698" s="132"/>
      <c r="AA698" s="132"/>
      <c r="AB698" s="132"/>
      <c r="AC698" s="132"/>
      <c r="AD698" s="132"/>
      <c r="AE698" s="132"/>
      <c r="AF698" s="132"/>
      <c r="AG698" s="132"/>
      <c r="AH698" s="132"/>
      <c r="AI698" s="132"/>
      <c r="AJ698" s="132"/>
      <c r="AK698" s="132"/>
      <c r="AL698" s="132"/>
      <c r="AM698" s="132"/>
    </row>
    <row r="699" spans="1:39" ht="14.25" hidden="1" customHeight="1">
      <c r="A699" s="359">
        <v>2025</v>
      </c>
      <c r="B699" s="133">
        <v>130215</v>
      </c>
      <c r="C699" s="132" t="s">
        <v>3731</v>
      </c>
      <c r="D699" s="132" t="s">
        <v>5336</v>
      </c>
      <c r="E699" s="132" t="s">
        <v>5337</v>
      </c>
      <c r="F699" s="132" t="s">
        <v>5338</v>
      </c>
      <c r="G699" s="132" t="s">
        <v>5339</v>
      </c>
      <c r="H699" s="132" t="s">
        <v>5340</v>
      </c>
      <c r="I699" s="132" t="s">
        <v>5341</v>
      </c>
      <c r="J699" s="132" t="s">
        <v>5342</v>
      </c>
      <c r="K699" s="132" t="s">
        <v>5343</v>
      </c>
      <c r="L699" s="132" t="s">
        <v>5344</v>
      </c>
      <c r="M699" s="132" t="s">
        <v>5345</v>
      </c>
      <c r="N699" s="132"/>
      <c r="O699" s="132"/>
      <c r="P699" s="132"/>
      <c r="Q699" s="132"/>
      <c r="R699" s="132"/>
      <c r="S699" s="132"/>
      <c r="T699" s="132"/>
      <c r="V699" s="132"/>
      <c r="W699" s="132"/>
      <c r="X699" s="132"/>
      <c r="Y699" s="132"/>
      <c r="Z699" s="132"/>
      <c r="AA699" s="132"/>
      <c r="AB699" s="132"/>
      <c r="AC699" s="132"/>
      <c r="AD699" s="132"/>
      <c r="AE699" s="132"/>
      <c r="AF699" s="132"/>
      <c r="AG699" s="132"/>
      <c r="AH699" s="132"/>
      <c r="AI699" s="132"/>
      <c r="AJ699" s="132"/>
      <c r="AK699" s="132"/>
      <c r="AL699" s="132"/>
      <c r="AM699" s="132"/>
    </row>
    <row r="700" spans="1:39" ht="14.25" hidden="1" customHeight="1">
      <c r="A700" s="359">
        <v>2025</v>
      </c>
      <c r="B700" s="133">
        <v>124929</v>
      </c>
      <c r="C700" s="132" t="s">
        <v>2854</v>
      </c>
      <c r="D700" s="132" t="s">
        <v>2855</v>
      </c>
      <c r="E700" s="132" t="s">
        <v>2856</v>
      </c>
      <c r="F700" s="132" t="s">
        <v>2857</v>
      </c>
      <c r="G700" s="132" t="s">
        <v>1415</v>
      </c>
      <c r="H700" s="132" t="s">
        <v>2859</v>
      </c>
      <c r="I700" s="132" t="s">
        <v>2860</v>
      </c>
      <c r="J700" s="132" t="s">
        <v>2861</v>
      </c>
      <c r="K700" s="132" t="s">
        <v>2862</v>
      </c>
      <c r="L700" s="132" t="s">
        <v>2863</v>
      </c>
      <c r="M700" s="132" t="s">
        <v>5346</v>
      </c>
      <c r="N700" s="132" t="s">
        <v>1422</v>
      </c>
      <c r="O700" s="132"/>
      <c r="P700" s="132"/>
      <c r="Q700" s="132"/>
      <c r="R700" s="132"/>
      <c r="S700" s="132"/>
      <c r="T700" s="132"/>
      <c r="V700" s="132"/>
      <c r="W700" s="132"/>
      <c r="X700" s="132"/>
      <c r="Y700" s="132"/>
      <c r="Z700" s="132"/>
      <c r="AA700" s="132"/>
      <c r="AB700" s="132"/>
      <c r="AC700" s="132"/>
      <c r="AD700" s="132"/>
      <c r="AE700" s="132"/>
      <c r="AF700" s="132"/>
      <c r="AG700" s="132"/>
      <c r="AH700" s="132"/>
      <c r="AI700" s="132"/>
      <c r="AJ700" s="132"/>
      <c r="AK700" s="132"/>
      <c r="AL700" s="132"/>
      <c r="AM700" s="132"/>
    </row>
    <row r="701" spans="1:39" ht="14.25" hidden="1" customHeight="1">
      <c r="A701" s="359">
        <v>2025</v>
      </c>
      <c r="B701" s="133">
        <v>127532</v>
      </c>
      <c r="C701" s="132" t="s">
        <v>2564</v>
      </c>
      <c r="D701" s="132" t="s">
        <v>5347</v>
      </c>
      <c r="E701" s="132" t="s">
        <v>5348</v>
      </c>
      <c r="F701" s="132" t="s">
        <v>5349</v>
      </c>
      <c r="G701" s="132" t="s">
        <v>2606</v>
      </c>
      <c r="H701" s="132" t="s">
        <v>5350</v>
      </c>
      <c r="I701" s="132" t="s">
        <v>5351</v>
      </c>
      <c r="J701" s="132" t="s">
        <v>5352</v>
      </c>
      <c r="K701" s="132" t="s">
        <v>5353</v>
      </c>
      <c r="L701" s="132" t="s">
        <v>1257</v>
      </c>
      <c r="M701" s="132"/>
      <c r="N701" s="132"/>
      <c r="O701" s="132"/>
      <c r="P701" s="132"/>
      <c r="Q701" s="132"/>
      <c r="R701" s="132"/>
      <c r="S701" s="132"/>
      <c r="T701" s="132"/>
      <c r="V701" s="132"/>
      <c r="W701" s="132"/>
      <c r="X701" s="132"/>
      <c r="Y701" s="132"/>
      <c r="Z701" s="132"/>
      <c r="AA701" s="132"/>
      <c r="AB701" s="132"/>
      <c r="AC701" s="132"/>
      <c r="AD701" s="132"/>
      <c r="AE701" s="132"/>
      <c r="AF701" s="132"/>
      <c r="AG701" s="132"/>
      <c r="AH701" s="132"/>
      <c r="AI701" s="132"/>
      <c r="AJ701" s="132"/>
      <c r="AK701" s="132"/>
      <c r="AL701" s="132"/>
      <c r="AM701" s="132"/>
    </row>
    <row r="702" spans="1:39" ht="14.25" hidden="1" customHeight="1">
      <c r="A702" s="359">
        <v>2025</v>
      </c>
      <c r="B702" s="133">
        <v>127502</v>
      </c>
      <c r="C702" s="132" t="s">
        <v>1710</v>
      </c>
      <c r="D702" s="132" t="s">
        <v>5354</v>
      </c>
      <c r="E702" s="132" t="s">
        <v>5355</v>
      </c>
      <c r="F702" s="132" t="s">
        <v>5356</v>
      </c>
      <c r="G702" s="132" t="s">
        <v>5357</v>
      </c>
      <c r="H702" s="132" t="s">
        <v>5358</v>
      </c>
      <c r="I702" s="132" t="s">
        <v>5359</v>
      </c>
      <c r="J702" s="132" t="s">
        <v>5360</v>
      </c>
      <c r="K702" s="132" t="s">
        <v>5361</v>
      </c>
      <c r="L702" s="132" t="s">
        <v>5362</v>
      </c>
      <c r="M702" s="132" t="s">
        <v>5363</v>
      </c>
      <c r="N702" s="132" t="s">
        <v>5364</v>
      </c>
      <c r="O702" s="132" t="s">
        <v>5365</v>
      </c>
      <c r="P702" s="132" t="s">
        <v>5366</v>
      </c>
      <c r="Q702" s="132" t="s">
        <v>5367</v>
      </c>
      <c r="R702" s="132" t="s">
        <v>5368</v>
      </c>
      <c r="S702" s="132"/>
      <c r="T702" s="132"/>
      <c r="V702" s="132"/>
      <c r="W702" s="132"/>
      <c r="X702" s="132"/>
      <c r="Y702" s="132"/>
      <c r="Z702" s="132"/>
      <c r="AA702" s="132"/>
      <c r="AB702" s="132"/>
      <c r="AC702" s="132"/>
      <c r="AD702" s="132"/>
      <c r="AE702" s="132"/>
      <c r="AF702" s="132"/>
      <c r="AG702" s="132"/>
      <c r="AH702" s="132"/>
      <c r="AI702" s="132"/>
      <c r="AJ702" s="132"/>
      <c r="AK702" s="132"/>
      <c r="AL702" s="132"/>
      <c r="AM702" s="132"/>
    </row>
    <row r="703" spans="1:39" ht="14.25" hidden="1" customHeight="1">
      <c r="A703" s="359">
        <v>2025</v>
      </c>
      <c r="B703" s="133">
        <v>124899</v>
      </c>
      <c r="C703" s="132" t="s">
        <v>1411</v>
      </c>
      <c r="D703" s="132" t="s">
        <v>5369</v>
      </c>
      <c r="E703" s="132" t="s">
        <v>5370</v>
      </c>
      <c r="F703" s="132" t="s">
        <v>5371</v>
      </c>
      <c r="G703" s="132" t="s">
        <v>5372</v>
      </c>
      <c r="H703" s="132" t="s">
        <v>5373</v>
      </c>
      <c r="I703" s="132" t="s">
        <v>5374</v>
      </c>
      <c r="J703" s="132" t="s">
        <v>5375</v>
      </c>
      <c r="K703" s="132" t="s">
        <v>5376</v>
      </c>
      <c r="L703" s="132" t="s">
        <v>5377</v>
      </c>
      <c r="M703" s="132" t="s">
        <v>5378</v>
      </c>
      <c r="N703" s="132" t="s">
        <v>5379</v>
      </c>
      <c r="O703" s="132"/>
      <c r="P703" s="132"/>
      <c r="Q703" s="132"/>
      <c r="R703" s="132"/>
      <c r="S703" s="132"/>
      <c r="T703" s="132"/>
      <c r="V703" s="132"/>
      <c r="W703" s="132"/>
      <c r="X703" s="132"/>
      <c r="Y703" s="132"/>
      <c r="Z703" s="132"/>
      <c r="AA703" s="132"/>
      <c r="AB703" s="132"/>
      <c r="AC703" s="132"/>
      <c r="AD703" s="132"/>
      <c r="AE703" s="132"/>
      <c r="AF703" s="132"/>
      <c r="AG703" s="132"/>
      <c r="AH703" s="132"/>
      <c r="AI703" s="132"/>
      <c r="AJ703" s="132"/>
      <c r="AK703" s="132"/>
      <c r="AL703" s="132"/>
      <c r="AM703" s="132"/>
    </row>
    <row r="704" spans="1:39" ht="14.25" hidden="1" customHeight="1">
      <c r="A704" s="359">
        <v>2025</v>
      </c>
      <c r="B704" s="133">
        <v>124902</v>
      </c>
      <c r="C704" s="132" t="s">
        <v>1525</v>
      </c>
      <c r="D704" s="132" t="s">
        <v>5380</v>
      </c>
      <c r="E704" s="132" t="s">
        <v>5381</v>
      </c>
      <c r="F704" s="132" t="s">
        <v>5382</v>
      </c>
      <c r="G704" s="132" t="s">
        <v>5383</v>
      </c>
      <c r="H704" s="132"/>
      <c r="I704" s="132"/>
      <c r="J704" s="132"/>
      <c r="K704" s="132"/>
      <c r="L704" s="132"/>
      <c r="M704" s="132"/>
      <c r="N704" s="132"/>
      <c r="O704" s="132"/>
      <c r="P704" s="132"/>
      <c r="Q704" s="132"/>
      <c r="R704" s="132"/>
      <c r="S704" s="132"/>
      <c r="T704" s="132"/>
      <c r="V704" s="132"/>
      <c r="W704" s="132"/>
      <c r="X704" s="132"/>
      <c r="Y704" s="132"/>
      <c r="Z704" s="132"/>
      <c r="AA704" s="132"/>
      <c r="AB704" s="132"/>
      <c r="AC704" s="132"/>
      <c r="AD704" s="132"/>
      <c r="AE704" s="132"/>
      <c r="AF704" s="132"/>
      <c r="AG704" s="132"/>
      <c r="AH704" s="132"/>
      <c r="AI704" s="132"/>
      <c r="AJ704" s="132"/>
      <c r="AK704" s="132"/>
      <c r="AL704" s="132"/>
      <c r="AM704" s="132"/>
    </row>
    <row r="705" spans="1:39" ht="14.25" hidden="1" customHeight="1">
      <c r="A705" s="359">
        <v>2025</v>
      </c>
      <c r="B705" s="133">
        <v>124749</v>
      </c>
      <c r="C705" s="132" t="s">
        <v>1434</v>
      </c>
      <c r="D705" s="132" t="s">
        <v>5384</v>
      </c>
      <c r="E705" s="132" t="s">
        <v>5385</v>
      </c>
      <c r="F705" s="132" t="s">
        <v>5386</v>
      </c>
      <c r="G705" s="132" t="s">
        <v>5387</v>
      </c>
      <c r="H705" s="132" t="s">
        <v>5388</v>
      </c>
      <c r="I705" s="132" t="s">
        <v>5389</v>
      </c>
      <c r="J705" s="132" t="s">
        <v>5390</v>
      </c>
      <c r="K705" s="132" t="s">
        <v>5391</v>
      </c>
      <c r="L705" s="132"/>
      <c r="M705" s="132"/>
      <c r="N705" s="132"/>
      <c r="O705" s="132"/>
      <c r="P705" s="132"/>
      <c r="Q705" s="132"/>
      <c r="R705" s="132"/>
      <c r="S705" s="132"/>
      <c r="T705" s="132"/>
      <c r="V705" s="132"/>
      <c r="W705" s="132"/>
      <c r="X705" s="132"/>
      <c r="Y705" s="132"/>
      <c r="Z705" s="132"/>
      <c r="AA705" s="132"/>
      <c r="AB705" s="132"/>
      <c r="AC705" s="132"/>
      <c r="AD705" s="132"/>
      <c r="AE705" s="132"/>
      <c r="AF705" s="132"/>
      <c r="AG705" s="132"/>
      <c r="AH705" s="132"/>
      <c r="AI705" s="132"/>
      <c r="AJ705" s="132"/>
      <c r="AK705" s="132"/>
      <c r="AL705" s="132"/>
      <c r="AM705" s="132"/>
    </row>
    <row r="706" spans="1:39" ht="14.25" hidden="1" customHeight="1">
      <c r="A706" s="359">
        <v>2025</v>
      </c>
      <c r="B706" s="133">
        <v>130258</v>
      </c>
      <c r="C706" s="132" t="s">
        <v>1506</v>
      </c>
      <c r="D706" s="132" t="s">
        <v>5392</v>
      </c>
      <c r="E706" s="132" t="s">
        <v>5393</v>
      </c>
      <c r="F706" s="132" t="s">
        <v>5394</v>
      </c>
      <c r="G706" s="132" t="s">
        <v>5395</v>
      </c>
      <c r="H706" s="132" t="s">
        <v>5396</v>
      </c>
      <c r="I706" s="132" t="s">
        <v>5397</v>
      </c>
      <c r="J706" s="132" t="s">
        <v>5398</v>
      </c>
      <c r="K706" s="132"/>
      <c r="L706" s="132"/>
      <c r="M706" s="132"/>
      <c r="N706" s="132"/>
      <c r="O706" s="132"/>
      <c r="P706" s="132"/>
      <c r="Q706" s="132"/>
      <c r="R706" s="132"/>
      <c r="S706" s="132"/>
      <c r="T706" s="132"/>
      <c r="V706" s="132"/>
      <c r="W706" s="132"/>
      <c r="X706" s="132"/>
      <c r="Y706" s="132"/>
      <c r="Z706" s="132"/>
      <c r="AA706" s="132"/>
      <c r="AB706" s="132"/>
      <c r="AC706" s="132"/>
      <c r="AD706" s="132"/>
      <c r="AE706" s="132"/>
      <c r="AF706" s="132"/>
      <c r="AG706" s="132"/>
      <c r="AH706" s="132"/>
      <c r="AI706" s="132"/>
      <c r="AJ706" s="132"/>
      <c r="AK706" s="132"/>
      <c r="AL706" s="132"/>
      <c r="AM706" s="132"/>
    </row>
    <row r="707" spans="1:39" ht="14.25" hidden="1" customHeight="1">
      <c r="A707" s="359">
        <v>2025</v>
      </c>
      <c r="B707" s="133">
        <v>125698</v>
      </c>
      <c r="C707" s="132" t="s">
        <v>5399</v>
      </c>
      <c r="D707" s="132" t="s">
        <v>5400</v>
      </c>
      <c r="E707" s="132" t="s">
        <v>5401</v>
      </c>
      <c r="F707" s="132" t="s">
        <v>5402</v>
      </c>
      <c r="G707" s="132" t="s">
        <v>5403</v>
      </c>
      <c r="H707" s="132" t="s">
        <v>5404</v>
      </c>
      <c r="I707" s="132" t="s">
        <v>5405</v>
      </c>
      <c r="J707" s="132" t="s">
        <v>5406</v>
      </c>
      <c r="K707" s="132" t="s">
        <v>5407</v>
      </c>
      <c r="L707" s="132"/>
      <c r="M707" s="132"/>
      <c r="N707" s="132"/>
      <c r="O707" s="132"/>
      <c r="P707" s="132"/>
      <c r="Q707" s="132"/>
      <c r="R707" s="132"/>
      <c r="S707" s="132"/>
      <c r="T707" s="132"/>
      <c r="V707" s="132"/>
      <c r="W707" s="132"/>
      <c r="X707" s="132"/>
      <c r="Y707" s="132"/>
      <c r="Z707" s="132"/>
      <c r="AA707" s="132"/>
      <c r="AB707" s="132"/>
      <c r="AC707" s="132"/>
      <c r="AD707" s="132"/>
      <c r="AE707" s="132"/>
      <c r="AF707" s="132"/>
      <c r="AG707" s="132"/>
      <c r="AH707" s="132"/>
      <c r="AI707" s="132"/>
      <c r="AJ707" s="132"/>
      <c r="AK707" s="132"/>
      <c r="AL707" s="132"/>
      <c r="AM707" s="132"/>
    </row>
    <row r="708" spans="1:39" ht="14.25" hidden="1" customHeight="1">
      <c r="A708" s="359">
        <v>2025</v>
      </c>
      <c r="B708" s="133">
        <v>127415</v>
      </c>
      <c r="C708" s="132" t="s">
        <v>1283</v>
      </c>
      <c r="D708" s="132" t="s">
        <v>5408</v>
      </c>
      <c r="E708" s="132" t="s">
        <v>5409</v>
      </c>
      <c r="F708" s="132" t="s">
        <v>5410</v>
      </c>
      <c r="G708" s="132" t="s">
        <v>1618</v>
      </c>
      <c r="H708" s="132" t="s">
        <v>5411</v>
      </c>
      <c r="I708" s="132" t="s">
        <v>5412</v>
      </c>
      <c r="J708" s="132" t="s">
        <v>5413</v>
      </c>
      <c r="K708" s="132" t="s">
        <v>5414</v>
      </c>
      <c r="L708" s="132" t="s">
        <v>5292</v>
      </c>
      <c r="M708" s="132" t="s">
        <v>5415</v>
      </c>
      <c r="N708" s="132" t="s">
        <v>5416</v>
      </c>
      <c r="O708" s="132" t="s">
        <v>5417</v>
      </c>
      <c r="P708" s="132" t="s">
        <v>5418</v>
      </c>
      <c r="Q708" s="132" t="s">
        <v>5419</v>
      </c>
      <c r="R708" s="132"/>
      <c r="S708" s="132"/>
      <c r="T708" s="132"/>
      <c r="V708" s="132"/>
      <c r="W708" s="132"/>
      <c r="X708" s="132"/>
      <c r="Y708" s="132"/>
      <c r="Z708" s="132"/>
      <c r="AA708" s="132"/>
      <c r="AB708" s="132"/>
      <c r="AC708" s="132"/>
      <c r="AD708" s="132"/>
      <c r="AE708" s="132"/>
      <c r="AF708" s="132"/>
      <c r="AG708" s="132"/>
      <c r="AH708" s="132"/>
      <c r="AI708" s="132"/>
      <c r="AJ708" s="132"/>
      <c r="AK708" s="132"/>
      <c r="AL708" s="132"/>
      <c r="AM708" s="132"/>
    </row>
    <row r="709" spans="1:39" ht="14.25" hidden="1" customHeight="1">
      <c r="A709" s="359">
        <v>2025</v>
      </c>
      <c r="B709" s="133">
        <v>127613</v>
      </c>
      <c r="C709" s="132" t="s">
        <v>5420</v>
      </c>
      <c r="D709" s="132" t="s">
        <v>5421</v>
      </c>
      <c r="E709" s="132" t="s">
        <v>5422</v>
      </c>
      <c r="F709" s="132" t="s">
        <v>5423</v>
      </c>
      <c r="G709" s="132" t="s">
        <v>5424</v>
      </c>
      <c r="H709" s="132" t="s">
        <v>5425</v>
      </c>
      <c r="I709" s="132" t="s">
        <v>5426</v>
      </c>
      <c r="J709" s="132" t="s">
        <v>5427</v>
      </c>
      <c r="K709" s="132"/>
      <c r="L709" s="132"/>
      <c r="M709" s="132"/>
      <c r="N709" s="132"/>
      <c r="O709" s="132"/>
      <c r="P709" s="132"/>
      <c r="Q709" s="132"/>
      <c r="R709" s="132"/>
      <c r="S709" s="132"/>
      <c r="T709" s="132"/>
      <c r="V709" s="132"/>
      <c r="W709" s="132"/>
      <c r="X709" s="132"/>
      <c r="Y709" s="132"/>
      <c r="Z709" s="132"/>
      <c r="AA709" s="132"/>
      <c r="AB709" s="132"/>
      <c r="AC709" s="132"/>
      <c r="AD709" s="132"/>
      <c r="AE709" s="132"/>
      <c r="AF709" s="132"/>
      <c r="AG709" s="132"/>
      <c r="AH709" s="132"/>
      <c r="AI709" s="132"/>
      <c r="AJ709" s="132"/>
      <c r="AK709" s="132"/>
      <c r="AL709" s="132"/>
      <c r="AM709" s="132"/>
    </row>
    <row r="710" spans="1:39" ht="14.25" hidden="1" customHeight="1">
      <c r="A710" s="359">
        <v>2025</v>
      </c>
      <c r="B710" s="133">
        <v>125871</v>
      </c>
      <c r="C710" s="132" t="s">
        <v>5428</v>
      </c>
      <c r="D710" s="132" t="s">
        <v>5429</v>
      </c>
      <c r="E710" s="132" t="s">
        <v>5430</v>
      </c>
      <c r="F710" s="132" t="s">
        <v>5431</v>
      </c>
      <c r="G710" s="132" t="s">
        <v>5432</v>
      </c>
      <c r="H710" s="132" t="s">
        <v>5433</v>
      </c>
      <c r="I710" s="132" t="s">
        <v>5434</v>
      </c>
      <c r="J710" s="132"/>
      <c r="K710" s="132"/>
      <c r="L710" s="132"/>
      <c r="M710" s="132"/>
      <c r="N710" s="132"/>
      <c r="O710" s="132"/>
      <c r="P710" s="132"/>
      <c r="Q710" s="132"/>
      <c r="R710" s="132"/>
      <c r="S710" s="132"/>
      <c r="T710" s="132"/>
      <c r="V710" s="132"/>
      <c r="W710" s="132"/>
      <c r="X710" s="132"/>
      <c r="Y710" s="132"/>
      <c r="Z710" s="132"/>
      <c r="AA710" s="132"/>
      <c r="AB710" s="132"/>
      <c r="AC710" s="132"/>
      <c r="AD710" s="132"/>
      <c r="AE710" s="132"/>
      <c r="AF710" s="132"/>
      <c r="AG710" s="132"/>
      <c r="AH710" s="132"/>
      <c r="AI710" s="132"/>
      <c r="AJ710" s="132"/>
      <c r="AK710" s="132"/>
      <c r="AL710" s="132"/>
      <c r="AM710" s="132"/>
    </row>
    <row r="711" spans="1:39" ht="14.25" hidden="1" customHeight="1">
      <c r="A711" s="359">
        <v>2025</v>
      </c>
      <c r="B711" s="133">
        <v>125866</v>
      </c>
      <c r="C711" s="132" t="s">
        <v>5435</v>
      </c>
      <c r="D711" s="132" t="s">
        <v>5436</v>
      </c>
      <c r="E711" s="132" t="s">
        <v>5437</v>
      </c>
      <c r="F711" s="132" t="s">
        <v>5438</v>
      </c>
      <c r="G711" s="132" t="s">
        <v>5439</v>
      </c>
      <c r="H711" s="132" t="s">
        <v>5440</v>
      </c>
      <c r="I711" s="132" t="s">
        <v>5441</v>
      </c>
      <c r="J711" s="132" t="s">
        <v>5442</v>
      </c>
      <c r="K711" s="132" t="s">
        <v>5443</v>
      </c>
      <c r="L711" s="132"/>
      <c r="M711" s="132"/>
      <c r="N711" s="132"/>
      <c r="O711" s="132"/>
      <c r="P711" s="132"/>
      <c r="Q711" s="132"/>
      <c r="R711" s="132"/>
      <c r="S711" s="132"/>
      <c r="T711" s="132"/>
      <c r="V711" s="132"/>
      <c r="W711" s="132"/>
      <c r="X711" s="132"/>
      <c r="Y711" s="132"/>
      <c r="Z711" s="132"/>
      <c r="AA711" s="132"/>
      <c r="AB711" s="132"/>
      <c r="AC711" s="132"/>
      <c r="AD711" s="132"/>
      <c r="AE711" s="132"/>
      <c r="AF711" s="132"/>
      <c r="AG711" s="132"/>
      <c r="AH711" s="132"/>
      <c r="AI711" s="132"/>
      <c r="AJ711" s="132"/>
      <c r="AK711" s="132"/>
      <c r="AL711" s="132"/>
      <c r="AM711" s="132"/>
    </row>
    <row r="712" spans="1:39" ht="14.25" hidden="1" customHeight="1">
      <c r="A712" s="359">
        <v>2025</v>
      </c>
      <c r="B712" s="133">
        <v>127646</v>
      </c>
      <c r="C712" s="132" t="s">
        <v>5444</v>
      </c>
      <c r="D712" s="132" t="s">
        <v>5445</v>
      </c>
      <c r="E712" s="132" t="s">
        <v>5446</v>
      </c>
      <c r="F712" s="132" t="s">
        <v>5447</v>
      </c>
      <c r="G712" s="132" t="s">
        <v>5448</v>
      </c>
      <c r="H712" s="132" t="s">
        <v>5449</v>
      </c>
      <c r="I712" s="132"/>
      <c r="J712" s="132"/>
      <c r="K712" s="132"/>
      <c r="L712" s="132"/>
      <c r="M712" s="132"/>
      <c r="N712" s="132"/>
      <c r="O712" s="132"/>
      <c r="P712" s="132"/>
      <c r="Q712" s="132"/>
      <c r="R712" s="132"/>
      <c r="S712" s="132"/>
      <c r="T712" s="132"/>
      <c r="V712" s="132"/>
      <c r="W712" s="132"/>
      <c r="X712" s="132"/>
      <c r="Y712" s="132"/>
      <c r="Z712" s="132"/>
      <c r="AA712" s="132"/>
      <c r="AB712" s="132"/>
      <c r="AC712" s="132"/>
      <c r="AD712" s="132"/>
      <c r="AE712" s="132"/>
      <c r="AF712" s="132"/>
      <c r="AG712" s="132"/>
      <c r="AH712" s="132"/>
      <c r="AI712" s="132"/>
      <c r="AJ712" s="132"/>
      <c r="AK712" s="132"/>
      <c r="AL712" s="132"/>
      <c r="AM712" s="132"/>
    </row>
    <row r="713" spans="1:39" ht="14.25" hidden="1" customHeight="1">
      <c r="A713" s="359">
        <v>2025</v>
      </c>
      <c r="B713" s="133">
        <v>127680</v>
      </c>
      <c r="C713" s="132" t="s">
        <v>5450</v>
      </c>
      <c r="D713" s="132" t="s">
        <v>5451</v>
      </c>
      <c r="E713" s="132" t="s">
        <v>5452</v>
      </c>
      <c r="F713" s="132" t="s">
        <v>5453</v>
      </c>
      <c r="G713" s="132" t="s">
        <v>5454</v>
      </c>
      <c r="H713" s="132" t="s">
        <v>5455</v>
      </c>
      <c r="I713" s="132" t="s">
        <v>5456</v>
      </c>
      <c r="J713" s="132" t="s">
        <v>5457</v>
      </c>
      <c r="K713" s="132" t="s">
        <v>5458</v>
      </c>
      <c r="L713" s="132" t="s">
        <v>5459</v>
      </c>
      <c r="M713" s="132"/>
      <c r="N713" s="132"/>
      <c r="O713" s="132"/>
      <c r="P713" s="132"/>
      <c r="Q713" s="132"/>
      <c r="R713" s="132"/>
      <c r="S713" s="132"/>
      <c r="T713" s="132"/>
      <c r="V713" s="132"/>
      <c r="W713" s="132"/>
      <c r="X713" s="132"/>
      <c r="Y713" s="132"/>
      <c r="Z713" s="132"/>
      <c r="AA713" s="132"/>
      <c r="AB713" s="132"/>
      <c r="AC713" s="132"/>
      <c r="AD713" s="132"/>
      <c r="AE713" s="132"/>
      <c r="AF713" s="132"/>
      <c r="AG713" s="132"/>
      <c r="AH713" s="132"/>
      <c r="AI713" s="132"/>
      <c r="AJ713" s="132"/>
      <c r="AK713" s="132"/>
      <c r="AL713" s="132"/>
      <c r="AM713" s="132"/>
    </row>
    <row r="714" spans="1:39" ht="14.25" hidden="1" customHeight="1">
      <c r="A714" s="359">
        <v>2025</v>
      </c>
      <c r="B714" s="133">
        <v>125705</v>
      </c>
      <c r="C714" s="132" t="s">
        <v>5460</v>
      </c>
      <c r="D714" s="132" t="s">
        <v>5461</v>
      </c>
      <c r="E714" s="132" t="s">
        <v>5462</v>
      </c>
      <c r="F714" s="132" t="s">
        <v>5463</v>
      </c>
      <c r="G714" s="132" t="s">
        <v>5464</v>
      </c>
      <c r="H714" s="132" t="s">
        <v>5465</v>
      </c>
      <c r="I714" s="132"/>
      <c r="J714" s="132"/>
      <c r="K714" s="132"/>
      <c r="L714" s="132"/>
      <c r="M714" s="132"/>
      <c r="N714" s="132"/>
      <c r="O714" s="132"/>
      <c r="P714" s="132"/>
      <c r="Q714" s="132"/>
      <c r="R714" s="132"/>
      <c r="S714" s="132"/>
      <c r="T714" s="132"/>
      <c r="V714" s="132"/>
      <c r="W714" s="132"/>
      <c r="X714" s="132"/>
      <c r="Y714" s="132"/>
      <c r="Z714" s="132"/>
      <c r="AA714" s="132"/>
      <c r="AB714" s="132"/>
      <c r="AC714" s="132"/>
      <c r="AD714" s="132"/>
      <c r="AE714" s="132"/>
      <c r="AF714" s="132"/>
      <c r="AG714" s="132"/>
      <c r="AH714" s="132"/>
      <c r="AI714" s="132"/>
      <c r="AJ714" s="132"/>
      <c r="AK714" s="132"/>
      <c r="AL714" s="132"/>
      <c r="AM714" s="132"/>
    </row>
    <row r="715" spans="1:39" ht="14.25" hidden="1" customHeight="1">
      <c r="A715" s="359">
        <v>2025</v>
      </c>
      <c r="B715" s="133">
        <v>131541</v>
      </c>
      <c r="C715" s="132" t="s">
        <v>5466</v>
      </c>
      <c r="D715" s="132" t="s">
        <v>5467</v>
      </c>
      <c r="E715" s="132" t="s">
        <v>5468</v>
      </c>
      <c r="F715" s="132" t="s">
        <v>5469</v>
      </c>
      <c r="G715" s="132" t="s">
        <v>5470</v>
      </c>
      <c r="H715" s="132" t="s">
        <v>5471</v>
      </c>
      <c r="I715" s="132" t="s">
        <v>5472</v>
      </c>
      <c r="J715" s="132" t="s">
        <v>5473</v>
      </c>
      <c r="K715" s="132" t="s">
        <v>5474</v>
      </c>
      <c r="L715" s="132"/>
      <c r="M715" s="132"/>
      <c r="N715" s="132"/>
      <c r="O715" s="132"/>
      <c r="P715" s="132"/>
      <c r="Q715" s="132"/>
      <c r="R715" s="132"/>
      <c r="S715" s="132"/>
      <c r="T715" s="132"/>
      <c r="V715" s="132"/>
      <c r="W715" s="132"/>
      <c r="X715" s="132"/>
      <c r="Y715" s="132"/>
      <c r="Z715" s="132"/>
      <c r="AA715" s="132"/>
      <c r="AB715" s="132"/>
      <c r="AC715" s="132"/>
      <c r="AD715" s="132"/>
      <c r="AE715" s="132"/>
      <c r="AF715" s="132"/>
      <c r="AG715" s="132"/>
      <c r="AH715" s="132"/>
      <c r="AI715" s="132"/>
      <c r="AJ715" s="132"/>
      <c r="AK715" s="132"/>
      <c r="AL715" s="132"/>
      <c r="AM715" s="132"/>
    </row>
    <row r="716" spans="1:39" ht="14.25" hidden="1" customHeight="1">
      <c r="A716" s="359">
        <v>2025</v>
      </c>
      <c r="B716" s="133">
        <v>131830</v>
      </c>
      <c r="C716" s="132" t="s">
        <v>5475</v>
      </c>
      <c r="D716" s="132" t="s">
        <v>5476</v>
      </c>
      <c r="E716" s="132" t="s">
        <v>5477</v>
      </c>
      <c r="F716" s="132" t="s">
        <v>5478</v>
      </c>
      <c r="G716" s="132" t="s">
        <v>5479</v>
      </c>
      <c r="H716" s="132" t="s">
        <v>5480</v>
      </c>
      <c r="I716" s="132" t="s">
        <v>5481</v>
      </c>
      <c r="J716" s="132" t="s">
        <v>5482</v>
      </c>
      <c r="K716" s="132"/>
      <c r="L716" s="132"/>
      <c r="M716" s="132"/>
      <c r="N716" s="132"/>
      <c r="O716" s="132"/>
      <c r="P716" s="132"/>
      <c r="Q716" s="132"/>
      <c r="R716" s="132"/>
      <c r="S716" s="132"/>
      <c r="T716" s="132"/>
      <c r="V716" s="132"/>
      <c r="W716" s="132"/>
      <c r="X716" s="132"/>
      <c r="Y716" s="132"/>
      <c r="Z716" s="132"/>
      <c r="AA716" s="132"/>
      <c r="AB716" s="132"/>
      <c r="AC716" s="132"/>
      <c r="AD716" s="132"/>
      <c r="AE716" s="132"/>
      <c r="AF716" s="132"/>
      <c r="AG716" s="132"/>
      <c r="AH716" s="132"/>
      <c r="AI716" s="132"/>
      <c r="AJ716" s="132"/>
      <c r="AK716" s="132"/>
      <c r="AL716" s="132"/>
      <c r="AM716" s="132"/>
    </row>
    <row r="717" spans="1:39" ht="14.25" hidden="1" customHeight="1">
      <c r="A717" s="359">
        <v>2025</v>
      </c>
      <c r="B717" s="133">
        <v>130998</v>
      </c>
      <c r="C717" s="132" t="s">
        <v>5483</v>
      </c>
      <c r="D717" s="132" t="s">
        <v>5484</v>
      </c>
      <c r="E717" s="132" t="s">
        <v>5485</v>
      </c>
      <c r="F717" s="132" t="s">
        <v>5486</v>
      </c>
      <c r="G717" s="132" t="s">
        <v>5487</v>
      </c>
      <c r="H717" s="132" t="s">
        <v>5488</v>
      </c>
      <c r="I717" s="132" t="s">
        <v>5489</v>
      </c>
      <c r="J717" s="132" t="s">
        <v>5490</v>
      </c>
      <c r="K717" s="132"/>
      <c r="L717" s="132"/>
      <c r="M717" s="132"/>
      <c r="N717" s="132"/>
      <c r="O717" s="132"/>
      <c r="P717" s="132"/>
      <c r="Q717" s="132"/>
      <c r="R717" s="132"/>
      <c r="S717" s="132"/>
      <c r="T717" s="132"/>
      <c r="V717" s="132"/>
      <c r="W717" s="132"/>
      <c r="X717" s="132"/>
      <c r="Y717" s="132"/>
      <c r="Z717" s="132"/>
      <c r="AA717" s="132"/>
      <c r="AB717" s="132"/>
      <c r="AC717" s="132"/>
      <c r="AD717" s="132"/>
      <c r="AE717" s="132"/>
      <c r="AF717" s="132"/>
      <c r="AG717" s="132"/>
      <c r="AH717" s="132"/>
      <c r="AI717" s="132"/>
      <c r="AJ717" s="132"/>
      <c r="AK717" s="132"/>
      <c r="AL717" s="132"/>
      <c r="AM717" s="132"/>
    </row>
    <row r="718" spans="1:39" ht="14.25" hidden="1" customHeight="1">
      <c r="A718" s="359">
        <v>2025</v>
      </c>
      <c r="B718" s="133">
        <v>127410</v>
      </c>
      <c r="C718" s="132" t="s">
        <v>5491</v>
      </c>
      <c r="D718" s="132" t="s">
        <v>5492</v>
      </c>
      <c r="E718" s="132" t="s">
        <v>5493</v>
      </c>
      <c r="F718" s="132" t="s">
        <v>5494</v>
      </c>
      <c r="G718" s="132" t="s">
        <v>5495</v>
      </c>
      <c r="H718" s="132" t="s">
        <v>5496</v>
      </c>
      <c r="I718" s="132" t="s">
        <v>5497</v>
      </c>
      <c r="J718" s="132" t="s">
        <v>5498</v>
      </c>
      <c r="K718" s="132" t="s">
        <v>5499</v>
      </c>
      <c r="L718" s="132"/>
      <c r="M718" s="132"/>
      <c r="N718" s="132"/>
      <c r="O718" s="132"/>
      <c r="P718" s="132"/>
      <c r="Q718" s="132"/>
      <c r="R718" s="132"/>
      <c r="S718" s="132"/>
      <c r="T718" s="132"/>
      <c r="V718" s="132"/>
      <c r="W718" s="132"/>
      <c r="X718" s="132"/>
      <c r="Y718" s="132"/>
      <c r="Z718" s="132"/>
      <c r="AA718" s="132"/>
      <c r="AB718" s="132"/>
      <c r="AC718" s="132"/>
      <c r="AD718" s="132"/>
      <c r="AE718" s="132"/>
      <c r="AF718" s="132"/>
      <c r="AG718" s="132"/>
      <c r="AH718" s="132"/>
      <c r="AI718" s="132"/>
      <c r="AJ718" s="132"/>
      <c r="AK718" s="132"/>
      <c r="AL718" s="132"/>
      <c r="AM718" s="132"/>
    </row>
    <row r="719" spans="1:39" ht="14.25" hidden="1" customHeight="1">
      <c r="A719" s="359">
        <v>2025</v>
      </c>
      <c r="B719" s="133">
        <v>127386</v>
      </c>
      <c r="C719" s="132" t="s">
        <v>5500</v>
      </c>
      <c r="D719" s="132" t="s">
        <v>5501</v>
      </c>
      <c r="E719" s="132" t="s">
        <v>5502</v>
      </c>
      <c r="F719" s="132" t="s">
        <v>5503</v>
      </c>
      <c r="G719" s="132" t="s">
        <v>5504</v>
      </c>
      <c r="H719" s="132" t="s">
        <v>5505</v>
      </c>
      <c r="I719" s="132" t="s">
        <v>5506</v>
      </c>
      <c r="J719" s="132" t="s">
        <v>5507</v>
      </c>
      <c r="K719" s="132" t="s">
        <v>5508</v>
      </c>
      <c r="L719" s="132" t="s">
        <v>5509</v>
      </c>
      <c r="M719" s="132"/>
      <c r="N719" s="132"/>
      <c r="O719" s="132"/>
      <c r="P719" s="132"/>
      <c r="Q719" s="132"/>
      <c r="R719" s="132"/>
      <c r="S719" s="132"/>
      <c r="T719" s="132"/>
      <c r="V719" s="132"/>
      <c r="W719" s="132"/>
      <c r="X719" s="132"/>
      <c r="Y719" s="132"/>
      <c r="Z719" s="132"/>
      <c r="AA719" s="132"/>
      <c r="AB719" s="132"/>
      <c r="AC719" s="132"/>
      <c r="AD719" s="132"/>
      <c r="AE719" s="132"/>
      <c r="AF719" s="132"/>
      <c r="AG719" s="132"/>
      <c r="AH719" s="132"/>
      <c r="AI719" s="132"/>
      <c r="AJ719" s="132"/>
      <c r="AK719" s="132"/>
      <c r="AL719" s="132"/>
      <c r="AM719" s="132"/>
    </row>
    <row r="720" spans="1:39" ht="14.25" hidden="1" customHeight="1">
      <c r="A720" s="359">
        <v>2025</v>
      </c>
      <c r="B720" s="133">
        <v>127900</v>
      </c>
      <c r="C720" s="132" t="s">
        <v>5510</v>
      </c>
      <c r="D720" s="132" t="s">
        <v>5511</v>
      </c>
      <c r="E720" s="132" t="s">
        <v>5512</v>
      </c>
      <c r="F720" s="132" t="s">
        <v>5513</v>
      </c>
      <c r="G720" s="132" t="s">
        <v>5514</v>
      </c>
      <c r="H720" s="132" t="s">
        <v>5515</v>
      </c>
      <c r="I720" s="132" t="s">
        <v>5516</v>
      </c>
      <c r="J720" s="132" t="s">
        <v>5517</v>
      </c>
      <c r="K720" s="132" t="s">
        <v>5518</v>
      </c>
      <c r="L720" s="132" t="s">
        <v>5519</v>
      </c>
      <c r="M720" s="132"/>
      <c r="N720" s="132"/>
      <c r="O720" s="132"/>
      <c r="P720" s="132"/>
      <c r="Q720" s="132"/>
      <c r="R720" s="132"/>
      <c r="S720" s="132"/>
      <c r="T720" s="132"/>
      <c r="V720" s="132"/>
      <c r="W720" s="132"/>
      <c r="X720" s="132"/>
      <c r="Y720" s="132"/>
      <c r="Z720" s="132"/>
      <c r="AA720" s="132"/>
      <c r="AB720" s="132"/>
      <c r="AC720" s="132"/>
      <c r="AD720" s="132"/>
      <c r="AE720" s="132"/>
      <c r="AF720" s="132"/>
      <c r="AG720" s="132"/>
      <c r="AH720" s="132"/>
      <c r="AI720" s="132"/>
      <c r="AJ720" s="132"/>
      <c r="AK720" s="132"/>
      <c r="AL720" s="132"/>
      <c r="AM720" s="132"/>
    </row>
    <row r="721" spans="1:39" ht="14.25" hidden="1" customHeight="1">
      <c r="A721" s="359">
        <v>2025</v>
      </c>
      <c r="B721" s="133">
        <v>127930</v>
      </c>
      <c r="C721" s="132" t="s">
        <v>5520</v>
      </c>
      <c r="D721" s="132" t="s">
        <v>5521</v>
      </c>
      <c r="E721" s="132" t="s">
        <v>5522</v>
      </c>
      <c r="F721" s="132" t="s">
        <v>5523</v>
      </c>
      <c r="G721" s="132" t="s">
        <v>5524</v>
      </c>
      <c r="H721" s="132" t="s">
        <v>5525</v>
      </c>
      <c r="I721" s="132" t="s">
        <v>5526</v>
      </c>
      <c r="J721" s="132" t="s">
        <v>5527</v>
      </c>
      <c r="K721" s="132" t="s">
        <v>5528</v>
      </c>
      <c r="L721" s="132" t="s">
        <v>5529</v>
      </c>
      <c r="M721" s="132" t="s">
        <v>5530</v>
      </c>
      <c r="N721" s="132" t="s">
        <v>5531</v>
      </c>
      <c r="O721" s="132"/>
      <c r="P721" s="132"/>
      <c r="Q721" s="132"/>
      <c r="R721" s="132"/>
      <c r="S721" s="132"/>
      <c r="T721" s="132"/>
      <c r="V721" s="132"/>
      <c r="W721" s="132"/>
      <c r="X721" s="132"/>
      <c r="Y721" s="132"/>
      <c r="Z721" s="132"/>
      <c r="AA721" s="132"/>
      <c r="AB721" s="132"/>
      <c r="AC721" s="132"/>
      <c r="AD721" s="132"/>
      <c r="AE721" s="132"/>
      <c r="AF721" s="132"/>
      <c r="AG721" s="132"/>
      <c r="AH721" s="132"/>
      <c r="AI721" s="132"/>
      <c r="AJ721" s="132"/>
      <c r="AK721" s="132"/>
      <c r="AL721" s="132"/>
      <c r="AM721" s="132"/>
    </row>
    <row r="722" spans="1:39" ht="14.25" hidden="1" customHeight="1">
      <c r="A722" s="359">
        <v>2025</v>
      </c>
      <c r="B722" s="133">
        <v>125044</v>
      </c>
      <c r="C722" s="132" t="s">
        <v>5532</v>
      </c>
      <c r="D722" s="132" t="s">
        <v>5533</v>
      </c>
      <c r="E722" s="132" t="s">
        <v>5534</v>
      </c>
      <c r="F722" s="132" t="s">
        <v>5535</v>
      </c>
      <c r="G722" s="132" t="s">
        <v>5536</v>
      </c>
      <c r="H722" s="132" t="s">
        <v>5537</v>
      </c>
      <c r="I722" s="132" t="s">
        <v>5538</v>
      </c>
      <c r="J722" s="132" t="s">
        <v>5539</v>
      </c>
      <c r="K722" s="132" t="s">
        <v>5540</v>
      </c>
      <c r="L722" s="132"/>
      <c r="M722" s="132"/>
      <c r="N722" s="132"/>
      <c r="O722" s="132"/>
      <c r="P722" s="132"/>
      <c r="Q722" s="132"/>
      <c r="R722" s="132"/>
      <c r="S722" s="132"/>
      <c r="T722" s="132"/>
      <c r="V722" s="132"/>
      <c r="W722" s="132"/>
      <c r="X722" s="132"/>
      <c r="Y722" s="132"/>
      <c r="Z722" s="132"/>
      <c r="AA722" s="132"/>
      <c r="AB722" s="132"/>
      <c r="AC722" s="132"/>
      <c r="AD722" s="132"/>
      <c r="AE722" s="132"/>
      <c r="AF722" s="132"/>
      <c r="AG722" s="132"/>
      <c r="AH722" s="132"/>
      <c r="AI722" s="132"/>
      <c r="AJ722" s="132"/>
      <c r="AK722" s="132"/>
      <c r="AL722" s="132"/>
      <c r="AM722" s="132"/>
    </row>
    <row r="723" spans="1:39" ht="14.25" hidden="1" customHeight="1">
      <c r="A723" s="359">
        <v>2025</v>
      </c>
      <c r="B723" s="133">
        <v>124896</v>
      </c>
      <c r="C723" s="132" t="s">
        <v>5541</v>
      </c>
      <c r="D723" s="132" t="s">
        <v>5542</v>
      </c>
      <c r="E723" s="132" t="s">
        <v>5543</v>
      </c>
      <c r="F723" s="132" t="s">
        <v>5544</v>
      </c>
      <c r="G723" s="132" t="s">
        <v>5545</v>
      </c>
      <c r="H723" s="132" t="s">
        <v>5546</v>
      </c>
      <c r="I723" s="132" t="s">
        <v>5547</v>
      </c>
      <c r="J723" s="132" t="s">
        <v>5548</v>
      </c>
      <c r="K723" s="132" t="s">
        <v>5549</v>
      </c>
      <c r="L723" s="132" t="s">
        <v>5550</v>
      </c>
      <c r="M723" s="132" t="s">
        <v>5551</v>
      </c>
      <c r="N723" s="132" t="s">
        <v>5294</v>
      </c>
      <c r="O723" s="132" t="s">
        <v>5295</v>
      </c>
      <c r="P723" s="132" t="s">
        <v>5296</v>
      </c>
      <c r="Q723" s="132" t="s">
        <v>5552</v>
      </c>
      <c r="R723" s="132"/>
      <c r="S723" s="132"/>
      <c r="T723" s="132"/>
      <c r="V723" s="132"/>
      <c r="W723" s="132"/>
      <c r="X723" s="132"/>
      <c r="Y723" s="132"/>
      <c r="Z723" s="132"/>
      <c r="AA723" s="132"/>
      <c r="AB723" s="132"/>
      <c r="AC723" s="132"/>
      <c r="AD723" s="132"/>
      <c r="AE723" s="132"/>
      <c r="AF723" s="132"/>
      <c r="AG723" s="132"/>
      <c r="AH723" s="132"/>
      <c r="AI723" s="132"/>
      <c r="AJ723" s="132"/>
      <c r="AK723" s="132"/>
      <c r="AL723" s="132"/>
      <c r="AM723" s="132"/>
    </row>
    <row r="724" spans="1:39" ht="14.25" hidden="1" customHeight="1">
      <c r="A724" s="359">
        <v>2025</v>
      </c>
      <c r="B724" s="133">
        <v>126972</v>
      </c>
      <c r="C724" s="132" t="s">
        <v>5553</v>
      </c>
      <c r="D724" s="132" t="s">
        <v>5554</v>
      </c>
      <c r="E724" s="132" t="s">
        <v>5555</v>
      </c>
      <c r="F724" s="132" t="s">
        <v>5556</v>
      </c>
      <c r="G724" s="132" t="s">
        <v>5557</v>
      </c>
      <c r="H724" s="132" t="s">
        <v>5558</v>
      </c>
      <c r="I724" s="132" t="s">
        <v>5559</v>
      </c>
      <c r="J724" s="132" t="s">
        <v>5560</v>
      </c>
      <c r="K724" s="132" t="s">
        <v>5561</v>
      </c>
      <c r="L724" s="132" t="s">
        <v>5562</v>
      </c>
      <c r="M724" s="132" t="s">
        <v>5563</v>
      </c>
      <c r="N724" s="132" t="s">
        <v>5564</v>
      </c>
      <c r="O724" s="132" t="s">
        <v>5565</v>
      </c>
      <c r="P724" s="132" t="s">
        <v>5566</v>
      </c>
      <c r="Q724" s="132"/>
      <c r="R724" s="132"/>
      <c r="S724" s="132"/>
      <c r="T724" s="132"/>
      <c r="V724" s="132"/>
      <c r="W724" s="132"/>
      <c r="X724" s="132"/>
      <c r="Y724" s="132"/>
      <c r="Z724" s="132"/>
      <c r="AA724" s="132"/>
      <c r="AB724" s="132"/>
      <c r="AC724" s="132"/>
      <c r="AD724" s="132"/>
      <c r="AE724" s="132"/>
      <c r="AF724" s="132"/>
      <c r="AG724" s="132"/>
      <c r="AH724" s="132"/>
      <c r="AI724" s="132"/>
      <c r="AJ724" s="132"/>
      <c r="AK724" s="132"/>
      <c r="AL724" s="132"/>
      <c r="AM724" s="132"/>
    </row>
    <row r="725" spans="1:39" ht="14.25" hidden="1" customHeight="1">
      <c r="A725" s="359">
        <v>2025</v>
      </c>
      <c r="B725" s="133">
        <v>124798</v>
      </c>
      <c r="C725" s="132" t="s">
        <v>5567</v>
      </c>
      <c r="D725" s="132" t="s">
        <v>5568</v>
      </c>
      <c r="E725" s="132" t="s">
        <v>5569</v>
      </c>
      <c r="F725" s="132" t="s">
        <v>5570</v>
      </c>
      <c r="G725" s="132" t="s">
        <v>5571</v>
      </c>
      <c r="H725" s="132" t="s">
        <v>5572</v>
      </c>
      <c r="I725" s="132" t="s">
        <v>5573</v>
      </c>
      <c r="J725" s="132" t="s">
        <v>5574</v>
      </c>
      <c r="K725" s="132" t="s">
        <v>5474</v>
      </c>
      <c r="L725" s="132"/>
      <c r="M725" s="132"/>
      <c r="N725" s="132"/>
      <c r="O725" s="132"/>
      <c r="P725" s="132"/>
      <c r="Q725" s="132"/>
      <c r="R725" s="132"/>
      <c r="S725" s="132"/>
      <c r="T725" s="132"/>
      <c r="V725" s="132"/>
      <c r="W725" s="132"/>
      <c r="X725" s="132"/>
      <c r="Y725" s="132"/>
      <c r="Z725" s="132"/>
      <c r="AA725" s="132"/>
      <c r="AB725" s="132"/>
      <c r="AC725" s="132"/>
      <c r="AD725" s="132"/>
      <c r="AE725" s="132"/>
      <c r="AF725" s="132"/>
      <c r="AG725" s="132"/>
      <c r="AH725" s="132"/>
      <c r="AI725" s="132"/>
      <c r="AJ725" s="132"/>
      <c r="AK725" s="132"/>
      <c r="AL725" s="132"/>
      <c r="AM725" s="132"/>
    </row>
    <row r="726" spans="1:39" ht="14.25" hidden="1" customHeight="1">
      <c r="A726" s="359">
        <v>2025</v>
      </c>
      <c r="B726" s="133">
        <v>126973</v>
      </c>
      <c r="C726" s="132" t="s">
        <v>5575</v>
      </c>
      <c r="D726" s="132" t="s">
        <v>5576</v>
      </c>
      <c r="E726" s="132" t="s">
        <v>5577</v>
      </c>
      <c r="F726" s="132" t="s">
        <v>5578</v>
      </c>
      <c r="G726" s="132" t="s">
        <v>5579</v>
      </c>
      <c r="H726" s="132" t="s">
        <v>5580</v>
      </c>
      <c r="I726" s="132" t="s">
        <v>5581</v>
      </c>
      <c r="J726" s="132" t="s">
        <v>5582</v>
      </c>
      <c r="K726" s="132" t="s">
        <v>5583</v>
      </c>
      <c r="L726" s="132" t="s">
        <v>5584</v>
      </c>
      <c r="M726" s="132" t="s">
        <v>5585</v>
      </c>
      <c r="N726" s="132" t="s">
        <v>5586</v>
      </c>
      <c r="O726" s="132" t="s">
        <v>5587</v>
      </c>
      <c r="P726" s="132"/>
      <c r="Q726" s="132"/>
      <c r="R726" s="132"/>
      <c r="S726" s="132"/>
      <c r="T726" s="132"/>
      <c r="V726" s="132"/>
      <c r="W726" s="132"/>
      <c r="X726" s="132"/>
      <c r="Y726" s="132"/>
      <c r="Z726" s="132"/>
      <c r="AA726" s="132"/>
      <c r="AB726" s="132"/>
      <c r="AC726" s="132"/>
      <c r="AD726" s="132"/>
      <c r="AE726" s="132"/>
      <c r="AF726" s="132"/>
      <c r="AG726" s="132"/>
      <c r="AH726" s="132"/>
      <c r="AI726" s="132"/>
      <c r="AJ726" s="132"/>
      <c r="AK726" s="132"/>
      <c r="AL726" s="132"/>
      <c r="AM726" s="132"/>
    </row>
    <row r="727" spans="1:39" ht="14.25" hidden="1" customHeight="1">
      <c r="A727" s="359">
        <v>2025</v>
      </c>
      <c r="B727" s="133">
        <v>125671</v>
      </c>
      <c r="C727" s="132" t="s">
        <v>5588</v>
      </c>
      <c r="D727" s="132" t="s">
        <v>5589</v>
      </c>
      <c r="E727" s="132" t="s">
        <v>5590</v>
      </c>
      <c r="F727" s="132" t="s">
        <v>5591</v>
      </c>
      <c r="G727" s="132" t="s">
        <v>5592</v>
      </c>
      <c r="H727" s="132" t="s">
        <v>5593</v>
      </c>
      <c r="I727" s="132" t="s">
        <v>5594</v>
      </c>
      <c r="J727" s="132"/>
      <c r="K727" s="132"/>
      <c r="L727" s="132"/>
      <c r="M727" s="132"/>
      <c r="N727" s="132"/>
      <c r="O727" s="132"/>
      <c r="P727" s="132"/>
      <c r="Q727" s="132"/>
      <c r="R727" s="132"/>
      <c r="S727" s="132"/>
      <c r="T727" s="132"/>
      <c r="V727" s="132"/>
      <c r="W727" s="132"/>
      <c r="X727" s="132"/>
      <c r="Y727" s="132"/>
      <c r="Z727" s="132"/>
      <c r="AA727" s="132"/>
      <c r="AB727" s="132"/>
      <c r="AC727" s="132"/>
      <c r="AD727" s="132"/>
      <c r="AE727" s="132"/>
      <c r="AF727" s="132"/>
      <c r="AG727" s="132"/>
      <c r="AH727" s="132"/>
      <c r="AI727" s="132"/>
      <c r="AJ727" s="132"/>
      <c r="AK727" s="132"/>
      <c r="AL727" s="132"/>
      <c r="AM727" s="132"/>
    </row>
    <row r="728" spans="1:39" ht="14.25" hidden="1" customHeight="1">
      <c r="A728" s="359">
        <v>2025</v>
      </c>
      <c r="B728" s="133">
        <v>125946</v>
      </c>
      <c r="C728" s="132" t="s">
        <v>5595</v>
      </c>
      <c r="D728" s="132" t="s">
        <v>5596</v>
      </c>
      <c r="E728" s="132" t="s">
        <v>5597</v>
      </c>
      <c r="F728" s="132" t="s">
        <v>5598</v>
      </c>
      <c r="G728" s="132" t="s">
        <v>5599</v>
      </c>
      <c r="H728" s="132" t="s">
        <v>5600</v>
      </c>
      <c r="I728" s="132" t="s">
        <v>5601</v>
      </c>
      <c r="J728" s="132" t="s">
        <v>5602</v>
      </c>
      <c r="K728" s="132" t="s">
        <v>5603</v>
      </c>
      <c r="L728" s="132" t="s">
        <v>5604</v>
      </c>
      <c r="M728" s="132"/>
      <c r="N728" s="132"/>
      <c r="O728" s="132"/>
      <c r="P728" s="132"/>
      <c r="Q728" s="132"/>
      <c r="R728" s="132"/>
      <c r="S728" s="132"/>
      <c r="T728" s="132"/>
      <c r="V728" s="132"/>
      <c r="W728" s="132"/>
      <c r="X728" s="132"/>
      <c r="Y728" s="132"/>
      <c r="Z728" s="132"/>
      <c r="AA728" s="132"/>
      <c r="AB728" s="132"/>
      <c r="AC728" s="132"/>
      <c r="AD728" s="132"/>
      <c r="AE728" s="132"/>
      <c r="AF728" s="132"/>
      <c r="AG728" s="132"/>
      <c r="AH728" s="132"/>
      <c r="AI728" s="132"/>
      <c r="AJ728" s="132"/>
      <c r="AK728" s="132"/>
      <c r="AL728" s="132"/>
      <c r="AM728" s="132"/>
    </row>
    <row r="729" spans="1:39" ht="14.25" hidden="1" customHeight="1">
      <c r="A729" s="359">
        <v>2025</v>
      </c>
      <c r="B729" s="133">
        <v>127385</v>
      </c>
      <c r="C729" s="132" t="s">
        <v>5605</v>
      </c>
      <c r="D729" s="132" t="s">
        <v>5606</v>
      </c>
      <c r="E729" s="132" t="s">
        <v>5607</v>
      </c>
      <c r="F729" s="132" t="s">
        <v>5608</v>
      </c>
      <c r="G729" s="132" t="s">
        <v>5609</v>
      </c>
      <c r="H729" s="132" t="s">
        <v>5610</v>
      </c>
      <c r="I729" s="132" t="s">
        <v>5611</v>
      </c>
      <c r="J729" s="132"/>
      <c r="K729" s="132"/>
      <c r="L729" s="132"/>
      <c r="M729" s="132"/>
      <c r="N729" s="132"/>
      <c r="O729" s="132"/>
      <c r="P729" s="132"/>
      <c r="Q729" s="132"/>
      <c r="R729" s="132"/>
      <c r="S729" s="132"/>
      <c r="T729" s="132"/>
      <c r="V729" s="132"/>
      <c r="W729" s="132"/>
      <c r="X729" s="132"/>
      <c r="Y729" s="132"/>
      <c r="Z729" s="132"/>
      <c r="AA729" s="132"/>
      <c r="AB729" s="132"/>
      <c r="AC729" s="132"/>
      <c r="AD729" s="132"/>
      <c r="AE729" s="132"/>
      <c r="AF729" s="132"/>
      <c r="AG729" s="132"/>
      <c r="AH729" s="132"/>
      <c r="AI729" s="132"/>
      <c r="AJ729" s="132"/>
      <c r="AK729" s="132"/>
      <c r="AL729" s="132"/>
      <c r="AM729" s="132"/>
    </row>
    <row r="730" spans="1:39" ht="14.25" hidden="1" customHeight="1">
      <c r="A730" s="359">
        <v>2025</v>
      </c>
      <c r="B730" s="133">
        <v>125754</v>
      </c>
      <c r="C730" s="132" t="s">
        <v>5612</v>
      </c>
      <c r="D730" s="132" t="s">
        <v>5613</v>
      </c>
      <c r="E730" s="132" t="s">
        <v>5614</v>
      </c>
      <c r="F730" s="132" t="s">
        <v>5615</v>
      </c>
      <c r="G730" s="132" t="s">
        <v>5616</v>
      </c>
      <c r="H730" s="132"/>
      <c r="I730" s="132"/>
      <c r="J730" s="132"/>
      <c r="K730" s="132"/>
      <c r="L730" s="132"/>
      <c r="M730" s="132"/>
      <c r="N730" s="132"/>
      <c r="O730" s="132"/>
      <c r="P730" s="132"/>
      <c r="Q730" s="132"/>
      <c r="R730" s="132"/>
      <c r="S730" s="132"/>
      <c r="T730" s="132"/>
      <c r="V730" s="132"/>
      <c r="W730" s="132"/>
      <c r="X730" s="132"/>
      <c r="Y730" s="132"/>
      <c r="Z730" s="132"/>
      <c r="AA730" s="132"/>
      <c r="AB730" s="132"/>
      <c r="AC730" s="132"/>
      <c r="AD730" s="132"/>
      <c r="AE730" s="132"/>
      <c r="AF730" s="132"/>
      <c r="AG730" s="132"/>
      <c r="AH730" s="132"/>
      <c r="AI730" s="132"/>
      <c r="AJ730" s="132"/>
      <c r="AK730" s="132"/>
      <c r="AL730" s="132"/>
      <c r="AM730" s="132"/>
    </row>
    <row r="731" spans="1:39" ht="14.25" hidden="1" customHeight="1">
      <c r="A731" s="359">
        <v>2025</v>
      </c>
      <c r="B731" s="133">
        <v>130222</v>
      </c>
      <c r="C731" s="132" t="s">
        <v>5617</v>
      </c>
      <c r="D731" s="132" t="s">
        <v>5618</v>
      </c>
      <c r="E731" s="132" t="s">
        <v>5619</v>
      </c>
      <c r="F731" s="132" t="s">
        <v>5620</v>
      </c>
      <c r="G731" s="132" t="s">
        <v>5621</v>
      </c>
      <c r="H731" s="132" t="s">
        <v>5622</v>
      </c>
      <c r="I731" s="132" t="s">
        <v>5623</v>
      </c>
      <c r="J731" s="132" t="s">
        <v>5624</v>
      </c>
      <c r="K731" s="132" t="s">
        <v>5625</v>
      </c>
      <c r="L731" s="132"/>
      <c r="M731" s="132"/>
      <c r="N731" s="132"/>
      <c r="O731" s="132"/>
      <c r="P731" s="132"/>
      <c r="Q731" s="132"/>
      <c r="R731" s="132"/>
      <c r="S731" s="132"/>
      <c r="T731" s="132"/>
      <c r="V731" s="132"/>
      <c r="W731" s="132"/>
      <c r="X731" s="132"/>
      <c r="Y731" s="132"/>
      <c r="Z731" s="132"/>
      <c r="AA731" s="132"/>
      <c r="AB731" s="132"/>
      <c r="AC731" s="132"/>
      <c r="AD731" s="132"/>
      <c r="AE731" s="132"/>
      <c r="AF731" s="132"/>
      <c r="AG731" s="132"/>
      <c r="AH731" s="132"/>
      <c r="AI731" s="132"/>
      <c r="AJ731" s="132"/>
      <c r="AK731" s="132"/>
      <c r="AL731" s="132"/>
      <c r="AM731" s="132"/>
    </row>
    <row r="732" spans="1:39" ht="14.25" hidden="1" customHeight="1">
      <c r="A732" s="359">
        <v>2025</v>
      </c>
      <c r="B732" s="133">
        <v>127665</v>
      </c>
      <c r="C732" s="132" t="s">
        <v>5626</v>
      </c>
      <c r="D732" s="132" t="s">
        <v>5627</v>
      </c>
      <c r="E732" s="132" t="s">
        <v>5628</v>
      </c>
      <c r="F732" s="132" t="s">
        <v>5629</v>
      </c>
      <c r="G732" s="132" t="s">
        <v>5630</v>
      </c>
      <c r="H732" s="132" t="s">
        <v>5631</v>
      </c>
      <c r="I732" s="132" t="s">
        <v>5632</v>
      </c>
      <c r="J732" s="132" t="s">
        <v>5633</v>
      </c>
      <c r="K732" s="132" t="s">
        <v>5499</v>
      </c>
      <c r="L732" s="132"/>
      <c r="M732" s="132"/>
      <c r="N732" s="132"/>
      <c r="O732" s="132"/>
      <c r="P732" s="132"/>
      <c r="Q732" s="132"/>
      <c r="R732" s="132"/>
      <c r="S732" s="132"/>
      <c r="T732" s="132"/>
      <c r="V732" s="132"/>
      <c r="W732" s="132"/>
      <c r="X732" s="132"/>
      <c r="Y732" s="132"/>
      <c r="Z732" s="132"/>
      <c r="AA732" s="132"/>
      <c r="AB732" s="132"/>
      <c r="AC732" s="132"/>
      <c r="AD732" s="132"/>
      <c r="AE732" s="132"/>
      <c r="AF732" s="132"/>
      <c r="AG732" s="132"/>
      <c r="AH732" s="132"/>
      <c r="AI732" s="132"/>
      <c r="AJ732" s="132"/>
      <c r="AK732" s="132"/>
      <c r="AL732" s="132"/>
      <c r="AM732" s="132"/>
    </row>
    <row r="733" spans="1:39" ht="14.25" hidden="1" customHeight="1">
      <c r="A733" s="359">
        <v>2025</v>
      </c>
      <c r="B733" s="133">
        <v>132073</v>
      </c>
      <c r="C733" s="132" t="s">
        <v>5634</v>
      </c>
      <c r="D733" s="132" t="s">
        <v>5635</v>
      </c>
      <c r="E733" s="132" t="s">
        <v>5636</v>
      </c>
      <c r="F733" s="132" t="s">
        <v>5637</v>
      </c>
      <c r="G733" s="132" t="s">
        <v>5638</v>
      </c>
      <c r="H733" s="132" t="s">
        <v>5639</v>
      </c>
      <c r="I733" s="132" t="s">
        <v>5640</v>
      </c>
      <c r="J733" s="132" t="s">
        <v>5641</v>
      </c>
      <c r="K733" s="132" t="s">
        <v>5642</v>
      </c>
      <c r="L733" s="132" t="s">
        <v>5643</v>
      </c>
      <c r="M733" s="132" t="s">
        <v>5644</v>
      </c>
      <c r="N733" s="132" t="s">
        <v>5645</v>
      </c>
      <c r="O733" s="132" t="s">
        <v>5646</v>
      </c>
      <c r="P733" s="132" t="s">
        <v>5647</v>
      </c>
      <c r="Q733" s="132" t="s">
        <v>5648</v>
      </c>
      <c r="R733" s="132" t="s">
        <v>5649</v>
      </c>
      <c r="S733" s="132"/>
      <c r="T733" s="132"/>
      <c r="V733" s="132"/>
      <c r="W733" s="132"/>
      <c r="X733" s="132"/>
      <c r="Y733" s="132"/>
      <c r="Z733" s="132"/>
      <c r="AA733" s="132"/>
      <c r="AB733" s="132"/>
      <c r="AC733" s="132"/>
      <c r="AD733" s="132"/>
      <c r="AE733" s="132"/>
      <c r="AF733" s="132"/>
      <c r="AG733" s="132"/>
      <c r="AH733" s="132"/>
      <c r="AI733" s="132"/>
      <c r="AJ733" s="132"/>
      <c r="AK733" s="132"/>
      <c r="AL733" s="132"/>
      <c r="AM733" s="132"/>
    </row>
    <row r="734" spans="1:39" ht="14.25" hidden="1" customHeight="1">
      <c r="A734" s="359">
        <v>2025</v>
      </c>
      <c r="B734" s="133">
        <v>132071</v>
      </c>
      <c r="C734" s="132" t="s">
        <v>5650</v>
      </c>
      <c r="D734" s="132" t="s">
        <v>5651</v>
      </c>
      <c r="E734" s="132" t="s">
        <v>5652</v>
      </c>
      <c r="F734" s="132" t="s">
        <v>5653</v>
      </c>
      <c r="G734" s="132" t="s">
        <v>5654</v>
      </c>
      <c r="H734" s="132" t="s">
        <v>5655</v>
      </c>
      <c r="I734" s="132" t="s">
        <v>5656</v>
      </c>
      <c r="J734" s="132"/>
      <c r="K734" s="132"/>
      <c r="L734" s="132"/>
      <c r="M734" s="132"/>
      <c r="N734" s="132"/>
      <c r="O734" s="132"/>
      <c r="P734" s="132"/>
      <c r="Q734" s="132"/>
      <c r="R734" s="132"/>
      <c r="S734" s="132"/>
      <c r="T734" s="132"/>
      <c r="V734" s="132"/>
      <c r="W734" s="132"/>
      <c r="X734" s="132"/>
      <c r="Y734" s="132"/>
      <c r="Z734" s="132"/>
      <c r="AA734" s="132"/>
      <c r="AB734" s="132"/>
      <c r="AC734" s="132"/>
      <c r="AD734" s="132"/>
      <c r="AE734" s="132"/>
      <c r="AF734" s="132"/>
      <c r="AG734" s="132"/>
      <c r="AH734" s="132"/>
      <c r="AI734" s="132"/>
      <c r="AJ734" s="132"/>
      <c r="AK734" s="132"/>
      <c r="AL734" s="132"/>
      <c r="AM734" s="132"/>
    </row>
    <row r="735" spans="1:39" ht="14.25" hidden="1" customHeight="1">
      <c r="A735" s="359">
        <v>2025</v>
      </c>
      <c r="B735" s="133">
        <v>127395</v>
      </c>
      <c r="C735" s="132" t="s">
        <v>5657</v>
      </c>
      <c r="D735" s="132" t="s">
        <v>5658</v>
      </c>
      <c r="E735" s="132" t="s">
        <v>5659</v>
      </c>
      <c r="F735" s="132" t="s">
        <v>5660</v>
      </c>
      <c r="G735" s="132" t="s">
        <v>5661</v>
      </c>
      <c r="H735" s="132" t="s">
        <v>5662</v>
      </c>
      <c r="I735" s="132" t="s">
        <v>5663</v>
      </c>
      <c r="J735" s="132" t="s">
        <v>5664</v>
      </c>
      <c r="K735" s="132" t="s">
        <v>5665</v>
      </c>
      <c r="L735" s="132" t="s">
        <v>5666</v>
      </c>
      <c r="M735" s="132"/>
      <c r="N735" s="132"/>
      <c r="O735" s="132"/>
      <c r="P735" s="132"/>
      <c r="Q735" s="132"/>
      <c r="R735" s="132"/>
      <c r="S735" s="132"/>
      <c r="T735" s="132"/>
      <c r="V735" s="132"/>
      <c r="W735" s="132"/>
      <c r="X735" s="132"/>
      <c r="Y735" s="132"/>
      <c r="Z735" s="132"/>
      <c r="AA735" s="132"/>
      <c r="AB735" s="132"/>
      <c r="AC735" s="132"/>
      <c r="AD735" s="132"/>
      <c r="AE735" s="132"/>
      <c r="AF735" s="132"/>
      <c r="AG735" s="132"/>
      <c r="AH735" s="132"/>
      <c r="AI735" s="132"/>
      <c r="AJ735" s="132"/>
      <c r="AK735" s="132"/>
      <c r="AL735" s="132"/>
      <c r="AM735" s="132"/>
    </row>
    <row r="736" spans="1:39" ht="14.25" hidden="1" customHeight="1">
      <c r="A736" s="359">
        <v>2025</v>
      </c>
      <c r="B736" s="133">
        <v>125667</v>
      </c>
      <c r="C736" s="132" t="s">
        <v>5667</v>
      </c>
      <c r="D736" s="132" t="s">
        <v>5668</v>
      </c>
      <c r="E736" s="132" t="s">
        <v>5669</v>
      </c>
      <c r="F736" s="132" t="s">
        <v>5670</v>
      </c>
      <c r="G736" s="132" t="s">
        <v>5671</v>
      </c>
      <c r="H736" s="132" t="s">
        <v>5672</v>
      </c>
      <c r="I736" s="132" t="s">
        <v>5673</v>
      </c>
      <c r="J736" s="132" t="s">
        <v>5427</v>
      </c>
      <c r="K736" s="132"/>
      <c r="L736" s="132"/>
      <c r="M736" s="132"/>
      <c r="N736" s="132"/>
      <c r="O736" s="132"/>
      <c r="P736" s="132"/>
      <c r="Q736" s="132"/>
      <c r="R736" s="132"/>
      <c r="S736" s="132"/>
      <c r="T736" s="132"/>
      <c r="V736" s="132"/>
      <c r="W736" s="132"/>
      <c r="X736" s="132"/>
      <c r="Y736" s="132"/>
      <c r="Z736" s="132"/>
      <c r="AA736" s="132"/>
      <c r="AB736" s="132"/>
      <c r="AC736" s="132"/>
      <c r="AD736" s="132"/>
      <c r="AE736" s="132"/>
      <c r="AF736" s="132"/>
      <c r="AG736" s="132"/>
      <c r="AH736" s="132"/>
      <c r="AI736" s="132"/>
      <c r="AJ736" s="132"/>
      <c r="AK736" s="132"/>
      <c r="AL736" s="132"/>
      <c r="AM736" s="132"/>
    </row>
    <row r="737" spans="1:40" ht="14.25" hidden="1" customHeight="1">
      <c r="A737" s="359">
        <v>2025</v>
      </c>
      <c r="B737" s="133">
        <v>131577</v>
      </c>
      <c r="C737" s="132" t="s">
        <v>5674</v>
      </c>
      <c r="D737" s="132" t="s">
        <v>5675</v>
      </c>
      <c r="E737" s="132" t="s">
        <v>5676</v>
      </c>
      <c r="F737" s="132" t="s">
        <v>5677</v>
      </c>
      <c r="G737" s="132" t="s">
        <v>5678</v>
      </c>
      <c r="H737" s="132" t="s">
        <v>5679</v>
      </c>
      <c r="I737" s="132" t="s">
        <v>5680</v>
      </c>
      <c r="J737" s="132"/>
      <c r="K737" s="132"/>
      <c r="L737" s="132"/>
      <c r="M737" s="132"/>
      <c r="N737" s="132"/>
      <c r="O737" s="132"/>
      <c r="P737" s="132"/>
      <c r="Q737" s="132"/>
      <c r="R737" s="132"/>
      <c r="S737" s="132"/>
      <c r="T737" s="132"/>
      <c r="V737" s="132"/>
      <c r="W737" s="132"/>
      <c r="X737" s="132"/>
      <c r="Y737" s="132"/>
      <c r="Z737" s="132"/>
      <c r="AA737" s="132"/>
      <c r="AB737" s="132"/>
      <c r="AC737" s="132"/>
      <c r="AD737" s="132"/>
      <c r="AE737" s="132"/>
      <c r="AF737" s="132"/>
      <c r="AG737" s="132"/>
      <c r="AH737" s="132"/>
      <c r="AI737" s="132"/>
      <c r="AJ737" s="132"/>
      <c r="AK737" s="132"/>
      <c r="AL737" s="132"/>
      <c r="AM737" s="132"/>
    </row>
    <row r="738" spans="1:40" ht="14.25" hidden="1" customHeight="1">
      <c r="A738" s="359">
        <v>2025</v>
      </c>
      <c r="B738" s="133">
        <v>131726</v>
      </c>
      <c r="C738" s="132" t="s">
        <v>5681</v>
      </c>
      <c r="D738" s="132" t="s">
        <v>5682</v>
      </c>
      <c r="E738" s="132" t="s">
        <v>5683</v>
      </c>
      <c r="F738" s="132" t="s">
        <v>5684</v>
      </c>
      <c r="G738" s="132" t="s">
        <v>5685</v>
      </c>
      <c r="H738" s="132" t="s">
        <v>5686</v>
      </c>
      <c r="I738" s="132" t="s">
        <v>5687</v>
      </c>
      <c r="J738" s="132"/>
      <c r="K738" s="132"/>
      <c r="L738" s="132"/>
      <c r="M738" s="132"/>
      <c r="N738" s="132"/>
      <c r="O738" s="132"/>
      <c r="P738" s="132"/>
      <c r="Q738" s="132"/>
      <c r="R738" s="132"/>
      <c r="S738" s="132"/>
      <c r="T738" s="132"/>
      <c r="V738" s="132"/>
      <c r="W738" s="132"/>
      <c r="X738" s="132"/>
      <c r="Y738" s="132"/>
      <c r="Z738" s="132"/>
      <c r="AA738" s="132"/>
      <c r="AB738" s="132"/>
      <c r="AC738" s="132"/>
      <c r="AD738" s="132"/>
      <c r="AE738" s="132"/>
      <c r="AF738" s="132"/>
      <c r="AG738" s="132"/>
      <c r="AH738" s="132"/>
      <c r="AI738" s="132"/>
      <c r="AJ738" s="132"/>
      <c r="AK738" s="132"/>
      <c r="AL738" s="132"/>
      <c r="AM738" s="132"/>
    </row>
    <row r="739" spans="1:40" ht="14.25" hidden="1" customHeight="1">
      <c r="A739" s="359">
        <v>2025</v>
      </c>
      <c r="B739" s="133">
        <v>125947</v>
      </c>
      <c r="C739" s="132" t="s">
        <v>5688</v>
      </c>
      <c r="D739" s="132" t="s">
        <v>5689</v>
      </c>
      <c r="E739" s="132" t="s">
        <v>5690</v>
      </c>
      <c r="F739" s="132" t="s">
        <v>5691</v>
      </c>
      <c r="G739" s="132" t="s">
        <v>5692</v>
      </c>
      <c r="H739" s="132" t="s">
        <v>5693</v>
      </c>
      <c r="I739" s="132" t="s">
        <v>5694</v>
      </c>
      <c r="J739" s="132" t="s">
        <v>5695</v>
      </c>
      <c r="K739" s="132" t="s">
        <v>5696</v>
      </c>
      <c r="L739" s="132" t="s">
        <v>5697</v>
      </c>
      <c r="M739" s="132" t="s">
        <v>5698</v>
      </c>
      <c r="N739" s="132" t="s">
        <v>5699</v>
      </c>
      <c r="O739" s="132"/>
      <c r="P739" s="132"/>
      <c r="Q739" s="132"/>
      <c r="R739" s="132"/>
      <c r="S739" s="132"/>
      <c r="T739" s="132"/>
      <c r="V739" s="132"/>
      <c r="W739" s="132"/>
      <c r="X739" s="132"/>
      <c r="Y739" s="132"/>
      <c r="Z739" s="132"/>
      <c r="AA739" s="132"/>
      <c r="AB739" s="132"/>
      <c r="AC739" s="132"/>
      <c r="AD739" s="132"/>
      <c r="AE739" s="132"/>
      <c r="AF739" s="132"/>
      <c r="AG739" s="132"/>
      <c r="AH739" s="132"/>
      <c r="AI739" s="132"/>
      <c r="AJ739" s="132"/>
      <c r="AK739" s="132"/>
      <c r="AL739" s="132"/>
      <c r="AM739" s="132"/>
    </row>
    <row r="740" spans="1:40" ht="14.25" hidden="1" customHeight="1">
      <c r="A740" s="359">
        <v>2025</v>
      </c>
      <c r="B740" s="133">
        <v>127434</v>
      </c>
      <c r="C740" s="132" t="s">
        <v>5700</v>
      </c>
      <c r="D740" s="132" t="s">
        <v>5701</v>
      </c>
      <c r="E740" s="132" t="s">
        <v>5702</v>
      </c>
      <c r="F740" s="132" t="s">
        <v>5703</v>
      </c>
      <c r="G740" s="132" t="s">
        <v>5704</v>
      </c>
      <c r="H740" s="132" t="s">
        <v>5705</v>
      </c>
      <c r="I740" s="132" t="s">
        <v>5706</v>
      </c>
      <c r="J740" s="132" t="s">
        <v>5707</v>
      </c>
      <c r="K740" s="132" t="s">
        <v>5708</v>
      </c>
      <c r="L740" s="132"/>
      <c r="M740" s="132"/>
      <c r="N740" s="132"/>
      <c r="O740" s="132"/>
      <c r="P740" s="132"/>
      <c r="Q740" s="132"/>
      <c r="R740" s="132"/>
      <c r="S740" s="132"/>
      <c r="T740" s="132"/>
      <c r="V740" s="132"/>
      <c r="W740" s="132"/>
      <c r="X740" s="132"/>
      <c r="Y740" s="132"/>
      <c r="Z740" s="132"/>
      <c r="AA740" s="132"/>
      <c r="AB740" s="132"/>
      <c r="AC740" s="132"/>
      <c r="AD740" s="132"/>
      <c r="AE740" s="132"/>
      <c r="AF740" s="132"/>
      <c r="AG740" s="132"/>
      <c r="AH740" s="132"/>
      <c r="AI740" s="132"/>
      <c r="AJ740" s="132"/>
      <c r="AK740" s="132"/>
      <c r="AL740" s="132"/>
      <c r="AM740" s="132"/>
    </row>
    <row r="741" spans="1:40" ht="14.25" hidden="1" customHeight="1">
      <c r="A741" s="359">
        <v>2025</v>
      </c>
      <c r="B741" s="133">
        <v>127463</v>
      </c>
      <c r="C741" s="132" t="s">
        <v>5709</v>
      </c>
      <c r="D741" s="132" t="s">
        <v>5710</v>
      </c>
      <c r="E741" s="132" t="s">
        <v>5711</v>
      </c>
      <c r="F741" s="132" t="s">
        <v>5712</v>
      </c>
      <c r="G741" s="132" t="s">
        <v>5713</v>
      </c>
      <c r="H741" s="132" t="s">
        <v>5714</v>
      </c>
      <c r="I741" s="132" t="s">
        <v>5715</v>
      </c>
      <c r="J741" s="132" t="s">
        <v>5716</v>
      </c>
      <c r="K741" s="132" t="s">
        <v>5717</v>
      </c>
      <c r="L741" s="132" t="s">
        <v>5718</v>
      </c>
      <c r="M741" s="132" t="s">
        <v>5719</v>
      </c>
      <c r="N741" s="132"/>
      <c r="O741" s="132"/>
      <c r="P741" s="132"/>
      <c r="Q741" s="132"/>
      <c r="R741" s="132"/>
      <c r="S741" s="132"/>
      <c r="T741" s="132"/>
      <c r="V741" s="132"/>
      <c r="W741" s="132"/>
      <c r="X741" s="132"/>
      <c r="Y741" s="132"/>
      <c r="Z741" s="132"/>
      <c r="AA741" s="132"/>
      <c r="AB741" s="132"/>
      <c r="AC741" s="132"/>
      <c r="AD741" s="132"/>
      <c r="AE741" s="132"/>
      <c r="AF741" s="132"/>
      <c r="AG741" s="132"/>
      <c r="AH741" s="132"/>
      <c r="AI741" s="132"/>
      <c r="AJ741" s="132"/>
      <c r="AK741" s="132"/>
      <c r="AL741" s="132"/>
      <c r="AM741" s="132"/>
    </row>
    <row r="742" spans="1:40" ht="14.25" hidden="1" customHeight="1">
      <c r="A742" s="359">
        <v>2025</v>
      </c>
      <c r="B742" s="133">
        <v>127416</v>
      </c>
      <c r="C742" s="132" t="s">
        <v>5700</v>
      </c>
      <c r="D742" s="132" t="s">
        <v>5701</v>
      </c>
      <c r="E742" s="132" t="s">
        <v>5702</v>
      </c>
      <c r="F742" s="132" t="s">
        <v>5703</v>
      </c>
      <c r="G742" s="132" t="s">
        <v>5704</v>
      </c>
      <c r="H742" s="132" t="s">
        <v>5705</v>
      </c>
      <c r="I742" s="132" t="s">
        <v>5706</v>
      </c>
      <c r="J742" s="132" t="s">
        <v>5707</v>
      </c>
      <c r="K742" s="132" t="s">
        <v>5708</v>
      </c>
      <c r="L742" s="132"/>
      <c r="M742" s="132"/>
      <c r="N742" s="132"/>
      <c r="O742" s="132"/>
      <c r="P742" s="132"/>
      <c r="Q742" s="132"/>
      <c r="R742" s="132"/>
      <c r="S742" s="132"/>
      <c r="T742" s="132"/>
      <c r="V742" s="132"/>
      <c r="W742" s="132"/>
      <c r="X742" s="132"/>
      <c r="Y742" s="132"/>
      <c r="Z742" s="132"/>
      <c r="AA742" s="132"/>
      <c r="AB742" s="132"/>
      <c r="AC742" s="132"/>
      <c r="AD742" s="132"/>
      <c r="AE742" s="132"/>
      <c r="AF742" s="132"/>
      <c r="AG742" s="132"/>
      <c r="AH742" s="132"/>
      <c r="AI742" s="132"/>
      <c r="AJ742" s="132"/>
      <c r="AK742" s="132"/>
      <c r="AL742" s="132"/>
      <c r="AM742" s="132"/>
    </row>
    <row r="743" spans="1:40" ht="14.25" hidden="1" customHeight="1">
      <c r="A743" s="359">
        <v>2025</v>
      </c>
      <c r="B743" s="133">
        <v>127366</v>
      </c>
      <c r="C743" s="132" t="s">
        <v>5720</v>
      </c>
      <c r="D743" s="132" t="s">
        <v>5721</v>
      </c>
      <c r="E743" s="132" t="s">
        <v>5722</v>
      </c>
      <c r="F743" s="132" t="s">
        <v>5723</v>
      </c>
      <c r="G743" s="132" t="s">
        <v>5724</v>
      </c>
      <c r="H743" s="132" t="s">
        <v>5725</v>
      </c>
      <c r="I743" s="132" t="s">
        <v>5726</v>
      </c>
      <c r="J743" s="132" t="s">
        <v>5727</v>
      </c>
      <c r="K743" s="132" t="s">
        <v>5728</v>
      </c>
      <c r="L743" s="132" t="s">
        <v>5729</v>
      </c>
      <c r="M743" s="132" t="s">
        <v>5730</v>
      </c>
      <c r="N743" s="132" t="s">
        <v>5731</v>
      </c>
      <c r="O743" s="132" t="s">
        <v>5732</v>
      </c>
      <c r="P743" s="132"/>
      <c r="Q743" s="132"/>
      <c r="R743" s="132"/>
      <c r="S743" s="132"/>
      <c r="T743" s="132"/>
      <c r="V743" s="132"/>
      <c r="W743" s="132"/>
      <c r="X743" s="132"/>
      <c r="Y743" s="132"/>
      <c r="Z743" s="132"/>
      <c r="AA743" s="132"/>
      <c r="AB743" s="132"/>
      <c r="AC743" s="132"/>
      <c r="AD743" s="132"/>
      <c r="AE743" s="132"/>
      <c r="AF743" s="132"/>
      <c r="AG743" s="132"/>
      <c r="AH743" s="132"/>
      <c r="AI743" s="132"/>
      <c r="AJ743" s="132"/>
      <c r="AK743" s="132"/>
      <c r="AL743" s="132"/>
      <c r="AM743" s="132"/>
    </row>
    <row r="744" spans="1:40" s="361" customFormat="1" ht="14.25" hidden="1" customHeight="1">
      <c r="A744" s="359">
        <v>2025</v>
      </c>
      <c r="B744" s="133">
        <v>126956</v>
      </c>
      <c r="C744" s="132" t="s">
        <v>5733</v>
      </c>
      <c r="D744" s="132" t="s">
        <v>5734</v>
      </c>
      <c r="E744" s="132" t="s">
        <v>5735</v>
      </c>
      <c r="F744" s="132" t="s">
        <v>5736</v>
      </c>
      <c r="G744" s="132" t="s">
        <v>5737</v>
      </c>
      <c r="H744" s="132" t="s">
        <v>5738</v>
      </c>
      <c r="I744" s="132" t="s">
        <v>5739</v>
      </c>
      <c r="J744" s="132"/>
      <c r="K744" s="132"/>
      <c r="L744" s="132"/>
      <c r="M744" s="132"/>
      <c r="N744" s="132"/>
      <c r="O744" s="132"/>
      <c r="P744" s="132"/>
      <c r="Q744" s="132"/>
      <c r="R744" s="132"/>
      <c r="S744" s="132"/>
      <c r="T744" s="132"/>
      <c r="U744" s="358"/>
      <c r="V744" s="132"/>
      <c r="W744" s="132"/>
      <c r="X744" s="132"/>
      <c r="Y744" s="132"/>
      <c r="Z744" s="132"/>
      <c r="AA744" s="132"/>
      <c r="AB744" s="132"/>
      <c r="AC744" s="132"/>
      <c r="AD744" s="132"/>
      <c r="AE744" s="132"/>
      <c r="AF744" s="132"/>
      <c r="AG744" s="132"/>
      <c r="AH744" s="132"/>
      <c r="AI744" s="132"/>
      <c r="AJ744" s="132"/>
      <c r="AK744" s="132"/>
      <c r="AL744" s="132"/>
      <c r="AM744" s="132"/>
      <c r="AN744" s="358"/>
    </row>
    <row r="745" spans="1:40" s="361" customFormat="1" ht="14.25" hidden="1" customHeight="1">
      <c r="A745" s="359">
        <v>2025</v>
      </c>
      <c r="B745" s="133">
        <v>131082</v>
      </c>
      <c r="C745" s="132" t="s">
        <v>5575</v>
      </c>
      <c r="D745" s="132" t="s">
        <v>5576</v>
      </c>
      <c r="E745" s="132" t="s">
        <v>5577</v>
      </c>
      <c r="F745" s="132" t="s">
        <v>5578</v>
      </c>
      <c r="G745" s="132" t="s">
        <v>5579</v>
      </c>
      <c r="H745" s="132" t="s">
        <v>5580</v>
      </c>
      <c r="I745" s="132" t="s">
        <v>5581</v>
      </c>
      <c r="J745" s="132" t="s">
        <v>5582</v>
      </c>
      <c r="K745" s="132" t="s">
        <v>5583</v>
      </c>
      <c r="L745" s="132" t="s">
        <v>5584</v>
      </c>
      <c r="M745" s="132" t="s">
        <v>5585</v>
      </c>
      <c r="N745" s="132" t="s">
        <v>5586</v>
      </c>
      <c r="O745" s="132"/>
      <c r="P745" s="132"/>
      <c r="Q745" s="132"/>
      <c r="R745" s="132"/>
      <c r="S745" s="132"/>
      <c r="T745" s="132"/>
      <c r="U745" s="358"/>
      <c r="V745" s="132"/>
      <c r="W745" s="132"/>
      <c r="X745" s="132"/>
      <c r="Y745" s="132"/>
      <c r="Z745" s="132"/>
      <c r="AA745" s="132"/>
      <c r="AB745" s="132"/>
      <c r="AC745" s="132"/>
      <c r="AD745" s="132"/>
      <c r="AE745" s="132"/>
      <c r="AF745" s="132"/>
      <c r="AG745" s="132"/>
      <c r="AH745" s="132"/>
      <c r="AI745" s="132"/>
      <c r="AJ745" s="132"/>
      <c r="AK745" s="132"/>
      <c r="AL745" s="132"/>
      <c r="AM745" s="132"/>
      <c r="AN745" s="358"/>
    </row>
    <row r="746" spans="1:40" s="268" customFormat="1" ht="14.25" hidden="1" customHeight="1">
      <c r="A746" s="359">
        <v>2025</v>
      </c>
      <c r="B746" s="133">
        <v>127684</v>
      </c>
      <c r="C746" s="132" t="s">
        <v>5740</v>
      </c>
      <c r="D746" s="132" t="s">
        <v>5741</v>
      </c>
      <c r="E746" s="132" t="s">
        <v>5742</v>
      </c>
      <c r="F746" s="132" t="s">
        <v>5743</v>
      </c>
      <c r="G746" s="132" t="s">
        <v>5744</v>
      </c>
      <c r="H746" s="132" t="s">
        <v>5745</v>
      </c>
      <c r="I746" s="132" t="s">
        <v>5746</v>
      </c>
      <c r="J746" s="132"/>
      <c r="K746" s="132"/>
      <c r="L746" s="132"/>
      <c r="M746" s="132"/>
      <c r="N746" s="132"/>
      <c r="O746" s="132"/>
      <c r="P746" s="132"/>
      <c r="Q746" s="132"/>
      <c r="R746" s="132"/>
      <c r="S746" s="132"/>
      <c r="T746" s="132"/>
      <c r="U746" s="358"/>
      <c r="V746" s="132"/>
      <c r="W746" s="132"/>
      <c r="X746" s="132"/>
      <c r="Y746" s="132"/>
      <c r="Z746" s="132"/>
      <c r="AA746" s="132"/>
      <c r="AB746" s="132"/>
      <c r="AC746" s="132"/>
      <c r="AD746" s="132"/>
      <c r="AE746" s="132"/>
      <c r="AF746" s="132"/>
      <c r="AG746" s="132"/>
      <c r="AH746" s="132"/>
      <c r="AI746" s="132"/>
      <c r="AJ746" s="132"/>
      <c r="AK746" s="132"/>
      <c r="AL746" s="132"/>
      <c r="AM746" s="132"/>
      <c r="AN746" s="358"/>
    </row>
    <row r="747" spans="1:40" s="268" customFormat="1" ht="14.25" hidden="1" customHeight="1">
      <c r="A747" s="359">
        <v>2025</v>
      </c>
      <c r="B747" s="133">
        <v>127625</v>
      </c>
      <c r="C747" s="132" t="s">
        <v>5466</v>
      </c>
      <c r="D747" s="132" t="s">
        <v>5747</v>
      </c>
      <c r="E747" s="132" t="s">
        <v>5748</v>
      </c>
      <c r="F747" s="132" t="s">
        <v>5749</v>
      </c>
      <c r="G747" s="132" t="s">
        <v>5750</v>
      </c>
      <c r="H747" s="132" t="s">
        <v>5751</v>
      </c>
      <c r="I747" s="132" t="s">
        <v>5752</v>
      </c>
      <c r="J747" s="132" t="s">
        <v>1932</v>
      </c>
      <c r="K747" s="132" t="s">
        <v>3537</v>
      </c>
      <c r="L747" s="132"/>
      <c r="M747" s="132"/>
      <c r="N747" s="132"/>
      <c r="O747" s="132"/>
      <c r="P747" s="132"/>
      <c r="Q747" s="132"/>
      <c r="R747" s="132"/>
      <c r="S747" s="132"/>
      <c r="T747" s="132"/>
      <c r="U747" s="358"/>
      <c r="V747" s="132"/>
      <c r="W747" s="132"/>
      <c r="X747" s="132"/>
      <c r="Y747" s="132"/>
      <c r="Z747" s="132"/>
      <c r="AA747" s="132"/>
      <c r="AB747" s="132"/>
      <c r="AC747" s="132"/>
      <c r="AD747" s="132"/>
      <c r="AE747" s="132"/>
      <c r="AF747" s="132"/>
      <c r="AG747" s="132"/>
      <c r="AH747" s="132"/>
      <c r="AI747" s="132"/>
      <c r="AJ747" s="132"/>
      <c r="AK747" s="132"/>
      <c r="AL747" s="132"/>
      <c r="AM747" s="132"/>
      <c r="AN747" s="358"/>
    </row>
    <row r="748" spans="1:40" s="268" customFormat="1" ht="14.25" hidden="1" customHeight="1">
      <c r="A748" s="359">
        <v>2025</v>
      </c>
      <c r="B748" s="133">
        <v>127265</v>
      </c>
      <c r="C748" s="132" t="s">
        <v>5753</v>
      </c>
      <c r="D748" s="132" t="s">
        <v>5747</v>
      </c>
      <c r="E748" s="132" t="s">
        <v>5754</v>
      </c>
      <c r="F748" s="132" t="s">
        <v>5755</v>
      </c>
      <c r="G748" s="132" t="s">
        <v>5756</v>
      </c>
      <c r="H748" s="132" t="s">
        <v>5757</v>
      </c>
      <c r="I748" s="132" t="s">
        <v>5758</v>
      </c>
      <c r="J748" s="132" t="s">
        <v>5759</v>
      </c>
      <c r="K748" s="132" t="s">
        <v>5760</v>
      </c>
      <c r="L748" s="132"/>
      <c r="M748" s="132"/>
      <c r="N748" s="132"/>
      <c r="O748" s="132"/>
      <c r="P748" s="132"/>
      <c r="Q748" s="132"/>
      <c r="R748" s="132"/>
      <c r="S748" s="132"/>
      <c r="T748" s="132"/>
      <c r="U748" s="358"/>
      <c r="V748" s="132"/>
      <c r="W748" s="132"/>
      <c r="X748" s="132"/>
      <c r="Y748" s="132"/>
      <c r="Z748" s="132"/>
      <c r="AA748" s="132"/>
      <c r="AB748" s="132"/>
      <c r="AC748" s="132"/>
      <c r="AD748" s="132"/>
      <c r="AE748" s="132"/>
      <c r="AF748" s="132"/>
      <c r="AG748" s="132"/>
      <c r="AH748" s="132"/>
      <c r="AI748" s="132"/>
      <c r="AJ748" s="132"/>
      <c r="AK748" s="132"/>
      <c r="AL748" s="132"/>
      <c r="AM748" s="132"/>
      <c r="AN748" s="358"/>
    </row>
    <row r="749" spans="1:40" s="268" customFormat="1" ht="14.25" hidden="1" customHeight="1">
      <c r="A749" s="359">
        <v>2025</v>
      </c>
      <c r="B749" s="133">
        <v>127607</v>
      </c>
      <c r="C749" s="132" t="s">
        <v>5761</v>
      </c>
      <c r="D749" s="132" t="s">
        <v>5762</v>
      </c>
      <c r="E749" s="132" t="s">
        <v>5763</v>
      </c>
      <c r="F749" s="132" t="s">
        <v>5764</v>
      </c>
      <c r="G749" s="132" t="s">
        <v>5765</v>
      </c>
      <c r="H749" s="132" t="s">
        <v>5449</v>
      </c>
      <c r="I749" s="132"/>
      <c r="J749" s="132"/>
      <c r="K749" s="132"/>
      <c r="L749" s="132"/>
      <c r="M749" s="132"/>
      <c r="N749" s="132"/>
      <c r="O749" s="132"/>
      <c r="P749" s="132"/>
      <c r="Q749" s="132"/>
      <c r="R749" s="132"/>
      <c r="S749" s="132"/>
      <c r="T749" s="132"/>
      <c r="U749" s="358"/>
      <c r="V749" s="132"/>
      <c r="W749" s="132"/>
      <c r="X749" s="132"/>
      <c r="Y749" s="132"/>
      <c r="Z749" s="132"/>
      <c r="AA749" s="132"/>
      <c r="AB749" s="132"/>
      <c r="AC749" s="132"/>
      <c r="AD749" s="132"/>
      <c r="AE749" s="132"/>
      <c r="AF749" s="132"/>
      <c r="AG749" s="132"/>
      <c r="AH749" s="132"/>
      <c r="AI749" s="132"/>
      <c r="AJ749" s="132"/>
      <c r="AK749" s="132"/>
      <c r="AL749" s="132"/>
      <c r="AM749" s="132"/>
      <c r="AN749" s="358"/>
    </row>
    <row r="750" spans="1:40" s="268" customFormat="1" ht="14.25" hidden="1" customHeight="1">
      <c r="A750" s="359">
        <v>2025</v>
      </c>
      <c r="B750" s="133">
        <v>127499</v>
      </c>
      <c r="C750" s="132" t="s">
        <v>5766</v>
      </c>
      <c r="D750" s="132" t="s">
        <v>5767</v>
      </c>
      <c r="E750" s="132" t="s">
        <v>5768</v>
      </c>
      <c r="F750" s="132" t="s">
        <v>5769</v>
      </c>
      <c r="G750" s="132" t="s">
        <v>5770</v>
      </c>
      <c r="H750" s="132" t="s">
        <v>5771</v>
      </c>
      <c r="I750" s="132" t="s">
        <v>5772</v>
      </c>
      <c r="J750" s="132" t="s">
        <v>5773</v>
      </c>
      <c r="K750" s="132" t="s">
        <v>5774</v>
      </c>
      <c r="L750" s="132" t="s">
        <v>5775</v>
      </c>
      <c r="M750" s="132" t="s">
        <v>5776</v>
      </c>
      <c r="N750" s="132" t="s">
        <v>5777</v>
      </c>
      <c r="O750" s="132" t="s">
        <v>5778</v>
      </c>
      <c r="P750" s="132" t="s">
        <v>5779</v>
      </c>
      <c r="Q750" s="132" t="s">
        <v>1663</v>
      </c>
      <c r="R750" s="132"/>
      <c r="S750" s="132"/>
      <c r="T750" s="132"/>
      <c r="U750" s="358"/>
      <c r="V750" s="132"/>
      <c r="W750" s="132"/>
      <c r="X750" s="132"/>
      <c r="Y750" s="132"/>
      <c r="Z750" s="132"/>
      <c r="AA750" s="132"/>
      <c r="AB750" s="132"/>
      <c r="AC750" s="132"/>
      <c r="AD750" s="132"/>
      <c r="AE750" s="132"/>
      <c r="AF750" s="132"/>
      <c r="AG750" s="132"/>
      <c r="AH750" s="132"/>
      <c r="AI750" s="132"/>
      <c r="AJ750" s="132"/>
      <c r="AK750" s="132"/>
      <c r="AL750" s="132"/>
      <c r="AM750" s="132"/>
      <c r="AN750" s="358"/>
    </row>
    <row r="751" spans="1:40" s="268" customFormat="1" ht="14.25" hidden="1" customHeight="1">
      <c r="A751" s="359">
        <v>2025</v>
      </c>
      <c r="B751" s="133">
        <v>130424</v>
      </c>
      <c r="C751" s="132" t="s">
        <v>5780</v>
      </c>
      <c r="D751" s="132" t="s">
        <v>5781</v>
      </c>
      <c r="E751" s="132" t="s">
        <v>5782</v>
      </c>
      <c r="F751" s="132" t="s">
        <v>5783</v>
      </c>
      <c r="G751" s="132" t="s">
        <v>5784</v>
      </c>
      <c r="H751" s="132" t="s">
        <v>5785</v>
      </c>
      <c r="I751" s="132" t="s">
        <v>5786</v>
      </c>
      <c r="J751" s="132" t="s">
        <v>5787</v>
      </c>
      <c r="K751" s="132" t="s">
        <v>5788</v>
      </c>
      <c r="L751" s="132" t="s">
        <v>5789</v>
      </c>
      <c r="M751" s="132"/>
      <c r="N751" s="132"/>
      <c r="O751" s="132"/>
      <c r="P751" s="132"/>
      <c r="Q751" s="132"/>
      <c r="R751" s="132"/>
      <c r="S751" s="132"/>
      <c r="T751" s="132"/>
      <c r="U751" s="358"/>
      <c r="V751" s="132"/>
      <c r="W751" s="132"/>
      <c r="X751" s="132"/>
      <c r="Y751" s="132"/>
      <c r="Z751" s="132"/>
      <c r="AA751" s="132"/>
      <c r="AB751" s="132"/>
      <c r="AC751" s="132"/>
      <c r="AD751" s="132"/>
      <c r="AE751" s="132"/>
      <c r="AF751" s="132"/>
      <c r="AG751" s="132"/>
      <c r="AH751" s="132"/>
      <c r="AI751" s="132"/>
      <c r="AJ751" s="132"/>
      <c r="AK751" s="132"/>
      <c r="AL751" s="132"/>
      <c r="AM751" s="132"/>
      <c r="AN751" s="358"/>
    </row>
    <row r="752" spans="1:40" s="268" customFormat="1" ht="14.25" hidden="1" customHeight="1">
      <c r="A752" s="359">
        <v>2025</v>
      </c>
      <c r="B752" s="133">
        <v>125136</v>
      </c>
      <c r="C752" s="132" t="s">
        <v>5790</v>
      </c>
      <c r="D752" s="132" t="s">
        <v>5791</v>
      </c>
      <c r="E752" s="132" t="s">
        <v>5792</v>
      </c>
      <c r="F752" s="132" t="s">
        <v>5793</v>
      </c>
      <c r="G752" s="132" t="s">
        <v>5794</v>
      </c>
      <c r="H752" s="132" t="s">
        <v>5795</v>
      </c>
      <c r="I752" s="132" t="s">
        <v>5796</v>
      </c>
      <c r="J752" s="132"/>
      <c r="K752" s="132"/>
      <c r="L752" s="132"/>
      <c r="M752" s="132"/>
      <c r="N752" s="132"/>
      <c r="O752" s="132"/>
      <c r="P752" s="132"/>
      <c r="Q752" s="132"/>
      <c r="R752" s="132"/>
      <c r="S752" s="132"/>
      <c r="T752" s="132"/>
      <c r="U752" s="358"/>
      <c r="V752" s="132"/>
      <c r="W752" s="132"/>
      <c r="X752" s="132"/>
      <c r="Y752" s="132"/>
      <c r="Z752" s="132"/>
      <c r="AA752" s="132"/>
      <c r="AB752" s="132"/>
      <c r="AC752" s="132"/>
      <c r="AD752" s="132"/>
      <c r="AE752" s="132"/>
      <c r="AF752" s="132"/>
      <c r="AG752" s="132"/>
      <c r="AH752" s="132"/>
      <c r="AI752" s="132"/>
      <c r="AJ752" s="132"/>
      <c r="AK752" s="132"/>
      <c r="AL752" s="132"/>
      <c r="AM752" s="132"/>
      <c r="AN752" s="358"/>
    </row>
    <row r="753" spans="1:40" s="268" customFormat="1" ht="14.25" hidden="1" customHeight="1">
      <c r="A753" s="359">
        <v>2025</v>
      </c>
      <c r="B753" s="133">
        <v>125121</v>
      </c>
      <c r="C753" s="132" t="s">
        <v>5797</v>
      </c>
      <c r="D753" s="132" t="s">
        <v>5798</v>
      </c>
      <c r="E753" s="132" t="s">
        <v>5799</v>
      </c>
      <c r="F753" s="132" t="s">
        <v>5800</v>
      </c>
      <c r="G753" s="132" t="s">
        <v>5801</v>
      </c>
      <c r="H753" s="132" t="s">
        <v>5802</v>
      </c>
      <c r="I753" s="132" t="s">
        <v>5803</v>
      </c>
      <c r="J753" s="132" t="s">
        <v>5804</v>
      </c>
      <c r="K753" s="132"/>
      <c r="L753" s="132"/>
      <c r="M753" s="132"/>
      <c r="N753" s="132"/>
      <c r="O753" s="132"/>
      <c r="P753" s="132"/>
      <c r="Q753" s="132"/>
      <c r="R753" s="132"/>
      <c r="S753" s="132"/>
      <c r="T753" s="132"/>
      <c r="U753" s="358"/>
      <c r="V753" s="132"/>
      <c r="W753" s="132"/>
      <c r="X753" s="132"/>
      <c r="Y753" s="132"/>
      <c r="Z753" s="132"/>
      <c r="AA753" s="132"/>
      <c r="AB753" s="132"/>
      <c r="AC753" s="132"/>
      <c r="AD753" s="132"/>
      <c r="AE753" s="132"/>
      <c r="AF753" s="132"/>
      <c r="AG753" s="132"/>
      <c r="AH753" s="132"/>
      <c r="AI753" s="132"/>
      <c r="AJ753" s="132"/>
      <c r="AK753" s="132"/>
      <c r="AL753" s="132"/>
      <c r="AM753" s="132"/>
      <c r="AN753" s="358"/>
    </row>
    <row r="754" spans="1:40" s="268" customFormat="1" ht="14.25" hidden="1" customHeight="1">
      <c r="A754" s="359">
        <v>2025</v>
      </c>
      <c r="B754" s="133">
        <v>130216</v>
      </c>
      <c r="C754" s="132" t="s">
        <v>5805</v>
      </c>
      <c r="D754" s="132" t="s">
        <v>5806</v>
      </c>
      <c r="E754" s="132" t="s">
        <v>5807</v>
      </c>
      <c r="F754" s="132" t="s">
        <v>5808</v>
      </c>
      <c r="G754" s="132" t="s">
        <v>5809</v>
      </c>
      <c r="H754" s="132" t="s">
        <v>5810</v>
      </c>
      <c r="I754" s="132" t="s">
        <v>5811</v>
      </c>
      <c r="J754" s="132" t="s">
        <v>5812</v>
      </c>
      <c r="K754" s="132"/>
      <c r="L754" s="132"/>
      <c r="M754" s="132"/>
      <c r="N754" s="132"/>
      <c r="O754" s="132"/>
      <c r="P754" s="132"/>
      <c r="Q754" s="132"/>
      <c r="R754" s="132"/>
      <c r="S754" s="132"/>
      <c r="T754" s="132"/>
      <c r="U754" s="358"/>
      <c r="V754" s="132"/>
      <c r="W754" s="132"/>
      <c r="X754" s="132"/>
      <c r="Y754" s="132"/>
      <c r="Z754" s="132"/>
      <c r="AA754" s="132"/>
      <c r="AB754" s="132"/>
      <c r="AC754" s="132"/>
      <c r="AD754" s="132"/>
      <c r="AE754" s="132"/>
      <c r="AF754" s="132"/>
      <c r="AG754" s="132"/>
      <c r="AH754" s="132"/>
      <c r="AI754" s="132"/>
      <c r="AJ754" s="132"/>
      <c r="AK754" s="132"/>
      <c r="AL754" s="132"/>
      <c r="AM754" s="132"/>
      <c r="AN754" s="358"/>
    </row>
    <row r="755" spans="1:40" s="268" customFormat="1" ht="14.25" hidden="1" customHeight="1">
      <c r="A755" s="359">
        <v>2025</v>
      </c>
      <c r="B755" s="133">
        <v>125675</v>
      </c>
      <c r="C755" s="132" t="s">
        <v>5813</v>
      </c>
      <c r="D755" s="132" t="s">
        <v>3747</v>
      </c>
      <c r="E755" s="132" t="s">
        <v>5814</v>
      </c>
      <c r="F755" s="132" t="s">
        <v>5815</v>
      </c>
      <c r="G755" s="132" t="s">
        <v>5816</v>
      </c>
      <c r="H755" s="132" t="s">
        <v>5817</v>
      </c>
      <c r="I755" s="132" t="s">
        <v>5818</v>
      </c>
      <c r="J755" s="132"/>
      <c r="K755" s="132"/>
      <c r="L755" s="132"/>
      <c r="M755" s="132"/>
      <c r="N755" s="132"/>
      <c r="O755" s="132"/>
      <c r="P755" s="132"/>
      <c r="Q755" s="132"/>
      <c r="R755" s="132"/>
      <c r="S755" s="132"/>
      <c r="T755" s="132"/>
      <c r="U755" s="358"/>
      <c r="V755" s="132"/>
      <c r="W755" s="132"/>
      <c r="X755" s="132"/>
      <c r="Y755" s="132"/>
      <c r="Z755" s="132"/>
      <c r="AA755" s="132"/>
      <c r="AB755" s="132"/>
      <c r="AC755" s="132"/>
      <c r="AD755" s="132"/>
      <c r="AE755" s="132"/>
      <c r="AF755" s="132"/>
      <c r="AG755" s="132"/>
      <c r="AH755" s="132"/>
      <c r="AI755" s="132"/>
      <c r="AJ755" s="132"/>
      <c r="AK755" s="132"/>
      <c r="AL755" s="132"/>
      <c r="AM755" s="132"/>
      <c r="AN755" s="358"/>
    </row>
    <row r="756" spans="1:40" s="268" customFormat="1" ht="14.25" hidden="1" customHeight="1">
      <c r="A756" s="359">
        <v>2025</v>
      </c>
      <c r="B756" s="133">
        <v>129041</v>
      </c>
      <c r="C756" s="132" t="s">
        <v>5819</v>
      </c>
      <c r="D756" s="132" t="s">
        <v>5820</v>
      </c>
      <c r="E756" s="132" t="s">
        <v>5821</v>
      </c>
      <c r="F756" s="132" t="s">
        <v>5822</v>
      </c>
      <c r="G756" s="132" t="s">
        <v>5823</v>
      </c>
      <c r="H756" s="132" t="s">
        <v>5824</v>
      </c>
      <c r="I756" s="132" t="s">
        <v>5825</v>
      </c>
      <c r="J756" s="132" t="s">
        <v>5826</v>
      </c>
      <c r="K756" s="132" t="s">
        <v>5827</v>
      </c>
      <c r="L756" s="132" t="s">
        <v>5828</v>
      </c>
      <c r="M756" s="132" t="s">
        <v>5829</v>
      </c>
      <c r="N756" s="132" t="s">
        <v>5830</v>
      </c>
      <c r="O756" s="132"/>
      <c r="P756" s="132"/>
      <c r="Q756" s="132"/>
      <c r="R756" s="132"/>
      <c r="S756" s="132"/>
      <c r="T756" s="132"/>
      <c r="U756" s="358"/>
      <c r="V756" s="132"/>
      <c r="W756" s="132"/>
      <c r="X756" s="132"/>
      <c r="Y756" s="132"/>
      <c r="Z756" s="132"/>
      <c r="AA756" s="132"/>
      <c r="AB756" s="132"/>
      <c r="AC756" s="132"/>
      <c r="AD756" s="132"/>
      <c r="AE756" s="132"/>
      <c r="AF756" s="132"/>
      <c r="AG756" s="132"/>
      <c r="AH756" s="132"/>
      <c r="AI756" s="132"/>
      <c r="AJ756" s="132"/>
      <c r="AK756" s="132"/>
      <c r="AL756" s="132"/>
      <c r="AM756" s="132"/>
      <c r="AN756" s="358"/>
    </row>
    <row r="757" spans="1:40" customFormat="1" ht="14.25" hidden="1" customHeight="1">
      <c r="A757" s="359">
        <v>2025</v>
      </c>
      <c r="B757" s="133">
        <v>131583</v>
      </c>
      <c r="C757" s="132" t="s">
        <v>5831</v>
      </c>
      <c r="D757" s="132" t="s">
        <v>5832</v>
      </c>
      <c r="E757" s="132" t="s">
        <v>5833</v>
      </c>
      <c r="F757" s="132" t="s">
        <v>5834</v>
      </c>
      <c r="G757" s="132" t="s">
        <v>5835</v>
      </c>
      <c r="H757" s="132" t="s">
        <v>5836</v>
      </c>
      <c r="I757" s="132" t="s">
        <v>5837</v>
      </c>
      <c r="J757" s="132" t="s">
        <v>5838</v>
      </c>
      <c r="K757" s="132" t="s">
        <v>5839</v>
      </c>
      <c r="L757" s="132"/>
      <c r="M757" s="132"/>
      <c r="N757" s="132"/>
      <c r="O757" s="132"/>
      <c r="P757" s="132"/>
      <c r="Q757" s="132"/>
      <c r="R757" s="132"/>
      <c r="S757" s="132"/>
      <c r="T757" s="132"/>
      <c r="U757" s="358"/>
      <c r="V757" s="132"/>
      <c r="W757" s="132"/>
      <c r="X757" s="132"/>
      <c r="Y757" s="132"/>
      <c r="Z757" s="132"/>
      <c r="AA757" s="132"/>
      <c r="AB757" s="132"/>
      <c r="AC757" s="132"/>
      <c r="AD757" s="132"/>
      <c r="AE757" s="132"/>
      <c r="AF757" s="132"/>
      <c r="AG757" s="132"/>
      <c r="AH757" s="132"/>
      <c r="AI757" s="132"/>
      <c r="AJ757" s="132"/>
      <c r="AK757" s="132"/>
      <c r="AL757" s="132"/>
      <c r="AM757" s="132"/>
      <c r="AN757" s="358"/>
    </row>
    <row r="758" spans="1:40" customFormat="1" ht="14.25" hidden="1" customHeight="1">
      <c r="A758" s="359">
        <v>2025</v>
      </c>
      <c r="B758" s="133">
        <v>130250</v>
      </c>
      <c r="C758" s="132" t="s">
        <v>5840</v>
      </c>
      <c r="D758" s="132" t="s">
        <v>5841</v>
      </c>
      <c r="E758" s="132" t="s">
        <v>5842</v>
      </c>
      <c r="F758" s="132" t="s">
        <v>5843</v>
      </c>
      <c r="G758" s="132" t="s">
        <v>5844</v>
      </c>
      <c r="H758" s="132"/>
      <c r="I758" s="132"/>
      <c r="J758" s="132"/>
      <c r="K758" s="132"/>
      <c r="L758" s="132"/>
      <c r="M758" s="132"/>
      <c r="N758" s="132"/>
      <c r="O758" s="132"/>
      <c r="P758" s="132"/>
      <c r="Q758" s="132"/>
      <c r="R758" s="132"/>
      <c r="S758" s="132"/>
      <c r="T758" s="132"/>
      <c r="U758" s="358"/>
      <c r="V758" s="132"/>
      <c r="W758" s="132"/>
      <c r="X758" s="132"/>
      <c r="Y758" s="132"/>
      <c r="Z758" s="132"/>
      <c r="AA758" s="132"/>
      <c r="AB758" s="132"/>
      <c r="AC758" s="132"/>
      <c r="AD758" s="132"/>
      <c r="AE758" s="132"/>
      <c r="AF758" s="132"/>
      <c r="AG758" s="132"/>
      <c r="AH758" s="132"/>
      <c r="AI758" s="132"/>
      <c r="AJ758" s="132"/>
      <c r="AK758" s="132"/>
      <c r="AL758" s="132"/>
      <c r="AM758" s="132"/>
      <c r="AN758" s="358"/>
    </row>
    <row r="759" spans="1:40" customFormat="1" ht="14.25" hidden="1" customHeight="1">
      <c r="A759" s="359">
        <v>2025</v>
      </c>
      <c r="B759" s="133">
        <v>127435</v>
      </c>
      <c r="C759" s="132" t="s">
        <v>5845</v>
      </c>
      <c r="D759" s="132" t="s">
        <v>5846</v>
      </c>
      <c r="E759" s="132" t="s">
        <v>5847</v>
      </c>
      <c r="F759" s="132" t="s">
        <v>5848</v>
      </c>
      <c r="G759" s="132" t="s">
        <v>5849</v>
      </c>
      <c r="H759" s="132" t="s">
        <v>5850</v>
      </c>
      <c r="I759" s="132" t="s">
        <v>5851</v>
      </c>
      <c r="J759" s="132" t="s">
        <v>5852</v>
      </c>
      <c r="K759" s="132"/>
      <c r="L759" s="132"/>
      <c r="M759" s="132"/>
      <c r="N759" s="132"/>
      <c r="O759" s="132"/>
      <c r="P759" s="132"/>
      <c r="Q759" s="132"/>
      <c r="R759" s="132"/>
      <c r="S759" s="132"/>
      <c r="T759" s="132"/>
      <c r="U759" s="358"/>
      <c r="V759" s="132"/>
      <c r="W759" s="132"/>
      <c r="X759" s="132"/>
      <c r="Y759" s="132"/>
      <c r="Z759" s="132"/>
      <c r="AA759" s="132"/>
      <c r="AB759" s="132"/>
      <c r="AC759" s="132"/>
      <c r="AD759" s="132"/>
      <c r="AE759" s="132"/>
      <c r="AF759" s="132"/>
      <c r="AG759" s="132"/>
      <c r="AH759" s="132"/>
      <c r="AI759" s="132"/>
      <c r="AJ759" s="132"/>
      <c r="AK759" s="132"/>
      <c r="AL759" s="132"/>
      <c r="AM759" s="132"/>
      <c r="AN759" s="358"/>
    </row>
    <row r="760" spans="1:40" customFormat="1" ht="14.25" hidden="1" customHeight="1">
      <c r="A760" s="359">
        <v>2025</v>
      </c>
      <c r="B760" s="133">
        <v>127523</v>
      </c>
      <c r="C760" s="132" t="s">
        <v>5853</v>
      </c>
      <c r="D760" s="132" t="s">
        <v>5854</v>
      </c>
      <c r="E760" s="132" t="s">
        <v>5855</v>
      </c>
      <c r="F760" s="132" t="s">
        <v>5856</v>
      </c>
      <c r="G760" s="132" t="s">
        <v>5857</v>
      </c>
      <c r="H760" s="132" t="s">
        <v>5858</v>
      </c>
      <c r="I760" s="132" t="s">
        <v>5859</v>
      </c>
      <c r="J760" s="132"/>
      <c r="K760" s="132"/>
      <c r="L760" s="132"/>
      <c r="M760" s="132"/>
      <c r="N760" s="132"/>
      <c r="O760" s="132"/>
      <c r="P760" s="132"/>
      <c r="Q760" s="132"/>
      <c r="R760" s="132"/>
      <c r="S760" s="132"/>
      <c r="T760" s="132"/>
      <c r="U760" s="358"/>
      <c r="V760" s="132"/>
      <c r="W760" s="132"/>
      <c r="X760" s="132"/>
      <c r="Y760" s="132"/>
      <c r="Z760" s="132"/>
      <c r="AA760" s="132"/>
      <c r="AB760" s="132"/>
      <c r="AC760" s="132"/>
      <c r="AD760" s="132"/>
      <c r="AE760" s="132"/>
      <c r="AF760" s="132"/>
      <c r="AG760" s="132"/>
      <c r="AH760" s="132"/>
      <c r="AI760" s="132"/>
      <c r="AJ760" s="132"/>
      <c r="AK760" s="132"/>
      <c r="AL760" s="132"/>
      <c r="AM760" s="132"/>
      <c r="AN760" s="358"/>
    </row>
    <row r="761" spans="1:40" customFormat="1" ht="14.25" hidden="1" customHeight="1">
      <c r="A761" s="359">
        <v>2025</v>
      </c>
      <c r="B761" s="133">
        <v>125860</v>
      </c>
      <c r="C761" s="132" t="s">
        <v>5860</v>
      </c>
      <c r="D761" s="132" t="s">
        <v>5861</v>
      </c>
      <c r="E761" s="132" t="s">
        <v>5862</v>
      </c>
      <c r="F761" s="132" t="s">
        <v>5863</v>
      </c>
      <c r="G761" s="132" t="s">
        <v>5864</v>
      </c>
      <c r="H761" s="132" t="s">
        <v>5865</v>
      </c>
      <c r="I761" s="132" t="s">
        <v>5866</v>
      </c>
      <c r="J761" s="132" t="s">
        <v>5867</v>
      </c>
      <c r="K761" s="132" t="s">
        <v>5868</v>
      </c>
      <c r="L761" s="132" t="s">
        <v>5869</v>
      </c>
      <c r="M761" s="132" t="s">
        <v>5870</v>
      </c>
      <c r="N761" s="132" t="s">
        <v>5871</v>
      </c>
      <c r="O761" s="132" t="s">
        <v>5872</v>
      </c>
      <c r="P761" s="132"/>
      <c r="Q761" s="132"/>
      <c r="R761" s="132"/>
      <c r="S761" s="132"/>
      <c r="T761" s="132"/>
      <c r="U761" s="358"/>
      <c r="V761" s="132"/>
      <c r="W761" s="132"/>
      <c r="X761" s="132"/>
      <c r="Y761" s="132"/>
      <c r="Z761" s="132"/>
      <c r="AA761" s="132"/>
      <c r="AB761" s="132"/>
      <c r="AC761" s="132"/>
      <c r="AD761" s="132"/>
      <c r="AE761" s="132"/>
      <c r="AF761" s="132"/>
      <c r="AG761" s="132"/>
      <c r="AH761" s="132"/>
      <c r="AI761" s="132"/>
      <c r="AJ761" s="132"/>
      <c r="AK761" s="132"/>
      <c r="AL761" s="132"/>
      <c r="AM761" s="132"/>
      <c r="AN761" s="358"/>
    </row>
    <row r="762" spans="1:40" customFormat="1" ht="14.25" hidden="1" customHeight="1">
      <c r="A762" s="359">
        <v>2025</v>
      </c>
      <c r="B762" s="133">
        <v>127674</v>
      </c>
      <c r="C762" s="132" t="s">
        <v>5840</v>
      </c>
      <c r="D762" s="132" t="s">
        <v>5841</v>
      </c>
      <c r="E762" s="132" t="s">
        <v>5873</v>
      </c>
      <c r="F762" s="132" t="s">
        <v>5874</v>
      </c>
      <c r="G762" s="132" t="s">
        <v>5875</v>
      </c>
      <c r="H762" s="132" t="s">
        <v>5876</v>
      </c>
      <c r="I762" s="132" t="s">
        <v>5877</v>
      </c>
      <c r="J762" s="132"/>
      <c r="K762" s="132"/>
      <c r="L762" s="132"/>
      <c r="M762" s="132"/>
      <c r="N762" s="132"/>
      <c r="O762" s="132"/>
      <c r="P762" s="132"/>
      <c r="Q762" s="132"/>
      <c r="R762" s="132"/>
      <c r="S762" s="132"/>
      <c r="T762" s="132"/>
      <c r="U762" s="358"/>
      <c r="V762" s="132"/>
      <c r="W762" s="132"/>
      <c r="X762" s="132"/>
      <c r="Y762" s="132"/>
      <c r="Z762" s="132"/>
      <c r="AA762" s="132"/>
      <c r="AB762" s="132"/>
      <c r="AC762" s="132"/>
      <c r="AD762" s="132"/>
      <c r="AE762" s="132"/>
      <c r="AF762" s="132"/>
      <c r="AG762" s="132"/>
      <c r="AH762" s="132"/>
      <c r="AI762" s="132"/>
      <c r="AJ762" s="132"/>
      <c r="AK762" s="132"/>
      <c r="AL762" s="132"/>
      <c r="AM762" s="132"/>
      <c r="AN762" s="358"/>
    </row>
    <row r="763" spans="1:40" customFormat="1" ht="14.25" hidden="1" customHeight="1">
      <c r="A763" s="359">
        <v>2025</v>
      </c>
      <c r="B763" s="133">
        <v>125500</v>
      </c>
      <c r="C763" s="132" t="s">
        <v>5878</v>
      </c>
      <c r="D763" s="132" t="s">
        <v>5879</v>
      </c>
      <c r="E763" s="132" t="s">
        <v>5880</v>
      </c>
      <c r="F763" s="132" t="s">
        <v>5881</v>
      </c>
      <c r="G763" s="132" t="s">
        <v>5882</v>
      </c>
      <c r="H763" s="132" t="s">
        <v>5883</v>
      </c>
      <c r="I763" s="132" t="s">
        <v>5884</v>
      </c>
      <c r="J763" s="132" t="s">
        <v>5885</v>
      </c>
      <c r="K763" s="132" t="s">
        <v>5886</v>
      </c>
      <c r="L763" s="132" t="s">
        <v>5887</v>
      </c>
      <c r="M763" s="132"/>
      <c r="N763" s="132"/>
      <c r="O763" s="132"/>
      <c r="P763" s="132"/>
      <c r="Q763" s="132"/>
      <c r="R763" s="132"/>
      <c r="S763" s="132"/>
      <c r="T763" s="132"/>
      <c r="U763" s="358"/>
      <c r="V763" s="132"/>
      <c r="W763" s="132"/>
      <c r="X763" s="132"/>
      <c r="Y763" s="132"/>
      <c r="Z763" s="132"/>
      <c r="AA763" s="132"/>
      <c r="AB763" s="132"/>
      <c r="AC763" s="132"/>
      <c r="AD763" s="132"/>
      <c r="AE763" s="132"/>
      <c r="AF763" s="132"/>
      <c r="AG763" s="132"/>
      <c r="AH763" s="132"/>
      <c r="AI763" s="132"/>
      <c r="AJ763" s="132"/>
      <c r="AK763" s="132"/>
      <c r="AL763" s="132"/>
      <c r="AM763" s="132"/>
      <c r="AN763" s="358"/>
    </row>
    <row r="764" spans="1:40" customFormat="1" ht="14.25" hidden="1" customHeight="1">
      <c r="A764" s="359">
        <v>2025</v>
      </c>
      <c r="B764" s="133">
        <v>127587</v>
      </c>
      <c r="C764" s="132" t="s">
        <v>5888</v>
      </c>
      <c r="D764" s="132" t="s">
        <v>5889</v>
      </c>
      <c r="E764" s="132" t="s">
        <v>5890</v>
      </c>
      <c r="F764" s="132" t="s">
        <v>5891</v>
      </c>
      <c r="G764" s="132" t="s">
        <v>5892</v>
      </c>
      <c r="H764" s="132" t="s">
        <v>5893</v>
      </c>
      <c r="I764" s="132" t="s">
        <v>5894</v>
      </c>
      <c r="J764" s="132" t="s">
        <v>5895</v>
      </c>
      <c r="K764" s="132" t="s">
        <v>5896</v>
      </c>
      <c r="L764" s="132"/>
      <c r="M764" s="132"/>
      <c r="N764" s="132"/>
      <c r="O764" s="132"/>
      <c r="P764" s="132"/>
      <c r="Q764" s="132"/>
      <c r="R764" s="132"/>
      <c r="S764" s="132"/>
      <c r="T764" s="132"/>
      <c r="U764" s="358"/>
      <c r="V764" s="132"/>
      <c r="W764" s="132"/>
      <c r="X764" s="132"/>
      <c r="Y764" s="132"/>
      <c r="Z764" s="132"/>
      <c r="AA764" s="132"/>
      <c r="AB764" s="132"/>
      <c r="AC764" s="132"/>
      <c r="AD764" s="132"/>
      <c r="AE764" s="132"/>
      <c r="AF764" s="132"/>
      <c r="AG764" s="132"/>
      <c r="AH764" s="132"/>
      <c r="AI764" s="132"/>
      <c r="AJ764" s="132"/>
      <c r="AK764" s="132"/>
      <c r="AL764" s="132"/>
      <c r="AM764" s="132"/>
      <c r="AN764" s="358"/>
    </row>
    <row r="765" spans="1:40" customFormat="1" ht="14.25" hidden="1" customHeight="1">
      <c r="A765" s="359">
        <v>2025</v>
      </c>
      <c r="B765" s="133">
        <v>126010</v>
      </c>
      <c r="C765" s="132" t="s">
        <v>5897</v>
      </c>
      <c r="D765" s="132" t="s">
        <v>5898</v>
      </c>
      <c r="E765" s="132" t="s">
        <v>5899</v>
      </c>
      <c r="F765" s="132" t="s">
        <v>5900</v>
      </c>
      <c r="G765" s="132" t="s">
        <v>5901</v>
      </c>
      <c r="H765" s="132" t="s">
        <v>5902</v>
      </c>
      <c r="I765" s="132" t="s">
        <v>5903</v>
      </c>
      <c r="J765" s="132" t="s">
        <v>5904</v>
      </c>
      <c r="K765" s="132"/>
      <c r="L765" s="132"/>
      <c r="M765" s="132"/>
      <c r="N765" s="132"/>
      <c r="O765" s="132"/>
      <c r="P765" s="132"/>
      <c r="Q765" s="132"/>
      <c r="R765" s="132"/>
      <c r="S765" s="132"/>
      <c r="T765" s="132"/>
      <c r="U765" s="358"/>
      <c r="V765" s="132"/>
      <c r="W765" s="132"/>
      <c r="X765" s="132"/>
      <c r="Y765" s="132"/>
      <c r="Z765" s="132"/>
      <c r="AA765" s="132"/>
      <c r="AB765" s="132"/>
      <c r="AC765" s="132"/>
      <c r="AD765" s="132"/>
      <c r="AE765" s="132"/>
      <c r="AF765" s="132"/>
      <c r="AG765" s="132"/>
      <c r="AH765" s="132"/>
      <c r="AI765" s="132"/>
      <c r="AJ765" s="132"/>
      <c r="AK765" s="132"/>
      <c r="AL765" s="132"/>
      <c r="AM765" s="132"/>
      <c r="AN765" s="358"/>
    </row>
    <row r="766" spans="1:40" customFormat="1" ht="14.25" hidden="1" customHeight="1">
      <c r="A766" s="359">
        <v>2025</v>
      </c>
      <c r="B766" s="133">
        <v>127460</v>
      </c>
      <c r="C766" s="132" t="s">
        <v>5840</v>
      </c>
      <c r="D766" s="132" t="s">
        <v>5841</v>
      </c>
      <c r="E766" s="132" t="s">
        <v>5873</v>
      </c>
      <c r="F766" s="132" t="s">
        <v>5874</v>
      </c>
      <c r="G766" s="132" t="s">
        <v>5875</v>
      </c>
      <c r="H766" s="132" t="s">
        <v>5876</v>
      </c>
      <c r="I766" s="132" t="s">
        <v>5877</v>
      </c>
      <c r="J766" s="132"/>
      <c r="K766" s="132"/>
      <c r="L766" s="132"/>
      <c r="M766" s="132"/>
      <c r="N766" s="132"/>
      <c r="O766" s="132"/>
      <c r="P766" s="132"/>
      <c r="Q766" s="132"/>
      <c r="R766" s="132"/>
      <c r="S766" s="132"/>
      <c r="T766" s="132"/>
      <c r="U766" s="358"/>
      <c r="V766" s="132"/>
      <c r="W766" s="132"/>
      <c r="X766" s="132"/>
      <c r="Y766" s="132"/>
      <c r="Z766" s="132"/>
      <c r="AA766" s="132"/>
      <c r="AB766" s="132"/>
      <c r="AC766" s="132"/>
      <c r="AD766" s="132"/>
      <c r="AE766" s="132"/>
      <c r="AF766" s="132"/>
      <c r="AG766" s="132"/>
      <c r="AH766" s="132"/>
      <c r="AI766" s="132"/>
      <c r="AJ766" s="132"/>
      <c r="AK766" s="132"/>
      <c r="AL766" s="132"/>
      <c r="AM766" s="132"/>
      <c r="AN766" s="358"/>
    </row>
    <row r="767" spans="1:40" customFormat="1" ht="14.25" hidden="1" customHeight="1">
      <c r="A767" s="359">
        <v>2025</v>
      </c>
      <c r="B767" s="133">
        <v>127430</v>
      </c>
      <c r="C767" s="132" t="s">
        <v>5905</v>
      </c>
      <c r="D767" s="132" t="s">
        <v>5906</v>
      </c>
      <c r="E767" s="132" t="s">
        <v>5907</v>
      </c>
      <c r="F767" s="132" t="s">
        <v>5908</v>
      </c>
      <c r="G767" s="132" t="s">
        <v>5909</v>
      </c>
      <c r="H767" s="132" t="s">
        <v>5910</v>
      </c>
      <c r="I767" s="132" t="s">
        <v>5911</v>
      </c>
      <c r="J767" s="132" t="s">
        <v>5912</v>
      </c>
      <c r="K767" s="132" t="s">
        <v>5913</v>
      </c>
      <c r="L767" s="132" t="s">
        <v>5914</v>
      </c>
      <c r="M767" s="132" t="s">
        <v>5915</v>
      </c>
      <c r="N767" s="132"/>
      <c r="O767" s="132"/>
      <c r="P767" s="132"/>
      <c r="Q767" s="132"/>
      <c r="R767" s="132"/>
      <c r="S767" s="132"/>
      <c r="T767" s="132"/>
      <c r="U767" s="358"/>
      <c r="V767" s="132"/>
      <c r="W767" s="132"/>
      <c r="X767" s="132"/>
      <c r="Y767" s="132"/>
      <c r="Z767" s="132"/>
      <c r="AA767" s="132"/>
      <c r="AB767" s="132"/>
      <c r="AC767" s="132"/>
      <c r="AD767" s="132"/>
      <c r="AE767" s="132"/>
      <c r="AF767" s="132"/>
      <c r="AG767" s="132"/>
      <c r="AH767" s="132"/>
      <c r="AI767" s="132"/>
      <c r="AJ767" s="132"/>
      <c r="AK767" s="132"/>
      <c r="AL767" s="132"/>
      <c r="AM767" s="132"/>
      <c r="AN767" s="358"/>
    </row>
    <row r="768" spans="1:40" customFormat="1" ht="14.25" hidden="1" customHeight="1">
      <c r="A768" s="359">
        <v>2025</v>
      </c>
      <c r="B768" s="133">
        <v>126922</v>
      </c>
      <c r="C768" s="132" t="s">
        <v>5916</v>
      </c>
      <c r="D768" s="132" t="s">
        <v>5917</v>
      </c>
      <c r="E768" s="132" t="s">
        <v>5918</v>
      </c>
      <c r="F768" s="132" t="s">
        <v>5919</v>
      </c>
      <c r="G768" s="132" t="s">
        <v>5920</v>
      </c>
      <c r="H768" s="132" t="s">
        <v>5921</v>
      </c>
      <c r="I768" s="132" t="s">
        <v>5922</v>
      </c>
      <c r="J768" s="132" t="s">
        <v>5923</v>
      </c>
      <c r="K768" s="132" t="s">
        <v>5924</v>
      </c>
      <c r="L768" s="132" t="s">
        <v>5925</v>
      </c>
      <c r="M768" s="132" t="s">
        <v>5926</v>
      </c>
      <c r="N768" s="132" t="s">
        <v>5927</v>
      </c>
      <c r="O768" s="132" t="s">
        <v>5928</v>
      </c>
      <c r="P768" s="132" t="s">
        <v>5929</v>
      </c>
      <c r="Q768" s="132"/>
      <c r="R768" s="132"/>
      <c r="S768" s="132"/>
      <c r="T768" s="132"/>
      <c r="U768" s="358"/>
      <c r="V768" s="132"/>
      <c r="W768" s="132"/>
      <c r="X768" s="132"/>
      <c r="Y768" s="132"/>
      <c r="Z768" s="132"/>
      <c r="AA768" s="132"/>
      <c r="AB768" s="132"/>
      <c r="AC768" s="132"/>
      <c r="AD768" s="132"/>
      <c r="AE768" s="132"/>
      <c r="AF768" s="132"/>
      <c r="AG768" s="132"/>
      <c r="AH768" s="132"/>
      <c r="AI768" s="132"/>
      <c r="AJ768" s="132"/>
      <c r="AK768" s="132"/>
      <c r="AL768" s="132"/>
      <c r="AM768" s="132"/>
      <c r="AN768" s="358"/>
    </row>
    <row r="769" spans="1:40" customFormat="1" ht="14.25" hidden="1" customHeight="1">
      <c r="A769" s="359">
        <v>2025</v>
      </c>
      <c r="B769" s="133">
        <v>132706</v>
      </c>
      <c r="C769" s="132" t="s">
        <v>5930</v>
      </c>
      <c r="D769" s="132" t="s">
        <v>5931</v>
      </c>
      <c r="E769" s="132" t="s">
        <v>5932</v>
      </c>
      <c r="F769" s="132" t="s">
        <v>5933</v>
      </c>
      <c r="G769" s="132" t="s">
        <v>5934</v>
      </c>
      <c r="H769" s="132" t="s">
        <v>5935</v>
      </c>
      <c r="I769" s="132" t="s">
        <v>5936</v>
      </c>
      <c r="J769" s="132" t="s">
        <v>5937</v>
      </c>
      <c r="K769" s="132" t="s">
        <v>5839</v>
      </c>
      <c r="L769" s="132"/>
      <c r="M769" s="132"/>
      <c r="N769" s="132"/>
      <c r="O769" s="132"/>
      <c r="P769" s="132"/>
      <c r="Q769" s="132"/>
      <c r="R769" s="132"/>
      <c r="S769" s="132"/>
      <c r="T769" s="132"/>
      <c r="U769" s="358"/>
      <c r="V769" s="132"/>
      <c r="W769" s="132"/>
      <c r="X769" s="132"/>
      <c r="Y769" s="132"/>
      <c r="Z769" s="132"/>
      <c r="AA769" s="132"/>
      <c r="AB769" s="132"/>
      <c r="AC769" s="132"/>
      <c r="AD769" s="132"/>
      <c r="AE769" s="132"/>
      <c r="AF769" s="132"/>
      <c r="AG769" s="132"/>
      <c r="AH769" s="132"/>
      <c r="AI769" s="132"/>
      <c r="AJ769" s="132"/>
      <c r="AK769" s="132"/>
      <c r="AL769" s="132"/>
      <c r="AM769" s="132"/>
      <c r="AN769" s="358"/>
    </row>
    <row r="770" spans="1:40" customFormat="1" ht="14.25" hidden="1" customHeight="1">
      <c r="A770" s="359">
        <v>2025</v>
      </c>
      <c r="B770" s="133">
        <v>132270</v>
      </c>
      <c r="C770" s="132" t="s">
        <v>5938</v>
      </c>
      <c r="D770" s="132" t="s">
        <v>5939</v>
      </c>
      <c r="E770" s="132" t="s">
        <v>5940</v>
      </c>
      <c r="F770" s="132" t="s">
        <v>5941</v>
      </c>
      <c r="G770" s="132" t="s">
        <v>5942</v>
      </c>
      <c r="H770" s="132" t="s">
        <v>5943</v>
      </c>
      <c r="I770" s="132" t="s">
        <v>5944</v>
      </c>
      <c r="J770" s="132" t="s">
        <v>5945</v>
      </c>
      <c r="K770" s="132" t="s">
        <v>5946</v>
      </c>
      <c r="L770" s="132" t="s">
        <v>5947</v>
      </c>
      <c r="M770" s="132" t="s">
        <v>5948</v>
      </c>
      <c r="N770" s="132"/>
      <c r="O770" s="132"/>
      <c r="P770" s="132"/>
      <c r="Q770" s="132"/>
      <c r="R770" s="132"/>
      <c r="S770" s="132"/>
      <c r="T770" s="132"/>
      <c r="U770" s="358"/>
      <c r="V770" s="132"/>
      <c r="W770" s="132"/>
      <c r="X770" s="132"/>
      <c r="Y770" s="132"/>
      <c r="Z770" s="132"/>
      <c r="AA770" s="132"/>
      <c r="AB770" s="132"/>
      <c r="AC770" s="132"/>
      <c r="AD770" s="132"/>
      <c r="AE770" s="132"/>
      <c r="AF770" s="132"/>
      <c r="AG770" s="132"/>
      <c r="AH770" s="132"/>
      <c r="AI770" s="132"/>
      <c r="AJ770" s="132"/>
      <c r="AK770" s="132"/>
      <c r="AL770" s="132"/>
      <c r="AM770" s="132"/>
      <c r="AN770" s="358"/>
    </row>
    <row r="771" spans="1:40" customFormat="1" ht="14.25" hidden="1" customHeight="1">
      <c r="A771" s="359">
        <v>2025</v>
      </c>
      <c r="B771" s="133">
        <v>132800</v>
      </c>
      <c r="C771" s="132" t="s">
        <v>5949</v>
      </c>
      <c r="D771" s="132" t="s">
        <v>5950</v>
      </c>
      <c r="E771" s="132" t="s">
        <v>5951</v>
      </c>
      <c r="F771" s="132" t="s">
        <v>5952</v>
      </c>
      <c r="G771" s="132" t="s">
        <v>5953</v>
      </c>
      <c r="H771" s="132" t="s">
        <v>5954</v>
      </c>
      <c r="I771" s="132" t="s">
        <v>5955</v>
      </c>
      <c r="J771" s="132" t="s">
        <v>5956</v>
      </c>
      <c r="K771" s="132"/>
      <c r="L771" s="132"/>
      <c r="M771" s="132"/>
      <c r="N771" s="132"/>
      <c r="O771" s="132"/>
      <c r="P771" s="132"/>
      <c r="Q771" s="132"/>
      <c r="R771" s="132"/>
      <c r="S771" s="132"/>
      <c r="T771" s="132"/>
      <c r="U771" s="358"/>
      <c r="V771" s="132"/>
      <c r="W771" s="132"/>
      <c r="X771" s="132"/>
      <c r="Y771" s="132"/>
      <c r="Z771" s="132"/>
      <c r="AA771" s="132"/>
      <c r="AB771" s="132"/>
      <c r="AC771" s="132"/>
      <c r="AD771" s="132"/>
      <c r="AE771" s="132"/>
      <c r="AF771" s="132"/>
      <c r="AG771" s="132"/>
      <c r="AH771" s="132"/>
      <c r="AI771" s="132"/>
      <c r="AJ771" s="132"/>
      <c r="AK771" s="132"/>
      <c r="AL771" s="132"/>
      <c r="AM771" s="132"/>
      <c r="AN771" s="358"/>
    </row>
    <row r="772" spans="1:40" customFormat="1" ht="14.25" hidden="1" customHeight="1">
      <c r="A772" s="359">
        <v>2025</v>
      </c>
      <c r="B772" s="133">
        <v>125920</v>
      </c>
      <c r="C772" s="132" t="s">
        <v>5957</v>
      </c>
      <c r="D772" s="132" t="s">
        <v>5958</v>
      </c>
      <c r="E772" s="132" t="s">
        <v>5959</v>
      </c>
      <c r="F772" s="132" t="s">
        <v>5960</v>
      </c>
      <c r="G772" s="132" t="s">
        <v>5961</v>
      </c>
      <c r="H772" s="132" t="s">
        <v>5962</v>
      </c>
      <c r="I772" s="132" t="s">
        <v>5963</v>
      </c>
      <c r="J772" s="132"/>
      <c r="K772" s="132"/>
      <c r="L772" s="132"/>
      <c r="M772" s="132"/>
      <c r="N772" s="132"/>
      <c r="O772" s="132"/>
      <c r="P772" s="132"/>
      <c r="Q772" s="132"/>
      <c r="R772" s="132"/>
      <c r="S772" s="132"/>
      <c r="T772" s="132"/>
      <c r="U772" s="358"/>
      <c r="V772" s="132"/>
      <c r="W772" s="132"/>
      <c r="X772" s="132"/>
      <c r="Y772" s="132"/>
      <c r="Z772" s="132"/>
      <c r="AA772" s="132"/>
      <c r="AB772" s="132"/>
      <c r="AC772" s="132"/>
      <c r="AD772" s="132"/>
      <c r="AE772" s="132"/>
      <c r="AF772" s="132"/>
      <c r="AG772" s="132"/>
      <c r="AH772" s="132"/>
      <c r="AI772" s="132"/>
      <c r="AJ772" s="132"/>
      <c r="AK772" s="132"/>
      <c r="AL772" s="132"/>
      <c r="AM772" s="132"/>
      <c r="AN772" s="358"/>
    </row>
    <row r="773" spans="1:40" customFormat="1" ht="14.25" hidden="1" customHeight="1">
      <c r="A773" s="359">
        <v>2025</v>
      </c>
      <c r="B773" s="133">
        <v>127614</v>
      </c>
      <c r="C773" s="132" t="s">
        <v>5964</v>
      </c>
      <c r="D773" s="132" t="s">
        <v>5965</v>
      </c>
      <c r="E773" s="132" t="s">
        <v>5966</v>
      </c>
      <c r="F773" s="132" t="s">
        <v>5967</v>
      </c>
      <c r="G773" s="132" t="s">
        <v>5968</v>
      </c>
      <c r="H773" s="132" t="s">
        <v>5969</v>
      </c>
      <c r="I773" s="132" t="s">
        <v>5970</v>
      </c>
      <c r="J773" s="132" t="s">
        <v>5971</v>
      </c>
      <c r="K773" s="132" t="s">
        <v>5972</v>
      </c>
      <c r="L773" s="132" t="s">
        <v>5973</v>
      </c>
      <c r="M773" s="132" t="s">
        <v>5974</v>
      </c>
      <c r="N773" s="132" t="s">
        <v>5975</v>
      </c>
      <c r="O773" s="132" t="s">
        <v>5976</v>
      </c>
      <c r="P773" s="132"/>
      <c r="Q773" s="132"/>
      <c r="R773" s="132"/>
      <c r="S773" s="132"/>
      <c r="T773" s="132"/>
      <c r="U773" s="358"/>
      <c r="V773" s="132"/>
      <c r="W773" s="132"/>
      <c r="X773" s="132"/>
      <c r="Y773" s="132"/>
      <c r="Z773" s="132"/>
      <c r="AA773" s="132"/>
      <c r="AB773" s="132"/>
      <c r="AC773" s="132"/>
      <c r="AD773" s="132"/>
      <c r="AE773" s="132"/>
      <c r="AF773" s="132"/>
      <c r="AG773" s="132"/>
      <c r="AH773" s="132"/>
      <c r="AI773" s="132"/>
      <c r="AJ773" s="132"/>
      <c r="AK773" s="132"/>
      <c r="AL773" s="132"/>
      <c r="AM773" s="132"/>
      <c r="AN773" s="358"/>
    </row>
    <row r="774" spans="1:40" customFormat="1" ht="14.25" hidden="1" customHeight="1">
      <c r="A774" s="359">
        <v>2025</v>
      </c>
      <c r="B774" s="133">
        <v>127641</v>
      </c>
      <c r="C774" s="132" t="s">
        <v>5977</v>
      </c>
      <c r="D774" s="132" t="s">
        <v>5978</v>
      </c>
      <c r="E774" s="132" t="s">
        <v>5979</v>
      </c>
      <c r="F774" s="132" t="s">
        <v>5980</v>
      </c>
      <c r="G774" s="132" t="s">
        <v>5981</v>
      </c>
      <c r="H774" s="132" t="s">
        <v>5982</v>
      </c>
      <c r="I774" s="132" t="s">
        <v>5983</v>
      </c>
      <c r="J774" s="132" t="s">
        <v>5984</v>
      </c>
      <c r="K774" s="132"/>
      <c r="L774" s="132"/>
      <c r="M774" s="132"/>
      <c r="N774" s="132"/>
      <c r="O774" s="132"/>
      <c r="P774" s="132"/>
      <c r="Q774" s="132"/>
      <c r="R774" s="132"/>
      <c r="S774" s="132"/>
      <c r="T774" s="132"/>
      <c r="U774" s="358"/>
      <c r="V774" s="132"/>
      <c r="W774" s="132"/>
      <c r="X774" s="132"/>
      <c r="Y774" s="132"/>
      <c r="Z774" s="132"/>
      <c r="AA774" s="132"/>
      <c r="AB774" s="132"/>
      <c r="AC774" s="132"/>
      <c r="AD774" s="132"/>
      <c r="AE774" s="132"/>
      <c r="AF774" s="132"/>
      <c r="AG774" s="132"/>
      <c r="AH774" s="132"/>
      <c r="AI774" s="132"/>
      <c r="AJ774" s="132"/>
      <c r="AK774" s="132"/>
      <c r="AL774" s="132"/>
      <c r="AM774" s="132"/>
      <c r="AN774" s="358"/>
    </row>
    <row r="775" spans="1:40" customFormat="1" ht="14.25" hidden="1" customHeight="1">
      <c r="A775" s="359">
        <v>2025</v>
      </c>
      <c r="B775" s="133">
        <v>127602</v>
      </c>
      <c r="C775" s="132" t="s">
        <v>5985</v>
      </c>
      <c r="D775" s="132" t="s">
        <v>5986</v>
      </c>
      <c r="E775" s="132" t="s">
        <v>5987</v>
      </c>
      <c r="F775" s="132" t="s">
        <v>5988</v>
      </c>
      <c r="G775" s="132" t="s">
        <v>5989</v>
      </c>
      <c r="H775" s="132" t="s">
        <v>5990</v>
      </c>
      <c r="I775" s="132" t="s">
        <v>5991</v>
      </c>
      <c r="J775" s="132"/>
      <c r="K775" s="132"/>
      <c r="L775" s="132"/>
      <c r="M775" s="132"/>
      <c r="N775" s="132"/>
      <c r="O775" s="132"/>
      <c r="P775" s="132"/>
      <c r="Q775" s="132"/>
      <c r="R775" s="132"/>
      <c r="S775" s="132"/>
      <c r="T775" s="132"/>
      <c r="U775" s="358"/>
      <c r="V775" s="132"/>
      <c r="W775" s="132"/>
      <c r="X775" s="132"/>
      <c r="Y775" s="132"/>
      <c r="Z775" s="132"/>
      <c r="AA775" s="132"/>
      <c r="AB775" s="132"/>
      <c r="AC775" s="132"/>
      <c r="AD775" s="132"/>
      <c r="AE775" s="132"/>
      <c r="AF775" s="132"/>
      <c r="AG775" s="132"/>
      <c r="AH775" s="132"/>
      <c r="AI775" s="132"/>
      <c r="AJ775" s="132"/>
      <c r="AK775" s="132"/>
      <c r="AL775" s="132"/>
      <c r="AM775" s="132"/>
      <c r="AN775" s="358"/>
    </row>
    <row r="776" spans="1:40" customFormat="1" ht="14.25" hidden="1" customHeight="1">
      <c r="A776" s="359">
        <v>2025</v>
      </c>
      <c r="B776" s="133">
        <v>127440</v>
      </c>
      <c r="C776" s="132" t="s">
        <v>5992</v>
      </c>
      <c r="D776" s="132" t="s">
        <v>5993</v>
      </c>
      <c r="E776" s="132" t="s">
        <v>5994</v>
      </c>
      <c r="F776" s="132" t="s">
        <v>5995</v>
      </c>
      <c r="G776" s="132" t="s">
        <v>5996</v>
      </c>
      <c r="H776" s="132" t="s">
        <v>5997</v>
      </c>
      <c r="I776" s="132"/>
      <c r="J776" s="132"/>
      <c r="K776" s="132"/>
      <c r="L776" s="132"/>
      <c r="M776" s="132"/>
      <c r="N776" s="132"/>
      <c r="O776" s="132"/>
      <c r="P776" s="132"/>
      <c r="Q776" s="132"/>
      <c r="R776" s="132"/>
      <c r="S776" s="132"/>
      <c r="T776" s="132"/>
      <c r="U776" s="358"/>
      <c r="V776" s="132"/>
      <c r="W776" s="132"/>
      <c r="X776" s="132"/>
      <c r="Y776" s="132"/>
      <c r="Z776" s="132"/>
      <c r="AA776" s="132"/>
      <c r="AB776" s="132"/>
      <c r="AC776" s="132"/>
      <c r="AD776" s="132"/>
      <c r="AE776" s="132"/>
      <c r="AF776" s="132"/>
      <c r="AG776" s="132"/>
      <c r="AH776" s="132"/>
      <c r="AI776" s="132"/>
      <c r="AJ776" s="132"/>
      <c r="AK776" s="132"/>
      <c r="AL776" s="132"/>
      <c r="AM776" s="132"/>
      <c r="AN776" s="358"/>
    </row>
    <row r="777" spans="1:40" customFormat="1" ht="14.25" hidden="1" customHeight="1">
      <c r="A777" s="359">
        <v>2025</v>
      </c>
      <c r="B777" s="133">
        <v>127596</v>
      </c>
      <c r="C777" s="132" t="s">
        <v>5998</v>
      </c>
      <c r="D777" s="132" t="s">
        <v>5999</v>
      </c>
      <c r="E777" s="132" t="s">
        <v>6000</v>
      </c>
      <c r="F777" s="132" t="s">
        <v>6001</v>
      </c>
      <c r="G777" s="132" t="s">
        <v>6002</v>
      </c>
      <c r="H777" s="132" t="s">
        <v>6003</v>
      </c>
      <c r="I777" s="132" t="s">
        <v>6004</v>
      </c>
      <c r="J777" s="132" t="s">
        <v>6005</v>
      </c>
      <c r="K777" s="132" t="s">
        <v>6006</v>
      </c>
      <c r="L777" s="132" t="s">
        <v>6007</v>
      </c>
      <c r="M777" s="132" t="s">
        <v>6008</v>
      </c>
      <c r="N777" s="132" t="s">
        <v>6009</v>
      </c>
      <c r="O777" s="132" t="s">
        <v>6010</v>
      </c>
      <c r="P777" s="132" t="s">
        <v>6011</v>
      </c>
      <c r="Q777" s="132" t="s">
        <v>6012</v>
      </c>
      <c r="R777" s="132" t="s">
        <v>6013</v>
      </c>
      <c r="S777" s="132"/>
      <c r="T777" s="132"/>
      <c r="U777" s="358"/>
      <c r="V777" s="132"/>
      <c r="W777" s="132"/>
      <c r="X777" s="132"/>
      <c r="Y777" s="132"/>
      <c r="Z777" s="132"/>
      <c r="AA777" s="132"/>
      <c r="AB777" s="132"/>
      <c r="AC777" s="132"/>
      <c r="AD777" s="132"/>
      <c r="AE777" s="132"/>
      <c r="AF777" s="132"/>
      <c r="AG777" s="132"/>
      <c r="AH777" s="132"/>
      <c r="AI777" s="132"/>
      <c r="AJ777" s="132"/>
      <c r="AK777" s="132"/>
      <c r="AL777" s="132"/>
      <c r="AM777" s="132"/>
      <c r="AN777" s="358"/>
    </row>
    <row r="778" spans="1:40" customFormat="1" ht="14.25" hidden="1" customHeight="1">
      <c r="A778" s="359">
        <v>2025</v>
      </c>
      <c r="B778" s="133">
        <v>125856</v>
      </c>
      <c r="C778" s="132" t="s">
        <v>6014</v>
      </c>
      <c r="D778" s="132" t="s">
        <v>6015</v>
      </c>
      <c r="E778" s="132" t="s">
        <v>6016</v>
      </c>
      <c r="F778" s="132" t="s">
        <v>5988</v>
      </c>
      <c r="G778" s="132" t="s">
        <v>6017</v>
      </c>
      <c r="H778" s="132" t="s">
        <v>6018</v>
      </c>
      <c r="I778" s="132" t="s">
        <v>6019</v>
      </c>
      <c r="J778" s="132" t="s">
        <v>5984</v>
      </c>
      <c r="K778" s="132"/>
      <c r="L778" s="132"/>
      <c r="M778" s="132"/>
      <c r="N778" s="132"/>
      <c r="O778" s="132"/>
      <c r="P778" s="132"/>
      <c r="Q778" s="132"/>
      <c r="R778" s="132"/>
      <c r="S778" s="132"/>
      <c r="T778" s="132"/>
      <c r="U778" s="358"/>
      <c r="V778" s="132"/>
      <c r="W778" s="132"/>
      <c r="X778" s="132"/>
      <c r="Y778" s="132"/>
      <c r="Z778" s="132"/>
      <c r="AA778" s="132"/>
      <c r="AB778" s="132"/>
      <c r="AC778" s="132"/>
      <c r="AD778" s="132"/>
      <c r="AE778" s="132"/>
      <c r="AF778" s="132"/>
      <c r="AG778" s="132"/>
      <c r="AH778" s="132"/>
      <c r="AI778" s="132"/>
      <c r="AJ778" s="132"/>
      <c r="AK778" s="132"/>
      <c r="AL778" s="132"/>
      <c r="AM778" s="132"/>
      <c r="AN778" s="358"/>
    </row>
    <row r="779" spans="1:40" customFormat="1" ht="14.25" hidden="1" customHeight="1">
      <c r="A779" s="359">
        <v>2025</v>
      </c>
      <c r="B779" s="133">
        <v>132913</v>
      </c>
      <c r="C779" s="132" t="s">
        <v>6020</v>
      </c>
      <c r="D779" s="132" t="s">
        <v>5978</v>
      </c>
      <c r="E779" s="132" t="s">
        <v>5979</v>
      </c>
      <c r="F779" s="132" t="s">
        <v>5980</v>
      </c>
      <c r="G779" s="132" t="s">
        <v>5981</v>
      </c>
      <c r="H779" s="132" t="s">
        <v>5982</v>
      </c>
      <c r="I779" s="132" t="s">
        <v>5983</v>
      </c>
      <c r="J779" s="132" t="s">
        <v>5984</v>
      </c>
      <c r="K779" s="132"/>
      <c r="L779" s="132"/>
      <c r="M779" s="132"/>
      <c r="N779" s="132"/>
      <c r="O779" s="132"/>
      <c r="P779" s="132"/>
      <c r="Q779" s="132"/>
      <c r="R779" s="132"/>
      <c r="S779" s="132"/>
      <c r="T779" s="132"/>
      <c r="U779" s="358"/>
      <c r="V779" s="132"/>
      <c r="W779" s="132"/>
      <c r="X779" s="132"/>
      <c r="Y779" s="132"/>
      <c r="Z779" s="132"/>
      <c r="AA779" s="132"/>
      <c r="AB779" s="132"/>
      <c r="AC779" s="132"/>
      <c r="AD779" s="132"/>
      <c r="AE779" s="132"/>
      <c r="AF779" s="132"/>
      <c r="AG779" s="132"/>
      <c r="AH779" s="132"/>
      <c r="AI779" s="132"/>
      <c r="AJ779" s="132"/>
      <c r="AK779" s="132"/>
      <c r="AL779" s="132"/>
      <c r="AM779" s="132"/>
      <c r="AN779" s="358"/>
    </row>
    <row r="780" spans="1:40" customFormat="1" ht="14.25" hidden="1" customHeight="1">
      <c r="A780" s="359">
        <v>2025</v>
      </c>
      <c r="B780" s="133">
        <v>132577</v>
      </c>
      <c r="C780" s="132" t="s">
        <v>6021</v>
      </c>
      <c r="D780" s="132" t="s">
        <v>6022</v>
      </c>
      <c r="E780" s="132" t="s">
        <v>6023</v>
      </c>
      <c r="F780" s="132" t="s">
        <v>6024</v>
      </c>
      <c r="G780" s="132" t="s">
        <v>6025</v>
      </c>
      <c r="H780" s="132" t="s">
        <v>6026</v>
      </c>
      <c r="I780" s="132" t="s">
        <v>6027</v>
      </c>
      <c r="J780" s="132" t="s">
        <v>6028</v>
      </c>
      <c r="K780" s="132" t="s">
        <v>6029</v>
      </c>
      <c r="L780" s="132" t="s">
        <v>6030</v>
      </c>
      <c r="M780" s="132" t="s">
        <v>6031</v>
      </c>
      <c r="N780" s="132" t="s">
        <v>6032</v>
      </c>
      <c r="O780" s="132" t="s">
        <v>6033</v>
      </c>
      <c r="P780" s="132"/>
      <c r="Q780" s="132"/>
      <c r="R780" s="132"/>
      <c r="S780" s="132"/>
      <c r="T780" s="132"/>
      <c r="U780" s="358"/>
      <c r="V780" s="132"/>
      <c r="W780" s="132"/>
      <c r="X780" s="132"/>
      <c r="Y780" s="132"/>
      <c r="Z780" s="132"/>
      <c r="AA780" s="132"/>
      <c r="AB780" s="132"/>
      <c r="AC780" s="132"/>
      <c r="AD780" s="132"/>
      <c r="AE780" s="132"/>
      <c r="AF780" s="132"/>
      <c r="AG780" s="132"/>
      <c r="AH780" s="132"/>
      <c r="AI780" s="132"/>
      <c r="AJ780" s="132"/>
      <c r="AK780" s="132"/>
      <c r="AL780" s="132"/>
      <c r="AM780" s="132"/>
      <c r="AN780" s="358"/>
    </row>
    <row r="781" spans="1:40" customFormat="1" ht="14.25" hidden="1" customHeight="1">
      <c r="A781" s="359">
        <v>2025</v>
      </c>
      <c r="B781" s="133">
        <v>125112</v>
      </c>
      <c r="C781" s="132" t="s">
        <v>6034</v>
      </c>
      <c r="D781" s="132" t="s">
        <v>6035</v>
      </c>
      <c r="E781" s="132" t="s">
        <v>6036</v>
      </c>
      <c r="F781" s="132" t="s">
        <v>6037</v>
      </c>
      <c r="G781" s="132" t="s">
        <v>6038</v>
      </c>
      <c r="H781" s="132" t="s">
        <v>6039</v>
      </c>
      <c r="I781" s="132" t="s">
        <v>6040</v>
      </c>
      <c r="J781" s="132" t="s">
        <v>6041</v>
      </c>
      <c r="K781" s="132"/>
      <c r="L781" s="132"/>
      <c r="M781" s="132"/>
      <c r="N781" s="132"/>
      <c r="O781" s="132"/>
      <c r="P781" s="132"/>
      <c r="Q781" s="132"/>
      <c r="R781" s="132"/>
      <c r="S781" s="132"/>
      <c r="T781" s="132"/>
      <c r="U781" s="358"/>
      <c r="V781" s="132"/>
      <c r="W781" s="132"/>
      <c r="X781" s="132"/>
      <c r="Y781" s="132"/>
      <c r="Z781" s="132"/>
      <c r="AA781" s="132"/>
      <c r="AB781" s="132"/>
      <c r="AC781" s="132"/>
      <c r="AD781" s="132"/>
      <c r="AE781" s="132"/>
      <c r="AF781" s="132"/>
      <c r="AG781" s="132"/>
      <c r="AH781" s="132"/>
      <c r="AI781" s="132"/>
      <c r="AJ781" s="132"/>
      <c r="AK781" s="132"/>
      <c r="AL781" s="132"/>
      <c r="AM781" s="132"/>
      <c r="AN781" s="358"/>
    </row>
    <row r="782" spans="1:40" customFormat="1" ht="14.25" hidden="1" customHeight="1">
      <c r="A782" s="359">
        <v>2025</v>
      </c>
      <c r="B782" s="133">
        <v>127378</v>
      </c>
      <c r="C782" s="132" t="s">
        <v>6042</v>
      </c>
      <c r="D782" s="132" t="s">
        <v>6043</v>
      </c>
      <c r="E782" s="132" t="s">
        <v>6044</v>
      </c>
      <c r="F782" s="132" t="s">
        <v>6045</v>
      </c>
      <c r="G782" s="132" t="s">
        <v>6046</v>
      </c>
      <c r="H782" s="132" t="s">
        <v>6047</v>
      </c>
      <c r="I782" s="132" t="s">
        <v>6048</v>
      </c>
      <c r="J782" s="132" t="s">
        <v>6049</v>
      </c>
      <c r="K782" s="132" t="s">
        <v>6050</v>
      </c>
      <c r="L782" s="132"/>
      <c r="M782" s="132"/>
      <c r="N782" s="132"/>
      <c r="O782" s="132"/>
      <c r="P782" s="132"/>
      <c r="Q782" s="132"/>
      <c r="R782" s="132"/>
      <c r="S782" s="132"/>
      <c r="T782" s="132"/>
      <c r="U782" s="358"/>
      <c r="V782" s="132"/>
      <c r="W782" s="132"/>
      <c r="X782" s="132"/>
      <c r="Y782" s="132"/>
      <c r="Z782" s="132"/>
      <c r="AA782" s="132"/>
      <c r="AB782" s="132"/>
      <c r="AC782" s="132"/>
      <c r="AD782" s="132"/>
      <c r="AE782" s="132"/>
      <c r="AF782" s="132"/>
      <c r="AG782" s="132"/>
      <c r="AH782" s="132"/>
      <c r="AI782" s="132"/>
      <c r="AJ782" s="132"/>
      <c r="AK782" s="132"/>
      <c r="AL782" s="132"/>
      <c r="AM782" s="132"/>
      <c r="AN782" s="358"/>
    </row>
    <row r="783" spans="1:40" customFormat="1" ht="14.25" hidden="1" customHeight="1">
      <c r="A783" s="359">
        <v>2025</v>
      </c>
      <c r="B783" s="133">
        <v>131743</v>
      </c>
      <c r="C783" s="132" t="s">
        <v>6051</v>
      </c>
      <c r="D783" s="132" t="s">
        <v>6052</v>
      </c>
      <c r="E783" s="132" t="s">
        <v>6053</v>
      </c>
      <c r="F783" s="132" t="s">
        <v>6054</v>
      </c>
      <c r="G783" s="132" t="s">
        <v>6055</v>
      </c>
      <c r="H783" s="132" t="s">
        <v>6056</v>
      </c>
      <c r="I783" s="132" t="s">
        <v>6057</v>
      </c>
      <c r="J783" s="132" t="s">
        <v>6058</v>
      </c>
      <c r="K783" s="132" t="s">
        <v>6059</v>
      </c>
      <c r="L783" s="132" t="s">
        <v>6060</v>
      </c>
      <c r="M783" s="132" t="s">
        <v>6061</v>
      </c>
      <c r="N783" s="132" t="s">
        <v>6062</v>
      </c>
      <c r="O783" s="132"/>
      <c r="P783" s="132"/>
      <c r="Q783" s="132"/>
      <c r="R783" s="132"/>
      <c r="S783" s="132"/>
      <c r="T783" s="132"/>
      <c r="U783" s="358"/>
      <c r="V783" s="132"/>
      <c r="W783" s="132"/>
      <c r="X783" s="132"/>
      <c r="Y783" s="132"/>
      <c r="Z783" s="132"/>
      <c r="AA783" s="132"/>
      <c r="AB783" s="132"/>
      <c r="AC783" s="132"/>
      <c r="AD783" s="132"/>
      <c r="AE783" s="132"/>
      <c r="AF783" s="132"/>
      <c r="AG783" s="132"/>
      <c r="AH783" s="132"/>
      <c r="AI783" s="132"/>
      <c r="AJ783" s="132"/>
      <c r="AK783" s="132"/>
      <c r="AL783" s="132"/>
      <c r="AM783" s="132"/>
      <c r="AN783" s="358"/>
    </row>
    <row r="784" spans="1:40" customFormat="1" ht="14.25" hidden="1" customHeight="1">
      <c r="A784" s="359">
        <v>2025</v>
      </c>
      <c r="B784" s="133">
        <v>131728</v>
      </c>
      <c r="C784" s="132" t="s">
        <v>6063</v>
      </c>
      <c r="D784" s="132" t="s">
        <v>6064</v>
      </c>
      <c r="E784" s="132" t="s">
        <v>6065</v>
      </c>
      <c r="F784" s="132" t="s">
        <v>6066</v>
      </c>
      <c r="G784" s="132" t="s">
        <v>6067</v>
      </c>
      <c r="H784" s="132"/>
      <c r="I784" s="132"/>
      <c r="J784" s="132"/>
      <c r="K784" s="132"/>
      <c r="L784" s="132"/>
      <c r="M784" s="132"/>
      <c r="N784" s="132"/>
      <c r="O784" s="132"/>
      <c r="P784" s="132"/>
      <c r="Q784" s="132"/>
      <c r="R784" s="132"/>
      <c r="S784" s="132"/>
      <c r="T784" s="132"/>
      <c r="U784" s="358"/>
      <c r="V784" s="132"/>
      <c r="W784" s="132"/>
      <c r="X784" s="132"/>
      <c r="Y784" s="132"/>
      <c r="Z784" s="132"/>
      <c r="AA784" s="132"/>
      <c r="AB784" s="132"/>
      <c r="AC784" s="132"/>
      <c r="AD784" s="132"/>
      <c r="AE784" s="132"/>
      <c r="AF784" s="132"/>
      <c r="AG784" s="132"/>
      <c r="AH784" s="132"/>
      <c r="AI784" s="132"/>
      <c r="AJ784" s="132"/>
      <c r="AK784" s="132"/>
      <c r="AL784" s="132"/>
      <c r="AM784" s="132"/>
      <c r="AN784" s="358"/>
    </row>
    <row r="785" spans="1:40" customFormat="1" ht="14.25" hidden="1" customHeight="1">
      <c r="A785" s="359">
        <v>2025</v>
      </c>
      <c r="B785" s="133">
        <v>131727</v>
      </c>
      <c r="C785" s="132" t="s">
        <v>6068</v>
      </c>
      <c r="D785" s="132" t="s">
        <v>6069</v>
      </c>
      <c r="E785" s="132" t="s">
        <v>6070</v>
      </c>
      <c r="F785" s="132" t="s">
        <v>6071</v>
      </c>
      <c r="G785" s="132" t="s">
        <v>6072</v>
      </c>
      <c r="H785" s="132" t="s">
        <v>6073</v>
      </c>
      <c r="I785" s="132"/>
      <c r="J785" s="132"/>
      <c r="K785" s="132"/>
      <c r="L785" s="132"/>
      <c r="M785" s="132"/>
      <c r="N785" s="132"/>
      <c r="O785" s="132"/>
      <c r="P785" s="132"/>
      <c r="Q785" s="132"/>
      <c r="R785" s="132"/>
      <c r="S785" s="132"/>
      <c r="T785" s="132"/>
      <c r="U785" s="358"/>
      <c r="V785" s="132"/>
      <c r="W785" s="132"/>
      <c r="X785" s="132"/>
      <c r="Y785" s="132"/>
      <c r="Z785" s="132"/>
      <c r="AA785" s="132"/>
      <c r="AB785" s="132"/>
      <c r="AC785" s="132"/>
      <c r="AD785" s="132"/>
      <c r="AE785" s="132"/>
      <c r="AF785" s="132"/>
      <c r="AG785" s="132"/>
      <c r="AH785" s="132"/>
      <c r="AI785" s="132"/>
      <c r="AJ785" s="132"/>
      <c r="AK785" s="132"/>
      <c r="AL785" s="132"/>
      <c r="AM785" s="132"/>
      <c r="AN785" s="358"/>
    </row>
    <row r="786" spans="1:40" customFormat="1" ht="14.25" hidden="1" customHeight="1">
      <c r="A786" s="359">
        <v>2025</v>
      </c>
      <c r="B786" s="133">
        <v>127377</v>
      </c>
      <c r="C786" s="132" t="s">
        <v>6074</v>
      </c>
      <c r="D786" s="132" t="s">
        <v>6075</v>
      </c>
      <c r="E786" s="132" t="s">
        <v>6076</v>
      </c>
      <c r="F786" s="132" t="s">
        <v>6077</v>
      </c>
      <c r="G786" s="132" t="s">
        <v>6078</v>
      </c>
      <c r="H786" s="132" t="s">
        <v>6079</v>
      </c>
      <c r="I786" s="132" t="s">
        <v>6080</v>
      </c>
      <c r="J786" s="132" t="s">
        <v>6081</v>
      </c>
      <c r="K786" s="132" t="s">
        <v>6082</v>
      </c>
      <c r="L786" s="132" t="s">
        <v>6083</v>
      </c>
      <c r="M786" s="132" t="s">
        <v>6084</v>
      </c>
      <c r="N786" s="132" t="s">
        <v>6085</v>
      </c>
      <c r="O786" s="132"/>
      <c r="P786" s="132"/>
      <c r="Q786" s="132"/>
      <c r="R786" s="132"/>
      <c r="S786" s="132"/>
      <c r="T786" s="132"/>
      <c r="U786" s="358"/>
      <c r="V786" s="132"/>
      <c r="W786" s="132"/>
      <c r="X786" s="132"/>
      <c r="Y786" s="132"/>
      <c r="Z786" s="132"/>
      <c r="AA786" s="132"/>
      <c r="AB786" s="132"/>
      <c r="AC786" s="132"/>
      <c r="AD786" s="132"/>
      <c r="AE786" s="132"/>
      <c r="AF786" s="132"/>
      <c r="AG786" s="132"/>
      <c r="AH786" s="132"/>
      <c r="AI786" s="132"/>
      <c r="AJ786" s="132"/>
      <c r="AK786" s="132"/>
      <c r="AL786" s="132"/>
      <c r="AM786" s="132"/>
      <c r="AN786" s="358"/>
    </row>
    <row r="787" spans="1:40" customFormat="1" ht="14.25" hidden="1" customHeight="1">
      <c r="A787" s="359">
        <v>2025</v>
      </c>
      <c r="B787" s="133">
        <v>132916</v>
      </c>
      <c r="C787" s="132" t="s">
        <v>6086</v>
      </c>
      <c r="D787" s="132" t="s">
        <v>6087</v>
      </c>
      <c r="E787" s="132" t="s">
        <v>6088</v>
      </c>
      <c r="F787" s="132" t="s">
        <v>6089</v>
      </c>
      <c r="G787" s="132" t="s">
        <v>6090</v>
      </c>
      <c r="H787" s="132" t="s">
        <v>6091</v>
      </c>
      <c r="I787" s="132" t="s">
        <v>6092</v>
      </c>
      <c r="J787" s="132" t="s">
        <v>6093</v>
      </c>
      <c r="K787" s="132" t="s">
        <v>6094</v>
      </c>
      <c r="L787" s="132" t="s">
        <v>6095</v>
      </c>
      <c r="M787" s="132" t="s">
        <v>6096</v>
      </c>
      <c r="N787" s="132" t="s">
        <v>6097</v>
      </c>
      <c r="O787" s="132"/>
      <c r="P787" s="132"/>
      <c r="Q787" s="132"/>
      <c r="R787" s="132"/>
      <c r="S787" s="132"/>
      <c r="T787" s="132"/>
      <c r="U787" s="358"/>
      <c r="V787" s="132"/>
      <c r="W787" s="132"/>
      <c r="X787" s="132"/>
      <c r="Y787" s="132"/>
      <c r="Z787" s="132"/>
      <c r="AA787" s="132"/>
      <c r="AB787" s="132"/>
      <c r="AC787" s="132"/>
      <c r="AD787" s="132"/>
      <c r="AE787" s="132"/>
      <c r="AF787" s="132"/>
      <c r="AG787" s="132"/>
      <c r="AH787" s="132"/>
      <c r="AI787" s="132"/>
      <c r="AJ787" s="132"/>
      <c r="AK787" s="132"/>
      <c r="AL787" s="132"/>
      <c r="AM787" s="132"/>
      <c r="AN787" s="358"/>
    </row>
    <row r="788" spans="1:40" customFormat="1" ht="14.25" hidden="1" customHeight="1">
      <c r="A788" s="359">
        <v>2025</v>
      </c>
      <c r="B788" s="133">
        <v>132271</v>
      </c>
      <c r="C788" s="132" t="s">
        <v>6098</v>
      </c>
      <c r="D788" s="132" t="s">
        <v>6099</v>
      </c>
      <c r="E788" s="132" t="s">
        <v>6100</v>
      </c>
      <c r="F788" s="132" t="s">
        <v>6101</v>
      </c>
      <c r="G788" s="132" t="s">
        <v>6102</v>
      </c>
      <c r="H788" s="132" t="s">
        <v>6103</v>
      </c>
      <c r="I788" s="132" t="s">
        <v>6104</v>
      </c>
      <c r="J788" s="132"/>
      <c r="K788" s="132"/>
      <c r="L788" s="132"/>
      <c r="M788" s="132"/>
      <c r="N788" s="132"/>
      <c r="O788" s="132"/>
      <c r="P788" s="132"/>
      <c r="Q788" s="132"/>
      <c r="R788" s="132"/>
      <c r="S788" s="132"/>
      <c r="T788" s="132"/>
      <c r="U788" s="358"/>
      <c r="V788" s="132"/>
      <c r="W788" s="132"/>
      <c r="X788" s="132"/>
      <c r="Y788" s="132"/>
      <c r="Z788" s="132"/>
      <c r="AA788" s="132"/>
      <c r="AB788" s="132"/>
      <c r="AC788" s="132"/>
      <c r="AD788" s="132"/>
      <c r="AE788" s="132"/>
      <c r="AF788" s="132"/>
      <c r="AG788" s="132"/>
      <c r="AH788" s="132"/>
      <c r="AI788" s="132"/>
      <c r="AJ788" s="132"/>
      <c r="AK788" s="132"/>
      <c r="AL788" s="132"/>
      <c r="AM788" s="132"/>
      <c r="AN788" s="358"/>
    </row>
    <row r="789" spans="1:40" customFormat="1" ht="14.25" hidden="1" customHeight="1">
      <c r="A789" s="359">
        <v>2025</v>
      </c>
      <c r="B789" s="133">
        <v>125486</v>
      </c>
      <c r="C789" s="132" t="s">
        <v>6105</v>
      </c>
      <c r="D789" s="132" t="s">
        <v>6106</v>
      </c>
      <c r="E789" s="132" t="s">
        <v>6107</v>
      </c>
      <c r="F789" s="132" t="s">
        <v>6108</v>
      </c>
      <c r="G789" s="132" t="s">
        <v>6109</v>
      </c>
      <c r="H789" s="132"/>
      <c r="I789" s="132"/>
      <c r="J789" s="132"/>
      <c r="K789" s="132"/>
      <c r="L789" s="132"/>
      <c r="M789" s="132"/>
      <c r="N789" s="132"/>
      <c r="O789" s="132"/>
      <c r="P789" s="132"/>
      <c r="Q789" s="132"/>
      <c r="R789" s="132"/>
      <c r="S789" s="132"/>
      <c r="T789" s="132"/>
      <c r="U789" s="358"/>
      <c r="V789" s="132"/>
      <c r="W789" s="132"/>
      <c r="X789" s="132"/>
      <c r="Y789" s="132"/>
      <c r="Z789" s="132"/>
      <c r="AA789" s="132"/>
      <c r="AB789" s="132"/>
      <c r="AC789" s="132"/>
      <c r="AD789" s="132"/>
      <c r="AE789" s="132"/>
      <c r="AF789" s="132"/>
      <c r="AG789" s="132"/>
      <c r="AH789" s="132"/>
      <c r="AI789" s="132"/>
      <c r="AJ789" s="132"/>
      <c r="AK789" s="132"/>
      <c r="AL789" s="132"/>
      <c r="AM789" s="132"/>
      <c r="AN789" s="358"/>
    </row>
    <row r="790" spans="1:40" customFormat="1" ht="14.25" hidden="1" customHeight="1">
      <c r="A790" s="359">
        <v>2025</v>
      </c>
      <c r="B790" s="133">
        <v>132705</v>
      </c>
      <c r="C790" s="132" t="s">
        <v>6110</v>
      </c>
      <c r="D790" s="132" t="s">
        <v>6111</v>
      </c>
      <c r="E790" s="132" t="s">
        <v>6112</v>
      </c>
      <c r="F790" s="132" t="s">
        <v>6113</v>
      </c>
      <c r="G790" s="132" t="s">
        <v>6114</v>
      </c>
      <c r="H790" s="132" t="s">
        <v>6115</v>
      </c>
      <c r="I790" s="132" t="s">
        <v>6116</v>
      </c>
      <c r="J790" s="132" t="s">
        <v>6117</v>
      </c>
      <c r="K790" s="132" t="s">
        <v>6118</v>
      </c>
      <c r="L790" s="132"/>
      <c r="M790" s="132"/>
      <c r="N790" s="132"/>
      <c r="O790" s="132"/>
      <c r="P790" s="132"/>
      <c r="Q790" s="132"/>
      <c r="R790" s="132"/>
      <c r="S790" s="132"/>
      <c r="T790" s="132"/>
      <c r="U790" s="358"/>
      <c r="V790" s="132"/>
      <c r="W790" s="132"/>
      <c r="X790" s="132"/>
      <c r="Y790" s="132"/>
      <c r="Z790" s="132"/>
      <c r="AA790" s="132"/>
      <c r="AB790" s="132"/>
      <c r="AC790" s="132"/>
      <c r="AD790" s="132"/>
      <c r="AE790" s="132"/>
      <c r="AF790" s="132"/>
      <c r="AG790" s="132"/>
      <c r="AH790" s="132"/>
      <c r="AI790" s="132"/>
      <c r="AJ790" s="132"/>
      <c r="AK790" s="132"/>
      <c r="AL790" s="132"/>
      <c r="AM790" s="132"/>
      <c r="AN790" s="358"/>
    </row>
    <row r="791" spans="1:40" customFormat="1" ht="14.25" hidden="1" customHeight="1">
      <c r="A791" s="359">
        <v>2025</v>
      </c>
      <c r="B791" s="133">
        <v>127541</v>
      </c>
      <c r="C791" s="132" t="s">
        <v>6119</v>
      </c>
      <c r="D791" s="132" t="s">
        <v>6120</v>
      </c>
      <c r="E791" s="132" t="s">
        <v>6121</v>
      </c>
      <c r="F791" s="132" t="s">
        <v>6122</v>
      </c>
      <c r="G791" s="132" t="s">
        <v>6123</v>
      </c>
      <c r="H791" s="132" t="s">
        <v>6124</v>
      </c>
      <c r="I791" s="132" t="s">
        <v>6125</v>
      </c>
      <c r="J791" s="132" t="s">
        <v>6126</v>
      </c>
      <c r="K791" s="132" t="s">
        <v>6127</v>
      </c>
      <c r="L791" s="132" t="s">
        <v>6128</v>
      </c>
      <c r="M791" s="132" t="s">
        <v>6129</v>
      </c>
      <c r="N791" s="132"/>
      <c r="O791" s="132"/>
      <c r="P791" s="132"/>
      <c r="Q791" s="132"/>
      <c r="R791" s="132"/>
      <c r="S791" s="132"/>
      <c r="T791" s="132"/>
      <c r="U791" s="358"/>
      <c r="V791" s="132"/>
      <c r="W791" s="132"/>
      <c r="X791" s="132"/>
      <c r="Y791" s="132"/>
      <c r="Z791" s="132"/>
      <c r="AA791" s="132"/>
      <c r="AB791" s="132"/>
      <c r="AC791" s="132"/>
      <c r="AD791" s="132"/>
      <c r="AE791" s="132"/>
      <c r="AF791" s="132"/>
      <c r="AG791" s="132"/>
      <c r="AH791" s="132"/>
      <c r="AI791" s="132"/>
      <c r="AJ791" s="132"/>
      <c r="AK791" s="132"/>
      <c r="AL791" s="132"/>
      <c r="AM791" s="132"/>
      <c r="AN791" s="358"/>
    </row>
    <row r="792" spans="1:40" customFormat="1" ht="14.25" hidden="1" customHeight="1">
      <c r="A792" s="359">
        <v>2025</v>
      </c>
      <c r="B792" s="133">
        <v>132602</v>
      </c>
      <c r="C792" s="132" t="s">
        <v>6130</v>
      </c>
      <c r="D792" s="132" t="s">
        <v>6131</v>
      </c>
      <c r="E792" s="132" t="s">
        <v>6132</v>
      </c>
      <c r="F792" s="132" t="s">
        <v>6133</v>
      </c>
      <c r="G792" s="132" t="s">
        <v>6134</v>
      </c>
      <c r="H792" s="132" t="s">
        <v>6135</v>
      </c>
      <c r="I792" s="132" t="s">
        <v>6136</v>
      </c>
      <c r="J792" s="132" t="s">
        <v>2357</v>
      </c>
      <c r="K792" s="132"/>
      <c r="L792" s="132"/>
      <c r="M792" s="132"/>
      <c r="N792" s="132"/>
      <c r="O792" s="132"/>
      <c r="P792" s="132"/>
      <c r="Q792" s="132"/>
      <c r="R792" s="132"/>
      <c r="S792" s="132"/>
      <c r="T792" s="132"/>
      <c r="U792" s="358"/>
      <c r="V792" s="132"/>
      <c r="W792" s="132"/>
      <c r="X792" s="132"/>
      <c r="Y792" s="132"/>
      <c r="Z792" s="132"/>
      <c r="AA792" s="132"/>
      <c r="AB792" s="132"/>
      <c r="AC792" s="132"/>
      <c r="AD792" s="132"/>
      <c r="AE792" s="132"/>
      <c r="AF792" s="132"/>
      <c r="AG792" s="132"/>
      <c r="AH792" s="132"/>
      <c r="AI792" s="132"/>
      <c r="AJ792" s="132"/>
      <c r="AK792" s="132"/>
      <c r="AL792" s="132"/>
      <c r="AM792" s="132"/>
      <c r="AN792" s="358"/>
    </row>
    <row r="793" spans="1:40" customFormat="1" ht="14.25" hidden="1" customHeight="1">
      <c r="A793" s="359">
        <v>2025</v>
      </c>
      <c r="B793" s="133">
        <v>127446</v>
      </c>
      <c r="C793" s="132" t="s">
        <v>6137</v>
      </c>
      <c r="D793" s="132" t="s">
        <v>6138</v>
      </c>
      <c r="E793" s="132" t="s">
        <v>6139</v>
      </c>
      <c r="F793" s="132" t="s">
        <v>6140</v>
      </c>
      <c r="G793" s="132" t="s">
        <v>2114</v>
      </c>
      <c r="H793" s="132" t="s">
        <v>6141</v>
      </c>
      <c r="I793" s="132" t="s">
        <v>6142</v>
      </c>
      <c r="J793" s="132" t="s">
        <v>6143</v>
      </c>
      <c r="K793" s="132"/>
      <c r="L793" s="132"/>
      <c r="M793" s="132"/>
      <c r="N793" s="132"/>
      <c r="O793" s="132"/>
      <c r="P793" s="132"/>
      <c r="Q793" s="132"/>
      <c r="R793" s="132"/>
      <c r="S793" s="132"/>
      <c r="T793" s="132"/>
      <c r="U793" s="358"/>
      <c r="V793" s="132"/>
      <c r="W793" s="132"/>
      <c r="X793" s="132"/>
      <c r="Y793" s="132"/>
      <c r="Z793" s="132"/>
      <c r="AA793" s="132"/>
      <c r="AB793" s="132"/>
      <c r="AC793" s="132"/>
      <c r="AD793" s="132"/>
      <c r="AE793" s="132"/>
      <c r="AF793" s="132"/>
      <c r="AG793" s="132"/>
      <c r="AH793" s="132"/>
      <c r="AI793" s="132"/>
      <c r="AJ793" s="132"/>
      <c r="AK793" s="132"/>
      <c r="AL793" s="132"/>
      <c r="AM793" s="132"/>
      <c r="AN793" s="358"/>
    </row>
    <row r="794" spans="1:40" customFormat="1" ht="14.25" hidden="1" customHeight="1">
      <c r="A794" s="359">
        <v>2025</v>
      </c>
      <c r="B794" s="133">
        <v>127771</v>
      </c>
      <c r="C794" s="132" t="s">
        <v>1214</v>
      </c>
      <c r="D794" s="132" t="s">
        <v>3526</v>
      </c>
      <c r="E794" s="132" t="s">
        <v>6144</v>
      </c>
      <c r="F794" s="132" t="s">
        <v>3528</v>
      </c>
      <c r="G794" s="132" t="s">
        <v>1252</v>
      </c>
      <c r="H794" s="132" t="s">
        <v>1253</v>
      </c>
      <c r="I794" s="132" t="s">
        <v>1254</v>
      </c>
      <c r="J794" s="132" t="s">
        <v>1255</v>
      </c>
      <c r="K794" s="132" t="s">
        <v>6145</v>
      </c>
      <c r="L794" s="132" t="s">
        <v>1257</v>
      </c>
      <c r="M794" s="132"/>
      <c r="N794" s="132"/>
      <c r="O794" s="132"/>
      <c r="P794" s="132"/>
      <c r="Q794" s="132"/>
      <c r="R794" s="132"/>
      <c r="S794" s="132"/>
      <c r="T794" s="132"/>
      <c r="U794" s="358"/>
      <c r="V794" s="132"/>
      <c r="W794" s="132"/>
      <c r="X794" s="132"/>
      <c r="Y794" s="132"/>
      <c r="Z794" s="132"/>
      <c r="AA794" s="132"/>
      <c r="AB794" s="132"/>
      <c r="AC794" s="132"/>
      <c r="AD794" s="132"/>
      <c r="AE794" s="132"/>
      <c r="AF794" s="132"/>
      <c r="AG794" s="132"/>
      <c r="AH794" s="132"/>
      <c r="AI794" s="132"/>
      <c r="AJ794" s="132"/>
      <c r="AK794" s="132"/>
      <c r="AL794" s="132"/>
      <c r="AM794" s="132"/>
      <c r="AN794" s="358"/>
    </row>
    <row r="795" spans="1:40" customFormat="1" ht="14.25" hidden="1" customHeight="1">
      <c r="A795" s="359">
        <v>2025</v>
      </c>
      <c r="B795" s="133">
        <v>127444</v>
      </c>
      <c r="C795" s="132" t="s">
        <v>6146</v>
      </c>
      <c r="D795" s="132" t="s">
        <v>6147</v>
      </c>
      <c r="E795" s="132" t="s">
        <v>6148</v>
      </c>
      <c r="F795" s="132" t="s">
        <v>6149</v>
      </c>
      <c r="G795" s="132" t="s">
        <v>6150</v>
      </c>
      <c r="H795" s="132" t="s">
        <v>6151</v>
      </c>
      <c r="I795" s="132" t="s">
        <v>3963</v>
      </c>
      <c r="J795" s="132" t="s">
        <v>1275</v>
      </c>
      <c r="K795" s="132"/>
      <c r="L795" s="132"/>
      <c r="M795" s="132"/>
      <c r="N795" s="132"/>
      <c r="O795" s="132"/>
      <c r="P795" s="132"/>
      <c r="Q795" s="132"/>
      <c r="R795" s="132"/>
      <c r="S795" s="132"/>
      <c r="T795" s="132"/>
      <c r="U795" s="358"/>
      <c r="V795" s="132"/>
      <c r="W795" s="132"/>
      <c r="X795" s="132"/>
      <c r="Y795" s="132"/>
      <c r="Z795" s="132"/>
      <c r="AA795" s="132"/>
      <c r="AB795" s="132"/>
      <c r="AC795" s="132"/>
      <c r="AD795" s="132"/>
      <c r="AE795" s="132"/>
      <c r="AF795" s="132"/>
      <c r="AG795" s="132"/>
      <c r="AH795" s="132"/>
      <c r="AI795" s="132"/>
      <c r="AJ795" s="132"/>
      <c r="AK795" s="132"/>
      <c r="AL795" s="132"/>
      <c r="AM795" s="132"/>
      <c r="AN795" s="358"/>
    </row>
    <row r="796" spans="1:40" customFormat="1" ht="14.25" hidden="1" customHeight="1">
      <c r="A796" s="359">
        <v>2025</v>
      </c>
      <c r="B796" s="133">
        <v>127647</v>
      </c>
      <c r="C796" s="132" t="s">
        <v>1214</v>
      </c>
      <c r="D796" s="132" t="s">
        <v>1215</v>
      </c>
      <c r="E796" s="132" t="s">
        <v>1216</v>
      </c>
      <c r="F796" s="132" t="s">
        <v>1217</v>
      </c>
      <c r="G796" s="132" t="s">
        <v>1218</v>
      </c>
      <c r="H796" s="132" t="s">
        <v>1219</v>
      </c>
      <c r="I796" s="132" t="s">
        <v>1220</v>
      </c>
      <c r="J796" s="132"/>
      <c r="K796" s="132"/>
      <c r="L796" s="132"/>
      <c r="M796" s="132"/>
      <c r="N796" s="132"/>
      <c r="O796" s="132"/>
      <c r="P796" s="132"/>
      <c r="Q796" s="132"/>
      <c r="R796" s="132"/>
      <c r="S796" s="132"/>
      <c r="T796" s="132"/>
      <c r="U796" s="358"/>
      <c r="V796" s="132"/>
      <c r="W796" s="132"/>
      <c r="X796" s="132"/>
      <c r="Y796" s="132"/>
      <c r="Z796" s="132"/>
      <c r="AA796" s="132"/>
      <c r="AB796" s="132"/>
      <c r="AC796" s="132"/>
      <c r="AD796" s="132"/>
      <c r="AE796" s="132"/>
      <c r="AF796" s="132"/>
      <c r="AG796" s="132"/>
      <c r="AH796" s="132"/>
      <c r="AI796" s="132"/>
      <c r="AJ796" s="132"/>
      <c r="AK796" s="132"/>
      <c r="AL796" s="132"/>
      <c r="AM796" s="132"/>
      <c r="AN796" s="358"/>
    </row>
    <row r="797" spans="1:40" customFormat="1" ht="14.25" hidden="1" customHeight="1">
      <c r="A797" s="359">
        <v>2025</v>
      </c>
      <c r="B797" s="133">
        <v>127439</v>
      </c>
      <c r="C797" s="132" t="s">
        <v>6152</v>
      </c>
      <c r="D797" s="132" t="s">
        <v>6153</v>
      </c>
      <c r="E797" s="132" t="s">
        <v>6154</v>
      </c>
      <c r="F797" s="132" t="s">
        <v>6155</v>
      </c>
      <c r="G797" s="132" t="s">
        <v>6156</v>
      </c>
      <c r="H797" s="132" t="s">
        <v>6157</v>
      </c>
      <c r="I797" s="132" t="s">
        <v>6158</v>
      </c>
      <c r="J797" s="132" t="s">
        <v>6159</v>
      </c>
      <c r="K797" s="132" t="s">
        <v>6160</v>
      </c>
      <c r="L797" s="132" t="s">
        <v>6161</v>
      </c>
      <c r="M797" s="132" t="s">
        <v>6162</v>
      </c>
      <c r="N797" s="132" t="s">
        <v>6163</v>
      </c>
      <c r="O797" s="132" t="s">
        <v>3327</v>
      </c>
      <c r="P797" s="132"/>
      <c r="Q797" s="132"/>
      <c r="R797" s="132"/>
      <c r="S797" s="132"/>
      <c r="T797" s="132"/>
      <c r="U797" s="358"/>
      <c r="V797" s="132"/>
      <c r="W797" s="132"/>
      <c r="X797" s="132"/>
      <c r="Y797" s="132"/>
      <c r="Z797" s="132"/>
      <c r="AA797" s="132"/>
      <c r="AB797" s="132"/>
      <c r="AC797" s="132"/>
      <c r="AD797" s="132"/>
      <c r="AE797" s="132"/>
      <c r="AF797" s="132"/>
      <c r="AG797" s="132"/>
      <c r="AH797" s="132"/>
      <c r="AI797" s="132"/>
      <c r="AJ797" s="132"/>
      <c r="AK797" s="132"/>
      <c r="AL797" s="132"/>
      <c r="AM797" s="132"/>
      <c r="AN797" s="358"/>
    </row>
    <row r="798" spans="1:40" customFormat="1" ht="14.25" hidden="1" customHeight="1">
      <c r="A798" s="359">
        <v>2025</v>
      </c>
      <c r="B798" s="133">
        <v>125673</v>
      </c>
      <c r="C798" s="132" t="s">
        <v>3753</v>
      </c>
      <c r="D798" s="132" t="s">
        <v>3754</v>
      </c>
      <c r="E798" s="132" t="s">
        <v>3755</v>
      </c>
      <c r="F798" s="132" t="s">
        <v>3756</v>
      </c>
      <c r="G798" s="132" t="s">
        <v>3757</v>
      </c>
      <c r="H798" s="132" t="s">
        <v>3758</v>
      </c>
      <c r="I798" s="132" t="s">
        <v>6164</v>
      </c>
      <c r="J798" s="132"/>
      <c r="K798" s="132"/>
      <c r="L798" s="132"/>
      <c r="M798" s="132"/>
      <c r="N798" s="132"/>
      <c r="O798" s="132"/>
      <c r="P798" s="132"/>
      <c r="Q798" s="132"/>
      <c r="R798" s="132"/>
      <c r="S798" s="132"/>
      <c r="T798" s="132"/>
      <c r="U798" s="358"/>
      <c r="V798" s="132"/>
      <c r="W798" s="132"/>
      <c r="X798" s="132"/>
      <c r="Y798" s="132"/>
      <c r="Z798" s="132"/>
      <c r="AA798" s="132"/>
      <c r="AB798" s="132"/>
      <c r="AC798" s="132"/>
      <c r="AD798" s="132"/>
      <c r="AE798" s="132"/>
      <c r="AF798" s="132"/>
      <c r="AG798" s="132"/>
      <c r="AH798" s="132"/>
      <c r="AI798" s="132"/>
      <c r="AJ798" s="132"/>
      <c r="AK798" s="132"/>
      <c r="AL798" s="132"/>
      <c r="AM798" s="132"/>
      <c r="AN798" s="358"/>
    </row>
    <row r="799" spans="1:40" customFormat="1" hidden="1">
      <c r="A799" s="359">
        <v>2025</v>
      </c>
      <c r="B799" s="133">
        <v>125916</v>
      </c>
      <c r="C799" s="132" t="s">
        <v>6165</v>
      </c>
      <c r="D799" s="132" t="s">
        <v>6166</v>
      </c>
      <c r="E799" s="132" t="s">
        <v>6167</v>
      </c>
      <c r="F799" s="132" t="s">
        <v>3729</v>
      </c>
      <c r="G799" s="132" t="s">
        <v>6168</v>
      </c>
      <c r="H799" s="132"/>
      <c r="I799" s="132"/>
      <c r="J799" s="132"/>
      <c r="K799" s="132"/>
      <c r="L799" s="132"/>
      <c r="M799" s="132"/>
      <c r="N799" s="132"/>
      <c r="O799" s="132"/>
      <c r="P799" s="132"/>
      <c r="Q799" s="132"/>
      <c r="R799" s="132"/>
      <c r="S799" s="132"/>
      <c r="T799" s="132"/>
      <c r="U799" s="358"/>
      <c r="V799" s="132"/>
      <c r="W799" s="132"/>
      <c r="X799" s="132"/>
      <c r="Y799" s="132"/>
      <c r="Z799" s="132"/>
      <c r="AA799" s="132"/>
      <c r="AB799" s="132"/>
      <c r="AC799" s="132"/>
      <c r="AD799" s="132"/>
      <c r="AE799" s="132"/>
      <c r="AF799" s="132"/>
      <c r="AG799" s="132"/>
      <c r="AH799" s="132"/>
      <c r="AI799" s="132"/>
      <c r="AJ799" s="132"/>
      <c r="AK799" s="132"/>
      <c r="AL799" s="132"/>
      <c r="AM799" s="132"/>
      <c r="AN799" s="358"/>
    </row>
    <row r="800" spans="1:40" customFormat="1" hidden="1">
      <c r="A800" s="359">
        <v>2025</v>
      </c>
      <c r="B800" s="133">
        <v>132599</v>
      </c>
      <c r="C800" s="132" t="s">
        <v>6169</v>
      </c>
      <c r="D800" s="132" t="s">
        <v>3667</v>
      </c>
      <c r="E800" s="132" t="s">
        <v>3668</v>
      </c>
      <c r="F800" s="132" t="s">
        <v>3669</v>
      </c>
      <c r="G800" s="132" t="s">
        <v>3670</v>
      </c>
      <c r="H800" s="132" t="s">
        <v>6170</v>
      </c>
      <c r="I800" s="132"/>
      <c r="J800" s="132"/>
      <c r="K800" s="132"/>
      <c r="L800" s="132"/>
      <c r="M800" s="132"/>
      <c r="N800" s="132"/>
      <c r="O800" s="132"/>
      <c r="P800" s="132"/>
      <c r="Q800" s="132"/>
      <c r="R800" s="132"/>
      <c r="S800" s="132"/>
      <c r="T800" s="132"/>
      <c r="U800" s="358"/>
      <c r="V800" s="132"/>
      <c r="W800" s="132"/>
      <c r="X800" s="132"/>
      <c r="Y800" s="132"/>
      <c r="Z800" s="132"/>
      <c r="AA800" s="132"/>
      <c r="AB800" s="132"/>
      <c r="AC800" s="132"/>
      <c r="AD800" s="132"/>
      <c r="AE800" s="132"/>
      <c r="AF800" s="132"/>
      <c r="AG800" s="132"/>
      <c r="AH800" s="132"/>
      <c r="AI800" s="132"/>
      <c r="AJ800" s="132"/>
      <c r="AK800" s="132"/>
      <c r="AL800" s="132"/>
      <c r="AM800" s="132"/>
      <c r="AN800" s="358"/>
    </row>
    <row r="801" spans="1:40" customFormat="1" hidden="1">
      <c r="A801" s="359">
        <v>2025</v>
      </c>
      <c r="B801" s="133">
        <v>132076</v>
      </c>
      <c r="C801" s="132" t="s">
        <v>6171</v>
      </c>
      <c r="D801" s="132" t="s">
        <v>6172</v>
      </c>
      <c r="E801" s="132" t="s">
        <v>2493</v>
      </c>
      <c r="F801" s="132" t="s">
        <v>6173</v>
      </c>
      <c r="G801" s="132" t="s">
        <v>6174</v>
      </c>
      <c r="H801" s="132" t="s">
        <v>6175</v>
      </c>
      <c r="I801" s="132"/>
      <c r="J801" s="132"/>
      <c r="K801" s="132"/>
      <c r="L801" s="132"/>
      <c r="M801" s="132"/>
      <c r="N801" s="132"/>
      <c r="O801" s="132"/>
      <c r="P801" s="132"/>
      <c r="Q801" s="132"/>
      <c r="R801" s="132"/>
      <c r="S801" s="132"/>
      <c r="T801" s="132"/>
      <c r="U801" s="358"/>
      <c r="V801" s="132"/>
      <c r="W801" s="132"/>
      <c r="X801" s="132"/>
      <c r="Y801" s="132"/>
      <c r="Z801" s="132"/>
      <c r="AA801" s="132"/>
      <c r="AB801" s="132"/>
      <c r="AC801" s="132"/>
      <c r="AD801" s="132"/>
      <c r="AE801" s="132"/>
      <c r="AF801" s="132"/>
      <c r="AG801" s="132"/>
      <c r="AH801" s="132"/>
      <c r="AI801" s="132"/>
      <c r="AJ801" s="132"/>
      <c r="AK801" s="132"/>
      <c r="AL801" s="132"/>
      <c r="AM801" s="132"/>
      <c r="AN801" s="358"/>
    </row>
    <row r="802" spans="1:40" ht="14.25" hidden="1" customHeight="1">
      <c r="A802" s="359">
        <v>2025</v>
      </c>
      <c r="B802" s="133">
        <v>132179</v>
      </c>
      <c r="C802" s="132" t="s">
        <v>6176</v>
      </c>
      <c r="D802" s="132" t="s">
        <v>6177</v>
      </c>
      <c r="E802" s="132" t="s">
        <v>6178</v>
      </c>
      <c r="F802" s="132" t="s">
        <v>6179</v>
      </c>
      <c r="G802" s="132" t="s">
        <v>6180</v>
      </c>
      <c r="H802" s="132" t="s">
        <v>6181</v>
      </c>
      <c r="I802" s="132" t="s">
        <v>6182</v>
      </c>
      <c r="J802" s="132"/>
      <c r="K802" s="132"/>
      <c r="L802" s="132"/>
      <c r="M802" s="132"/>
      <c r="N802" s="132"/>
      <c r="O802" s="132"/>
      <c r="P802" s="132"/>
      <c r="Q802" s="132"/>
      <c r="R802" s="132"/>
      <c r="S802" s="132"/>
      <c r="T802" s="132"/>
      <c r="V802" s="132"/>
      <c r="W802" s="132"/>
      <c r="X802" s="132"/>
      <c r="Y802" s="132"/>
      <c r="Z802" s="132"/>
      <c r="AA802" s="132"/>
      <c r="AB802" s="132"/>
      <c r="AC802" s="132"/>
      <c r="AD802" s="132"/>
      <c r="AE802" s="132"/>
      <c r="AF802" s="132"/>
      <c r="AG802" s="132"/>
      <c r="AH802" s="132"/>
      <c r="AI802" s="132"/>
      <c r="AJ802" s="132"/>
      <c r="AK802" s="132"/>
      <c r="AL802" s="132"/>
      <c r="AM802" s="132"/>
    </row>
    <row r="803" spans="1:40" ht="14.25" hidden="1" customHeight="1">
      <c r="A803" s="359">
        <v>2025</v>
      </c>
      <c r="B803" s="133">
        <v>132704</v>
      </c>
      <c r="C803" s="132" t="s">
        <v>6183</v>
      </c>
      <c r="D803" s="132" t="s">
        <v>6184</v>
      </c>
      <c r="E803" s="132" t="s">
        <v>6185</v>
      </c>
      <c r="F803" s="132" t="s">
        <v>6186</v>
      </c>
      <c r="G803" s="132" t="s">
        <v>6187</v>
      </c>
      <c r="H803" s="132" t="s">
        <v>6188</v>
      </c>
      <c r="I803" s="132" t="s">
        <v>6189</v>
      </c>
      <c r="J803" s="132" t="s">
        <v>3499</v>
      </c>
      <c r="K803" s="132"/>
      <c r="L803" s="132"/>
      <c r="M803" s="132"/>
      <c r="N803" s="132"/>
      <c r="O803" s="132"/>
      <c r="P803" s="132"/>
      <c r="Q803" s="132"/>
      <c r="R803" s="132"/>
      <c r="S803" s="132"/>
      <c r="T803" s="132"/>
      <c r="V803" s="132"/>
      <c r="W803" s="132"/>
      <c r="X803" s="132"/>
      <c r="Y803" s="132"/>
      <c r="Z803" s="132"/>
      <c r="AA803" s="132"/>
      <c r="AB803" s="132"/>
      <c r="AC803" s="132"/>
      <c r="AD803" s="132"/>
      <c r="AE803" s="132"/>
      <c r="AF803" s="132"/>
      <c r="AG803" s="132"/>
      <c r="AH803" s="132"/>
      <c r="AI803" s="132"/>
      <c r="AJ803" s="132"/>
      <c r="AK803" s="132"/>
      <c r="AL803" s="132"/>
      <c r="AM803" s="132"/>
    </row>
    <row r="804" spans="1:40" ht="14.25" hidden="1" customHeight="1">
      <c r="A804" s="359">
        <v>2025</v>
      </c>
      <c r="B804" s="133">
        <v>125873</v>
      </c>
      <c r="C804" s="132" t="s">
        <v>6190</v>
      </c>
      <c r="D804" s="132" t="s">
        <v>6191</v>
      </c>
      <c r="E804" s="132" t="s">
        <v>6192</v>
      </c>
      <c r="F804" s="132" t="s">
        <v>6193</v>
      </c>
      <c r="G804" s="132" t="s">
        <v>6194</v>
      </c>
      <c r="H804" s="132" t="s">
        <v>6195</v>
      </c>
      <c r="I804" s="132" t="s">
        <v>6196</v>
      </c>
      <c r="J804" s="132" t="s">
        <v>6197</v>
      </c>
      <c r="K804" s="132" t="s">
        <v>6198</v>
      </c>
      <c r="L804" s="132" t="s">
        <v>6199</v>
      </c>
      <c r="M804" s="132" t="s">
        <v>6200</v>
      </c>
      <c r="N804" s="132"/>
      <c r="O804" s="132"/>
      <c r="P804" s="132"/>
      <c r="Q804" s="132"/>
      <c r="R804" s="132"/>
      <c r="S804" s="132"/>
      <c r="T804" s="132"/>
      <c r="V804" s="132"/>
      <c r="W804" s="132"/>
      <c r="X804" s="132"/>
      <c r="Y804" s="132"/>
      <c r="Z804" s="132"/>
      <c r="AA804" s="132"/>
      <c r="AB804" s="132"/>
      <c r="AC804" s="132"/>
      <c r="AD804" s="132"/>
      <c r="AE804" s="132"/>
      <c r="AF804" s="132"/>
      <c r="AG804" s="132"/>
      <c r="AH804" s="132"/>
      <c r="AI804" s="132"/>
      <c r="AJ804" s="132"/>
      <c r="AK804" s="132"/>
      <c r="AL804" s="132"/>
      <c r="AM804" s="132"/>
    </row>
    <row r="805" spans="1:40" ht="14.25" hidden="1" customHeight="1">
      <c r="A805" s="359">
        <v>2025</v>
      </c>
      <c r="B805" s="133">
        <v>132775</v>
      </c>
      <c r="C805" s="132" t="s">
        <v>6201</v>
      </c>
      <c r="D805" s="132" t="s">
        <v>6202</v>
      </c>
      <c r="E805" s="132" t="s">
        <v>6203</v>
      </c>
      <c r="F805" s="132" t="s">
        <v>6204</v>
      </c>
      <c r="G805" s="132" t="s">
        <v>3911</v>
      </c>
      <c r="H805" s="132"/>
      <c r="I805" s="132"/>
      <c r="J805" s="132"/>
      <c r="K805" s="132"/>
      <c r="L805" s="132"/>
      <c r="M805" s="132"/>
      <c r="N805" s="132"/>
      <c r="O805" s="132"/>
      <c r="P805" s="132"/>
      <c r="Q805" s="132"/>
      <c r="R805" s="132"/>
      <c r="S805" s="132"/>
      <c r="T805" s="132"/>
      <c r="V805" s="132"/>
      <c r="W805" s="132"/>
      <c r="X805" s="132"/>
      <c r="Y805" s="132"/>
      <c r="Z805" s="132"/>
      <c r="AA805" s="132"/>
      <c r="AB805" s="132"/>
      <c r="AC805" s="132"/>
      <c r="AD805" s="132"/>
      <c r="AE805" s="132"/>
      <c r="AF805" s="132"/>
      <c r="AG805" s="132"/>
      <c r="AH805" s="132"/>
      <c r="AI805" s="132"/>
      <c r="AJ805" s="132"/>
      <c r="AK805" s="132"/>
      <c r="AL805" s="132"/>
      <c r="AM805" s="132"/>
    </row>
    <row r="806" spans="1:40" ht="14.25" hidden="1" customHeight="1">
      <c r="A806" s="359">
        <v>2025</v>
      </c>
      <c r="B806" s="133">
        <v>129130</v>
      </c>
      <c r="C806" s="132" t="s">
        <v>6205</v>
      </c>
      <c r="D806" s="132" t="s">
        <v>6206</v>
      </c>
      <c r="E806" s="132" t="s">
        <v>6207</v>
      </c>
      <c r="F806" s="132" t="s">
        <v>6208</v>
      </c>
      <c r="G806" s="132" t="s">
        <v>6209</v>
      </c>
      <c r="H806" s="132" t="s">
        <v>6210</v>
      </c>
      <c r="I806" s="132" t="s">
        <v>6211</v>
      </c>
      <c r="J806" s="132" t="s">
        <v>1305</v>
      </c>
      <c r="K806" s="132"/>
      <c r="L806" s="132"/>
      <c r="M806" s="132"/>
      <c r="N806" s="132"/>
      <c r="O806" s="132"/>
      <c r="P806" s="132"/>
      <c r="Q806" s="132"/>
      <c r="R806" s="132"/>
      <c r="S806" s="132"/>
      <c r="T806" s="132"/>
      <c r="V806" s="132"/>
      <c r="W806" s="132"/>
      <c r="X806" s="132"/>
      <c r="Y806" s="132"/>
      <c r="Z806" s="132"/>
      <c r="AA806" s="132"/>
      <c r="AB806" s="132"/>
      <c r="AC806" s="132"/>
      <c r="AD806" s="132"/>
      <c r="AE806" s="132"/>
      <c r="AF806" s="132"/>
      <c r="AG806" s="132"/>
      <c r="AH806" s="132"/>
      <c r="AI806" s="132"/>
      <c r="AJ806" s="132"/>
      <c r="AK806" s="132"/>
      <c r="AL806" s="132"/>
      <c r="AM806" s="132"/>
    </row>
    <row r="807" spans="1:40" ht="14.25" hidden="1" customHeight="1">
      <c r="A807" s="359">
        <v>2025</v>
      </c>
      <c r="B807" s="133">
        <v>129128</v>
      </c>
      <c r="C807" s="132" t="s">
        <v>6212</v>
      </c>
      <c r="D807" s="132" t="s">
        <v>6213</v>
      </c>
      <c r="E807" s="132" t="s">
        <v>6214</v>
      </c>
      <c r="F807" s="132" t="s">
        <v>6215</v>
      </c>
      <c r="G807" s="132" t="s">
        <v>6216</v>
      </c>
      <c r="H807" s="132" t="s">
        <v>6217</v>
      </c>
      <c r="I807" s="132" t="s">
        <v>6218</v>
      </c>
      <c r="J807" s="132" t="s">
        <v>6219</v>
      </c>
      <c r="K807" s="132" t="s">
        <v>6220</v>
      </c>
      <c r="L807" s="132" t="s">
        <v>6221</v>
      </c>
      <c r="M807" s="132"/>
      <c r="N807" s="132"/>
      <c r="O807" s="132"/>
      <c r="P807" s="132"/>
      <c r="Q807" s="132"/>
      <c r="R807" s="132"/>
      <c r="S807" s="132"/>
      <c r="T807" s="132"/>
      <c r="V807" s="132"/>
      <c r="W807" s="132"/>
      <c r="X807" s="132"/>
      <c r="Y807" s="132"/>
      <c r="Z807" s="132"/>
      <c r="AA807" s="132"/>
      <c r="AB807" s="132"/>
      <c r="AC807" s="132"/>
      <c r="AD807" s="132"/>
      <c r="AE807" s="132"/>
      <c r="AF807" s="132"/>
      <c r="AG807" s="132"/>
      <c r="AH807" s="132"/>
      <c r="AI807" s="132"/>
      <c r="AJ807" s="132"/>
      <c r="AK807" s="132"/>
      <c r="AL807" s="132"/>
      <c r="AM807" s="132"/>
    </row>
    <row r="808" spans="1:40" ht="14.25" hidden="1" customHeight="1">
      <c r="A808" s="359">
        <v>2025</v>
      </c>
      <c r="B808" s="133">
        <v>132915</v>
      </c>
      <c r="C808" s="132" t="s">
        <v>6222</v>
      </c>
      <c r="D808" s="132" t="s">
        <v>6223</v>
      </c>
      <c r="E808" s="132" t="s">
        <v>6224</v>
      </c>
      <c r="F808" s="132" t="s">
        <v>6225</v>
      </c>
      <c r="G808" s="132" t="s">
        <v>6226</v>
      </c>
      <c r="H808" s="132" t="s">
        <v>6227</v>
      </c>
      <c r="I808" s="132" t="s">
        <v>6228</v>
      </c>
      <c r="J808" s="132" t="s">
        <v>6229</v>
      </c>
      <c r="K808" s="132" t="s">
        <v>2678</v>
      </c>
      <c r="L808" s="132"/>
      <c r="M808" s="132"/>
      <c r="N808" s="132"/>
      <c r="O808" s="132"/>
      <c r="P808" s="132"/>
      <c r="Q808" s="132"/>
      <c r="R808" s="132"/>
      <c r="S808" s="132"/>
      <c r="T808" s="132"/>
      <c r="V808" s="132"/>
      <c r="W808" s="132"/>
      <c r="X808" s="132"/>
      <c r="Y808" s="132"/>
      <c r="Z808" s="132"/>
      <c r="AA808" s="132"/>
      <c r="AB808" s="132"/>
      <c r="AC808" s="132"/>
      <c r="AD808" s="132"/>
      <c r="AE808" s="132"/>
      <c r="AF808" s="132"/>
      <c r="AG808" s="132"/>
      <c r="AH808" s="132"/>
      <c r="AI808" s="132"/>
      <c r="AJ808" s="132"/>
      <c r="AK808" s="132"/>
      <c r="AL808" s="132"/>
      <c r="AM808" s="132"/>
    </row>
    <row r="809" spans="1:40" ht="14.25" hidden="1" customHeight="1">
      <c r="A809" s="359">
        <v>2025</v>
      </c>
      <c r="B809" s="133">
        <v>133086</v>
      </c>
      <c r="C809" s="132" t="s">
        <v>3722</v>
      </c>
      <c r="D809" s="132" t="s">
        <v>1858</v>
      </c>
      <c r="E809" s="132" t="s">
        <v>1859</v>
      </c>
      <c r="F809" s="132" t="s">
        <v>3723</v>
      </c>
      <c r="G809" s="132" t="s">
        <v>1861</v>
      </c>
      <c r="H809" s="132" t="s">
        <v>1862</v>
      </c>
      <c r="I809" s="132" t="s">
        <v>1863</v>
      </c>
      <c r="J809" s="132" t="s">
        <v>1864</v>
      </c>
      <c r="K809" s="132" t="s">
        <v>3724</v>
      </c>
      <c r="L809" s="132" t="s">
        <v>6230</v>
      </c>
      <c r="M809" s="132" t="s">
        <v>6231</v>
      </c>
      <c r="N809" s="132" t="s">
        <v>1868</v>
      </c>
      <c r="O809" s="132"/>
      <c r="P809" s="132"/>
      <c r="Q809" s="132"/>
      <c r="R809" s="132"/>
      <c r="S809" s="132"/>
      <c r="T809" s="132"/>
      <c r="V809" s="132"/>
      <c r="W809" s="132"/>
      <c r="X809" s="132"/>
      <c r="Y809" s="132"/>
      <c r="Z809" s="132"/>
      <c r="AA809" s="132"/>
      <c r="AB809" s="132"/>
      <c r="AC809" s="132"/>
      <c r="AD809" s="132"/>
      <c r="AE809" s="132"/>
      <c r="AF809" s="132"/>
      <c r="AG809" s="132"/>
      <c r="AH809" s="132"/>
      <c r="AI809" s="132"/>
      <c r="AJ809" s="132"/>
      <c r="AK809" s="132"/>
      <c r="AL809" s="132"/>
      <c r="AM809" s="132"/>
    </row>
    <row r="810" spans="1:40" ht="14.25" hidden="1" customHeight="1">
      <c r="A810" s="359">
        <v>2025</v>
      </c>
      <c r="B810" s="133">
        <v>133427</v>
      </c>
      <c r="C810" s="132" t="s">
        <v>1849</v>
      </c>
      <c r="D810" s="132" t="s">
        <v>1850</v>
      </c>
      <c r="E810" s="132" t="s">
        <v>1851</v>
      </c>
      <c r="F810" s="132" t="s">
        <v>1852</v>
      </c>
      <c r="G810" s="132" t="s">
        <v>1853</v>
      </c>
      <c r="H810" s="132" t="s">
        <v>1854</v>
      </c>
      <c r="I810" s="132" t="s">
        <v>1855</v>
      </c>
      <c r="J810" s="132" t="s">
        <v>1856</v>
      </c>
      <c r="K810" s="132" t="s">
        <v>1806</v>
      </c>
      <c r="L810" s="132"/>
      <c r="M810" s="132"/>
      <c r="N810" s="132"/>
      <c r="O810" s="132"/>
      <c r="P810" s="132"/>
      <c r="Q810" s="132"/>
      <c r="R810" s="132"/>
      <c r="S810" s="132"/>
      <c r="T810" s="132"/>
      <c r="V810" s="132"/>
      <c r="W810" s="132"/>
      <c r="X810" s="132"/>
      <c r="Y810" s="132"/>
      <c r="Z810" s="132"/>
      <c r="AA810" s="132"/>
      <c r="AB810" s="132"/>
      <c r="AC810" s="132"/>
      <c r="AD810" s="132"/>
      <c r="AE810" s="132"/>
      <c r="AF810" s="132"/>
      <c r="AG810" s="132"/>
      <c r="AH810" s="132"/>
      <c r="AI810" s="132"/>
      <c r="AJ810" s="132"/>
      <c r="AK810" s="132"/>
      <c r="AL810" s="132"/>
      <c r="AM810" s="132"/>
    </row>
    <row r="811" spans="1:40" ht="14.25" hidden="1" customHeight="1">
      <c r="A811" s="359">
        <v>2025</v>
      </c>
      <c r="B811" s="133">
        <v>133706</v>
      </c>
      <c r="C811" s="132" t="s">
        <v>1604</v>
      </c>
      <c r="D811" s="132" t="s">
        <v>1605</v>
      </c>
      <c r="E811" s="132" t="s">
        <v>1606</v>
      </c>
      <c r="F811" s="132" t="s">
        <v>1607</v>
      </c>
      <c r="G811" s="132" t="s">
        <v>1608</v>
      </c>
      <c r="H811" s="132" t="s">
        <v>1609</v>
      </c>
      <c r="I811" s="132" t="s">
        <v>1610</v>
      </c>
      <c r="J811" s="132" t="s">
        <v>1611</v>
      </c>
      <c r="K811" s="132" t="s">
        <v>1612</v>
      </c>
      <c r="L811" s="132" t="s">
        <v>1613</v>
      </c>
      <c r="M811" s="132" t="s">
        <v>1614</v>
      </c>
      <c r="N811" s="132" t="s">
        <v>1615</v>
      </c>
      <c r="O811" s="132"/>
      <c r="P811" s="132"/>
      <c r="Q811" s="132"/>
      <c r="R811" s="132"/>
      <c r="S811" s="132"/>
      <c r="T811" s="132"/>
      <c r="V811" s="132"/>
      <c r="W811" s="132"/>
      <c r="X811" s="132"/>
      <c r="Y811" s="132"/>
      <c r="Z811" s="132"/>
      <c r="AA811" s="132"/>
      <c r="AB811" s="132"/>
      <c r="AC811" s="132"/>
      <c r="AD811" s="132"/>
      <c r="AE811" s="132"/>
      <c r="AF811" s="132"/>
      <c r="AG811" s="132"/>
      <c r="AH811" s="132"/>
      <c r="AI811" s="132"/>
      <c r="AJ811" s="132"/>
      <c r="AK811" s="132"/>
      <c r="AL811" s="132"/>
      <c r="AM811" s="132"/>
    </row>
    <row r="812" spans="1:40" ht="14.25" hidden="1" customHeight="1">
      <c r="A812" s="359">
        <v>2025</v>
      </c>
      <c r="B812" s="133">
        <v>133783</v>
      </c>
      <c r="C812" s="132" t="s">
        <v>6232</v>
      </c>
      <c r="D812" s="132" t="s">
        <v>1215</v>
      </c>
      <c r="E812" s="132" t="s">
        <v>6233</v>
      </c>
      <c r="F812" s="132" t="s">
        <v>6234</v>
      </c>
      <c r="G812" s="132" t="s">
        <v>6235</v>
      </c>
      <c r="H812" s="132" t="s">
        <v>6236</v>
      </c>
      <c r="I812" s="132" t="s">
        <v>6237</v>
      </c>
      <c r="J812" s="132" t="s">
        <v>1305</v>
      </c>
      <c r="K812" s="132"/>
      <c r="L812" s="132"/>
      <c r="M812" s="132"/>
      <c r="N812" s="132"/>
      <c r="O812" s="132"/>
      <c r="P812" s="132"/>
      <c r="Q812" s="132"/>
      <c r="R812" s="132"/>
      <c r="S812" s="132"/>
      <c r="T812" s="132"/>
      <c r="V812" s="132"/>
      <c r="W812" s="132"/>
      <c r="X812" s="132"/>
      <c r="Y812" s="132"/>
      <c r="Z812" s="132"/>
      <c r="AA812" s="132"/>
      <c r="AB812" s="132"/>
      <c r="AC812" s="132"/>
      <c r="AD812" s="132"/>
      <c r="AE812" s="132"/>
      <c r="AF812" s="132"/>
      <c r="AG812" s="132"/>
      <c r="AH812" s="132"/>
      <c r="AI812" s="132"/>
      <c r="AJ812" s="132"/>
      <c r="AK812" s="132"/>
      <c r="AL812" s="132"/>
      <c r="AM812" s="132"/>
    </row>
    <row r="813" spans="1:40" ht="14.25" hidden="1" customHeight="1">
      <c r="A813" s="359">
        <v>2025</v>
      </c>
      <c r="B813" s="133">
        <v>133701</v>
      </c>
      <c r="C813" s="132" t="s">
        <v>1207</v>
      </c>
      <c r="D813" s="132" t="s">
        <v>1208</v>
      </c>
      <c r="E813" s="132" t="s">
        <v>1209</v>
      </c>
      <c r="F813" s="132" t="s">
        <v>1210</v>
      </c>
      <c r="G813" s="132" t="s">
        <v>1211</v>
      </c>
      <c r="H813" s="132" t="s">
        <v>1212</v>
      </c>
      <c r="I813" s="132" t="s">
        <v>1213</v>
      </c>
      <c r="J813" s="132"/>
      <c r="K813" s="132"/>
      <c r="L813" s="132"/>
      <c r="M813" s="132"/>
      <c r="N813" s="132"/>
      <c r="O813" s="132"/>
      <c r="P813" s="132"/>
      <c r="Q813" s="132"/>
      <c r="R813" s="132"/>
      <c r="S813" s="132"/>
      <c r="T813" s="132"/>
      <c r="V813" s="132"/>
      <c r="W813" s="132"/>
      <c r="X813" s="132"/>
      <c r="Y813" s="132"/>
      <c r="Z813" s="132"/>
      <c r="AA813" s="132"/>
      <c r="AB813" s="132"/>
      <c r="AC813" s="132"/>
      <c r="AD813" s="132"/>
      <c r="AE813" s="132"/>
      <c r="AF813" s="132"/>
      <c r="AG813" s="132"/>
      <c r="AH813" s="132"/>
      <c r="AI813" s="132"/>
      <c r="AJ813" s="132"/>
      <c r="AK813" s="132"/>
      <c r="AL813" s="132"/>
      <c r="AM813" s="132"/>
    </row>
    <row r="814" spans="1:40" ht="14.25" hidden="1" customHeight="1">
      <c r="A814" s="359">
        <v>2025</v>
      </c>
      <c r="B814" s="133">
        <v>134410</v>
      </c>
      <c r="C814" s="132" t="s">
        <v>6238</v>
      </c>
      <c r="D814" s="132" t="s">
        <v>6239</v>
      </c>
      <c r="E814" s="132" t="s">
        <v>6240</v>
      </c>
      <c r="F814" s="132" t="s">
        <v>6241</v>
      </c>
      <c r="G814" s="132" t="s">
        <v>6242</v>
      </c>
      <c r="H814" s="132" t="s">
        <v>6243</v>
      </c>
      <c r="I814" s="132" t="s">
        <v>6244</v>
      </c>
      <c r="J814" s="132" t="s">
        <v>6245</v>
      </c>
      <c r="K814" s="132" t="s">
        <v>6246</v>
      </c>
      <c r="L814" s="132" t="s">
        <v>6247</v>
      </c>
      <c r="M814" s="132" t="s">
        <v>6248</v>
      </c>
      <c r="N814" s="132" t="s">
        <v>6249</v>
      </c>
      <c r="O814" s="132" t="s">
        <v>6250</v>
      </c>
      <c r="P814" s="132" t="s">
        <v>6251</v>
      </c>
      <c r="Q814" s="132" t="s">
        <v>6252</v>
      </c>
      <c r="R814" s="132" t="s">
        <v>6253</v>
      </c>
      <c r="S814" s="132" t="s">
        <v>6254</v>
      </c>
      <c r="T814" s="132" t="s">
        <v>6255</v>
      </c>
      <c r="U814" s="358" t="s">
        <v>6256</v>
      </c>
      <c r="V814" s="132" t="s">
        <v>6257</v>
      </c>
      <c r="W814" s="132"/>
      <c r="X814" s="132"/>
      <c r="Y814" s="132"/>
      <c r="Z814" s="132"/>
      <c r="AA814" s="132"/>
      <c r="AB814" s="132"/>
      <c r="AC814" s="132"/>
      <c r="AD814" s="132"/>
      <c r="AE814" s="132"/>
      <c r="AF814" s="132"/>
      <c r="AG814" s="132"/>
      <c r="AH814" s="132"/>
      <c r="AI814" s="132"/>
      <c r="AJ814" s="132"/>
      <c r="AK814" s="132"/>
      <c r="AL814" s="132"/>
      <c r="AM814" s="132"/>
    </row>
    <row r="815" spans="1:40" ht="14.25" hidden="1" customHeight="1">
      <c r="A815" s="359">
        <v>2025</v>
      </c>
      <c r="B815" s="133">
        <v>134746</v>
      </c>
      <c r="C815" s="132" t="s">
        <v>6258</v>
      </c>
      <c r="D815" s="132" t="s">
        <v>6259</v>
      </c>
      <c r="E815" s="132" t="s">
        <v>6260</v>
      </c>
      <c r="F815" s="132" t="s">
        <v>6261</v>
      </c>
      <c r="G815" s="132" t="s">
        <v>6262</v>
      </c>
      <c r="H815" s="132" t="s">
        <v>6263</v>
      </c>
      <c r="I815" s="132" t="s">
        <v>6264</v>
      </c>
      <c r="J815" s="132" t="s">
        <v>6265</v>
      </c>
      <c r="K815" s="132"/>
      <c r="L815" s="132"/>
      <c r="M815" s="132"/>
      <c r="N815" s="132"/>
      <c r="O815" s="132"/>
      <c r="P815" s="132"/>
      <c r="Q815" s="132"/>
      <c r="R815" s="132"/>
      <c r="S815" s="132"/>
      <c r="T815" s="132"/>
      <c r="V815" s="132"/>
      <c r="W815" s="132"/>
      <c r="X815" s="132"/>
      <c r="Y815" s="132"/>
      <c r="Z815" s="132"/>
      <c r="AA815" s="132"/>
      <c r="AB815" s="132"/>
      <c r="AC815" s="132"/>
      <c r="AD815" s="132"/>
      <c r="AE815" s="132"/>
      <c r="AF815" s="132"/>
      <c r="AG815" s="132"/>
      <c r="AH815" s="132"/>
      <c r="AI815" s="132"/>
      <c r="AJ815" s="132"/>
      <c r="AK815" s="132"/>
      <c r="AL815" s="132"/>
      <c r="AM815" s="132"/>
    </row>
    <row r="816" spans="1:40" ht="14.25" hidden="1" customHeight="1">
      <c r="A816" s="359">
        <v>2025</v>
      </c>
      <c r="B816" s="133">
        <v>133372</v>
      </c>
      <c r="C816" s="132" t="s">
        <v>3731</v>
      </c>
      <c r="D816" s="132" t="s">
        <v>6266</v>
      </c>
      <c r="E816" s="132" t="s">
        <v>6267</v>
      </c>
      <c r="F816" s="132" t="s">
        <v>6268</v>
      </c>
      <c r="G816" s="132" t="s">
        <v>6269</v>
      </c>
      <c r="H816" s="132" t="s">
        <v>6270</v>
      </c>
      <c r="I816" s="132" t="s">
        <v>6271</v>
      </c>
      <c r="J816" s="132" t="s">
        <v>6272</v>
      </c>
      <c r="K816" s="132" t="s">
        <v>6273</v>
      </c>
      <c r="L816" s="132" t="s">
        <v>6274</v>
      </c>
      <c r="M816" s="132" t="s">
        <v>6275</v>
      </c>
      <c r="N816" s="132"/>
      <c r="O816" s="132"/>
      <c r="P816" s="132"/>
      <c r="Q816" s="132"/>
      <c r="R816" s="132"/>
      <c r="S816" s="132"/>
      <c r="T816" s="132"/>
      <c r="V816" s="132"/>
      <c r="W816" s="132"/>
      <c r="X816" s="132"/>
      <c r="Y816" s="132"/>
      <c r="Z816" s="132"/>
      <c r="AA816" s="132"/>
      <c r="AB816" s="132"/>
      <c r="AC816" s="132"/>
      <c r="AD816" s="132"/>
      <c r="AE816" s="132"/>
      <c r="AF816" s="132"/>
      <c r="AG816" s="132"/>
      <c r="AH816" s="132"/>
      <c r="AI816" s="132"/>
      <c r="AJ816" s="132"/>
      <c r="AK816" s="132"/>
      <c r="AL816" s="132"/>
      <c r="AM816" s="132"/>
    </row>
    <row r="817" spans="1:39" ht="14.25" hidden="1" customHeight="1">
      <c r="A817" s="359">
        <v>2025</v>
      </c>
      <c r="B817" s="133">
        <v>133841</v>
      </c>
      <c r="C817" s="132" t="s">
        <v>3988</v>
      </c>
      <c r="D817" s="132" t="s">
        <v>2520</v>
      </c>
      <c r="E817" s="132"/>
      <c r="F817" s="132" t="s">
        <v>2521</v>
      </c>
      <c r="G817" s="132" t="s">
        <v>2522</v>
      </c>
      <c r="H817" s="132" t="s">
        <v>2523</v>
      </c>
      <c r="I817" s="132" t="s">
        <v>2524</v>
      </c>
      <c r="J817" s="132" t="s">
        <v>2525</v>
      </c>
      <c r="K817" s="132" t="s">
        <v>2526</v>
      </c>
      <c r="L817" s="132" t="s">
        <v>2527</v>
      </c>
      <c r="M817" s="132" t="s">
        <v>2528</v>
      </c>
      <c r="N817" s="132" t="s">
        <v>2529</v>
      </c>
      <c r="O817" s="132" t="s">
        <v>1797</v>
      </c>
      <c r="P817" s="132"/>
      <c r="Q817" s="132"/>
      <c r="R817" s="132"/>
      <c r="S817" s="132"/>
      <c r="T817" s="132"/>
      <c r="V817" s="132"/>
      <c r="W817" s="132"/>
      <c r="X817" s="132"/>
      <c r="Y817" s="132"/>
      <c r="Z817" s="132"/>
      <c r="AA817" s="132"/>
      <c r="AB817" s="132"/>
      <c r="AC817" s="132"/>
      <c r="AD817" s="132"/>
      <c r="AE817" s="132"/>
      <c r="AF817" s="132"/>
      <c r="AG817" s="132"/>
      <c r="AH817" s="132"/>
      <c r="AI817" s="132"/>
      <c r="AJ817" s="132"/>
      <c r="AK817" s="132"/>
      <c r="AL817" s="132"/>
      <c r="AM817" s="132"/>
    </row>
    <row r="818" spans="1:39" ht="14.25" hidden="1" customHeight="1">
      <c r="A818" s="359">
        <v>2025</v>
      </c>
      <c r="B818" s="133">
        <v>135076</v>
      </c>
      <c r="C818" s="132" t="s">
        <v>6276</v>
      </c>
      <c r="D818" s="132" t="s">
        <v>6277</v>
      </c>
      <c r="E818" s="132" t="s">
        <v>6278</v>
      </c>
      <c r="F818" s="132" t="s">
        <v>6279</v>
      </c>
      <c r="G818" s="132" t="s">
        <v>6280</v>
      </c>
      <c r="H818" s="132" t="s">
        <v>6281</v>
      </c>
      <c r="I818" s="132" t="s">
        <v>6282</v>
      </c>
      <c r="J818" s="132" t="s">
        <v>1831</v>
      </c>
      <c r="K818" s="132"/>
      <c r="L818" s="132"/>
      <c r="M818" s="132"/>
      <c r="N818" s="132"/>
      <c r="O818" s="132"/>
      <c r="P818" s="132"/>
      <c r="Q818" s="132"/>
      <c r="R818" s="132"/>
      <c r="S818" s="132"/>
      <c r="T818" s="132"/>
      <c r="V818" s="132"/>
      <c r="W818" s="132"/>
      <c r="X818" s="132"/>
      <c r="Y818" s="132"/>
      <c r="Z818" s="132"/>
      <c r="AA818" s="132"/>
      <c r="AB818" s="132"/>
      <c r="AC818" s="132"/>
      <c r="AD818" s="132"/>
      <c r="AE818" s="132"/>
      <c r="AF818" s="132"/>
      <c r="AG818" s="132"/>
      <c r="AH818" s="132"/>
      <c r="AI818" s="132"/>
      <c r="AJ818" s="132"/>
      <c r="AK818" s="132"/>
      <c r="AL818" s="132"/>
      <c r="AM818" s="132"/>
    </row>
    <row r="819" spans="1:39" ht="14.25" hidden="1" customHeight="1">
      <c r="A819" s="359">
        <v>2025</v>
      </c>
      <c r="B819" s="133">
        <v>133708</v>
      </c>
      <c r="C819" s="132" t="s">
        <v>3988</v>
      </c>
      <c r="D819" s="132" t="s">
        <v>2520</v>
      </c>
      <c r="E819" s="132" t="s">
        <v>2521</v>
      </c>
      <c r="F819" s="132" t="s">
        <v>2522</v>
      </c>
      <c r="G819" s="132" t="s">
        <v>2523</v>
      </c>
      <c r="H819" s="132" t="s">
        <v>2524</v>
      </c>
      <c r="I819" s="132" t="s">
        <v>2525</v>
      </c>
      <c r="J819" s="132" t="s">
        <v>2526</v>
      </c>
      <c r="K819" s="132" t="s">
        <v>2527</v>
      </c>
      <c r="L819" s="132" t="s">
        <v>2528</v>
      </c>
      <c r="M819" s="132" t="s">
        <v>2529</v>
      </c>
      <c r="N819" s="132" t="s">
        <v>1797</v>
      </c>
      <c r="O819" s="132"/>
      <c r="P819" s="132"/>
      <c r="Q819" s="132"/>
      <c r="R819" s="132"/>
      <c r="S819" s="132"/>
      <c r="T819" s="132"/>
      <c r="V819" s="132"/>
      <c r="W819" s="132"/>
      <c r="X819" s="132"/>
      <c r="Y819" s="132"/>
      <c r="Z819" s="132"/>
      <c r="AA819" s="132"/>
      <c r="AB819" s="132"/>
      <c r="AC819" s="132"/>
      <c r="AD819" s="132"/>
      <c r="AE819" s="132"/>
      <c r="AF819" s="132"/>
      <c r="AG819" s="132"/>
      <c r="AH819" s="132"/>
      <c r="AI819" s="132"/>
      <c r="AJ819" s="132"/>
      <c r="AK819" s="132"/>
      <c r="AL819" s="132"/>
      <c r="AM819" s="132"/>
    </row>
    <row r="820" spans="1:39" ht="14.25" hidden="1" customHeight="1">
      <c r="A820" s="359">
        <v>2025</v>
      </c>
      <c r="B820" s="133">
        <v>135073</v>
      </c>
      <c r="C820" s="132" t="s">
        <v>3043</v>
      </c>
      <c r="D820" s="132" t="s">
        <v>3044</v>
      </c>
      <c r="E820" s="132" t="s">
        <v>3045</v>
      </c>
      <c r="F820" s="132" t="s">
        <v>3046</v>
      </c>
      <c r="G820" s="132" t="s">
        <v>3047</v>
      </c>
      <c r="H820" s="132" t="s">
        <v>3048</v>
      </c>
      <c r="I820" s="132" t="s">
        <v>1838</v>
      </c>
      <c r="J820" s="132"/>
      <c r="K820" s="132"/>
      <c r="L820" s="132"/>
      <c r="M820" s="132"/>
      <c r="N820" s="132"/>
      <c r="O820" s="132"/>
      <c r="P820" s="132"/>
      <c r="Q820" s="132"/>
      <c r="R820" s="132"/>
      <c r="S820" s="132"/>
      <c r="T820" s="132"/>
      <c r="V820" s="132"/>
      <c r="W820" s="132"/>
      <c r="X820" s="132"/>
      <c r="Y820" s="132"/>
      <c r="Z820" s="132"/>
      <c r="AA820" s="132"/>
      <c r="AB820" s="132"/>
      <c r="AC820" s="132"/>
      <c r="AD820" s="132"/>
      <c r="AE820" s="132"/>
      <c r="AF820" s="132"/>
      <c r="AG820" s="132"/>
      <c r="AH820" s="132"/>
      <c r="AI820" s="132"/>
      <c r="AJ820" s="132"/>
      <c r="AK820" s="132"/>
      <c r="AL820" s="132"/>
      <c r="AM820" s="132"/>
    </row>
    <row r="821" spans="1:39" ht="14.25" hidden="1" customHeight="1">
      <c r="A821" s="359">
        <v>2025</v>
      </c>
      <c r="B821" s="133">
        <v>134405</v>
      </c>
      <c r="C821" s="132" t="s">
        <v>6283</v>
      </c>
      <c r="D821" s="132" t="s">
        <v>6284</v>
      </c>
      <c r="E821" s="132" t="s">
        <v>6285</v>
      </c>
      <c r="F821" s="132" t="s">
        <v>6286</v>
      </c>
      <c r="G821" s="132" t="s">
        <v>6287</v>
      </c>
      <c r="H821" s="132" t="s">
        <v>6288</v>
      </c>
      <c r="I821" s="132" t="s">
        <v>6289</v>
      </c>
      <c r="J821" s="132" t="s">
        <v>6290</v>
      </c>
      <c r="K821" s="132" t="s">
        <v>6291</v>
      </c>
      <c r="L821" s="132" t="s">
        <v>6292</v>
      </c>
      <c r="M821" s="132" t="s">
        <v>6293</v>
      </c>
      <c r="N821" s="132" t="s">
        <v>6294</v>
      </c>
      <c r="O821" s="132"/>
      <c r="P821" s="132"/>
      <c r="Q821" s="132"/>
      <c r="R821" s="132"/>
      <c r="S821" s="132"/>
      <c r="T821" s="132"/>
      <c r="V821" s="132"/>
      <c r="W821" s="132"/>
      <c r="X821" s="132"/>
      <c r="Y821" s="132"/>
      <c r="Z821" s="132"/>
      <c r="AA821" s="132"/>
      <c r="AB821" s="132"/>
      <c r="AC821" s="132"/>
      <c r="AD821" s="132"/>
      <c r="AE821" s="132"/>
      <c r="AF821" s="132"/>
      <c r="AG821" s="132"/>
      <c r="AH821" s="132"/>
      <c r="AI821" s="132"/>
      <c r="AJ821" s="132"/>
      <c r="AK821" s="132"/>
      <c r="AL821" s="132"/>
      <c r="AM821" s="132"/>
    </row>
    <row r="822" spans="1:39" ht="14.25" hidden="1" customHeight="1">
      <c r="A822" s="359">
        <v>2025</v>
      </c>
      <c r="B822" s="133">
        <v>133710</v>
      </c>
      <c r="C822" s="132" t="s">
        <v>6295</v>
      </c>
      <c r="D822" s="132" t="s">
        <v>6296</v>
      </c>
      <c r="E822" s="132" t="s">
        <v>6297</v>
      </c>
      <c r="F822" s="132" t="s">
        <v>6298</v>
      </c>
      <c r="G822" s="132" t="s">
        <v>6299</v>
      </c>
      <c r="H822" s="132" t="s">
        <v>6300</v>
      </c>
      <c r="I822" s="132" t="s">
        <v>1891</v>
      </c>
      <c r="J822" s="132"/>
      <c r="K822" s="132"/>
      <c r="L822" s="132"/>
      <c r="M822" s="132"/>
      <c r="N822" s="132"/>
      <c r="O822" s="132"/>
      <c r="P822" s="132"/>
      <c r="Q822" s="132"/>
      <c r="R822" s="132"/>
      <c r="S822" s="132"/>
      <c r="T822" s="132"/>
      <c r="V822" s="132"/>
      <c r="W822" s="132"/>
      <c r="X822" s="132"/>
      <c r="Y822" s="132"/>
      <c r="Z822" s="132"/>
      <c r="AA822" s="132"/>
      <c r="AB822" s="132"/>
      <c r="AC822" s="132"/>
      <c r="AD822" s="132"/>
      <c r="AE822" s="132"/>
      <c r="AF822" s="132"/>
      <c r="AG822" s="132"/>
      <c r="AH822" s="132"/>
      <c r="AI822" s="132"/>
      <c r="AJ822" s="132"/>
      <c r="AK822" s="132"/>
      <c r="AL822" s="132"/>
      <c r="AM822" s="132"/>
    </row>
    <row r="823" spans="1:39" ht="14.25" hidden="1" customHeight="1">
      <c r="A823" s="359">
        <v>2025</v>
      </c>
      <c r="B823" s="133">
        <v>133705</v>
      </c>
      <c r="C823" s="132" t="s">
        <v>3156</v>
      </c>
      <c r="D823" s="132" t="s">
        <v>3157</v>
      </c>
      <c r="E823" s="132" t="s">
        <v>3158</v>
      </c>
      <c r="F823" s="132" t="s">
        <v>3159</v>
      </c>
      <c r="G823" s="132" t="s">
        <v>1505</v>
      </c>
      <c r="H823" s="132"/>
      <c r="I823" s="132"/>
      <c r="J823" s="132"/>
      <c r="K823" s="132"/>
      <c r="L823" s="132"/>
      <c r="M823" s="132"/>
      <c r="N823" s="132"/>
      <c r="O823" s="132"/>
      <c r="P823" s="132"/>
      <c r="Q823" s="132"/>
      <c r="R823" s="132"/>
      <c r="S823" s="132"/>
      <c r="T823" s="132"/>
      <c r="V823" s="132"/>
      <c r="W823" s="132"/>
      <c r="X823" s="132"/>
      <c r="Y823" s="132"/>
      <c r="Z823" s="132"/>
      <c r="AA823" s="132"/>
      <c r="AB823" s="132"/>
      <c r="AC823" s="132"/>
      <c r="AD823" s="132"/>
      <c r="AE823" s="132"/>
      <c r="AF823" s="132"/>
      <c r="AG823" s="132"/>
      <c r="AH823" s="132"/>
      <c r="AI823" s="132"/>
      <c r="AJ823" s="132"/>
      <c r="AK823" s="132"/>
      <c r="AL823" s="132"/>
      <c r="AM823" s="132"/>
    </row>
    <row r="824" spans="1:39" ht="14.25" hidden="1" customHeight="1">
      <c r="A824" s="359">
        <v>2025</v>
      </c>
      <c r="B824" s="133">
        <v>135075</v>
      </c>
      <c r="C824" s="132" t="s">
        <v>6301</v>
      </c>
      <c r="D824" s="132" t="s">
        <v>2793</v>
      </c>
      <c r="E824" s="132" t="s">
        <v>2521</v>
      </c>
      <c r="F824" s="132" t="s">
        <v>3989</v>
      </c>
      <c r="G824" s="132" t="s">
        <v>6302</v>
      </c>
      <c r="H824" s="132" t="s">
        <v>6303</v>
      </c>
      <c r="I824" s="132" t="s">
        <v>6304</v>
      </c>
      <c r="J824" s="132" t="s">
        <v>6305</v>
      </c>
      <c r="K824" s="132"/>
      <c r="L824" s="132"/>
      <c r="M824" s="132"/>
      <c r="N824" s="132"/>
      <c r="O824" s="132"/>
      <c r="P824" s="132"/>
      <c r="Q824" s="132"/>
      <c r="R824" s="132"/>
      <c r="S824" s="132"/>
      <c r="T824" s="132"/>
      <c r="V824" s="132"/>
      <c r="W824" s="132"/>
      <c r="X824" s="132"/>
      <c r="Y824" s="132"/>
      <c r="Z824" s="132"/>
      <c r="AA824" s="132"/>
      <c r="AB824" s="132"/>
      <c r="AC824" s="132"/>
      <c r="AD824" s="132"/>
      <c r="AE824" s="132"/>
      <c r="AF824" s="132"/>
      <c r="AG824" s="132"/>
      <c r="AH824" s="132"/>
      <c r="AI824" s="132"/>
      <c r="AJ824" s="132"/>
      <c r="AK824" s="132"/>
      <c r="AL824" s="132"/>
      <c r="AM824" s="132"/>
    </row>
    <row r="825" spans="1:39" ht="14.25" hidden="1" customHeight="1">
      <c r="A825" s="359">
        <v>2025</v>
      </c>
      <c r="B825" s="133">
        <v>124747</v>
      </c>
      <c r="C825" s="132" t="s">
        <v>6306</v>
      </c>
      <c r="D825" s="132" t="s">
        <v>6307</v>
      </c>
      <c r="E825" s="132" t="s">
        <v>6308</v>
      </c>
      <c r="F825" s="132" t="s">
        <v>6309</v>
      </c>
      <c r="G825" s="132" t="s">
        <v>6310</v>
      </c>
      <c r="H825" s="132" t="s">
        <v>6311</v>
      </c>
      <c r="I825" s="132" t="s">
        <v>6312</v>
      </c>
      <c r="J825" s="132" t="s">
        <v>6313</v>
      </c>
      <c r="K825" s="132" t="s">
        <v>6314</v>
      </c>
      <c r="L825" s="132" t="s">
        <v>6315</v>
      </c>
      <c r="M825" s="132"/>
      <c r="N825" s="132"/>
      <c r="O825" s="132"/>
      <c r="P825" s="132"/>
      <c r="Q825" s="132"/>
      <c r="R825" s="132"/>
      <c r="S825" s="132"/>
      <c r="T825" s="132"/>
      <c r="V825" s="132"/>
      <c r="W825" s="132"/>
      <c r="X825" s="132"/>
      <c r="Y825" s="132"/>
      <c r="Z825" s="132"/>
      <c r="AA825" s="132"/>
      <c r="AB825" s="132"/>
      <c r="AC825" s="132"/>
      <c r="AD825" s="132"/>
      <c r="AE825" s="132"/>
      <c r="AF825" s="132"/>
      <c r="AG825" s="132"/>
      <c r="AH825" s="132"/>
      <c r="AI825" s="132"/>
      <c r="AJ825" s="132"/>
      <c r="AK825" s="132"/>
      <c r="AL825" s="132"/>
      <c r="AM825" s="132"/>
    </row>
    <row r="826" spans="1:39" ht="14.25" hidden="1" customHeight="1">
      <c r="A826" s="359">
        <v>2025</v>
      </c>
      <c r="B826" s="133">
        <v>124746</v>
      </c>
      <c r="C826" s="132" t="s">
        <v>6316</v>
      </c>
      <c r="D826" s="132" t="s">
        <v>6317</v>
      </c>
      <c r="E826" s="132" t="s">
        <v>6318</v>
      </c>
      <c r="F826" s="132" t="s">
        <v>6319</v>
      </c>
      <c r="G826" s="132" t="s">
        <v>6320</v>
      </c>
      <c r="H826" s="132" t="s">
        <v>6321</v>
      </c>
      <c r="I826" s="132" t="s">
        <v>6322</v>
      </c>
      <c r="J826" s="132" t="s">
        <v>6323</v>
      </c>
      <c r="K826" s="132" t="s">
        <v>6324</v>
      </c>
      <c r="L826" s="132" t="s">
        <v>6325</v>
      </c>
      <c r="M826" s="132" t="s">
        <v>6326</v>
      </c>
      <c r="N826" s="132"/>
      <c r="O826" s="132"/>
      <c r="P826" s="132"/>
      <c r="Q826" s="132"/>
      <c r="R826" s="132"/>
      <c r="S826" s="132"/>
      <c r="T826" s="132"/>
      <c r="V826" s="132"/>
      <c r="W826" s="132"/>
      <c r="X826" s="132"/>
      <c r="Y826" s="132"/>
      <c r="Z826" s="132"/>
      <c r="AA826" s="132"/>
      <c r="AB826" s="132"/>
      <c r="AC826" s="132"/>
      <c r="AD826" s="132"/>
      <c r="AE826" s="132"/>
      <c r="AF826" s="132"/>
      <c r="AG826" s="132"/>
      <c r="AH826" s="132"/>
      <c r="AI826" s="132"/>
      <c r="AJ826" s="132"/>
      <c r="AK826" s="132"/>
      <c r="AL826" s="132"/>
      <c r="AM826" s="132"/>
    </row>
    <row r="827" spans="1:39" ht="14.25" hidden="1" customHeight="1">
      <c r="A827" s="359">
        <v>2025</v>
      </c>
      <c r="B827" s="133">
        <v>127875</v>
      </c>
      <c r="C827" s="132" t="s">
        <v>6327</v>
      </c>
      <c r="D827" s="132" t="s">
        <v>6328</v>
      </c>
      <c r="E827" s="132" t="s">
        <v>6329</v>
      </c>
      <c r="F827" s="132" t="s">
        <v>6330</v>
      </c>
      <c r="G827" s="132" t="s">
        <v>6331</v>
      </c>
      <c r="H827" s="132"/>
      <c r="I827" s="132"/>
      <c r="J827" s="132"/>
      <c r="K827" s="132"/>
      <c r="L827" s="132"/>
      <c r="M827" s="132"/>
      <c r="N827" s="132"/>
      <c r="O827" s="132"/>
      <c r="P827" s="132"/>
      <c r="Q827" s="132"/>
      <c r="R827" s="132"/>
      <c r="S827" s="132"/>
      <c r="T827" s="132"/>
      <c r="V827" s="132"/>
      <c r="W827" s="132"/>
      <c r="X827" s="132"/>
      <c r="Y827" s="132"/>
      <c r="Z827" s="132"/>
      <c r="AA827" s="132"/>
      <c r="AB827" s="132"/>
      <c r="AC827" s="132"/>
      <c r="AD827" s="132"/>
      <c r="AE827" s="132"/>
      <c r="AF827" s="132"/>
      <c r="AG827" s="132"/>
      <c r="AH827" s="132"/>
      <c r="AI827" s="132"/>
      <c r="AJ827" s="132"/>
      <c r="AK827" s="132"/>
      <c r="AL827" s="132"/>
      <c r="AM827" s="132"/>
    </row>
    <row r="828" spans="1:39" ht="14.25" hidden="1" customHeight="1">
      <c r="A828" s="359">
        <v>2025</v>
      </c>
      <c r="B828" s="133">
        <v>125102</v>
      </c>
      <c r="C828" s="132" t="s">
        <v>6332</v>
      </c>
      <c r="D828" s="132" t="s">
        <v>6333</v>
      </c>
      <c r="E828" s="132" t="s">
        <v>6334</v>
      </c>
      <c r="F828" s="132" t="s">
        <v>6335</v>
      </c>
      <c r="G828" s="132" t="s">
        <v>6336</v>
      </c>
      <c r="H828" s="132" t="s">
        <v>6337</v>
      </c>
      <c r="I828" s="132" t="s">
        <v>6338</v>
      </c>
      <c r="J828" s="132"/>
      <c r="K828" s="132"/>
      <c r="L828" s="132"/>
      <c r="M828" s="132"/>
      <c r="N828" s="132"/>
      <c r="O828" s="132"/>
      <c r="P828" s="132"/>
      <c r="Q828" s="132"/>
      <c r="R828" s="132"/>
      <c r="S828" s="132"/>
      <c r="T828" s="132"/>
      <c r="V828" s="132"/>
      <c r="W828" s="132"/>
      <c r="X828" s="132"/>
      <c r="Y828" s="132"/>
      <c r="Z828" s="132"/>
      <c r="AA828" s="132"/>
      <c r="AB828" s="132"/>
      <c r="AC828" s="132"/>
      <c r="AD828" s="132"/>
      <c r="AE828" s="132"/>
      <c r="AF828" s="132"/>
      <c r="AG828" s="132"/>
      <c r="AH828" s="132"/>
      <c r="AI828" s="132"/>
      <c r="AJ828" s="132"/>
      <c r="AK828" s="132"/>
      <c r="AL828" s="132"/>
      <c r="AM828" s="132"/>
    </row>
    <row r="829" spans="1:39" ht="14.25" hidden="1" customHeight="1">
      <c r="A829" s="359">
        <v>2025</v>
      </c>
      <c r="B829" s="133">
        <v>127662</v>
      </c>
      <c r="C829" s="132" t="s">
        <v>6339</v>
      </c>
      <c r="D829" s="132" t="s">
        <v>6340</v>
      </c>
      <c r="E829" s="132" t="s">
        <v>6341</v>
      </c>
      <c r="F829" s="132" t="s">
        <v>6342</v>
      </c>
      <c r="G829" s="132" t="s">
        <v>6343</v>
      </c>
      <c r="H829" s="132" t="s">
        <v>6344</v>
      </c>
      <c r="I829" s="132" t="s">
        <v>6345</v>
      </c>
      <c r="J829" s="132" t="s">
        <v>6346</v>
      </c>
      <c r="K829" s="132"/>
      <c r="L829" s="132"/>
      <c r="M829" s="132"/>
      <c r="N829" s="132"/>
      <c r="O829" s="132"/>
      <c r="P829" s="132"/>
      <c r="Q829" s="132"/>
      <c r="R829" s="132"/>
      <c r="S829" s="132"/>
      <c r="T829" s="132"/>
      <c r="V829" s="132"/>
      <c r="W829" s="132"/>
      <c r="X829" s="132"/>
      <c r="Y829" s="132"/>
      <c r="Z829" s="132"/>
      <c r="AA829" s="132"/>
      <c r="AB829" s="132"/>
      <c r="AC829" s="132"/>
      <c r="AD829" s="132"/>
      <c r="AE829" s="132"/>
      <c r="AF829" s="132"/>
      <c r="AG829" s="132"/>
      <c r="AH829" s="132"/>
      <c r="AI829" s="132"/>
      <c r="AJ829" s="132"/>
      <c r="AK829" s="132"/>
      <c r="AL829" s="132"/>
      <c r="AM829" s="132"/>
    </row>
    <row r="830" spans="1:39" ht="14.25" hidden="1" customHeight="1">
      <c r="A830" s="359">
        <v>2025</v>
      </c>
      <c r="B830" s="133">
        <v>129503</v>
      </c>
      <c r="C830" s="132" t="s">
        <v>6347</v>
      </c>
      <c r="D830" s="132" t="s">
        <v>6348</v>
      </c>
      <c r="E830" s="132" t="s">
        <v>6349</v>
      </c>
      <c r="F830" s="132" t="s">
        <v>6350</v>
      </c>
      <c r="G830" s="132" t="s">
        <v>6351</v>
      </c>
      <c r="H830" s="132" t="s">
        <v>6352</v>
      </c>
      <c r="I830" s="132" t="s">
        <v>6353</v>
      </c>
      <c r="J830" s="132"/>
      <c r="K830" s="132"/>
      <c r="L830" s="132"/>
      <c r="M830" s="132"/>
      <c r="N830" s="132"/>
      <c r="O830" s="132"/>
      <c r="P830" s="132"/>
      <c r="Q830" s="132"/>
      <c r="R830" s="132"/>
      <c r="S830" s="132"/>
      <c r="T830" s="132"/>
      <c r="V830" s="132"/>
      <c r="W830" s="132"/>
      <c r="X830" s="132"/>
      <c r="Y830" s="132"/>
      <c r="Z830" s="132"/>
      <c r="AA830" s="132"/>
      <c r="AB830" s="132"/>
      <c r="AC830" s="132"/>
      <c r="AD830" s="132"/>
      <c r="AE830" s="132"/>
      <c r="AF830" s="132"/>
      <c r="AG830" s="132"/>
      <c r="AH830" s="132"/>
      <c r="AI830" s="132"/>
      <c r="AJ830" s="132"/>
      <c r="AK830" s="132"/>
      <c r="AL830" s="132"/>
      <c r="AM830" s="132"/>
    </row>
    <row r="831" spans="1:39" ht="14.25" hidden="1" customHeight="1">
      <c r="A831" s="359">
        <v>2025</v>
      </c>
      <c r="B831" s="133">
        <v>127441</v>
      </c>
      <c r="C831" s="132" t="s">
        <v>6283</v>
      </c>
      <c r="D831" s="132" t="s">
        <v>6284</v>
      </c>
      <c r="E831" s="132" t="s">
        <v>6285</v>
      </c>
      <c r="F831" s="132" t="s">
        <v>6286</v>
      </c>
      <c r="G831" s="132" t="s">
        <v>6287</v>
      </c>
      <c r="H831" s="132" t="s">
        <v>6288</v>
      </c>
      <c r="I831" s="132" t="s">
        <v>6289</v>
      </c>
      <c r="J831" s="132" t="s">
        <v>6290</v>
      </c>
      <c r="K831" s="132" t="s">
        <v>6291</v>
      </c>
      <c r="L831" s="132" t="s">
        <v>6292</v>
      </c>
      <c r="M831" s="132" t="s">
        <v>6293</v>
      </c>
      <c r="N831" s="132" t="s">
        <v>6294</v>
      </c>
      <c r="O831" s="132"/>
      <c r="P831" s="132"/>
      <c r="Q831" s="132"/>
      <c r="R831" s="132"/>
      <c r="S831" s="132"/>
      <c r="T831" s="132"/>
      <c r="V831" s="132"/>
      <c r="W831" s="132"/>
      <c r="X831" s="132"/>
      <c r="Y831" s="132"/>
      <c r="Z831" s="132"/>
      <c r="AA831" s="132"/>
      <c r="AB831" s="132"/>
      <c r="AC831" s="132"/>
      <c r="AD831" s="132"/>
      <c r="AE831" s="132"/>
      <c r="AF831" s="132"/>
      <c r="AG831" s="132"/>
      <c r="AH831" s="132"/>
      <c r="AI831" s="132"/>
      <c r="AJ831" s="132"/>
      <c r="AK831" s="132"/>
      <c r="AL831" s="132"/>
      <c r="AM831" s="132"/>
    </row>
    <row r="832" spans="1:39" ht="14.25" hidden="1" customHeight="1">
      <c r="A832" s="359">
        <v>2025</v>
      </c>
      <c r="B832" s="133">
        <v>130231</v>
      </c>
      <c r="C832" s="132" t="s">
        <v>6283</v>
      </c>
      <c r="D832" s="132" t="s">
        <v>6284</v>
      </c>
      <c r="E832" s="132" t="s">
        <v>6285</v>
      </c>
      <c r="F832" s="132" t="s">
        <v>6286</v>
      </c>
      <c r="G832" s="132" t="s">
        <v>6287</v>
      </c>
      <c r="H832" s="132" t="s">
        <v>6288</v>
      </c>
      <c r="I832" s="132" t="s">
        <v>6289</v>
      </c>
      <c r="J832" s="132" t="s">
        <v>6290</v>
      </c>
      <c r="K832" s="132" t="s">
        <v>6291</v>
      </c>
      <c r="L832" s="132" t="s">
        <v>6292</v>
      </c>
      <c r="M832" s="132" t="s">
        <v>6293</v>
      </c>
      <c r="N832" s="132" t="s">
        <v>6294</v>
      </c>
      <c r="O832" s="132"/>
      <c r="P832" s="132"/>
      <c r="Q832" s="132"/>
      <c r="R832" s="132"/>
      <c r="S832" s="132"/>
      <c r="T832" s="132"/>
      <c r="V832" s="132"/>
      <c r="W832" s="132"/>
      <c r="X832" s="132"/>
      <c r="Y832" s="132"/>
      <c r="Z832" s="132"/>
      <c r="AA832" s="132"/>
      <c r="AB832" s="132"/>
      <c r="AC832" s="132"/>
      <c r="AD832" s="132"/>
      <c r="AE832" s="132"/>
      <c r="AF832" s="132"/>
      <c r="AG832" s="132"/>
      <c r="AH832" s="132"/>
      <c r="AI832" s="132"/>
      <c r="AJ832" s="132"/>
      <c r="AK832" s="132"/>
      <c r="AL832" s="132"/>
      <c r="AM832" s="132"/>
    </row>
    <row r="833" spans="1:39" ht="14.25" hidden="1" customHeight="1">
      <c r="A833" s="359">
        <v>2025</v>
      </c>
      <c r="B833" s="133">
        <v>133424</v>
      </c>
      <c r="C833" s="132" t="s">
        <v>6354</v>
      </c>
      <c r="D833" s="132" t="s">
        <v>6355</v>
      </c>
      <c r="E833" s="132" t="s">
        <v>6356</v>
      </c>
      <c r="F833" s="132" t="s">
        <v>6357</v>
      </c>
      <c r="G833" s="132" t="s">
        <v>6358</v>
      </c>
      <c r="H833" s="132" t="s">
        <v>6359</v>
      </c>
      <c r="I833" s="132" t="s">
        <v>6360</v>
      </c>
      <c r="J833" s="132" t="s">
        <v>6361</v>
      </c>
      <c r="K833" s="132" t="s">
        <v>6362</v>
      </c>
      <c r="L833" s="132"/>
      <c r="M833" s="132"/>
      <c r="N833" s="132"/>
      <c r="O833" s="132"/>
      <c r="P833" s="132"/>
      <c r="Q833" s="132"/>
      <c r="R833" s="132"/>
      <c r="S833" s="132"/>
      <c r="T833" s="132"/>
      <c r="V833" s="132"/>
      <c r="W833" s="132"/>
      <c r="X833" s="132"/>
      <c r="Y833" s="132"/>
      <c r="Z833" s="132"/>
      <c r="AA833" s="132"/>
      <c r="AB833" s="132"/>
      <c r="AC833" s="132"/>
      <c r="AD833" s="132"/>
      <c r="AE833" s="132"/>
      <c r="AF833" s="132"/>
      <c r="AG833" s="132"/>
      <c r="AH833" s="132"/>
      <c r="AI833" s="132"/>
      <c r="AJ833" s="132"/>
      <c r="AK833" s="132"/>
      <c r="AL833" s="132"/>
      <c r="AM833" s="132"/>
    </row>
    <row r="834" spans="1:39" ht="14.25" hidden="1" customHeight="1">
      <c r="A834" s="359">
        <v>2025</v>
      </c>
      <c r="B834" s="133">
        <v>134406</v>
      </c>
      <c r="C834" s="132" t="s">
        <v>6363</v>
      </c>
      <c r="D834" s="132" t="s">
        <v>6364</v>
      </c>
      <c r="E834" s="132" t="s">
        <v>6365</v>
      </c>
      <c r="F834" s="132" t="s">
        <v>6366</v>
      </c>
      <c r="G834" s="132" t="s">
        <v>6367</v>
      </c>
      <c r="H834" s="132" t="s">
        <v>6368</v>
      </c>
      <c r="I834" s="132" t="s">
        <v>6369</v>
      </c>
      <c r="J834" s="132" t="s">
        <v>6370</v>
      </c>
      <c r="K834" s="132" t="s">
        <v>6371</v>
      </c>
      <c r="L834" s="132" t="s">
        <v>6372</v>
      </c>
      <c r="M834" s="132" t="s">
        <v>6373</v>
      </c>
      <c r="N834" s="132" t="s">
        <v>6374</v>
      </c>
      <c r="O834" s="132" t="s">
        <v>6375</v>
      </c>
      <c r="P834" s="132" t="s">
        <v>6376</v>
      </c>
      <c r="Q834" s="132" t="s">
        <v>6377</v>
      </c>
      <c r="R834" s="132"/>
      <c r="S834" s="132"/>
      <c r="T834" s="132"/>
      <c r="V834" s="132"/>
      <c r="W834" s="132"/>
      <c r="X834" s="132"/>
      <c r="Y834" s="132"/>
      <c r="Z834" s="132"/>
      <c r="AA834" s="132"/>
      <c r="AB834" s="132"/>
      <c r="AC834" s="132"/>
      <c r="AD834" s="132"/>
      <c r="AE834" s="132"/>
      <c r="AF834" s="132"/>
      <c r="AG834" s="132"/>
      <c r="AH834" s="132"/>
      <c r="AI834" s="132"/>
      <c r="AJ834" s="132"/>
      <c r="AK834" s="132"/>
      <c r="AL834" s="132"/>
      <c r="AM834" s="132"/>
    </row>
    <row r="835" spans="1:39" ht="14.25" hidden="1" customHeight="1">
      <c r="A835" s="359">
        <v>2025</v>
      </c>
      <c r="B835" s="133">
        <v>136309</v>
      </c>
      <c r="C835" s="132" t="s">
        <v>6378</v>
      </c>
      <c r="D835" s="132" t="s">
        <v>6379</v>
      </c>
      <c r="E835" s="132" t="s">
        <v>6380</v>
      </c>
      <c r="F835" s="132" t="s">
        <v>6381</v>
      </c>
      <c r="G835" s="132" t="s">
        <v>6382</v>
      </c>
      <c r="H835" s="132" t="s">
        <v>6383</v>
      </c>
      <c r="I835" s="132" t="s">
        <v>6384</v>
      </c>
      <c r="J835" s="132" t="s">
        <v>6385</v>
      </c>
      <c r="K835" s="132"/>
      <c r="L835" s="132"/>
      <c r="M835" s="132"/>
      <c r="N835" s="132"/>
      <c r="O835" s="132"/>
      <c r="P835" s="132"/>
      <c r="Q835" s="132"/>
      <c r="R835" s="132"/>
      <c r="S835" s="132"/>
      <c r="T835" s="132"/>
      <c r="V835" s="132"/>
      <c r="W835" s="132"/>
      <c r="X835" s="132"/>
      <c r="Y835" s="132"/>
      <c r="Z835" s="132"/>
      <c r="AA835" s="132"/>
      <c r="AB835" s="132"/>
      <c r="AC835" s="132"/>
      <c r="AD835" s="132"/>
      <c r="AE835" s="132"/>
      <c r="AF835" s="132"/>
      <c r="AG835" s="132"/>
      <c r="AH835" s="132"/>
      <c r="AI835" s="132"/>
      <c r="AJ835" s="132"/>
      <c r="AK835" s="132"/>
      <c r="AL835" s="132"/>
      <c r="AM835" s="132"/>
    </row>
    <row r="836" spans="1:39" ht="14.25" hidden="1" customHeight="1">
      <c r="A836" s="359">
        <v>2025</v>
      </c>
      <c r="B836" s="133">
        <v>137241</v>
      </c>
      <c r="C836" s="132" t="s">
        <v>6386</v>
      </c>
      <c r="D836" s="132" t="s">
        <v>6387</v>
      </c>
      <c r="E836" s="132" t="s">
        <v>6388</v>
      </c>
      <c r="F836" s="132" t="s">
        <v>6389</v>
      </c>
      <c r="G836" s="132" t="s">
        <v>6390</v>
      </c>
      <c r="H836" s="132" t="s">
        <v>6391</v>
      </c>
      <c r="I836" s="132" t="s">
        <v>6392</v>
      </c>
      <c r="J836" s="132" t="s">
        <v>6393</v>
      </c>
      <c r="K836" s="132"/>
      <c r="L836" s="132"/>
      <c r="M836" s="132"/>
      <c r="N836" s="132"/>
      <c r="O836" s="132"/>
      <c r="P836" s="132"/>
      <c r="Q836" s="132"/>
      <c r="R836" s="132"/>
      <c r="S836" s="132"/>
      <c r="T836" s="132"/>
      <c r="V836" s="132"/>
      <c r="W836" s="132"/>
      <c r="X836" s="132"/>
      <c r="Y836" s="132"/>
      <c r="Z836" s="132"/>
      <c r="AA836" s="132"/>
      <c r="AB836" s="132"/>
      <c r="AC836" s="132"/>
      <c r="AD836" s="132"/>
      <c r="AE836" s="132"/>
      <c r="AF836" s="132"/>
      <c r="AG836" s="132"/>
      <c r="AH836" s="132"/>
      <c r="AI836" s="132"/>
      <c r="AJ836" s="132"/>
      <c r="AK836" s="132"/>
      <c r="AL836" s="132"/>
      <c r="AM836" s="132"/>
    </row>
    <row r="837" spans="1:39" ht="14.25" hidden="1" customHeight="1">
      <c r="A837" s="359">
        <v>2025</v>
      </c>
      <c r="B837" s="133">
        <v>136785</v>
      </c>
      <c r="C837" s="132" t="s">
        <v>6394</v>
      </c>
      <c r="D837" s="132" t="s">
        <v>6395</v>
      </c>
      <c r="E837" s="132" t="s">
        <v>6396</v>
      </c>
      <c r="F837" s="132" t="s">
        <v>6397</v>
      </c>
      <c r="G837" s="132" t="s">
        <v>6398</v>
      </c>
      <c r="H837" s="132" t="s">
        <v>6399</v>
      </c>
      <c r="I837" s="132" t="s">
        <v>6400</v>
      </c>
      <c r="J837" s="132" t="s">
        <v>6401</v>
      </c>
      <c r="K837" s="132" t="s">
        <v>6402</v>
      </c>
      <c r="L837" s="132" t="s">
        <v>6403</v>
      </c>
      <c r="M837" s="132" t="s">
        <v>6404</v>
      </c>
      <c r="N837" s="132"/>
      <c r="O837" s="132"/>
      <c r="P837" s="132"/>
      <c r="Q837" s="132"/>
      <c r="R837" s="132"/>
      <c r="S837" s="132"/>
      <c r="T837" s="132"/>
      <c r="V837" s="132"/>
      <c r="W837" s="132"/>
      <c r="X837" s="132"/>
      <c r="Y837" s="132"/>
      <c r="Z837" s="132"/>
      <c r="AA837" s="132"/>
      <c r="AB837" s="132"/>
      <c r="AC837" s="132"/>
      <c r="AD837" s="132"/>
      <c r="AE837" s="132"/>
      <c r="AF837" s="132"/>
      <c r="AG837" s="132"/>
      <c r="AH837" s="132"/>
      <c r="AI837" s="132"/>
      <c r="AJ837" s="132"/>
      <c r="AK837" s="132"/>
      <c r="AL837" s="132"/>
      <c r="AM837" s="132"/>
    </row>
    <row r="838" spans="1:39" ht="14.25" hidden="1" customHeight="1">
      <c r="A838" s="359">
        <v>2025</v>
      </c>
      <c r="B838" s="133">
        <v>136311</v>
      </c>
      <c r="C838" s="132" t="s">
        <v>6405</v>
      </c>
      <c r="D838" s="132" t="s">
        <v>6406</v>
      </c>
      <c r="E838" s="132" t="s">
        <v>6407</v>
      </c>
      <c r="F838" s="132" t="s">
        <v>6408</v>
      </c>
      <c r="G838" s="132" t="s">
        <v>6409</v>
      </c>
      <c r="H838" s="132" t="s">
        <v>6410</v>
      </c>
      <c r="I838" s="132" t="s">
        <v>6411</v>
      </c>
      <c r="J838" s="132" t="s">
        <v>6412</v>
      </c>
      <c r="K838" s="132" t="s">
        <v>6413</v>
      </c>
      <c r="L838" s="132" t="s">
        <v>6414</v>
      </c>
      <c r="M838" s="132"/>
      <c r="N838" s="132"/>
      <c r="O838" s="132"/>
      <c r="P838" s="132"/>
      <c r="Q838" s="132"/>
      <c r="R838" s="132"/>
      <c r="S838" s="132"/>
      <c r="T838" s="132"/>
      <c r="V838" s="132"/>
      <c r="W838" s="132"/>
      <c r="X838" s="132"/>
      <c r="Y838" s="132"/>
      <c r="Z838" s="132"/>
      <c r="AA838" s="132"/>
      <c r="AB838" s="132"/>
      <c r="AC838" s="132"/>
      <c r="AD838" s="132"/>
      <c r="AE838" s="132"/>
      <c r="AF838" s="132"/>
      <c r="AG838" s="132"/>
      <c r="AH838" s="132"/>
      <c r="AI838" s="132"/>
      <c r="AJ838" s="132"/>
      <c r="AK838" s="132"/>
      <c r="AL838" s="132"/>
      <c r="AM838" s="132"/>
    </row>
    <row r="839" spans="1:39" ht="14.25" hidden="1" customHeight="1">
      <c r="A839" s="359">
        <v>2025</v>
      </c>
      <c r="B839" s="133">
        <v>136311</v>
      </c>
      <c r="C839" s="132" t="s">
        <v>6405</v>
      </c>
      <c r="D839" s="132" t="s">
        <v>6406</v>
      </c>
      <c r="E839" s="132" t="s">
        <v>6407</v>
      </c>
      <c r="F839" s="132" t="s">
        <v>6408</v>
      </c>
      <c r="G839" s="132" t="s">
        <v>6409</v>
      </c>
      <c r="H839" s="132" t="s">
        <v>6410</v>
      </c>
      <c r="I839" s="132" t="s">
        <v>6411</v>
      </c>
      <c r="J839" s="132" t="s">
        <v>6412</v>
      </c>
      <c r="K839" s="132" t="s">
        <v>6413</v>
      </c>
      <c r="L839" s="132" t="s">
        <v>6414</v>
      </c>
      <c r="M839" s="132"/>
      <c r="N839" s="132"/>
      <c r="O839" s="132"/>
      <c r="P839" s="132"/>
      <c r="Q839" s="132"/>
      <c r="R839" s="132"/>
      <c r="S839" s="132"/>
      <c r="T839" s="132"/>
      <c r="V839" s="132"/>
      <c r="W839" s="132"/>
      <c r="X839" s="132"/>
      <c r="Y839" s="132"/>
      <c r="Z839" s="132"/>
      <c r="AA839" s="132"/>
      <c r="AB839" s="132"/>
      <c r="AC839" s="132"/>
      <c r="AD839" s="132"/>
      <c r="AE839" s="132"/>
      <c r="AF839" s="132"/>
      <c r="AG839" s="132"/>
      <c r="AH839" s="132"/>
      <c r="AI839" s="132"/>
      <c r="AJ839" s="132"/>
      <c r="AK839" s="132"/>
      <c r="AL839" s="132"/>
      <c r="AM839" s="132"/>
    </row>
    <row r="840" spans="1:39" ht="14.25" hidden="1" customHeight="1">
      <c r="A840" s="359">
        <v>2025</v>
      </c>
      <c r="B840" s="133">
        <v>134405</v>
      </c>
      <c r="C840" s="132" t="s">
        <v>6283</v>
      </c>
      <c r="D840" s="132" t="s">
        <v>6284</v>
      </c>
      <c r="E840" s="132" t="s">
        <v>6285</v>
      </c>
      <c r="F840" s="132" t="s">
        <v>6286</v>
      </c>
      <c r="G840" s="132" t="s">
        <v>6287</v>
      </c>
      <c r="H840" s="132" t="s">
        <v>6288</v>
      </c>
      <c r="I840" s="132" t="s">
        <v>6289</v>
      </c>
      <c r="J840" s="132" t="s">
        <v>6290</v>
      </c>
      <c r="K840" s="132" t="s">
        <v>6291</v>
      </c>
      <c r="L840" s="132" t="s">
        <v>6292</v>
      </c>
      <c r="M840" s="132" t="s">
        <v>6293</v>
      </c>
      <c r="N840" s="132" t="s">
        <v>6294</v>
      </c>
      <c r="O840" s="132"/>
      <c r="P840" s="132"/>
      <c r="Q840" s="132"/>
      <c r="R840" s="132"/>
      <c r="S840" s="132"/>
      <c r="T840" s="132"/>
      <c r="V840" s="132"/>
      <c r="W840" s="132"/>
      <c r="X840" s="132"/>
      <c r="Y840" s="132"/>
      <c r="Z840" s="132"/>
      <c r="AA840" s="132"/>
      <c r="AB840" s="132"/>
      <c r="AC840" s="132"/>
      <c r="AD840" s="132"/>
      <c r="AE840" s="132"/>
      <c r="AF840" s="132"/>
      <c r="AG840" s="132"/>
      <c r="AH840" s="132"/>
      <c r="AI840" s="132"/>
      <c r="AJ840" s="132"/>
      <c r="AK840" s="132"/>
      <c r="AL840" s="132"/>
      <c r="AM840" s="132"/>
    </row>
    <row r="841" spans="1:39" ht="14.25" hidden="1" customHeight="1">
      <c r="A841" s="359">
        <v>2025</v>
      </c>
      <c r="B841" s="133">
        <v>136307</v>
      </c>
      <c r="C841" s="132" t="s">
        <v>6415</v>
      </c>
      <c r="D841" s="132" t="s">
        <v>6416</v>
      </c>
      <c r="E841" s="132" t="s">
        <v>6417</v>
      </c>
      <c r="F841" s="132" t="s">
        <v>6418</v>
      </c>
      <c r="G841" s="132" t="s">
        <v>6419</v>
      </c>
      <c r="H841" s="132" t="s">
        <v>6352</v>
      </c>
      <c r="I841" s="132" t="s">
        <v>6420</v>
      </c>
      <c r="J841" s="132" t="s">
        <v>6421</v>
      </c>
      <c r="K841" s="132"/>
      <c r="L841" s="132"/>
      <c r="M841" s="132"/>
      <c r="N841" s="132"/>
      <c r="O841" s="132"/>
      <c r="P841" s="132"/>
      <c r="Q841" s="132"/>
      <c r="R841" s="132"/>
      <c r="S841" s="132"/>
      <c r="T841" s="132"/>
      <c r="V841" s="132"/>
      <c r="W841" s="132"/>
      <c r="X841" s="132"/>
      <c r="Y841" s="132"/>
      <c r="Z841" s="132"/>
      <c r="AA841" s="132"/>
      <c r="AB841" s="132"/>
      <c r="AC841" s="132"/>
      <c r="AD841" s="132"/>
      <c r="AE841" s="132"/>
      <c r="AF841" s="132"/>
      <c r="AG841" s="132"/>
      <c r="AH841" s="132"/>
      <c r="AI841" s="132"/>
      <c r="AJ841" s="132"/>
      <c r="AK841" s="132"/>
      <c r="AL841" s="132"/>
      <c r="AM841" s="132"/>
    </row>
    <row r="842" spans="1:39" ht="14.25" hidden="1" customHeight="1">
      <c r="A842" s="359">
        <v>2025</v>
      </c>
      <c r="B842" s="133">
        <v>137239</v>
      </c>
      <c r="C842" s="132" t="s">
        <v>6386</v>
      </c>
      <c r="D842" s="132" t="s">
        <v>6422</v>
      </c>
      <c r="E842" s="132" t="s">
        <v>6388</v>
      </c>
      <c r="F842" s="132" t="s">
        <v>6389</v>
      </c>
      <c r="G842" s="132" t="s">
        <v>6390</v>
      </c>
      <c r="H842" s="132" t="s">
        <v>6391</v>
      </c>
      <c r="I842" s="132" t="s">
        <v>6423</v>
      </c>
      <c r="J842" s="132" t="s">
        <v>6424</v>
      </c>
      <c r="K842" s="132"/>
      <c r="L842" s="132"/>
      <c r="M842" s="132"/>
      <c r="N842" s="132"/>
      <c r="O842" s="132"/>
      <c r="P842" s="132"/>
      <c r="Q842" s="132"/>
      <c r="R842" s="132"/>
      <c r="S842" s="132"/>
      <c r="T842" s="132"/>
      <c r="V842" s="132"/>
      <c r="W842" s="132"/>
      <c r="X842" s="132"/>
      <c r="Y842" s="132"/>
      <c r="Z842" s="132"/>
      <c r="AA842" s="132"/>
      <c r="AB842" s="132"/>
      <c r="AC842" s="132"/>
      <c r="AD842" s="132"/>
      <c r="AE842" s="132"/>
      <c r="AF842" s="132"/>
      <c r="AG842" s="132"/>
      <c r="AH842" s="132"/>
      <c r="AI842" s="132"/>
      <c r="AJ842" s="132"/>
      <c r="AK842" s="132"/>
      <c r="AL842" s="132"/>
      <c r="AM842" s="132"/>
    </row>
    <row r="843" spans="1:39" ht="14.25" hidden="1" customHeight="1">
      <c r="A843" s="359">
        <v>2025</v>
      </c>
      <c r="B843" s="133">
        <v>133710</v>
      </c>
      <c r="C843" s="132" t="s">
        <v>6425</v>
      </c>
      <c r="D843" s="132" t="s">
        <v>6426</v>
      </c>
      <c r="E843" s="132" t="s">
        <v>6427</v>
      </c>
      <c r="F843" s="132" t="s">
        <v>6428</v>
      </c>
      <c r="G843" s="132" t="s">
        <v>6429</v>
      </c>
      <c r="H843" s="132" t="s">
        <v>6430</v>
      </c>
      <c r="I843" s="132" t="s">
        <v>6431</v>
      </c>
      <c r="J843" s="132"/>
      <c r="K843" s="132"/>
      <c r="L843" s="132"/>
      <c r="M843" s="132"/>
      <c r="N843" s="132"/>
      <c r="O843" s="132"/>
      <c r="P843" s="132"/>
      <c r="Q843" s="132"/>
      <c r="R843" s="132"/>
      <c r="S843" s="132"/>
      <c r="T843" s="132"/>
      <c r="V843" s="132"/>
      <c r="W843" s="132"/>
      <c r="X843" s="132"/>
      <c r="Y843" s="132"/>
      <c r="Z843" s="132"/>
      <c r="AA843" s="132"/>
      <c r="AB843" s="132"/>
      <c r="AC843" s="132"/>
      <c r="AD843" s="132"/>
      <c r="AE843" s="132"/>
      <c r="AF843" s="132"/>
      <c r="AG843" s="132"/>
      <c r="AH843" s="132"/>
      <c r="AI843" s="132"/>
      <c r="AJ843" s="132"/>
      <c r="AK843" s="132"/>
      <c r="AL843" s="132"/>
      <c r="AM843" s="132"/>
    </row>
    <row r="844" spans="1:39" ht="14.25" hidden="1" customHeight="1">
      <c r="A844" s="359">
        <v>2025</v>
      </c>
      <c r="B844" s="133">
        <v>135075</v>
      </c>
      <c r="C844" s="132" t="s">
        <v>6432</v>
      </c>
      <c r="D844" s="132" t="s">
        <v>6433</v>
      </c>
      <c r="E844" s="132" t="s">
        <v>6434</v>
      </c>
      <c r="F844" s="132" t="s">
        <v>6435</v>
      </c>
      <c r="G844" s="132" t="s">
        <v>6436</v>
      </c>
      <c r="H844" s="132" t="s">
        <v>6437</v>
      </c>
      <c r="I844" s="132" t="s">
        <v>6438</v>
      </c>
      <c r="J844" s="132" t="s">
        <v>6439</v>
      </c>
      <c r="K844" s="132"/>
      <c r="L844" s="132"/>
      <c r="M844" s="132"/>
      <c r="N844" s="132"/>
      <c r="O844" s="132"/>
      <c r="P844" s="132"/>
      <c r="Q844" s="132"/>
      <c r="R844" s="132"/>
      <c r="S844" s="132"/>
      <c r="T844" s="132"/>
      <c r="V844" s="132"/>
      <c r="W844" s="132"/>
      <c r="X844" s="132"/>
      <c r="Y844" s="132"/>
      <c r="Z844" s="132"/>
      <c r="AA844" s="132"/>
      <c r="AB844" s="132"/>
      <c r="AC844" s="132"/>
      <c r="AD844" s="132"/>
      <c r="AE844" s="132"/>
      <c r="AF844" s="132"/>
      <c r="AG844" s="132"/>
      <c r="AH844" s="132"/>
      <c r="AI844" s="132"/>
      <c r="AJ844" s="132"/>
      <c r="AK844" s="132"/>
      <c r="AL844" s="132"/>
      <c r="AM844" s="132"/>
    </row>
    <row r="845" spans="1:39" ht="14.25" hidden="1" customHeight="1">
      <c r="A845" s="359">
        <v>2025</v>
      </c>
      <c r="B845" s="133">
        <v>135073</v>
      </c>
      <c r="C845" s="132" t="s">
        <v>6440</v>
      </c>
      <c r="D845" s="132" t="s">
        <v>6441</v>
      </c>
      <c r="E845" s="132" t="s">
        <v>6442</v>
      </c>
      <c r="F845" s="132" t="s">
        <v>6443</v>
      </c>
      <c r="G845" s="132" t="s">
        <v>6444</v>
      </c>
      <c r="H845" s="132" t="s">
        <v>6445</v>
      </c>
      <c r="I845" s="132" t="s">
        <v>6446</v>
      </c>
      <c r="J845" s="132"/>
      <c r="K845" s="132"/>
      <c r="L845" s="132"/>
      <c r="M845" s="132"/>
      <c r="N845" s="132"/>
      <c r="O845" s="132"/>
      <c r="P845" s="132"/>
      <c r="Q845" s="132"/>
      <c r="R845" s="132"/>
      <c r="S845" s="132"/>
      <c r="T845" s="132"/>
      <c r="V845" s="132"/>
      <c r="W845" s="132"/>
      <c r="X845" s="132"/>
      <c r="Y845" s="132"/>
      <c r="Z845" s="132"/>
      <c r="AA845" s="132"/>
      <c r="AB845" s="132"/>
      <c r="AC845" s="132"/>
      <c r="AD845" s="132"/>
      <c r="AE845" s="132"/>
      <c r="AF845" s="132"/>
      <c r="AG845" s="132"/>
      <c r="AH845" s="132"/>
      <c r="AI845" s="132"/>
      <c r="AJ845" s="132"/>
      <c r="AK845" s="132"/>
      <c r="AL845" s="132"/>
      <c r="AM845" s="132"/>
    </row>
    <row r="846" spans="1:39" ht="14.25" hidden="1" customHeight="1">
      <c r="A846" s="359">
        <v>2025</v>
      </c>
      <c r="B846" s="133">
        <v>135075</v>
      </c>
      <c r="C846" s="132" t="s">
        <v>6432</v>
      </c>
      <c r="D846" s="132" t="s">
        <v>6433</v>
      </c>
      <c r="E846" s="132" t="s">
        <v>6434</v>
      </c>
      <c r="F846" s="132" t="s">
        <v>6435</v>
      </c>
      <c r="G846" s="132" t="s">
        <v>6436</v>
      </c>
      <c r="H846" s="132" t="s">
        <v>6437</v>
      </c>
      <c r="I846" s="132" t="s">
        <v>6438</v>
      </c>
      <c r="J846" s="132" t="s">
        <v>6439</v>
      </c>
      <c r="K846" s="132"/>
      <c r="L846" s="132"/>
      <c r="M846" s="132"/>
      <c r="N846" s="132"/>
      <c r="O846" s="132"/>
      <c r="P846" s="132"/>
      <c r="Q846" s="132"/>
      <c r="R846" s="132"/>
      <c r="S846" s="132"/>
      <c r="T846" s="132"/>
      <c r="V846" s="132"/>
      <c r="W846" s="132"/>
      <c r="X846" s="132"/>
      <c r="Y846" s="132"/>
      <c r="Z846" s="132"/>
      <c r="AA846" s="132"/>
      <c r="AB846" s="132"/>
      <c r="AC846" s="132"/>
      <c r="AD846" s="132"/>
      <c r="AE846" s="132"/>
      <c r="AF846" s="132"/>
      <c r="AG846" s="132"/>
      <c r="AH846" s="132"/>
      <c r="AI846" s="132"/>
      <c r="AJ846" s="132"/>
      <c r="AK846" s="132"/>
      <c r="AL846" s="132"/>
      <c r="AM846" s="132"/>
    </row>
    <row r="847" spans="1:39" ht="14.25" hidden="1" customHeight="1">
      <c r="A847" s="359">
        <v>2025</v>
      </c>
      <c r="B847" s="133">
        <v>135075</v>
      </c>
      <c r="C847" s="132" t="s">
        <v>6432</v>
      </c>
      <c r="D847" s="132" t="s">
        <v>6433</v>
      </c>
      <c r="E847" s="132" t="s">
        <v>6434</v>
      </c>
      <c r="F847" s="132" t="s">
        <v>6435</v>
      </c>
      <c r="G847" s="132" t="s">
        <v>6436</v>
      </c>
      <c r="H847" s="132" t="s">
        <v>6437</v>
      </c>
      <c r="I847" s="132" t="s">
        <v>6438</v>
      </c>
      <c r="J847" s="132" t="s">
        <v>6439</v>
      </c>
      <c r="K847" s="132"/>
      <c r="L847" s="132"/>
      <c r="M847" s="132"/>
      <c r="N847" s="132"/>
      <c r="O847" s="132"/>
      <c r="P847" s="132"/>
      <c r="Q847" s="132"/>
      <c r="R847" s="132"/>
      <c r="S847" s="132"/>
      <c r="T847" s="132"/>
      <c r="V847" s="132"/>
      <c r="W847" s="132"/>
      <c r="X847" s="132"/>
      <c r="Y847" s="132"/>
      <c r="Z847" s="132"/>
      <c r="AA847" s="132"/>
      <c r="AB847" s="132"/>
      <c r="AC847" s="132"/>
      <c r="AD847" s="132"/>
      <c r="AE847" s="132"/>
      <c r="AF847" s="132"/>
      <c r="AG847" s="132"/>
      <c r="AH847" s="132"/>
      <c r="AI847" s="132"/>
      <c r="AJ847" s="132"/>
      <c r="AK847" s="132"/>
      <c r="AL847" s="132"/>
      <c r="AM847" s="132"/>
    </row>
    <row r="848" spans="1:39" ht="14.25" hidden="1" customHeight="1">
      <c r="A848" s="359">
        <v>2025</v>
      </c>
      <c r="B848" s="133">
        <v>135075</v>
      </c>
      <c r="C848" s="132" t="s">
        <v>6432</v>
      </c>
      <c r="D848" s="132" t="s">
        <v>6433</v>
      </c>
      <c r="E848" s="132" t="s">
        <v>6434</v>
      </c>
      <c r="F848" s="132" t="s">
        <v>6435</v>
      </c>
      <c r="G848" s="132" t="s">
        <v>6436</v>
      </c>
      <c r="H848" s="132" t="s">
        <v>6437</v>
      </c>
      <c r="I848" s="132" t="s">
        <v>6438</v>
      </c>
      <c r="J848" s="132" t="s">
        <v>6439</v>
      </c>
      <c r="K848" s="132"/>
      <c r="L848" s="132"/>
      <c r="M848" s="132"/>
      <c r="N848" s="132"/>
      <c r="O848" s="132"/>
      <c r="P848" s="132"/>
      <c r="Q848" s="132"/>
      <c r="R848" s="132"/>
      <c r="S848" s="132"/>
      <c r="T848" s="132"/>
      <c r="V848" s="132"/>
      <c r="W848" s="132"/>
      <c r="X848" s="132"/>
      <c r="Y848" s="132"/>
      <c r="Z848" s="132"/>
      <c r="AA848" s="132"/>
      <c r="AB848" s="132"/>
      <c r="AC848" s="132"/>
      <c r="AD848" s="132"/>
      <c r="AE848" s="132"/>
      <c r="AF848" s="132"/>
      <c r="AG848" s="132"/>
      <c r="AH848" s="132"/>
      <c r="AI848" s="132"/>
      <c r="AJ848" s="132"/>
      <c r="AK848" s="132"/>
      <c r="AL848" s="132"/>
      <c r="AM848" s="132"/>
    </row>
    <row r="849" spans="1:39" ht="14.25" hidden="1" customHeight="1">
      <c r="A849" s="359">
        <v>2025</v>
      </c>
      <c r="B849" s="133">
        <v>135074</v>
      </c>
      <c r="C849" s="132" t="s">
        <v>6447</v>
      </c>
      <c r="D849" s="132" t="s">
        <v>6448</v>
      </c>
      <c r="E849" s="132" t="s">
        <v>6449</v>
      </c>
      <c r="F849" s="132" t="s">
        <v>6450</v>
      </c>
      <c r="G849" s="132" t="s">
        <v>6451</v>
      </c>
      <c r="H849" s="132" t="s">
        <v>6452</v>
      </c>
      <c r="I849" s="132" t="s">
        <v>6453</v>
      </c>
      <c r="J849" s="132" t="s">
        <v>6454</v>
      </c>
      <c r="K849" s="132" t="s">
        <v>6455</v>
      </c>
      <c r="L849" s="132"/>
      <c r="M849" s="132"/>
      <c r="N849" s="132"/>
      <c r="O849" s="132"/>
      <c r="P849" s="132"/>
      <c r="Q849" s="132"/>
      <c r="R849" s="132"/>
      <c r="S849" s="132"/>
      <c r="T849" s="132"/>
      <c r="V849" s="132"/>
      <c r="W849" s="132"/>
      <c r="X849" s="132"/>
      <c r="Y849" s="132"/>
      <c r="Z849" s="132"/>
      <c r="AA849" s="132"/>
      <c r="AB849" s="132"/>
      <c r="AC849" s="132"/>
      <c r="AD849" s="132"/>
      <c r="AE849" s="132"/>
      <c r="AF849" s="132"/>
      <c r="AG849" s="132"/>
      <c r="AH849" s="132"/>
      <c r="AI849" s="132"/>
      <c r="AJ849" s="132"/>
      <c r="AK849" s="132"/>
      <c r="AL849" s="132"/>
      <c r="AM849" s="132"/>
    </row>
    <row r="850" spans="1:39" ht="14.25" hidden="1" customHeight="1">
      <c r="A850" s="359">
        <v>2025</v>
      </c>
      <c r="B850" s="133">
        <v>136144</v>
      </c>
      <c r="C850" s="132" t="s">
        <v>6456</v>
      </c>
      <c r="D850" s="132" t="s">
        <v>6457</v>
      </c>
      <c r="E850" s="132" t="s">
        <v>6458</v>
      </c>
      <c r="F850" s="132" t="s">
        <v>6459</v>
      </c>
      <c r="G850" s="132" t="s">
        <v>6460</v>
      </c>
      <c r="H850" s="132" t="s">
        <v>6461</v>
      </c>
      <c r="I850" s="132" t="s">
        <v>6462</v>
      </c>
      <c r="J850" s="132" t="s">
        <v>6463</v>
      </c>
      <c r="K850" s="132"/>
      <c r="L850" s="132"/>
      <c r="M850" s="132"/>
      <c r="N850" s="132"/>
      <c r="O850" s="132"/>
      <c r="P850" s="132"/>
      <c r="Q850" s="132"/>
      <c r="R850" s="132"/>
      <c r="S850" s="132"/>
      <c r="T850" s="132"/>
      <c r="V850" s="132"/>
      <c r="W850" s="132"/>
      <c r="X850" s="132"/>
      <c r="Y850" s="132"/>
      <c r="Z850" s="132"/>
      <c r="AA850" s="132"/>
      <c r="AB850" s="132"/>
      <c r="AC850" s="132"/>
      <c r="AD850" s="132"/>
      <c r="AE850" s="132"/>
      <c r="AF850" s="132"/>
      <c r="AG850" s="132"/>
      <c r="AH850" s="132"/>
      <c r="AI850" s="132"/>
      <c r="AJ850" s="132"/>
      <c r="AK850" s="132"/>
      <c r="AL850" s="132"/>
      <c r="AM850" s="132"/>
    </row>
    <row r="851" spans="1:39" ht="14.25" hidden="1" customHeight="1">
      <c r="A851" s="359">
        <v>2025</v>
      </c>
      <c r="B851" s="133">
        <v>136249</v>
      </c>
      <c r="C851" s="132" t="s">
        <v>6464</v>
      </c>
      <c r="D851" s="132" t="s">
        <v>6465</v>
      </c>
      <c r="E851" s="132" t="s">
        <v>6466</v>
      </c>
      <c r="F851" s="132" t="s">
        <v>6467</v>
      </c>
      <c r="G851" s="132" t="s">
        <v>6468</v>
      </c>
      <c r="H851" s="132" t="s">
        <v>6469</v>
      </c>
      <c r="I851" s="132" t="s">
        <v>6462</v>
      </c>
      <c r="J851" s="132" t="s">
        <v>6463</v>
      </c>
      <c r="K851" s="132"/>
      <c r="L851" s="132"/>
      <c r="M851" s="132"/>
      <c r="N851" s="132"/>
      <c r="O851" s="132"/>
      <c r="P851" s="132"/>
      <c r="Q851" s="132"/>
      <c r="R851" s="132"/>
      <c r="S851" s="132"/>
      <c r="T851" s="132"/>
      <c r="V851" s="132"/>
      <c r="W851" s="132"/>
      <c r="X851" s="132"/>
      <c r="Y851" s="132"/>
      <c r="Z851" s="132"/>
      <c r="AA851" s="132"/>
      <c r="AB851" s="132"/>
      <c r="AC851" s="132"/>
      <c r="AD851" s="132"/>
      <c r="AE851" s="132"/>
      <c r="AF851" s="132"/>
      <c r="AG851" s="132"/>
      <c r="AH851" s="132"/>
      <c r="AI851" s="132"/>
      <c r="AJ851" s="132"/>
      <c r="AK851" s="132"/>
      <c r="AL851" s="132"/>
      <c r="AM851" s="132"/>
    </row>
    <row r="852" spans="1:39" ht="14.25" hidden="1" customHeight="1">
      <c r="A852" s="359">
        <v>2025</v>
      </c>
      <c r="B852" s="133">
        <v>136310</v>
      </c>
      <c r="C852" s="132" t="s">
        <v>6470</v>
      </c>
      <c r="D852" s="132" t="s">
        <v>6471</v>
      </c>
      <c r="E852" s="132" t="s">
        <v>6472</v>
      </c>
      <c r="F852" s="132" t="s">
        <v>6473</v>
      </c>
      <c r="G852" s="132" t="s">
        <v>6474</v>
      </c>
      <c r="H852" s="132" t="s">
        <v>6475</v>
      </c>
      <c r="I852" s="132" t="s">
        <v>6476</v>
      </c>
      <c r="J852" s="132" t="s">
        <v>6477</v>
      </c>
      <c r="K852" s="132" t="s">
        <v>6478</v>
      </c>
      <c r="L852" s="132" t="s">
        <v>6479</v>
      </c>
      <c r="M852" s="132"/>
      <c r="N852" s="132"/>
      <c r="O852" s="132"/>
      <c r="P852" s="132"/>
      <c r="Q852" s="132"/>
      <c r="R852" s="132"/>
      <c r="S852" s="132"/>
      <c r="T852" s="132"/>
      <c r="V852" s="132"/>
      <c r="W852" s="132"/>
      <c r="X852" s="132"/>
      <c r="Y852" s="132"/>
      <c r="Z852" s="132"/>
      <c r="AA852" s="132"/>
      <c r="AB852" s="132"/>
      <c r="AC852" s="132"/>
      <c r="AD852" s="132"/>
      <c r="AE852" s="132"/>
      <c r="AF852" s="132"/>
      <c r="AG852" s="132"/>
      <c r="AH852" s="132"/>
      <c r="AI852" s="132"/>
      <c r="AJ852" s="132"/>
      <c r="AK852" s="132"/>
      <c r="AL852" s="132"/>
      <c r="AM852" s="132"/>
    </row>
    <row r="853" spans="1:39" ht="14.25" hidden="1" customHeight="1">
      <c r="A853" s="359">
        <v>2025</v>
      </c>
      <c r="B853" s="133">
        <v>136310</v>
      </c>
      <c r="C853" s="132" t="s">
        <v>6470</v>
      </c>
      <c r="D853" s="132" t="s">
        <v>6471</v>
      </c>
      <c r="E853" s="132" t="s">
        <v>6472</v>
      </c>
      <c r="F853" s="132" t="s">
        <v>6473</v>
      </c>
      <c r="G853" s="132" t="s">
        <v>6474</v>
      </c>
      <c r="H853" s="132" t="s">
        <v>6475</v>
      </c>
      <c r="I853" s="132" t="s">
        <v>6476</v>
      </c>
      <c r="J853" s="132" t="s">
        <v>6477</v>
      </c>
      <c r="K853" s="132" t="s">
        <v>6478</v>
      </c>
      <c r="L853" s="132" t="s">
        <v>6479</v>
      </c>
      <c r="M853" s="132"/>
      <c r="N853" s="132"/>
      <c r="O853" s="132"/>
      <c r="P853" s="132"/>
      <c r="Q853" s="132"/>
      <c r="R853" s="132"/>
      <c r="S853" s="132"/>
      <c r="T853" s="132"/>
      <c r="V853" s="132"/>
      <c r="W853" s="132"/>
      <c r="X853" s="132"/>
      <c r="Y853" s="132"/>
      <c r="Z853" s="132"/>
      <c r="AA853" s="132"/>
      <c r="AB853" s="132"/>
      <c r="AC853" s="132"/>
      <c r="AD853" s="132"/>
      <c r="AE853" s="132"/>
      <c r="AF853" s="132"/>
      <c r="AG853" s="132"/>
      <c r="AH853" s="132"/>
      <c r="AI853" s="132"/>
      <c r="AJ853" s="132"/>
      <c r="AK853" s="132"/>
      <c r="AL853" s="132"/>
      <c r="AM853" s="132"/>
    </row>
    <row r="854" spans="1:39" ht="14.25" hidden="1" customHeight="1">
      <c r="A854" s="359">
        <v>2025</v>
      </c>
      <c r="B854" s="133">
        <v>137461</v>
      </c>
      <c r="C854" s="132" t="s">
        <v>6480</v>
      </c>
      <c r="D854" s="132" t="s">
        <v>6481</v>
      </c>
      <c r="E854" s="132" t="s">
        <v>6482</v>
      </c>
      <c r="F854" s="132" t="s">
        <v>6483</v>
      </c>
      <c r="G854" s="132" t="s">
        <v>6484</v>
      </c>
      <c r="H854" s="132" t="s">
        <v>6485</v>
      </c>
      <c r="I854" s="132"/>
      <c r="J854" s="132"/>
      <c r="K854" s="132"/>
      <c r="L854" s="132"/>
      <c r="M854" s="132"/>
      <c r="N854" s="132"/>
      <c r="O854" s="132"/>
      <c r="P854" s="132"/>
      <c r="Q854" s="132"/>
      <c r="R854" s="132"/>
      <c r="S854" s="132"/>
      <c r="T854" s="132"/>
      <c r="V854" s="132"/>
      <c r="W854" s="132"/>
      <c r="X854" s="132"/>
      <c r="Y854" s="132"/>
      <c r="Z854" s="132"/>
      <c r="AA854" s="132"/>
      <c r="AB854" s="132"/>
      <c r="AC854" s="132"/>
      <c r="AD854" s="132"/>
      <c r="AE854" s="132"/>
      <c r="AF854" s="132"/>
      <c r="AG854" s="132"/>
      <c r="AH854" s="132"/>
      <c r="AI854" s="132"/>
      <c r="AJ854" s="132"/>
      <c r="AK854" s="132"/>
      <c r="AL854" s="132"/>
      <c r="AM854" s="132"/>
    </row>
    <row r="855" spans="1:39" ht="14.25" hidden="1" customHeight="1">
      <c r="A855" s="359">
        <v>2025</v>
      </c>
      <c r="B855" s="133">
        <v>137461</v>
      </c>
      <c r="C855" s="132" t="s">
        <v>6480</v>
      </c>
      <c r="D855" s="132" t="s">
        <v>6481</v>
      </c>
      <c r="E855" s="132" t="s">
        <v>6482</v>
      </c>
      <c r="F855" s="132" t="s">
        <v>6483</v>
      </c>
      <c r="G855" s="132" t="s">
        <v>6484</v>
      </c>
      <c r="H855" s="132" t="s">
        <v>6485</v>
      </c>
      <c r="I855" s="132"/>
      <c r="J855" s="132"/>
      <c r="K855" s="132"/>
      <c r="L855" s="132"/>
      <c r="M855" s="132"/>
      <c r="N855" s="132"/>
      <c r="O855" s="132"/>
      <c r="P855" s="132"/>
      <c r="Q855" s="132"/>
      <c r="R855" s="132"/>
      <c r="S855" s="132"/>
      <c r="T855" s="132"/>
      <c r="V855" s="132"/>
      <c r="W855" s="132"/>
      <c r="X855" s="132"/>
      <c r="Y855" s="132"/>
      <c r="Z855" s="132"/>
      <c r="AA855" s="132"/>
      <c r="AB855" s="132"/>
      <c r="AC855" s="132"/>
      <c r="AD855" s="132"/>
      <c r="AE855" s="132"/>
      <c r="AF855" s="132"/>
      <c r="AG855" s="132"/>
      <c r="AH855" s="132"/>
      <c r="AI855" s="132"/>
      <c r="AJ855" s="132"/>
      <c r="AK855" s="132"/>
      <c r="AL855" s="132"/>
      <c r="AM855" s="132"/>
    </row>
    <row r="856" spans="1:39" ht="14.25" hidden="1" customHeight="1">
      <c r="A856" s="359">
        <v>2025</v>
      </c>
      <c r="B856" s="133">
        <v>138270</v>
      </c>
      <c r="C856" s="132" t="s">
        <v>6486</v>
      </c>
      <c r="D856" s="132" t="s">
        <v>6487</v>
      </c>
      <c r="E856" s="132" t="s">
        <v>6488</v>
      </c>
      <c r="F856" s="132" t="s">
        <v>6489</v>
      </c>
      <c r="G856" s="132" t="s">
        <v>6490</v>
      </c>
      <c r="H856" s="132" t="s">
        <v>6491</v>
      </c>
      <c r="I856" s="132" t="s">
        <v>6420</v>
      </c>
      <c r="J856" s="132" t="s">
        <v>6492</v>
      </c>
      <c r="K856" s="132"/>
      <c r="L856" s="132"/>
      <c r="M856" s="132"/>
      <c r="N856" s="132"/>
      <c r="O856" s="132"/>
      <c r="P856" s="132"/>
      <c r="Q856" s="132"/>
      <c r="R856" s="132"/>
      <c r="S856" s="132"/>
      <c r="T856" s="132"/>
      <c r="V856" s="132"/>
      <c r="W856" s="132"/>
      <c r="X856" s="132"/>
      <c r="Y856" s="132"/>
      <c r="Z856" s="132"/>
      <c r="AA856" s="132"/>
      <c r="AB856" s="132"/>
      <c r="AC856" s="132"/>
      <c r="AD856" s="132"/>
      <c r="AE856" s="132"/>
      <c r="AF856" s="132"/>
      <c r="AG856" s="132"/>
      <c r="AH856" s="132"/>
      <c r="AI856" s="132"/>
      <c r="AJ856" s="132"/>
      <c r="AK856" s="132"/>
      <c r="AL856" s="132"/>
      <c r="AM856" s="132"/>
    </row>
    <row r="857" spans="1:39" ht="14.25" hidden="1" customHeight="1">
      <c r="A857" s="359">
        <v>2025</v>
      </c>
      <c r="B857" s="133">
        <v>138268</v>
      </c>
      <c r="C857" s="132" t="s">
        <v>6306</v>
      </c>
      <c r="D857" s="132" t="s">
        <v>6307</v>
      </c>
      <c r="E857" s="132" t="s">
        <v>6308</v>
      </c>
      <c r="F857" s="132" t="s">
        <v>6309</v>
      </c>
      <c r="G857" s="132" t="s">
        <v>6310</v>
      </c>
      <c r="H857" s="132" t="s">
        <v>6311</v>
      </c>
      <c r="I857" s="132" t="s">
        <v>6312</v>
      </c>
      <c r="J857" s="132" t="s">
        <v>6313</v>
      </c>
      <c r="K857" s="132" t="s">
        <v>6314</v>
      </c>
      <c r="L857" s="132" t="s">
        <v>6493</v>
      </c>
      <c r="M857" s="132"/>
      <c r="N857" s="132"/>
      <c r="O857" s="132"/>
      <c r="P857" s="132"/>
      <c r="Q857" s="132"/>
      <c r="R857" s="132"/>
      <c r="S857" s="132"/>
      <c r="T857" s="132"/>
      <c r="V857" s="132"/>
      <c r="W857" s="132"/>
      <c r="X857" s="132"/>
      <c r="Y857" s="132"/>
      <c r="Z857" s="132"/>
      <c r="AA857" s="132"/>
      <c r="AB857" s="132"/>
      <c r="AC857" s="132"/>
      <c r="AD857" s="132"/>
      <c r="AE857" s="132"/>
      <c r="AF857" s="132"/>
      <c r="AG857" s="132"/>
      <c r="AH857" s="132"/>
      <c r="AI857" s="132"/>
      <c r="AJ857" s="132"/>
      <c r="AK857" s="132"/>
      <c r="AL857" s="132"/>
      <c r="AM857" s="132"/>
    </row>
    <row r="858" spans="1:39" ht="14.25" hidden="1" customHeight="1">
      <c r="A858" s="359">
        <v>2025</v>
      </c>
      <c r="B858" s="133">
        <v>138268</v>
      </c>
      <c r="C858" s="132" t="s">
        <v>6306</v>
      </c>
      <c r="D858" s="132" t="s">
        <v>6307</v>
      </c>
      <c r="E858" s="132" t="s">
        <v>6308</v>
      </c>
      <c r="F858" s="132" t="s">
        <v>6309</v>
      </c>
      <c r="G858" s="132" t="s">
        <v>6310</v>
      </c>
      <c r="H858" s="132" t="s">
        <v>6311</v>
      </c>
      <c r="I858" s="132" t="s">
        <v>6312</v>
      </c>
      <c r="J858" s="132" t="s">
        <v>6313</v>
      </c>
      <c r="K858" s="132" t="s">
        <v>6314</v>
      </c>
      <c r="L858" s="132" t="s">
        <v>6493</v>
      </c>
      <c r="M858" s="132"/>
      <c r="N858" s="132"/>
      <c r="O858" s="132"/>
      <c r="P858" s="132"/>
      <c r="Q858" s="132"/>
      <c r="R858" s="132"/>
      <c r="S858" s="132"/>
      <c r="T858" s="132"/>
      <c r="V858" s="132"/>
      <c r="W858" s="132"/>
      <c r="X858" s="132"/>
      <c r="Y858" s="132"/>
      <c r="Z858" s="132"/>
      <c r="AA858" s="132"/>
      <c r="AB858" s="132"/>
      <c r="AC858" s="132"/>
      <c r="AD858" s="132"/>
      <c r="AE858" s="132"/>
      <c r="AF858" s="132"/>
      <c r="AG858" s="132"/>
      <c r="AH858" s="132"/>
      <c r="AI858" s="132"/>
      <c r="AJ858" s="132"/>
      <c r="AK858" s="132"/>
      <c r="AL858" s="132"/>
      <c r="AM858" s="132"/>
    </row>
    <row r="859" spans="1:39" ht="14.25" hidden="1" customHeight="1">
      <c r="A859" s="359">
        <v>2025</v>
      </c>
      <c r="B859" s="133">
        <v>137658</v>
      </c>
      <c r="C859" s="132" t="s">
        <v>6494</v>
      </c>
      <c r="D859" s="132" t="s">
        <v>6495</v>
      </c>
      <c r="E859" s="132" t="s">
        <v>6496</v>
      </c>
      <c r="F859" s="132" t="s">
        <v>6497</v>
      </c>
      <c r="G859" s="132" t="s">
        <v>6498</v>
      </c>
      <c r="H859" s="132" t="s">
        <v>6499</v>
      </c>
      <c r="I859" s="132" t="s">
        <v>6500</v>
      </c>
      <c r="J859" s="132" t="s">
        <v>6501</v>
      </c>
      <c r="K859" s="132" t="s">
        <v>6502</v>
      </c>
      <c r="L859" s="132" t="s">
        <v>6503</v>
      </c>
      <c r="M859" s="132"/>
      <c r="N859" s="132"/>
      <c r="O859" s="132"/>
      <c r="P859" s="132"/>
      <c r="Q859" s="132"/>
      <c r="R859" s="132"/>
      <c r="S859" s="132"/>
      <c r="T859" s="132"/>
      <c r="V859" s="132"/>
      <c r="W859" s="132"/>
      <c r="X859" s="132"/>
      <c r="Y859" s="132"/>
      <c r="Z859" s="132"/>
      <c r="AA859" s="132"/>
      <c r="AB859" s="132"/>
      <c r="AC859" s="132"/>
      <c r="AD859" s="132"/>
      <c r="AE859" s="132"/>
      <c r="AF859" s="132"/>
      <c r="AG859" s="132"/>
      <c r="AH859" s="132"/>
      <c r="AI859" s="132"/>
      <c r="AJ859" s="132"/>
      <c r="AK859" s="132"/>
      <c r="AL859" s="132"/>
      <c r="AM859" s="132"/>
    </row>
    <row r="860" spans="1:39" ht="14.25" hidden="1" customHeight="1">
      <c r="A860" s="359">
        <v>2025</v>
      </c>
      <c r="B860" s="133">
        <v>137649</v>
      </c>
      <c r="C860" s="132" t="s">
        <v>6504</v>
      </c>
      <c r="D860" s="132" t="s">
        <v>6505</v>
      </c>
      <c r="E860" s="132" t="s">
        <v>6506</v>
      </c>
      <c r="F860" s="132" t="s">
        <v>6507</v>
      </c>
      <c r="G860" s="132" t="s">
        <v>6508</v>
      </c>
      <c r="H860" s="132" t="s">
        <v>6509</v>
      </c>
      <c r="I860" s="132" t="s">
        <v>6510</v>
      </c>
      <c r="J860" s="132" t="s">
        <v>6511</v>
      </c>
      <c r="K860" s="132" t="s">
        <v>6512</v>
      </c>
      <c r="L860" s="132"/>
      <c r="M860" s="132"/>
      <c r="N860" s="132"/>
      <c r="O860" s="132"/>
      <c r="P860" s="132"/>
      <c r="Q860" s="132"/>
      <c r="R860" s="132"/>
      <c r="S860" s="132"/>
      <c r="T860" s="132"/>
      <c r="V860" s="132"/>
      <c r="W860" s="132"/>
      <c r="X860" s="132"/>
      <c r="Y860" s="132"/>
      <c r="Z860" s="132"/>
      <c r="AA860" s="132"/>
      <c r="AB860" s="132"/>
      <c r="AC860" s="132"/>
      <c r="AD860" s="132"/>
      <c r="AE860" s="132"/>
      <c r="AF860" s="132"/>
      <c r="AG860" s="132"/>
      <c r="AH860" s="132"/>
      <c r="AI860" s="132"/>
      <c r="AJ860" s="132"/>
      <c r="AK860" s="132"/>
      <c r="AL860" s="132"/>
      <c r="AM860" s="132"/>
    </row>
    <row r="861" spans="1:39" ht="14.25" hidden="1" customHeight="1">
      <c r="A861" s="359">
        <v>2025</v>
      </c>
      <c r="B861" s="133">
        <v>136890</v>
      </c>
      <c r="C861" s="132" t="s">
        <v>6513</v>
      </c>
      <c r="D861" s="132" t="s">
        <v>6514</v>
      </c>
      <c r="E861" s="132" t="s">
        <v>6515</v>
      </c>
      <c r="F861" s="132" t="s">
        <v>6516</v>
      </c>
      <c r="G861" s="132" t="s">
        <v>6517</v>
      </c>
      <c r="H861" s="132" t="s">
        <v>6518</v>
      </c>
      <c r="I861" s="132" t="s">
        <v>6519</v>
      </c>
      <c r="J861" s="132"/>
      <c r="K861" s="132"/>
      <c r="L861" s="132"/>
      <c r="M861" s="132"/>
      <c r="N861" s="132"/>
      <c r="O861" s="132"/>
      <c r="P861" s="132"/>
      <c r="Q861" s="132"/>
      <c r="R861" s="132"/>
      <c r="S861" s="132"/>
      <c r="T861" s="132"/>
      <c r="V861" s="132"/>
      <c r="W861" s="132"/>
      <c r="X861" s="132"/>
      <c r="Y861" s="132"/>
      <c r="Z861" s="132"/>
      <c r="AA861" s="132"/>
      <c r="AB861" s="132"/>
      <c r="AC861" s="132"/>
      <c r="AD861" s="132"/>
      <c r="AE861" s="132"/>
      <c r="AF861" s="132"/>
      <c r="AG861" s="132"/>
      <c r="AH861" s="132"/>
      <c r="AI861" s="132"/>
      <c r="AJ861" s="132"/>
      <c r="AK861" s="132"/>
      <c r="AL861" s="132"/>
      <c r="AM861" s="132"/>
    </row>
    <row r="862" spans="1:39" ht="14.25" hidden="1" customHeight="1">
      <c r="A862" s="359">
        <v>2025</v>
      </c>
      <c r="B862" s="133">
        <v>136884</v>
      </c>
      <c r="C862" s="132" t="s">
        <v>6520</v>
      </c>
      <c r="D862" s="132" t="s">
        <v>6521</v>
      </c>
      <c r="E862" s="132" t="s">
        <v>6522</v>
      </c>
      <c r="F862" s="132" t="s">
        <v>6523</v>
      </c>
      <c r="G862" s="132" t="s">
        <v>6524</v>
      </c>
      <c r="H862" s="132" t="s">
        <v>6525</v>
      </c>
      <c r="I862" s="132" t="s">
        <v>6526</v>
      </c>
      <c r="J862" s="132" t="s">
        <v>6527</v>
      </c>
      <c r="K862" s="132"/>
      <c r="L862" s="132"/>
      <c r="M862" s="132"/>
      <c r="N862" s="132"/>
      <c r="O862" s="132"/>
      <c r="P862" s="132"/>
      <c r="Q862" s="132"/>
      <c r="R862" s="132"/>
      <c r="S862" s="132"/>
      <c r="T862" s="132"/>
      <c r="V862" s="132"/>
      <c r="W862" s="132"/>
      <c r="X862" s="132"/>
      <c r="Y862" s="132"/>
      <c r="Z862" s="132"/>
      <c r="AA862" s="132"/>
      <c r="AB862" s="132"/>
      <c r="AC862" s="132"/>
      <c r="AD862" s="132"/>
      <c r="AE862" s="132"/>
      <c r="AF862" s="132"/>
      <c r="AG862" s="132"/>
      <c r="AH862" s="132"/>
      <c r="AI862" s="132"/>
      <c r="AJ862" s="132"/>
      <c r="AK862" s="132"/>
      <c r="AL862" s="132"/>
      <c r="AM862" s="132"/>
    </row>
    <row r="863" spans="1:39" ht="14.25" hidden="1" customHeight="1">
      <c r="A863" s="359">
        <v>2025</v>
      </c>
      <c r="B863" s="133">
        <v>136913</v>
      </c>
      <c r="C863" s="132" t="s">
        <v>6528</v>
      </c>
      <c r="D863" s="132" t="s">
        <v>6529</v>
      </c>
      <c r="E863" s="132" t="s">
        <v>6530</v>
      </c>
      <c r="F863" s="132" t="s">
        <v>6531</v>
      </c>
      <c r="G863" s="132" t="s">
        <v>6532</v>
      </c>
      <c r="H863" s="132" t="s">
        <v>6533</v>
      </c>
      <c r="I863" s="132" t="s">
        <v>6534</v>
      </c>
      <c r="J863" s="132" t="s">
        <v>6535</v>
      </c>
      <c r="K863" s="132"/>
      <c r="L863" s="132"/>
      <c r="M863" s="132"/>
      <c r="N863" s="132"/>
      <c r="O863" s="132"/>
      <c r="P863" s="132"/>
      <c r="Q863" s="132"/>
      <c r="R863" s="132"/>
      <c r="S863" s="132"/>
      <c r="T863" s="132"/>
      <c r="V863" s="132"/>
      <c r="W863" s="132"/>
      <c r="X863" s="132"/>
      <c r="Y863" s="132"/>
      <c r="Z863" s="132"/>
      <c r="AA863" s="132"/>
      <c r="AB863" s="132"/>
      <c r="AC863" s="132"/>
      <c r="AD863" s="132"/>
      <c r="AE863" s="132"/>
      <c r="AF863" s="132"/>
      <c r="AG863" s="132"/>
      <c r="AH863" s="132"/>
      <c r="AI863" s="132"/>
      <c r="AJ863" s="132"/>
      <c r="AK863" s="132"/>
      <c r="AL863" s="132"/>
      <c r="AM863" s="132"/>
    </row>
    <row r="864" spans="1:39" ht="14.25" hidden="1" customHeight="1">
      <c r="A864" s="359">
        <v>2025</v>
      </c>
      <c r="B864" s="133">
        <v>136927</v>
      </c>
      <c r="C864" s="132" t="s">
        <v>6536</v>
      </c>
      <c r="D864" s="132" t="s">
        <v>6537</v>
      </c>
      <c r="E864" s="132" t="s">
        <v>6538</v>
      </c>
      <c r="F864" s="132" t="s">
        <v>6539</v>
      </c>
      <c r="G864" s="132" t="s">
        <v>6524</v>
      </c>
      <c r="H864" s="132" t="s">
        <v>6540</v>
      </c>
      <c r="I864" s="132"/>
      <c r="J864" s="132"/>
      <c r="K864" s="132"/>
      <c r="L864" s="132"/>
      <c r="M864" s="132"/>
      <c r="N864" s="132"/>
      <c r="O864" s="132"/>
      <c r="P864" s="132"/>
      <c r="Q864" s="132"/>
      <c r="R864" s="132"/>
      <c r="S864" s="132"/>
      <c r="T864" s="132"/>
      <c r="V864" s="132"/>
      <c r="W864" s="132"/>
      <c r="X864" s="132"/>
      <c r="Y864" s="132"/>
      <c r="Z864" s="132"/>
      <c r="AA864" s="132"/>
      <c r="AB864" s="132"/>
      <c r="AC864" s="132"/>
      <c r="AD864" s="132"/>
      <c r="AE864" s="132"/>
      <c r="AF864" s="132"/>
      <c r="AG864" s="132"/>
      <c r="AH864" s="132"/>
      <c r="AI864" s="132"/>
      <c r="AJ864" s="132"/>
      <c r="AK864" s="132"/>
      <c r="AL864" s="132"/>
      <c r="AM864" s="132"/>
    </row>
    <row r="865" spans="1:39" ht="14.25" hidden="1" customHeight="1">
      <c r="A865" s="359">
        <v>2025</v>
      </c>
      <c r="B865" s="133">
        <v>137335</v>
      </c>
      <c r="C865" s="132" t="s">
        <v>6386</v>
      </c>
      <c r="D865" s="132" t="s">
        <v>6541</v>
      </c>
      <c r="E865" s="132" t="s">
        <v>6388</v>
      </c>
      <c r="F865" s="132" t="s">
        <v>6389</v>
      </c>
      <c r="G865" s="132" t="s">
        <v>6390</v>
      </c>
      <c r="H865" s="132" t="s">
        <v>6542</v>
      </c>
      <c r="I865" s="132" t="s">
        <v>6543</v>
      </c>
      <c r="J865" s="132"/>
      <c r="K865" s="132"/>
      <c r="L865" s="132"/>
      <c r="M865" s="132"/>
      <c r="N865" s="132"/>
      <c r="O865" s="132"/>
      <c r="P865" s="132"/>
      <c r="Q865" s="132"/>
      <c r="R865" s="132"/>
      <c r="S865" s="132"/>
      <c r="T865" s="132"/>
      <c r="V865" s="132"/>
      <c r="W865" s="132"/>
      <c r="X865" s="132"/>
      <c r="Y865" s="132"/>
      <c r="Z865" s="132"/>
      <c r="AA865" s="132"/>
      <c r="AB865" s="132"/>
      <c r="AC865" s="132"/>
      <c r="AD865" s="132"/>
      <c r="AE865" s="132"/>
      <c r="AF865" s="132"/>
      <c r="AG865" s="132"/>
      <c r="AH865" s="132"/>
      <c r="AI865" s="132"/>
      <c r="AJ865" s="132"/>
      <c r="AK865" s="132"/>
      <c r="AL865" s="132"/>
      <c r="AM865" s="132"/>
    </row>
    <row r="866" spans="1:39" ht="14.25" hidden="1" customHeight="1">
      <c r="A866" s="359">
        <v>2025</v>
      </c>
      <c r="B866" s="133">
        <v>137283</v>
      </c>
      <c r="C866" s="132" t="s">
        <v>6544</v>
      </c>
      <c r="D866" s="132" t="s">
        <v>6545</v>
      </c>
      <c r="E866" s="132" t="s">
        <v>6546</v>
      </c>
      <c r="F866" s="132" t="s">
        <v>6389</v>
      </c>
      <c r="G866" s="132" t="s">
        <v>6390</v>
      </c>
      <c r="H866" s="132" t="s">
        <v>6391</v>
      </c>
      <c r="I866" s="132" t="s">
        <v>6392</v>
      </c>
      <c r="J866" s="132" t="s">
        <v>6547</v>
      </c>
      <c r="K866" s="132"/>
      <c r="L866" s="132"/>
      <c r="M866" s="132"/>
      <c r="N866" s="132"/>
      <c r="O866" s="132"/>
      <c r="P866" s="132"/>
      <c r="Q866" s="132"/>
      <c r="R866" s="132"/>
      <c r="S866" s="132"/>
      <c r="T866" s="132"/>
      <c r="V866" s="132"/>
      <c r="W866" s="132"/>
      <c r="X866" s="132"/>
      <c r="Y866" s="132"/>
      <c r="Z866" s="132"/>
      <c r="AA866" s="132"/>
      <c r="AB866" s="132"/>
      <c r="AC866" s="132"/>
      <c r="AD866" s="132"/>
      <c r="AE866" s="132"/>
      <c r="AF866" s="132"/>
      <c r="AG866" s="132"/>
      <c r="AH866" s="132"/>
      <c r="AI866" s="132"/>
      <c r="AJ866" s="132"/>
      <c r="AK866" s="132"/>
      <c r="AL866" s="132"/>
      <c r="AM866" s="132"/>
    </row>
    <row r="867" spans="1:39" ht="14.25" hidden="1" customHeight="1">
      <c r="A867" s="359">
        <v>2025</v>
      </c>
      <c r="B867" s="133">
        <v>136179</v>
      </c>
      <c r="C867" s="132" t="s">
        <v>6548</v>
      </c>
      <c r="D867" s="132" t="s">
        <v>6549</v>
      </c>
      <c r="E867" s="132" t="s">
        <v>6550</v>
      </c>
      <c r="F867" s="132" t="s">
        <v>6551</v>
      </c>
      <c r="G867" s="132" t="s">
        <v>6552</v>
      </c>
      <c r="H867" s="132" t="s">
        <v>6553</v>
      </c>
      <c r="I867" s="132" t="s">
        <v>6554</v>
      </c>
      <c r="J867" s="132" t="s">
        <v>6555</v>
      </c>
      <c r="K867" s="132" t="s">
        <v>6556</v>
      </c>
      <c r="L867" s="132" t="s">
        <v>6557</v>
      </c>
      <c r="M867" s="132"/>
      <c r="N867" s="132"/>
      <c r="O867" s="132"/>
      <c r="P867" s="132"/>
      <c r="Q867" s="132"/>
      <c r="R867" s="132"/>
      <c r="S867" s="132"/>
      <c r="T867" s="132"/>
      <c r="V867" s="132"/>
      <c r="W867" s="132"/>
      <c r="X867" s="132"/>
      <c r="Y867" s="132"/>
      <c r="Z867" s="132"/>
      <c r="AA867" s="132"/>
      <c r="AB867" s="132"/>
      <c r="AC867" s="132"/>
      <c r="AD867" s="132"/>
      <c r="AE867" s="132"/>
      <c r="AF867" s="132"/>
      <c r="AG867" s="132"/>
      <c r="AH867" s="132"/>
      <c r="AI867" s="132"/>
      <c r="AJ867" s="132"/>
      <c r="AK867" s="132"/>
      <c r="AL867" s="132"/>
      <c r="AM867" s="132"/>
    </row>
    <row r="868" spans="1:39" ht="14.25" hidden="1" customHeight="1">
      <c r="A868" s="359">
        <v>2025</v>
      </c>
      <c r="B868" s="133">
        <v>136172</v>
      </c>
      <c r="C868" s="132" t="s">
        <v>6558</v>
      </c>
      <c r="D868" s="132" t="s">
        <v>6559</v>
      </c>
      <c r="E868" s="132" t="s">
        <v>6560</v>
      </c>
      <c r="F868" s="132" t="s">
        <v>6551</v>
      </c>
      <c r="G868" s="132" t="s">
        <v>6552</v>
      </c>
      <c r="H868" s="132" t="s">
        <v>6561</v>
      </c>
      <c r="I868" s="132" t="s">
        <v>6562</v>
      </c>
      <c r="J868" s="132" t="s">
        <v>6555</v>
      </c>
      <c r="K868" s="132" t="s">
        <v>6556</v>
      </c>
      <c r="L868" s="132" t="s">
        <v>6557</v>
      </c>
      <c r="M868" s="132"/>
      <c r="N868" s="132"/>
      <c r="O868" s="132"/>
      <c r="P868" s="132"/>
      <c r="Q868" s="132"/>
      <c r="R868" s="132"/>
      <c r="S868" s="132"/>
      <c r="T868" s="132"/>
      <c r="V868" s="132"/>
      <c r="W868" s="132"/>
      <c r="X868" s="132"/>
      <c r="Y868" s="132"/>
      <c r="Z868" s="132"/>
      <c r="AA868" s="132"/>
      <c r="AB868" s="132"/>
      <c r="AC868" s="132"/>
      <c r="AD868" s="132"/>
      <c r="AE868" s="132"/>
      <c r="AF868" s="132"/>
      <c r="AG868" s="132"/>
      <c r="AH868" s="132"/>
      <c r="AI868" s="132"/>
      <c r="AJ868" s="132"/>
      <c r="AK868" s="132"/>
      <c r="AL868" s="132"/>
      <c r="AM868" s="132"/>
    </row>
    <row r="869" spans="1:39" ht="14.25" hidden="1" customHeight="1">
      <c r="A869" s="359">
        <v>2025</v>
      </c>
      <c r="B869" s="133">
        <v>136167</v>
      </c>
      <c r="C869" s="132" t="s">
        <v>6563</v>
      </c>
      <c r="D869" s="132" t="s">
        <v>6564</v>
      </c>
      <c r="E869" s="132" t="s">
        <v>6560</v>
      </c>
      <c r="F869" s="132" t="s">
        <v>6551</v>
      </c>
      <c r="G869" s="132" t="s">
        <v>6552</v>
      </c>
      <c r="H869" s="132" t="s">
        <v>6565</v>
      </c>
      <c r="I869" s="132" t="s">
        <v>6566</v>
      </c>
      <c r="J869" s="132" t="s">
        <v>6555</v>
      </c>
      <c r="K869" s="132" t="s">
        <v>6556</v>
      </c>
      <c r="L869" s="132" t="s">
        <v>6557</v>
      </c>
      <c r="M869" s="132"/>
      <c r="N869" s="132"/>
      <c r="O869" s="132"/>
      <c r="P869" s="132"/>
      <c r="Q869" s="132"/>
      <c r="R869" s="132"/>
      <c r="S869" s="132"/>
      <c r="T869" s="132"/>
      <c r="V869" s="132"/>
      <c r="W869" s="132"/>
      <c r="X869" s="132"/>
      <c r="Y869" s="132"/>
      <c r="Z869" s="132"/>
      <c r="AA869" s="132"/>
      <c r="AB869" s="132"/>
      <c r="AC869" s="132"/>
      <c r="AD869" s="132"/>
      <c r="AE869" s="132"/>
      <c r="AF869" s="132"/>
      <c r="AG869" s="132"/>
      <c r="AH869" s="132"/>
      <c r="AI869" s="132"/>
      <c r="AJ869" s="132"/>
      <c r="AK869" s="132"/>
      <c r="AL869" s="132"/>
      <c r="AM869" s="132"/>
    </row>
    <row r="870" spans="1:39" ht="14.25" hidden="1" customHeight="1">
      <c r="A870" s="359">
        <v>2025</v>
      </c>
      <c r="B870" s="133">
        <v>136719</v>
      </c>
      <c r="C870" s="132" t="s">
        <v>6567</v>
      </c>
      <c r="D870" s="132" t="s">
        <v>6568</v>
      </c>
      <c r="E870" s="132" t="s">
        <v>6569</v>
      </c>
      <c r="F870" s="132" t="s">
        <v>6570</v>
      </c>
      <c r="G870" s="132" t="s">
        <v>6571</v>
      </c>
      <c r="H870" s="132" t="s">
        <v>6572</v>
      </c>
      <c r="I870" s="132" t="s">
        <v>6573</v>
      </c>
      <c r="J870" s="132" t="s">
        <v>6574</v>
      </c>
      <c r="K870" s="132" t="s">
        <v>6575</v>
      </c>
      <c r="L870" s="132" t="s">
        <v>6576</v>
      </c>
      <c r="M870" s="132" t="s">
        <v>6577</v>
      </c>
      <c r="N870" s="132" t="s">
        <v>6578</v>
      </c>
      <c r="O870" s="132"/>
      <c r="P870" s="132"/>
      <c r="Q870" s="132"/>
      <c r="R870" s="132"/>
      <c r="S870" s="132"/>
      <c r="T870" s="132"/>
      <c r="V870" s="132"/>
      <c r="W870" s="132"/>
      <c r="X870" s="132"/>
      <c r="Y870" s="132"/>
      <c r="Z870" s="132"/>
      <c r="AA870" s="132"/>
      <c r="AB870" s="132"/>
      <c r="AC870" s="132"/>
      <c r="AD870" s="132"/>
      <c r="AE870" s="132"/>
      <c r="AF870" s="132"/>
      <c r="AG870" s="132"/>
      <c r="AH870" s="132"/>
      <c r="AI870" s="132"/>
      <c r="AJ870" s="132"/>
      <c r="AK870" s="132"/>
      <c r="AL870" s="132"/>
      <c r="AM870" s="132"/>
    </row>
    <row r="871" spans="1:39" ht="14.25" hidden="1" customHeight="1">
      <c r="A871" s="359">
        <v>2025</v>
      </c>
      <c r="B871" s="133">
        <v>140087</v>
      </c>
      <c r="C871" s="132" t="s">
        <v>6579</v>
      </c>
      <c r="D871" s="132" t="s">
        <v>6580</v>
      </c>
      <c r="E871" s="132" t="s">
        <v>6581</v>
      </c>
      <c r="F871" s="132" t="s">
        <v>6582</v>
      </c>
      <c r="G871" s="132" t="s">
        <v>6583</v>
      </c>
      <c r="H871" s="132" t="s">
        <v>6584</v>
      </c>
      <c r="I871" s="132" t="s">
        <v>6585</v>
      </c>
      <c r="J871" s="132" t="s">
        <v>6547</v>
      </c>
      <c r="K871" s="132"/>
      <c r="L871" s="132"/>
      <c r="M871" s="132"/>
      <c r="N871" s="132"/>
      <c r="O871" s="132"/>
      <c r="P871" s="132"/>
      <c r="Q871" s="132"/>
      <c r="R871" s="132"/>
      <c r="S871" s="132"/>
      <c r="T871" s="132"/>
      <c r="V871" s="132"/>
      <c r="W871" s="132"/>
      <c r="X871" s="132"/>
      <c r="Y871" s="132"/>
      <c r="Z871" s="132"/>
      <c r="AA871" s="132"/>
      <c r="AB871" s="132"/>
      <c r="AC871" s="132"/>
      <c r="AD871" s="132"/>
      <c r="AE871" s="132"/>
      <c r="AF871" s="132"/>
      <c r="AG871" s="132"/>
      <c r="AH871" s="132"/>
      <c r="AI871" s="132"/>
      <c r="AJ871" s="132"/>
      <c r="AK871" s="132"/>
      <c r="AL871" s="132"/>
      <c r="AM871" s="132"/>
    </row>
    <row r="872" spans="1:39" ht="14.25" hidden="1" customHeight="1">
      <c r="A872" s="359">
        <v>2025</v>
      </c>
      <c r="B872" s="133">
        <v>134405</v>
      </c>
      <c r="C872" s="132" t="s">
        <v>6283</v>
      </c>
      <c r="D872" s="132" t="s">
        <v>6284</v>
      </c>
      <c r="E872" s="132" t="s">
        <v>6285</v>
      </c>
      <c r="F872" s="132" t="s">
        <v>6286</v>
      </c>
      <c r="G872" s="132" t="s">
        <v>6287</v>
      </c>
      <c r="H872" s="132" t="s">
        <v>6288</v>
      </c>
      <c r="I872" s="132" t="s">
        <v>6289</v>
      </c>
      <c r="J872" s="132" t="s">
        <v>6290</v>
      </c>
      <c r="K872" s="132" t="s">
        <v>6291</v>
      </c>
      <c r="L872" s="132" t="s">
        <v>6292</v>
      </c>
      <c r="M872" s="132" t="s">
        <v>6293</v>
      </c>
      <c r="N872" s="132" t="s">
        <v>6294</v>
      </c>
      <c r="O872" s="132"/>
      <c r="P872" s="132"/>
      <c r="Q872" s="132"/>
      <c r="R872" s="132"/>
      <c r="S872" s="132"/>
      <c r="T872" s="132"/>
      <c r="V872" s="132"/>
      <c r="W872" s="132"/>
      <c r="X872" s="132"/>
      <c r="Y872" s="132"/>
      <c r="Z872" s="132"/>
      <c r="AA872" s="132"/>
      <c r="AB872" s="132"/>
      <c r="AC872" s="132"/>
      <c r="AD872" s="132"/>
      <c r="AE872" s="132"/>
      <c r="AF872" s="132"/>
      <c r="AG872" s="132"/>
      <c r="AH872" s="132"/>
      <c r="AI872" s="132"/>
      <c r="AJ872" s="132"/>
      <c r="AK872" s="132"/>
      <c r="AL872" s="132"/>
      <c r="AM872" s="132"/>
    </row>
    <row r="873" spans="1:39" ht="14.25" hidden="1" customHeight="1">
      <c r="A873" s="359">
        <v>2025</v>
      </c>
      <c r="B873" s="133">
        <v>140671</v>
      </c>
      <c r="C873" s="132" t="s">
        <v>6586</v>
      </c>
      <c r="D873" s="132" t="s">
        <v>6541</v>
      </c>
      <c r="E873" s="132" t="s">
        <v>6587</v>
      </c>
      <c r="F873" s="132" t="s">
        <v>6588</v>
      </c>
      <c r="G873" s="132" t="s">
        <v>6589</v>
      </c>
      <c r="H873" s="132" t="s">
        <v>6590</v>
      </c>
      <c r="I873" s="132" t="s">
        <v>6591</v>
      </c>
      <c r="J873" s="132" t="s">
        <v>6592</v>
      </c>
      <c r="K873" s="132" t="s">
        <v>6512</v>
      </c>
      <c r="L873" s="132"/>
      <c r="M873" s="132"/>
      <c r="N873" s="132"/>
      <c r="O873" s="132"/>
      <c r="P873" s="132"/>
      <c r="Q873" s="132"/>
      <c r="R873" s="132"/>
      <c r="S873" s="132"/>
      <c r="T873" s="132"/>
      <c r="V873" s="132"/>
      <c r="W873" s="132"/>
      <c r="X873" s="132"/>
      <c r="Y873" s="132"/>
      <c r="Z873" s="132"/>
      <c r="AA873" s="132"/>
      <c r="AB873" s="132"/>
      <c r="AC873" s="132"/>
      <c r="AD873" s="132"/>
      <c r="AE873" s="132"/>
      <c r="AF873" s="132"/>
      <c r="AG873" s="132"/>
      <c r="AH873" s="132"/>
      <c r="AI873" s="132"/>
      <c r="AJ873" s="132"/>
      <c r="AK873" s="132"/>
      <c r="AL873" s="132"/>
      <c r="AM873" s="132"/>
    </row>
    <row r="874" spans="1:39" ht="14.25" hidden="1" customHeight="1">
      <c r="A874" s="359">
        <v>2025</v>
      </c>
      <c r="B874" s="133">
        <v>134406</v>
      </c>
      <c r="C874" s="132" t="s">
        <v>6363</v>
      </c>
      <c r="D874" s="132" t="s">
        <v>6364</v>
      </c>
      <c r="E874" s="132" t="s">
        <v>6365</v>
      </c>
      <c r="F874" s="132" t="s">
        <v>6366</v>
      </c>
      <c r="G874" s="132" t="s">
        <v>6367</v>
      </c>
      <c r="H874" s="132" t="s">
        <v>6368</v>
      </c>
      <c r="I874" s="132" t="s">
        <v>6369</v>
      </c>
      <c r="J874" s="132" t="s">
        <v>6370</v>
      </c>
      <c r="K874" s="132" t="s">
        <v>6371</v>
      </c>
      <c r="L874" s="132" t="s">
        <v>6372</v>
      </c>
      <c r="M874" s="132" t="s">
        <v>6593</v>
      </c>
      <c r="N874" s="132" t="s">
        <v>6374</v>
      </c>
      <c r="O874" s="132" t="s">
        <v>6375</v>
      </c>
      <c r="P874" s="132" t="s">
        <v>6376</v>
      </c>
      <c r="Q874" s="132" t="s">
        <v>6377</v>
      </c>
      <c r="R874" s="132"/>
      <c r="S874" s="132"/>
      <c r="T874" s="132"/>
      <c r="V874" s="132"/>
      <c r="W874" s="132"/>
      <c r="X874" s="132"/>
      <c r="Y874" s="132"/>
      <c r="Z874" s="132"/>
      <c r="AA874" s="132"/>
      <c r="AB874" s="132"/>
      <c r="AC874" s="132"/>
      <c r="AD874" s="132"/>
      <c r="AE874" s="132"/>
      <c r="AF874" s="132"/>
      <c r="AG874" s="132"/>
      <c r="AH874" s="132"/>
      <c r="AI874" s="132"/>
      <c r="AJ874" s="132"/>
      <c r="AK874" s="132"/>
      <c r="AL874" s="132"/>
      <c r="AM874" s="132"/>
    </row>
    <row r="875" spans="1:39" ht="14.25" hidden="1" customHeight="1">
      <c r="A875" s="359">
        <v>2025</v>
      </c>
      <c r="B875" s="133">
        <v>135197</v>
      </c>
      <c r="C875" s="132" t="s">
        <v>6594</v>
      </c>
      <c r="D875" s="132" t="s">
        <v>6595</v>
      </c>
      <c r="E875" s="132" t="s">
        <v>6596</v>
      </c>
      <c r="F875" s="132" t="s">
        <v>6597</v>
      </c>
      <c r="G875" s="132" t="s">
        <v>6598</v>
      </c>
      <c r="H875" s="132" t="s">
        <v>6599</v>
      </c>
      <c r="I875" s="132" t="s">
        <v>6600</v>
      </c>
      <c r="J875" s="132" t="s">
        <v>6439</v>
      </c>
      <c r="K875" s="132"/>
      <c r="L875" s="132"/>
      <c r="M875" s="132"/>
      <c r="N875" s="132"/>
      <c r="O875" s="132"/>
      <c r="P875" s="132"/>
      <c r="Q875" s="132"/>
      <c r="R875" s="132"/>
      <c r="S875" s="132"/>
      <c r="T875" s="132"/>
      <c r="V875" s="132"/>
      <c r="W875" s="132"/>
      <c r="X875" s="132"/>
      <c r="Y875" s="132"/>
      <c r="Z875" s="132"/>
      <c r="AA875" s="132"/>
      <c r="AB875" s="132"/>
      <c r="AC875" s="132"/>
      <c r="AD875" s="132"/>
      <c r="AE875" s="132"/>
      <c r="AF875" s="132"/>
      <c r="AG875" s="132"/>
      <c r="AH875" s="132"/>
      <c r="AI875" s="132"/>
      <c r="AJ875" s="132"/>
      <c r="AK875" s="132"/>
      <c r="AL875" s="132"/>
      <c r="AM875" s="132"/>
    </row>
    <row r="876" spans="1:39" ht="14.25" hidden="1" customHeight="1">
      <c r="A876" s="359">
        <v>2025</v>
      </c>
      <c r="B876" s="133">
        <v>135201</v>
      </c>
      <c r="C876" s="132" t="s">
        <v>6601</v>
      </c>
      <c r="D876" s="132" t="s">
        <v>6602</v>
      </c>
      <c r="E876" s="132" t="s">
        <v>6603</v>
      </c>
      <c r="F876" s="132" t="s">
        <v>6604</v>
      </c>
      <c r="G876" s="132" t="s">
        <v>6605</v>
      </c>
      <c r="H876" s="132" t="s">
        <v>6606</v>
      </c>
      <c r="I876" s="132" t="s">
        <v>6607</v>
      </c>
      <c r="J876" s="132" t="s">
        <v>6608</v>
      </c>
      <c r="K876" s="132" t="s">
        <v>6455</v>
      </c>
      <c r="L876" s="132"/>
      <c r="M876" s="132"/>
      <c r="N876" s="132"/>
      <c r="O876" s="132"/>
      <c r="P876" s="132"/>
      <c r="Q876" s="132"/>
      <c r="R876" s="132"/>
      <c r="S876" s="132"/>
      <c r="T876" s="132"/>
      <c r="V876" s="132"/>
      <c r="W876" s="132"/>
      <c r="X876" s="132"/>
      <c r="Y876" s="132"/>
      <c r="Z876" s="132"/>
      <c r="AA876" s="132"/>
      <c r="AB876" s="132"/>
      <c r="AC876" s="132"/>
      <c r="AD876" s="132"/>
      <c r="AE876" s="132"/>
      <c r="AF876" s="132"/>
      <c r="AG876" s="132"/>
      <c r="AH876" s="132"/>
      <c r="AI876" s="132"/>
      <c r="AJ876" s="132"/>
      <c r="AK876" s="132"/>
      <c r="AL876" s="132"/>
      <c r="AM876" s="132"/>
    </row>
    <row r="877" spans="1:39" ht="14.25" hidden="1" customHeight="1">
      <c r="A877" s="359">
        <v>2025</v>
      </c>
      <c r="B877" s="133">
        <v>135073</v>
      </c>
      <c r="C877" s="132" t="s">
        <v>6440</v>
      </c>
      <c r="D877" s="132" t="s">
        <v>6441</v>
      </c>
      <c r="E877" s="132" t="s">
        <v>6442</v>
      </c>
      <c r="F877" s="132" t="s">
        <v>6443</v>
      </c>
      <c r="G877" s="132" t="s">
        <v>6444</v>
      </c>
      <c r="H877" s="132" t="s">
        <v>6445</v>
      </c>
      <c r="I877" s="132" t="s">
        <v>6446</v>
      </c>
      <c r="J877" s="132"/>
      <c r="K877" s="132"/>
      <c r="L877" s="132"/>
      <c r="M877" s="132"/>
      <c r="N877" s="132"/>
      <c r="O877" s="132"/>
      <c r="P877" s="132"/>
      <c r="Q877" s="132"/>
      <c r="R877" s="132"/>
      <c r="S877" s="132"/>
      <c r="T877" s="132"/>
      <c r="V877" s="132"/>
      <c r="W877" s="132"/>
      <c r="X877" s="132"/>
      <c r="Y877" s="132"/>
      <c r="Z877" s="132"/>
      <c r="AA877" s="132"/>
      <c r="AB877" s="132"/>
      <c r="AC877" s="132"/>
      <c r="AD877" s="132"/>
      <c r="AE877" s="132"/>
      <c r="AF877" s="132"/>
      <c r="AG877" s="132"/>
      <c r="AH877" s="132"/>
      <c r="AI877" s="132"/>
      <c r="AJ877" s="132"/>
      <c r="AK877" s="132"/>
      <c r="AL877" s="132"/>
      <c r="AM877" s="132"/>
    </row>
    <row r="878" spans="1:39" ht="14.25" hidden="1" customHeight="1">
      <c r="A878" s="359">
        <v>2025</v>
      </c>
      <c r="B878" s="133">
        <v>135074</v>
      </c>
      <c r="C878" s="132" t="s">
        <v>6447</v>
      </c>
      <c r="D878" s="132" t="s">
        <v>6448</v>
      </c>
      <c r="E878" s="132" t="s">
        <v>6449</v>
      </c>
      <c r="F878" s="132" t="s">
        <v>6450</v>
      </c>
      <c r="G878" s="132" t="s">
        <v>6451</v>
      </c>
      <c r="H878" s="132" t="s">
        <v>6452</v>
      </c>
      <c r="I878" s="132" t="s">
        <v>6453</v>
      </c>
      <c r="J878" s="132" t="s">
        <v>6454</v>
      </c>
      <c r="K878" s="132" t="s">
        <v>6455</v>
      </c>
      <c r="L878" s="132"/>
      <c r="M878" s="132"/>
      <c r="N878" s="132"/>
      <c r="O878" s="132"/>
      <c r="P878" s="132"/>
      <c r="Q878" s="132"/>
      <c r="R878" s="132"/>
      <c r="S878" s="132"/>
      <c r="T878" s="132"/>
      <c r="V878" s="132"/>
      <c r="W878" s="132"/>
      <c r="X878" s="132"/>
      <c r="Y878" s="132"/>
      <c r="Z878" s="132"/>
      <c r="AA878" s="132"/>
      <c r="AB878" s="132"/>
      <c r="AC878" s="132"/>
      <c r="AD878" s="132"/>
      <c r="AE878" s="132"/>
      <c r="AF878" s="132"/>
      <c r="AG878" s="132"/>
      <c r="AH878" s="132"/>
      <c r="AI878" s="132"/>
      <c r="AJ878" s="132"/>
      <c r="AK878" s="132"/>
      <c r="AL878" s="132"/>
      <c r="AM878" s="132"/>
    </row>
    <row r="879" spans="1:39" ht="14.25" hidden="1" customHeight="1">
      <c r="A879" s="359">
        <v>2025</v>
      </c>
      <c r="B879" s="133">
        <v>135197</v>
      </c>
      <c r="C879" s="132" t="s">
        <v>6594</v>
      </c>
      <c r="D879" s="132" t="s">
        <v>6595</v>
      </c>
      <c r="E879" s="132" t="s">
        <v>6596</v>
      </c>
      <c r="F879" s="132" t="s">
        <v>6597</v>
      </c>
      <c r="G879" s="132" t="s">
        <v>6598</v>
      </c>
      <c r="H879" s="132" t="s">
        <v>6599</v>
      </c>
      <c r="I879" s="132" t="s">
        <v>6600</v>
      </c>
      <c r="J879" s="132" t="s">
        <v>6439</v>
      </c>
      <c r="K879" s="132"/>
      <c r="L879" s="132"/>
      <c r="M879" s="132"/>
      <c r="N879" s="132"/>
      <c r="O879" s="132"/>
      <c r="P879" s="132"/>
      <c r="Q879" s="132"/>
      <c r="R879" s="132"/>
      <c r="S879" s="132"/>
      <c r="T879" s="132"/>
      <c r="V879" s="132"/>
      <c r="W879" s="132"/>
      <c r="X879" s="132"/>
      <c r="Y879" s="132"/>
      <c r="Z879" s="132"/>
      <c r="AA879" s="132"/>
      <c r="AB879" s="132"/>
      <c r="AC879" s="132"/>
      <c r="AD879" s="132"/>
      <c r="AE879" s="132"/>
      <c r="AF879" s="132"/>
      <c r="AG879" s="132"/>
      <c r="AH879" s="132"/>
      <c r="AI879" s="132"/>
      <c r="AJ879" s="132"/>
      <c r="AK879" s="132"/>
      <c r="AL879" s="132"/>
      <c r="AM879" s="132"/>
    </row>
    <row r="880" spans="1:39" ht="14.25" hidden="1" customHeight="1">
      <c r="A880" s="359">
        <v>2025</v>
      </c>
      <c r="B880" s="133">
        <v>135075</v>
      </c>
      <c r="C880" s="132" t="s">
        <v>6432</v>
      </c>
      <c r="D880" s="132" t="s">
        <v>6433</v>
      </c>
      <c r="E880" s="132" t="s">
        <v>6434</v>
      </c>
      <c r="F880" s="132" t="s">
        <v>6435</v>
      </c>
      <c r="G880" s="132" t="s">
        <v>6436</v>
      </c>
      <c r="H880" s="132" t="s">
        <v>6437</v>
      </c>
      <c r="I880" s="132" t="s">
        <v>6438</v>
      </c>
      <c r="J880" s="132" t="s">
        <v>6439</v>
      </c>
      <c r="K880" s="132"/>
      <c r="L880" s="132"/>
      <c r="M880" s="132"/>
      <c r="N880" s="132"/>
      <c r="O880" s="132"/>
      <c r="P880" s="132"/>
      <c r="Q880" s="132"/>
      <c r="R880" s="132"/>
      <c r="S880" s="132"/>
      <c r="T880" s="132"/>
      <c r="V880" s="132"/>
      <c r="W880" s="132"/>
      <c r="X880" s="132"/>
      <c r="Y880" s="132"/>
      <c r="Z880" s="132"/>
      <c r="AA880" s="132"/>
      <c r="AB880" s="132"/>
      <c r="AC880" s="132"/>
      <c r="AD880" s="132"/>
      <c r="AE880" s="132"/>
      <c r="AF880" s="132"/>
      <c r="AG880" s="132"/>
      <c r="AH880" s="132"/>
      <c r="AI880" s="132"/>
      <c r="AJ880" s="132"/>
      <c r="AK880" s="132"/>
      <c r="AL880" s="132"/>
      <c r="AM880" s="132"/>
    </row>
    <row r="881" spans="1:39" ht="14.25" hidden="1" customHeight="1">
      <c r="A881" s="359">
        <v>2025</v>
      </c>
      <c r="B881" s="133">
        <v>135197</v>
      </c>
      <c r="C881" s="132" t="s">
        <v>6594</v>
      </c>
      <c r="D881" s="132" t="s">
        <v>6595</v>
      </c>
      <c r="E881" s="132" t="s">
        <v>6596</v>
      </c>
      <c r="F881" s="132" t="s">
        <v>6597</v>
      </c>
      <c r="G881" s="132" t="s">
        <v>6598</v>
      </c>
      <c r="H881" s="132" t="s">
        <v>6599</v>
      </c>
      <c r="I881" s="132" t="s">
        <v>6600</v>
      </c>
      <c r="J881" s="132" t="s">
        <v>6609</v>
      </c>
      <c r="K881" s="132"/>
      <c r="L881" s="132"/>
      <c r="M881" s="132"/>
      <c r="N881" s="132"/>
      <c r="O881" s="132"/>
      <c r="P881" s="132"/>
      <c r="Q881" s="132"/>
      <c r="R881" s="132"/>
      <c r="S881" s="132"/>
      <c r="T881" s="132"/>
      <c r="V881" s="132"/>
      <c r="W881" s="132"/>
      <c r="X881" s="132"/>
      <c r="Y881" s="132"/>
      <c r="Z881" s="132"/>
      <c r="AA881" s="132"/>
      <c r="AB881" s="132"/>
      <c r="AC881" s="132"/>
      <c r="AD881" s="132"/>
      <c r="AE881" s="132"/>
      <c r="AF881" s="132"/>
      <c r="AG881" s="132"/>
      <c r="AH881" s="132"/>
      <c r="AI881" s="132"/>
      <c r="AJ881" s="132"/>
      <c r="AK881" s="132"/>
      <c r="AL881" s="132"/>
      <c r="AM881" s="132"/>
    </row>
    <row r="882" spans="1:39" ht="14.25" hidden="1" customHeight="1">
      <c r="A882" s="359">
        <v>2025</v>
      </c>
      <c r="B882" s="133">
        <v>138268</v>
      </c>
      <c r="C882" s="132" t="s">
        <v>6306</v>
      </c>
      <c r="D882" s="132" t="s">
        <v>6307</v>
      </c>
      <c r="E882" s="132" t="s">
        <v>6308</v>
      </c>
      <c r="F882" s="132" t="s">
        <v>6309</v>
      </c>
      <c r="G882" s="132" t="s">
        <v>6310</v>
      </c>
      <c r="H882" s="132" t="s">
        <v>6311</v>
      </c>
      <c r="I882" s="132" t="s">
        <v>6312</v>
      </c>
      <c r="J882" s="132" t="s">
        <v>6313</v>
      </c>
      <c r="K882" s="132" t="s">
        <v>6314</v>
      </c>
      <c r="L882" s="132" t="s">
        <v>6493</v>
      </c>
      <c r="M882" s="132"/>
      <c r="N882" s="132"/>
      <c r="O882" s="132"/>
      <c r="P882" s="132"/>
      <c r="Q882" s="132"/>
      <c r="R882" s="132"/>
      <c r="S882" s="132"/>
      <c r="T882" s="132"/>
      <c r="V882" s="132"/>
      <c r="W882" s="132"/>
      <c r="X882" s="132"/>
      <c r="Y882" s="132"/>
      <c r="Z882" s="132"/>
      <c r="AA882" s="132"/>
      <c r="AB882" s="132"/>
      <c r="AC882" s="132"/>
      <c r="AD882" s="132"/>
      <c r="AE882" s="132"/>
      <c r="AF882" s="132"/>
      <c r="AG882" s="132"/>
      <c r="AH882" s="132"/>
      <c r="AI882" s="132"/>
      <c r="AJ882" s="132"/>
      <c r="AK882" s="132"/>
      <c r="AL882" s="132"/>
      <c r="AM882" s="132"/>
    </row>
    <row r="883" spans="1:39" ht="14.25" hidden="1" customHeight="1">
      <c r="A883" s="359">
        <v>2025</v>
      </c>
      <c r="B883" s="133">
        <v>136228</v>
      </c>
      <c r="C883" s="132" t="s">
        <v>6610</v>
      </c>
      <c r="D883" s="132" t="s">
        <v>6611</v>
      </c>
      <c r="E883" s="132" t="s">
        <v>6612</v>
      </c>
      <c r="F883" s="132" t="s">
        <v>6613</v>
      </c>
      <c r="G883" s="132" t="s">
        <v>6614</v>
      </c>
      <c r="H883" s="132" t="s">
        <v>6615</v>
      </c>
      <c r="I883" s="132" t="s">
        <v>6616</v>
      </c>
      <c r="J883" s="132"/>
      <c r="K883" s="132"/>
      <c r="L883" s="132"/>
      <c r="M883" s="132"/>
      <c r="N883" s="132"/>
      <c r="O883" s="132"/>
      <c r="P883" s="132"/>
      <c r="Q883" s="132"/>
      <c r="R883" s="132"/>
      <c r="S883" s="132"/>
      <c r="T883" s="132"/>
      <c r="V883" s="132"/>
      <c r="W883" s="132"/>
      <c r="X883" s="132"/>
      <c r="Y883" s="132"/>
      <c r="Z883" s="132"/>
      <c r="AA883" s="132"/>
      <c r="AB883" s="132"/>
      <c r="AC883" s="132"/>
      <c r="AD883" s="132"/>
      <c r="AE883" s="132"/>
      <c r="AF883" s="132"/>
      <c r="AG883" s="132"/>
      <c r="AH883" s="132"/>
      <c r="AI883" s="132"/>
      <c r="AJ883" s="132"/>
      <c r="AK883" s="132"/>
      <c r="AL883" s="132"/>
      <c r="AM883" s="132"/>
    </row>
    <row r="884" spans="1:39" ht="14.25" hidden="1" customHeight="1">
      <c r="A884" s="359">
        <v>2025</v>
      </c>
      <c r="B884" s="133">
        <v>136228</v>
      </c>
      <c r="C884" s="132" t="s">
        <v>6610</v>
      </c>
      <c r="D884" s="132" t="s">
        <v>6611</v>
      </c>
      <c r="E884" s="132" t="s">
        <v>6612</v>
      </c>
      <c r="F884" s="132" t="s">
        <v>6613</v>
      </c>
      <c r="G884" s="132" t="s">
        <v>6614</v>
      </c>
      <c r="H884" s="132" t="s">
        <v>6615</v>
      </c>
      <c r="I884" s="132" t="s">
        <v>6616</v>
      </c>
      <c r="J884" s="132"/>
      <c r="K884" s="132"/>
      <c r="L884" s="132"/>
      <c r="M884" s="132"/>
      <c r="N884" s="132"/>
      <c r="O884" s="132"/>
      <c r="P884" s="132"/>
      <c r="Q884" s="132"/>
      <c r="R884" s="132"/>
      <c r="S884" s="132"/>
      <c r="T884" s="132"/>
      <c r="V884" s="132"/>
      <c r="W884" s="132"/>
      <c r="X884" s="132"/>
      <c r="Y884" s="132"/>
      <c r="Z884" s="132"/>
      <c r="AA884" s="132"/>
      <c r="AB884" s="132"/>
      <c r="AC884" s="132"/>
      <c r="AD884" s="132"/>
      <c r="AE884" s="132"/>
      <c r="AF884" s="132"/>
      <c r="AG884" s="132"/>
      <c r="AH884" s="132"/>
      <c r="AI884" s="132"/>
      <c r="AJ884" s="132"/>
      <c r="AK884" s="132"/>
      <c r="AL884" s="132"/>
      <c r="AM884" s="132"/>
    </row>
    <row r="885" spans="1:39" ht="14.25" hidden="1" customHeight="1">
      <c r="A885" s="359">
        <v>2025</v>
      </c>
      <c r="B885" s="133">
        <v>136233</v>
      </c>
      <c r="C885" s="132" t="s">
        <v>6617</v>
      </c>
      <c r="D885" s="132" t="s">
        <v>6505</v>
      </c>
      <c r="E885" s="132" t="s">
        <v>6506</v>
      </c>
      <c r="F885" s="132" t="s">
        <v>6507</v>
      </c>
      <c r="G885" s="132" t="s">
        <v>6508</v>
      </c>
      <c r="H885" s="132" t="s">
        <v>6509</v>
      </c>
      <c r="I885" s="132" t="s">
        <v>6510</v>
      </c>
      <c r="J885" s="132" t="s">
        <v>6618</v>
      </c>
      <c r="K885" s="132"/>
      <c r="L885" s="132"/>
      <c r="M885" s="132"/>
      <c r="N885" s="132"/>
      <c r="O885" s="132"/>
      <c r="P885" s="132"/>
      <c r="Q885" s="132"/>
      <c r="R885" s="132"/>
      <c r="S885" s="132"/>
      <c r="T885" s="132"/>
      <c r="V885" s="132"/>
      <c r="W885" s="132"/>
      <c r="X885" s="132"/>
      <c r="Y885" s="132"/>
      <c r="Z885" s="132"/>
      <c r="AA885" s="132"/>
      <c r="AB885" s="132"/>
      <c r="AC885" s="132"/>
      <c r="AD885" s="132"/>
      <c r="AE885" s="132"/>
      <c r="AF885" s="132"/>
      <c r="AG885" s="132"/>
      <c r="AH885" s="132"/>
      <c r="AI885" s="132"/>
      <c r="AJ885" s="132"/>
      <c r="AK885" s="132"/>
      <c r="AL885" s="132"/>
      <c r="AM885" s="132"/>
    </row>
    <row r="886" spans="1:39" ht="15" hidden="1" customHeight="1">
      <c r="A886" s="359">
        <v>2025</v>
      </c>
      <c r="B886" s="133">
        <v>137449</v>
      </c>
      <c r="C886" s="132" t="s">
        <v>6619</v>
      </c>
      <c r="D886" s="132" t="s">
        <v>6620</v>
      </c>
      <c r="E886" s="132" t="s">
        <v>6621</v>
      </c>
      <c r="F886" s="132" t="s">
        <v>6622</v>
      </c>
      <c r="G886" s="132" t="s">
        <v>6623</v>
      </c>
      <c r="H886" s="132" t="s">
        <v>6624</v>
      </c>
      <c r="I886" s="132" t="s">
        <v>6625</v>
      </c>
      <c r="J886" s="132" t="s">
        <v>6626</v>
      </c>
      <c r="K886" s="132" t="s">
        <v>6627</v>
      </c>
      <c r="L886" s="132"/>
      <c r="M886" s="132"/>
      <c r="N886" s="132"/>
      <c r="O886" s="132"/>
      <c r="P886" s="132"/>
      <c r="Q886" s="132"/>
      <c r="R886" s="132"/>
      <c r="S886" s="132"/>
      <c r="T886" s="132"/>
      <c r="V886" s="132"/>
      <c r="W886" s="132"/>
      <c r="X886" s="132"/>
      <c r="Y886" s="132"/>
      <c r="Z886" s="132"/>
      <c r="AA886" s="132"/>
      <c r="AB886" s="132"/>
      <c r="AC886" s="132"/>
      <c r="AD886" s="132"/>
      <c r="AE886" s="132"/>
      <c r="AF886" s="132"/>
      <c r="AG886" s="132"/>
      <c r="AH886" s="132"/>
      <c r="AI886" s="132"/>
      <c r="AJ886" s="132"/>
      <c r="AK886" s="132"/>
      <c r="AL886" s="132"/>
      <c r="AM886" s="132"/>
    </row>
    <row r="887" spans="1:39" ht="15" hidden="1" customHeight="1">
      <c r="A887" s="359">
        <v>2025</v>
      </c>
      <c r="B887" s="133">
        <v>137449</v>
      </c>
      <c r="C887" s="132" t="s">
        <v>6619</v>
      </c>
      <c r="D887" s="132" t="s">
        <v>6620</v>
      </c>
      <c r="E887" s="132" t="s">
        <v>6621</v>
      </c>
      <c r="F887" s="132" t="s">
        <v>6622</v>
      </c>
      <c r="G887" s="132" t="s">
        <v>6623</v>
      </c>
      <c r="H887" s="132" t="s">
        <v>6624</v>
      </c>
      <c r="I887" s="132" t="s">
        <v>6625</v>
      </c>
      <c r="J887" s="132" t="s">
        <v>6626</v>
      </c>
      <c r="K887" s="132" t="s">
        <v>6627</v>
      </c>
      <c r="L887" s="132"/>
      <c r="M887" s="132"/>
      <c r="N887" s="132"/>
      <c r="O887" s="132"/>
      <c r="P887" s="132"/>
      <c r="Q887" s="132"/>
      <c r="R887" s="132"/>
      <c r="S887" s="132"/>
      <c r="T887" s="132"/>
      <c r="V887" s="132"/>
      <c r="W887" s="132"/>
      <c r="X887" s="132"/>
      <c r="Y887" s="132"/>
      <c r="Z887" s="132"/>
      <c r="AA887" s="132"/>
      <c r="AB887" s="132"/>
      <c r="AC887" s="132"/>
      <c r="AD887" s="132"/>
      <c r="AE887" s="132"/>
      <c r="AF887" s="132"/>
      <c r="AG887" s="132"/>
      <c r="AH887" s="132"/>
      <c r="AI887" s="132"/>
      <c r="AJ887" s="132"/>
      <c r="AK887" s="132"/>
      <c r="AL887" s="132"/>
      <c r="AM887" s="132"/>
    </row>
    <row r="888" spans="1:39" ht="15" hidden="1" customHeight="1">
      <c r="A888" s="359">
        <v>2025</v>
      </c>
      <c r="B888" s="133">
        <v>137449</v>
      </c>
      <c r="C888" s="132" t="s">
        <v>6619</v>
      </c>
      <c r="D888" s="132" t="s">
        <v>6620</v>
      </c>
      <c r="E888" s="132" t="s">
        <v>6621</v>
      </c>
      <c r="F888" s="132" t="s">
        <v>6622</v>
      </c>
      <c r="G888" s="132" t="s">
        <v>6623</v>
      </c>
      <c r="H888" s="132" t="s">
        <v>6624</v>
      </c>
      <c r="I888" s="132" t="s">
        <v>6625</v>
      </c>
      <c r="J888" s="132" t="s">
        <v>6626</v>
      </c>
      <c r="K888" s="132" t="s">
        <v>6627</v>
      </c>
      <c r="L888" s="132"/>
      <c r="M888" s="132"/>
      <c r="N888" s="132"/>
      <c r="O888" s="132"/>
      <c r="P888" s="132"/>
      <c r="Q888" s="132"/>
      <c r="R888" s="132"/>
      <c r="S888" s="132"/>
      <c r="T888" s="132"/>
      <c r="V888" s="132"/>
      <c r="W888" s="132"/>
      <c r="X888" s="132"/>
      <c r="Y888" s="132"/>
      <c r="Z888" s="132"/>
      <c r="AA888" s="132"/>
      <c r="AB888" s="132"/>
      <c r="AC888" s="132"/>
      <c r="AD888" s="132"/>
      <c r="AE888" s="132"/>
      <c r="AF888" s="132"/>
      <c r="AG888" s="132"/>
      <c r="AH888" s="132"/>
      <c r="AI888" s="132"/>
      <c r="AJ888" s="132"/>
      <c r="AK888" s="132"/>
      <c r="AL888" s="132"/>
      <c r="AM888" s="132"/>
    </row>
    <row r="889" spans="1:39" ht="15" hidden="1" customHeight="1">
      <c r="A889" s="359">
        <v>2025</v>
      </c>
      <c r="B889" s="133">
        <v>137449</v>
      </c>
      <c r="C889" s="132" t="s">
        <v>6619</v>
      </c>
      <c r="D889" s="132" t="s">
        <v>6620</v>
      </c>
      <c r="E889" s="132" t="s">
        <v>6621</v>
      </c>
      <c r="F889" s="132" t="s">
        <v>6622</v>
      </c>
      <c r="G889" s="132" t="s">
        <v>6623</v>
      </c>
      <c r="H889" s="132" t="s">
        <v>6624</v>
      </c>
      <c r="I889" s="132" t="s">
        <v>6625</v>
      </c>
      <c r="J889" s="132" t="s">
        <v>6626</v>
      </c>
      <c r="K889" s="132" t="s">
        <v>6627</v>
      </c>
      <c r="L889" s="132"/>
      <c r="M889" s="132"/>
      <c r="N889" s="132"/>
      <c r="O889" s="132"/>
      <c r="P889" s="132"/>
      <c r="Q889" s="132"/>
      <c r="R889" s="132"/>
      <c r="S889" s="132"/>
      <c r="T889" s="132"/>
      <c r="V889" s="132"/>
      <c r="W889" s="132"/>
      <c r="X889" s="132"/>
      <c r="Y889" s="132"/>
      <c r="Z889" s="132"/>
      <c r="AA889" s="132"/>
      <c r="AB889" s="132"/>
      <c r="AC889" s="132"/>
      <c r="AD889" s="132"/>
      <c r="AE889" s="132"/>
      <c r="AF889" s="132"/>
      <c r="AG889" s="132"/>
      <c r="AH889" s="132"/>
      <c r="AI889" s="132"/>
      <c r="AJ889" s="132"/>
      <c r="AK889" s="132"/>
      <c r="AL889" s="132"/>
      <c r="AM889" s="132"/>
    </row>
    <row r="890" spans="1:39" ht="15" hidden="1" customHeight="1">
      <c r="A890" s="359">
        <v>2025</v>
      </c>
      <c r="B890" s="133">
        <v>136458</v>
      </c>
      <c r="C890" s="132" t="s">
        <v>6628</v>
      </c>
      <c r="D890" s="132" t="s">
        <v>6541</v>
      </c>
      <c r="E890" s="132" t="s">
        <v>6587</v>
      </c>
      <c r="F890" s="132" t="s">
        <v>6629</v>
      </c>
      <c r="G890" s="132" t="s">
        <v>6589</v>
      </c>
      <c r="H890" s="132" t="s">
        <v>6590</v>
      </c>
      <c r="I890" s="132" t="s">
        <v>6630</v>
      </c>
      <c r="J890" s="132"/>
      <c r="K890" s="132"/>
      <c r="L890" s="132"/>
      <c r="M890" s="132"/>
      <c r="N890" s="132"/>
      <c r="O890" s="132"/>
      <c r="P890" s="132"/>
      <c r="Q890" s="132"/>
      <c r="R890" s="132"/>
      <c r="S890" s="132"/>
      <c r="T890" s="132"/>
      <c r="V890" s="132"/>
      <c r="W890" s="132"/>
      <c r="X890" s="132"/>
      <c r="Y890" s="132"/>
      <c r="Z890" s="132"/>
      <c r="AA890" s="132"/>
      <c r="AB890" s="132"/>
      <c r="AC890" s="132"/>
      <c r="AD890" s="132"/>
      <c r="AE890" s="132"/>
      <c r="AF890" s="132"/>
      <c r="AG890" s="132"/>
      <c r="AH890" s="132"/>
      <c r="AI890" s="132"/>
      <c r="AJ890" s="132"/>
      <c r="AK890" s="132"/>
      <c r="AL890" s="132"/>
      <c r="AM890" s="132"/>
    </row>
    <row r="891" spans="1:39" ht="15" hidden="1" customHeight="1">
      <c r="A891" s="359">
        <v>2025</v>
      </c>
      <c r="B891" s="133">
        <v>138268</v>
      </c>
      <c r="C891" s="132" t="s">
        <v>6306</v>
      </c>
      <c r="D891" s="132" t="s">
        <v>6307</v>
      </c>
      <c r="E891" s="132" t="s">
        <v>6308</v>
      </c>
      <c r="F891" s="132" t="s">
        <v>6309</v>
      </c>
      <c r="G891" s="132" t="s">
        <v>6310</v>
      </c>
      <c r="H891" s="132" t="s">
        <v>6311</v>
      </c>
      <c r="I891" s="132" t="s">
        <v>6312</v>
      </c>
      <c r="J891" s="132" t="s">
        <v>6313</v>
      </c>
      <c r="K891" s="132" t="s">
        <v>6314</v>
      </c>
      <c r="L891" s="132" t="s">
        <v>6493</v>
      </c>
      <c r="M891" s="132"/>
      <c r="N891" s="132"/>
      <c r="O891" s="132"/>
      <c r="P891" s="132"/>
      <c r="Q891" s="132"/>
      <c r="R891" s="132"/>
      <c r="S891" s="132"/>
      <c r="T891" s="132"/>
      <c r="V891" s="132"/>
      <c r="W891" s="132"/>
      <c r="X891" s="132"/>
      <c r="Y891" s="132"/>
      <c r="Z891" s="132"/>
      <c r="AA891" s="132"/>
      <c r="AB891" s="132"/>
      <c r="AC891" s="132"/>
      <c r="AD891" s="132"/>
      <c r="AE891" s="132"/>
      <c r="AF891" s="132"/>
      <c r="AG891" s="132"/>
      <c r="AH891" s="132"/>
      <c r="AI891" s="132"/>
      <c r="AJ891" s="132"/>
      <c r="AK891" s="132"/>
      <c r="AL891" s="132"/>
      <c r="AM891" s="132"/>
    </row>
    <row r="892" spans="1:39" ht="15" hidden="1" customHeight="1">
      <c r="A892" s="359">
        <v>2025</v>
      </c>
      <c r="B892" s="133">
        <v>138268</v>
      </c>
      <c r="C892" s="132" t="s">
        <v>6306</v>
      </c>
      <c r="D892" s="132" t="s">
        <v>6307</v>
      </c>
      <c r="E892" s="132" t="s">
        <v>6308</v>
      </c>
      <c r="F892" s="132" t="s">
        <v>6309</v>
      </c>
      <c r="G892" s="132" t="s">
        <v>6310</v>
      </c>
      <c r="H892" s="132" t="s">
        <v>6311</v>
      </c>
      <c r="I892" s="132" t="s">
        <v>6312</v>
      </c>
      <c r="J892" s="132" t="s">
        <v>6313</v>
      </c>
      <c r="K892" s="132" t="s">
        <v>6314</v>
      </c>
      <c r="L892" s="132" t="s">
        <v>6493</v>
      </c>
      <c r="M892" s="132"/>
      <c r="N892" s="132"/>
      <c r="O892" s="132"/>
      <c r="P892" s="132"/>
      <c r="Q892" s="132"/>
      <c r="R892" s="132"/>
      <c r="S892" s="132"/>
      <c r="T892" s="132"/>
      <c r="V892" s="132"/>
      <c r="W892" s="132"/>
      <c r="X892" s="132"/>
      <c r="Y892" s="132"/>
      <c r="Z892" s="132"/>
      <c r="AA892" s="132"/>
      <c r="AB892" s="132"/>
      <c r="AC892" s="132"/>
      <c r="AD892" s="132"/>
      <c r="AE892" s="132"/>
      <c r="AF892" s="132"/>
      <c r="AG892" s="132"/>
      <c r="AH892" s="132"/>
      <c r="AI892" s="132"/>
      <c r="AJ892" s="132"/>
      <c r="AK892" s="132"/>
      <c r="AL892" s="132"/>
      <c r="AM892" s="132"/>
    </row>
    <row r="893" spans="1:39" ht="15" hidden="1" customHeight="1">
      <c r="A893" s="359">
        <v>2025</v>
      </c>
      <c r="B893" s="133">
        <v>138268</v>
      </c>
      <c r="C893" s="132" t="s">
        <v>6306</v>
      </c>
      <c r="D893" s="132" t="s">
        <v>6307</v>
      </c>
      <c r="E893" s="132" t="s">
        <v>6308</v>
      </c>
      <c r="F893" s="132" t="s">
        <v>6309</v>
      </c>
      <c r="G893" s="132" t="s">
        <v>6310</v>
      </c>
      <c r="H893" s="132" t="s">
        <v>6311</v>
      </c>
      <c r="I893" s="132" t="s">
        <v>6312</v>
      </c>
      <c r="J893" s="132" t="s">
        <v>6313</v>
      </c>
      <c r="K893" s="132" t="s">
        <v>6314</v>
      </c>
      <c r="L893" s="132" t="s">
        <v>6493</v>
      </c>
      <c r="M893" s="132"/>
      <c r="N893" s="132"/>
      <c r="O893" s="132"/>
      <c r="P893" s="132"/>
      <c r="Q893" s="132"/>
      <c r="R893" s="132"/>
      <c r="S893" s="132"/>
      <c r="T893" s="132"/>
      <c r="V893" s="132"/>
      <c r="W893" s="132"/>
      <c r="X893" s="132"/>
      <c r="Y893" s="132"/>
      <c r="Z893" s="132"/>
      <c r="AA893" s="132"/>
      <c r="AB893" s="132"/>
      <c r="AC893" s="132"/>
      <c r="AD893" s="132"/>
      <c r="AE893" s="132"/>
      <c r="AF893" s="132"/>
      <c r="AG893" s="132"/>
      <c r="AH893" s="132"/>
      <c r="AI893" s="132"/>
      <c r="AJ893" s="132"/>
      <c r="AK893" s="132"/>
      <c r="AL893" s="132"/>
      <c r="AM893" s="132"/>
    </row>
    <row r="894" spans="1:39" ht="15" hidden="1" customHeight="1">
      <c r="A894" s="359">
        <v>2025</v>
      </c>
      <c r="B894" s="133">
        <v>138268</v>
      </c>
      <c r="C894" s="132" t="s">
        <v>6306</v>
      </c>
      <c r="D894" s="132" t="s">
        <v>6307</v>
      </c>
      <c r="E894" s="132" t="s">
        <v>6308</v>
      </c>
      <c r="F894" s="132" t="s">
        <v>6309</v>
      </c>
      <c r="G894" s="132" t="s">
        <v>6310</v>
      </c>
      <c r="H894" s="132" t="s">
        <v>6311</v>
      </c>
      <c r="I894" s="132" t="s">
        <v>6312</v>
      </c>
      <c r="J894" s="132" t="s">
        <v>6313</v>
      </c>
      <c r="K894" s="132" t="s">
        <v>6314</v>
      </c>
      <c r="L894" s="132" t="s">
        <v>6493</v>
      </c>
      <c r="M894" s="132"/>
      <c r="N894" s="132"/>
      <c r="O894" s="132"/>
      <c r="P894" s="132"/>
      <c r="Q894" s="132"/>
      <c r="R894" s="132"/>
      <c r="S894" s="132"/>
      <c r="T894" s="132"/>
      <c r="V894" s="132"/>
      <c r="W894" s="132"/>
      <c r="X894" s="132"/>
      <c r="Y894" s="132"/>
      <c r="Z894" s="132"/>
      <c r="AA894" s="132"/>
      <c r="AB894" s="132"/>
      <c r="AC894" s="132"/>
      <c r="AD894" s="132"/>
      <c r="AE894" s="132"/>
      <c r="AF894" s="132"/>
      <c r="AG894" s="132"/>
      <c r="AH894" s="132"/>
      <c r="AI894" s="132"/>
      <c r="AJ894" s="132"/>
      <c r="AK894" s="132"/>
      <c r="AL894" s="132"/>
      <c r="AM894" s="132"/>
    </row>
    <row r="895" spans="1:39" ht="15" hidden="1" customHeight="1">
      <c r="A895" s="359">
        <v>2025</v>
      </c>
      <c r="B895" s="133">
        <v>138268</v>
      </c>
      <c r="C895" s="132" t="s">
        <v>6306</v>
      </c>
      <c r="D895" s="132" t="s">
        <v>6307</v>
      </c>
      <c r="E895" s="132" t="s">
        <v>6308</v>
      </c>
      <c r="F895" s="132" t="s">
        <v>6309</v>
      </c>
      <c r="G895" s="132" t="s">
        <v>6310</v>
      </c>
      <c r="H895" s="132" t="s">
        <v>6311</v>
      </c>
      <c r="I895" s="132" t="s">
        <v>6312</v>
      </c>
      <c r="J895" s="132" t="s">
        <v>6313</v>
      </c>
      <c r="K895" s="132" t="s">
        <v>6314</v>
      </c>
      <c r="L895" s="132" t="s">
        <v>6493</v>
      </c>
      <c r="M895" s="132"/>
      <c r="N895" s="132"/>
      <c r="O895" s="132"/>
      <c r="P895" s="132"/>
      <c r="Q895" s="132"/>
      <c r="R895" s="132"/>
      <c r="S895" s="132"/>
      <c r="T895" s="132"/>
      <c r="V895" s="132"/>
      <c r="W895" s="132"/>
      <c r="X895" s="132"/>
      <c r="Y895" s="132"/>
      <c r="Z895" s="132"/>
      <c r="AA895" s="132"/>
      <c r="AB895" s="132"/>
      <c r="AC895" s="132"/>
      <c r="AD895" s="132"/>
      <c r="AE895" s="132"/>
      <c r="AF895" s="132"/>
      <c r="AG895" s="132"/>
      <c r="AH895" s="132"/>
      <c r="AI895" s="132"/>
      <c r="AJ895" s="132"/>
      <c r="AK895" s="132"/>
      <c r="AL895" s="132"/>
      <c r="AM895" s="132"/>
    </row>
    <row r="896" spans="1:39" ht="15" hidden="1" customHeight="1">
      <c r="A896" s="359">
        <v>2025</v>
      </c>
      <c r="B896" s="133">
        <v>138270</v>
      </c>
      <c r="C896" s="132" t="s">
        <v>6486</v>
      </c>
      <c r="D896" s="132" t="s">
        <v>6487</v>
      </c>
      <c r="E896" s="132" t="s">
        <v>6488</v>
      </c>
      <c r="F896" s="132" t="s">
        <v>6489</v>
      </c>
      <c r="G896" s="132" t="s">
        <v>6490</v>
      </c>
      <c r="H896" s="132" t="s">
        <v>6491</v>
      </c>
      <c r="I896" s="132" t="s">
        <v>6420</v>
      </c>
      <c r="J896" s="132" t="s">
        <v>6492</v>
      </c>
      <c r="K896" s="132"/>
      <c r="L896" s="132"/>
      <c r="M896" s="132"/>
      <c r="N896" s="132"/>
      <c r="O896" s="132"/>
      <c r="P896" s="132"/>
      <c r="Q896" s="132"/>
      <c r="R896" s="132"/>
      <c r="S896" s="132"/>
      <c r="T896" s="132"/>
      <c r="V896" s="132"/>
      <c r="W896" s="132"/>
      <c r="X896" s="132"/>
      <c r="Y896" s="132"/>
      <c r="Z896" s="132"/>
      <c r="AA896" s="132"/>
      <c r="AB896" s="132"/>
      <c r="AC896" s="132"/>
      <c r="AD896" s="132"/>
      <c r="AE896" s="132"/>
      <c r="AF896" s="132"/>
      <c r="AG896" s="132"/>
      <c r="AH896" s="132"/>
      <c r="AI896" s="132"/>
      <c r="AJ896" s="132"/>
      <c r="AK896" s="132"/>
      <c r="AL896" s="132"/>
      <c r="AM896" s="132"/>
    </row>
    <row r="897" spans="1:39" ht="15" hidden="1" customHeight="1">
      <c r="A897" s="359">
        <v>2025</v>
      </c>
      <c r="B897" s="133">
        <v>138268</v>
      </c>
      <c r="C897" s="132" t="s">
        <v>6306</v>
      </c>
      <c r="D897" s="132" t="s">
        <v>6307</v>
      </c>
      <c r="E897" s="132" t="s">
        <v>6308</v>
      </c>
      <c r="F897" s="132" t="s">
        <v>6309</v>
      </c>
      <c r="G897" s="132" t="s">
        <v>6310</v>
      </c>
      <c r="H897" s="132" t="s">
        <v>6311</v>
      </c>
      <c r="I897" s="132" t="s">
        <v>6312</v>
      </c>
      <c r="J897" s="132" t="s">
        <v>6313</v>
      </c>
      <c r="K897" s="132" t="s">
        <v>6314</v>
      </c>
      <c r="L897" s="132" t="s">
        <v>6493</v>
      </c>
      <c r="M897" s="132"/>
      <c r="N897" s="132"/>
      <c r="O897" s="132"/>
      <c r="P897" s="132"/>
      <c r="Q897" s="132"/>
      <c r="R897" s="132"/>
      <c r="S897" s="132"/>
      <c r="T897" s="132"/>
      <c r="V897" s="132"/>
      <c r="W897" s="132"/>
      <c r="X897" s="132"/>
      <c r="Y897" s="132"/>
      <c r="Z897" s="132"/>
      <c r="AA897" s="132"/>
      <c r="AB897" s="132"/>
      <c r="AC897" s="132"/>
      <c r="AD897" s="132"/>
      <c r="AE897" s="132"/>
      <c r="AF897" s="132"/>
      <c r="AG897" s="132"/>
      <c r="AH897" s="132"/>
      <c r="AI897" s="132"/>
      <c r="AJ897" s="132"/>
      <c r="AK897" s="132"/>
      <c r="AL897" s="132"/>
      <c r="AM897" s="132"/>
    </row>
    <row r="898" spans="1:39" ht="15" hidden="1" customHeight="1">
      <c r="A898" s="359">
        <v>2025</v>
      </c>
      <c r="B898" s="133">
        <v>138268</v>
      </c>
      <c r="C898" s="132" t="s">
        <v>6306</v>
      </c>
      <c r="D898" s="132" t="s">
        <v>6307</v>
      </c>
      <c r="E898" s="132" t="s">
        <v>6308</v>
      </c>
      <c r="F898" s="132" t="s">
        <v>6309</v>
      </c>
      <c r="G898" s="132" t="s">
        <v>6310</v>
      </c>
      <c r="H898" s="132" t="s">
        <v>6311</v>
      </c>
      <c r="I898" s="132" t="s">
        <v>6312</v>
      </c>
      <c r="J898" s="132" t="s">
        <v>6313</v>
      </c>
      <c r="K898" s="132" t="s">
        <v>6314</v>
      </c>
      <c r="L898" s="132" t="s">
        <v>6315</v>
      </c>
      <c r="M898" s="132"/>
      <c r="N898" s="132"/>
      <c r="O898" s="132"/>
      <c r="P898" s="132"/>
      <c r="Q898" s="132"/>
      <c r="R898" s="132"/>
      <c r="S898" s="132"/>
      <c r="T898" s="132"/>
      <c r="V898" s="132"/>
      <c r="W898" s="132"/>
      <c r="X898" s="132"/>
      <c r="Y898" s="132"/>
      <c r="Z898" s="132"/>
      <c r="AA898" s="132"/>
      <c r="AB898" s="132"/>
      <c r="AC898" s="132"/>
      <c r="AD898" s="132"/>
      <c r="AE898" s="132"/>
      <c r="AF898" s="132"/>
      <c r="AG898" s="132"/>
      <c r="AH898" s="132"/>
      <c r="AI898" s="132"/>
      <c r="AJ898" s="132"/>
      <c r="AK898" s="132"/>
      <c r="AL898" s="132"/>
      <c r="AM898" s="132"/>
    </row>
    <row r="899" spans="1:39" ht="15" hidden="1" customHeight="1">
      <c r="A899" s="359">
        <v>2025</v>
      </c>
      <c r="B899" s="133">
        <v>138270</v>
      </c>
      <c r="C899" s="132" t="s">
        <v>6486</v>
      </c>
      <c r="D899" s="132" t="s">
        <v>6487</v>
      </c>
      <c r="E899" s="132" t="s">
        <v>6488</v>
      </c>
      <c r="F899" s="132" t="s">
        <v>6489</v>
      </c>
      <c r="G899" s="132" t="s">
        <v>6490</v>
      </c>
      <c r="H899" s="132" t="s">
        <v>6491</v>
      </c>
      <c r="I899" s="132" t="s">
        <v>6420</v>
      </c>
      <c r="J899" s="132" t="s">
        <v>6492</v>
      </c>
      <c r="K899" s="132"/>
      <c r="L899" s="132"/>
      <c r="M899" s="132"/>
      <c r="N899" s="132"/>
      <c r="O899" s="132"/>
      <c r="P899" s="132"/>
      <c r="Q899" s="132"/>
      <c r="R899" s="132"/>
      <c r="S899" s="132"/>
      <c r="T899" s="132"/>
      <c r="V899" s="132"/>
      <c r="W899" s="132"/>
      <c r="X899" s="132"/>
      <c r="Y899" s="132"/>
      <c r="Z899" s="132"/>
      <c r="AA899" s="132"/>
      <c r="AB899" s="132"/>
      <c r="AC899" s="132"/>
      <c r="AD899" s="132"/>
      <c r="AE899" s="132"/>
      <c r="AF899" s="132"/>
      <c r="AG899" s="132"/>
      <c r="AH899" s="132"/>
      <c r="AI899" s="132"/>
      <c r="AJ899" s="132"/>
      <c r="AK899" s="132"/>
      <c r="AL899" s="132"/>
      <c r="AM899" s="132"/>
    </row>
    <row r="900" spans="1:39" ht="15" hidden="1" customHeight="1">
      <c r="A900" s="359">
        <v>2025</v>
      </c>
      <c r="B900" s="133">
        <v>138268</v>
      </c>
      <c r="C900" s="132" t="s">
        <v>6306</v>
      </c>
      <c r="D900" s="132" t="s">
        <v>6307</v>
      </c>
      <c r="E900" s="132" t="s">
        <v>6308</v>
      </c>
      <c r="F900" s="132" t="s">
        <v>6309</v>
      </c>
      <c r="G900" s="132" t="s">
        <v>6310</v>
      </c>
      <c r="H900" s="132" t="s">
        <v>6311</v>
      </c>
      <c r="I900" s="132" t="s">
        <v>6312</v>
      </c>
      <c r="J900" s="132" t="s">
        <v>6313</v>
      </c>
      <c r="K900" s="132" t="s">
        <v>6314</v>
      </c>
      <c r="L900" s="132" t="s">
        <v>6315</v>
      </c>
      <c r="M900" s="132"/>
      <c r="N900" s="132"/>
      <c r="O900" s="132"/>
      <c r="P900" s="132"/>
      <c r="Q900" s="132"/>
      <c r="R900" s="132"/>
      <c r="S900" s="132"/>
      <c r="T900" s="132"/>
      <c r="V900" s="132"/>
      <c r="W900" s="132"/>
      <c r="X900" s="132"/>
      <c r="Y900" s="132"/>
      <c r="Z900" s="132"/>
      <c r="AA900" s="132"/>
      <c r="AB900" s="132"/>
      <c r="AC900" s="132"/>
      <c r="AD900" s="132"/>
      <c r="AE900" s="132"/>
      <c r="AF900" s="132"/>
      <c r="AG900" s="132"/>
      <c r="AH900" s="132"/>
      <c r="AI900" s="132"/>
      <c r="AJ900" s="132"/>
      <c r="AK900" s="132"/>
      <c r="AL900" s="132"/>
      <c r="AM900" s="132"/>
    </row>
    <row r="901" spans="1:39" ht="15" hidden="1" customHeight="1">
      <c r="A901" s="359">
        <v>2025</v>
      </c>
      <c r="B901" s="133">
        <v>138268</v>
      </c>
      <c r="C901" s="132" t="s">
        <v>6306</v>
      </c>
      <c r="D901" s="132" t="s">
        <v>6307</v>
      </c>
      <c r="E901" s="132" t="s">
        <v>6308</v>
      </c>
      <c r="F901" s="132" t="s">
        <v>6309</v>
      </c>
      <c r="G901" s="132" t="s">
        <v>6310</v>
      </c>
      <c r="H901" s="132" t="s">
        <v>6311</v>
      </c>
      <c r="I901" s="132" t="s">
        <v>6312</v>
      </c>
      <c r="J901" s="132" t="s">
        <v>6313</v>
      </c>
      <c r="K901" s="132" t="s">
        <v>6314</v>
      </c>
      <c r="L901" s="132" t="s">
        <v>6315</v>
      </c>
      <c r="M901" s="132"/>
      <c r="N901" s="132"/>
      <c r="O901" s="132"/>
      <c r="P901" s="132"/>
      <c r="Q901" s="132"/>
      <c r="R901" s="132"/>
      <c r="S901" s="132"/>
      <c r="T901" s="132"/>
      <c r="V901" s="132"/>
      <c r="W901" s="132"/>
      <c r="X901" s="132"/>
      <c r="Y901" s="132"/>
      <c r="Z901" s="132"/>
      <c r="AA901" s="132"/>
      <c r="AB901" s="132"/>
      <c r="AC901" s="132"/>
      <c r="AD901" s="132"/>
      <c r="AE901" s="132"/>
      <c r="AF901" s="132"/>
      <c r="AG901" s="132"/>
      <c r="AH901" s="132"/>
      <c r="AI901" s="132"/>
      <c r="AJ901" s="132"/>
      <c r="AK901" s="132"/>
      <c r="AL901" s="132"/>
      <c r="AM901" s="132"/>
    </row>
    <row r="902" spans="1:39" ht="15" hidden="1" customHeight="1">
      <c r="A902" s="359">
        <v>2025</v>
      </c>
      <c r="B902" s="133">
        <v>138268</v>
      </c>
      <c r="C902" s="132" t="s">
        <v>6306</v>
      </c>
      <c r="D902" s="132" t="s">
        <v>6307</v>
      </c>
      <c r="E902" s="132" t="s">
        <v>6308</v>
      </c>
      <c r="F902" s="132" t="s">
        <v>6309</v>
      </c>
      <c r="G902" s="132" t="s">
        <v>6310</v>
      </c>
      <c r="H902" s="132" t="s">
        <v>6311</v>
      </c>
      <c r="I902" s="132" t="s">
        <v>6312</v>
      </c>
      <c r="J902" s="132" t="s">
        <v>6313</v>
      </c>
      <c r="K902" s="132" t="s">
        <v>6314</v>
      </c>
      <c r="L902" s="132" t="s">
        <v>6315</v>
      </c>
      <c r="M902" s="132"/>
      <c r="N902" s="132"/>
      <c r="O902" s="132"/>
      <c r="P902" s="132"/>
      <c r="Q902" s="132"/>
      <c r="R902" s="132"/>
      <c r="S902" s="132"/>
      <c r="T902" s="132"/>
      <c r="V902" s="132"/>
      <c r="W902" s="132"/>
      <c r="X902" s="132"/>
      <c r="Y902" s="132"/>
      <c r="Z902" s="132"/>
      <c r="AA902" s="132"/>
      <c r="AB902" s="132"/>
      <c r="AC902" s="132"/>
      <c r="AD902" s="132"/>
      <c r="AE902" s="132"/>
      <c r="AF902" s="132"/>
      <c r="AG902" s="132"/>
      <c r="AH902" s="132"/>
      <c r="AI902" s="132"/>
      <c r="AJ902" s="132"/>
      <c r="AK902" s="132"/>
      <c r="AL902" s="132"/>
      <c r="AM902" s="132"/>
    </row>
    <row r="903" spans="1:39" ht="15" hidden="1" customHeight="1">
      <c r="A903" s="359">
        <v>2025</v>
      </c>
      <c r="B903" s="133">
        <v>138023</v>
      </c>
      <c r="C903" s="132" t="s">
        <v>6432</v>
      </c>
      <c r="D903" s="132" t="s">
        <v>6433</v>
      </c>
      <c r="E903" s="132" t="s">
        <v>6434</v>
      </c>
      <c r="F903" s="132" t="s">
        <v>6631</v>
      </c>
      <c r="G903" s="132" t="s">
        <v>6632</v>
      </c>
      <c r="H903" s="132" t="s">
        <v>6633</v>
      </c>
      <c r="I903" s="132" t="s">
        <v>6634</v>
      </c>
      <c r="J903" s="132" t="s">
        <v>6635</v>
      </c>
      <c r="K903" s="132" t="s">
        <v>6636</v>
      </c>
      <c r="L903" s="132" t="s">
        <v>6637</v>
      </c>
      <c r="M903" s="132" t="s">
        <v>6638</v>
      </c>
      <c r="N903" s="132" t="s">
        <v>6639</v>
      </c>
      <c r="O903" s="132" t="s">
        <v>6640</v>
      </c>
      <c r="P903" s="132"/>
      <c r="Q903" s="132"/>
      <c r="R903" s="132"/>
      <c r="S903" s="132"/>
      <c r="T903" s="132"/>
      <c r="V903" s="132"/>
      <c r="W903" s="132"/>
      <c r="X903" s="132"/>
      <c r="Y903" s="132"/>
      <c r="Z903" s="132"/>
      <c r="AA903" s="132"/>
      <c r="AB903" s="132"/>
      <c r="AC903" s="132"/>
      <c r="AD903" s="132"/>
      <c r="AE903" s="132"/>
      <c r="AF903" s="132"/>
      <c r="AG903" s="132"/>
      <c r="AH903" s="132"/>
      <c r="AI903" s="132"/>
      <c r="AJ903" s="132"/>
      <c r="AK903" s="132"/>
      <c r="AL903" s="132"/>
      <c r="AM903" s="132"/>
    </row>
    <row r="904" spans="1:39" ht="15" hidden="1" customHeight="1">
      <c r="A904" s="359">
        <v>2025</v>
      </c>
      <c r="B904" s="133">
        <v>136927</v>
      </c>
      <c r="C904" s="132" t="s">
        <v>6536</v>
      </c>
      <c r="D904" s="132" t="s">
        <v>6537</v>
      </c>
      <c r="E904" s="132" t="s">
        <v>6538</v>
      </c>
      <c r="F904" s="132" t="s">
        <v>6539</v>
      </c>
      <c r="G904" s="132" t="s">
        <v>6524</v>
      </c>
      <c r="H904" s="132" t="s">
        <v>6641</v>
      </c>
      <c r="I904" s="132"/>
      <c r="J904" s="132"/>
      <c r="K904" s="132"/>
      <c r="L904" s="132"/>
      <c r="M904" s="132"/>
      <c r="N904" s="132"/>
      <c r="O904" s="132"/>
      <c r="P904" s="132"/>
      <c r="Q904" s="132"/>
      <c r="R904" s="132"/>
      <c r="S904" s="132"/>
      <c r="T904" s="132"/>
      <c r="V904" s="132"/>
      <c r="W904" s="132"/>
      <c r="X904" s="132"/>
      <c r="Y904" s="132"/>
      <c r="Z904" s="132"/>
      <c r="AA904" s="132"/>
      <c r="AB904" s="132"/>
      <c r="AC904" s="132"/>
      <c r="AD904" s="132"/>
      <c r="AE904" s="132"/>
      <c r="AF904" s="132"/>
      <c r="AG904" s="132"/>
      <c r="AH904" s="132"/>
      <c r="AI904" s="132"/>
      <c r="AJ904" s="132"/>
      <c r="AK904" s="132"/>
      <c r="AL904" s="132"/>
      <c r="AM904" s="132"/>
    </row>
    <row r="905" spans="1:39" ht="15" hidden="1" customHeight="1">
      <c r="A905" s="359">
        <v>2025</v>
      </c>
      <c r="B905" s="133">
        <v>136927</v>
      </c>
      <c r="C905" s="132" t="s">
        <v>6536</v>
      </c>
      <c r="D905" s="132" t="s">
        <v>6537</v>
      </c>
      <c r="E905" s="132" t="s">
        <v>6538</v>
      </c>
      <c r="F905" s="132" t="s">
        <v>6539</v>
      </c>
      <c r="G905" s="132" t="s">
        <v>6524</v>
      </c>
      <c r="H905" s="132" t="s">
        <v>6641</v>
      </c>
      <c r="I905" s="132"/>
      <c r="J905" s="132"/>
      <c r="K905" s="132"/>
      <c r="L905" s="132"/>
      <c r="M905" s="132"/>
      <c r="N905" s="132"/>
      <c r="O905" s="132"/>
      <c r="P905" s="132"/>
      <c r="Q905" s="132"/>
      <c r="R905" s="132"/>
      <c r="S905" s="132"/>
      <c r="T905" s="132"/>
      <c r="V905" s="132"/>
      <c r="W905" s="132"/>
      <c r="X905" s="132"/>
      <c r="Y905" s="132"/>
      <c r="Z905" s="132"/>
      <c r="AA905" s="132"/>
      <c r="AB905" s="132"/>
      <c r="AC905" s="132"/>
      <c r="AD905" s="132"/>
      <c r="AE905" s="132"/>
      <c r="AF905" s="132"/>
      <c r="AG905" s="132"/>
      <c r="AH905" s="132"/>
      <c r="AI905" s="132"/>
      <c r="AJ905" s="132"/>
      <c r="AK905" s="132"/>
      <c r="AL905" s="132"/>
      <c r="AM905" s="132"/>
    </row>
    <row r="906" spans="1:39" ht="15" hidden="1" customHeight="1">
      <c r="A906" s="359">
        <v>2025</v>
      </c>
      <c r="B906" s="133">
        <v>136927</v>
      </c>
      <c r="C906" s="132" t="s">
        <v>6536</v>
      </c>
      <c r="D906" s="132" t="s">
        <v>6537</v>
      </c>
      <c r="E906" s="132" t="s">
        <v>6538</v>
      </c>
      <c r="F906" s="132" t="s">
        <v>6539</v>
      </c>
      <c r="G906" s="132" t="s">
        <v>6524</v>
      </c>
      <c r="H906" s="132" t="s">
        <v>6641</v>
      </c>
      <c r="I906" s="132"/>
      <c r="J906" s="132"/>
      <c r="K906" s="132"/>
      <c r="L906" s="132"/>
      <c r="M906" s="132"/>
      <c r="N906" s="132"/>
      <c r="O906" s="132"/>
      <c r="P906" s="132"/>
      <c r="Q906" s="132"/>
      <c r="R906" s="132"/>
      <c r="S906" s="132"/>
      <c r="T906" s="132"/>
      <c r="V906" s="132"/>
      <c r="W906" s="132"/>
      <c r="X906" s="132"/>
      <c r="Y906" s="132"/>
      <c r="Z906" s="132"/>
      <c r="AA906" s="132"/>
      <c r="AB906" s="132"/>
      <c r="AC906" s="132"/>
      <c r="AD906" s="132"/>
      <c r="AE906" s="132"/>
      <c r="AF906" s="132"/>
      <c r="AG906" s="132"/>
      <c r="AH906" s="132"/>
      <c r="AI906" s="132"/>
      <c r="AJ906" s="132"/>
      <c r="AK906" s="132"/>
      <c r="AL906" s="132"/>
      <c r="AM906" s="132"/>
    </row>
    <row r="907" spans="1:39" ht="15" hidden="1" customHeight="1">
      <c r="A907" s="359">
        <v>2025</v>
      </c>
      <c r="B907" s="133">
        <v>136817</v>
      </c>
      <c r="C907" s="132" t="s">
        <v>6642</v>
      </c>
      <c r="D907" s="132" t="s">
        <v>6643</v>
      </c>
      <c r="E907" s="132" t="s">
        <v>6644</v>
      </c>
      <c r="F907" s="132" t="s">
        <v>6645</v>
      </c>
      <c r="G907" s="132" t="s">
        <v>6646</v>
      </c>
      <c r="H907" s="132" t="s">
        <v>6647</v>
      </c>
      <c r="I907" s="132" t="s">
        <v>6648</v>
      </c>
      <c r="J907" s="132" t="s">
        <v>6649</v>
      </c>
      <c r="K907" s="132" t="s">
        <v>6650</v>
      </c>
      <c r="L907" s="132" t="s">
        <v>6651</v>
      </c>
      <c r="M907" s="132" t="s">
        <v>6652</v>
      </c>
      <c r="N907" s="132" t="s">
        <v>6653</v>
      </c>
      <c r="O907" s="132" t="s">
        <v>6654</v>
      </c>
      <c r="P907" s="132"/>
      <c r="Q907" s="132"/>
      <c r="R907" s="132"/>
      <c r="S907" s="132"/>
      <c r="T907" s="132"/>
      <c r="V907" s="132"/>
      <c r="W907" s="132"/>
      <c r="X907" s="132"/>
      <c r="Y907" s="132"/>
      <c r="Z907" s="132"/>
      <c r="AA907" s="132"/>
      <c r="AB907" s="132"/>
      <c r="AC907" s="132"/>
      <c r="AD907" s="132"/>
      <c r="AE907" s="132"/>
      <c r="AF907" s="132"/>
      <c r="AG907" s="132"/>
      <c r="AH907" s="132"/>
      <c r="AI907" s="132"/>
      <c r="AJ907" s="132"/>
      <c r="AK907" s="132"/>
      <c r="AL907" s="132"/>
      <c r="AM907" s="132"/>
    </row>
    <row r="908" spans="1:39" ht="15" hidden="1" customHeight="1">
      <c r="A908" s="359">
        <v>2025</v>
      </c>
      <c r="B908" s="133">
        <v>136817</v>
      </c>
      <c r="C908" s="132" t="s">
        <v>6642</v>
      </c>
      <c r="D908" s="132" t="s">
        <v>6643</v>
      </c>
      <c r="E908" s="132" t="s">
        <v>6644</v>
      </c>
      <c r="F908" s="132" t="s">
        <v>6645</v>
      </c>
      <c r="G908" s="132" t="s">
        <v>6646</v>
      </c>
      <c r="H908" s="132" t="s">
        <v>6647</v>
      </c>
      <c r="I908" s="132" t="s">
        <v>6648</v>
      </c>
      <c r="J908" s="132" t="s">
        <v>6649</v>
      </c>
      <c r="K908" s="132" t="s">
        <v>6650</v>
      </c>
      <c r="L908" s="132" t="s">
        <v>6651</v>
      </c>
      <c r="M908" s="132" t="s">
        <v>6652</v>
      </c>
      <c r="N908" s="132" t="s">
        <v>6653</v>
      </c>
      <c r="O908" s="132" t="s">
        <v>6654</v>
      </c>
      <c r="P908" s="132"/>
      <c r="Q908" s="132"/>
      <c r="R908" s="132"/>
      <c r="S908" s="132"/>
      <c r="T908" s="132"/>
      <c r="V908" s="132"/>
      <c r="W908" s="132"/>
      <c r="X908" s="132"/>
      <c r="Y908" s="132"/>
      <c r="Z908" s="132"/>
      <c r="AA908" s="132"/>
      <c r="AB908" s="132"/>
      <c r="AC908" s="132"/>
      <c r="AD908" s="132"/>
      <c r="AE908" s="132"/>
      <c r="AF908" s="132"/>
      <c r="AG908" s="132"/>
      <c r="AH908" s="132"/>
      <c r="AI908" s="132"/>
      <c r="AJ908" s="132"/>
      <c r="AK908" s="132"/>
      <c r="AL908" s="132"/>
      <c r="AM908" s="132"/>
    </row>
    <row r="909" spans="1:39" ht="15" hidden="1" customHeight="1">
      <c r="A909" s="359">
        <v>2025</v>
      </c>
      <c r="B909" s="133">
        <v>136817</v>
      </c>
      <c r="C909" s="132" t="s">
        <v>6642</v>
      </c>
      <c r="D909" s="132" t="s">
        <v>6643</v>
      </c>
      <c r="E909" s="132" t="s">
        <v>6644</v>
      </c>
      <c r="F909" s="132" t="s">
        <v>6645</v>
      </c>
      <c r="G909" s="132" t="s">
        <v>6646</v>
      </c>
      <c r="H909" s="132" t="s">
        <v>6647</v>
      </c>
      <c r="I909" s="132" t="s">
        <v>6648</v>
      </c>
      <c r="J909" s="132" t="s">
        <v>6649</v>
      </c>
      <c r="K909" s="132" t="s">
        <v>6650</v>
      </c>
      <c r="L909" s="132" t="s">
        <v>6651</v>
      </c>
      <c r="M909" s="132" t="s">
        <v>6652</v>
      </c>
      <c r="N909" s="132" t="s">
        <v>6653</v>
      </c>
      <c r="O909" s="132" t="s">
        <v>6654</v>
      </c>
      <c r="P909" s="132"/>
      <c r="Q909" s="132"/>
      <c r="R909" s="132"/>
      <c r="S909" s="132"/>
      <c r="T909" s="132"/>
      <c r="V909" s="132"/>
      <c r="W909" s="132"/>
      <c r="X909" s="132"/>
      <c r="Y909" s="132"/>
      <c r="Z909" s="132"/>
      <c r="AA909" s="132"/>
      <c r="AB909" s="132"/>
      <c r="AC909" s="132"/>
      <c r="AD909" s="132"/>
      <c r="AE909" s="132"/>
      <c r="AF909" s="132"/>
      <c r="AG909" s="132"/>
      <c r="AH909" s="132"/>
      <c r="AI909" s="132"/>
      <c r="AJ909" s="132"/>
      <c r="AK909" s="132"/>
      <c r="AL909" s="132"/>
      <c r="AM909" s="132"/>
    </row>
    <row r="910" spans="1:39" ht="15" hidden="1" customHeight="1">
      <c r="A910" s="359">
        <v>2025</v>
      </c>
      <c r="B910" s="133">
        <v>136719</v>
      </c>
      <c r="C910" s="132" t="s">
        <v>6567</v>
      </c>
      <c r="D910" s="132" t="s">
        <v>6568</v>
      </c>
      <c r="E910" s="132" t="s">
        <v>6569</v>
      </c>
      <c r="F910" s="132" t="s">
        <v>6570</v>
      </c>
      <c r="G910" s="132" t="s">
        <v>6571</v>
      </c>
      <c r="H910" s="132" t="s">
        <v>6572</v>
      </c>
      <c r="I910" s="132" t="s">
        <v>6573</v>
      </c>
      <c r="J910" s="132" t="s">
        <v>6574</v>
      </c>
      <c r="K910" s="132" t="s">
        <v>6575</v>
      </c>
      <c r="L910" s="132" t="s">
        <v>6576</v>
      </c>
      <c r="M910" s="132" t="s">
        <v>6577</v>
      </c>
      <c r="N910" s="132" t="s">
        <v>6578</v>
      </c>
      <c r="O910" s="132"/>
      <c r="P910" s="132"/>
      <c r="Q910" s="132"/>
      <c r="R910" s="132"/>
      <c r="S910" s="132"/>
      <c r="T910" s="132"/>
      <c r="V910" s="132"/>
      <c r="W910" s="132"/>
      <c r="X910" s="132"/>
      <c r="Y910" s="132"/>
      <c r="Z910" s="132"/>
      <c r="AA910" s="132"/>
      <c r="AB910" s="132"/>
      <c r="AC910" s="132"/>
      <c r="AD910" s="132"/>
      <c r="AE910" s="132"/>
      <c r="AF910" s="132"/>
      <c r="AG910" s="132"/>
      <c r="AH910" s="132"/>
      <c r="AI910" s="132"/>
      <c r="AJ910" s="132"/>
      <c r="AK910" s="132"/>
      <c r="AL910" s="132"/>
      <c r="AM910" s="132"/>
    </row>
    <row r="911" spans="1:39" ht="15" hidden="1" customHeight="1">
      <c r="A911" s="359">
        <v>2025</v>
      </c>
      <c r="B911" s="133">
        <v>140078</v>
      </c>
      <c r="C911" s="132" t="s">
        <v>6655</v>
      </c>
      <c r="D911" s="132" t="s">
        <v>6656</v>
      </c>
      <c r="E911" s="132" t="s">
        <v>6657</v>
      </c>
      <c r="F911" s="132" t="s">
        <v>6658</v>
      </c>
      <c r="G911" s="132" t="s">
        <v>6659</v>
      </c>
      <c r="H911" s="132" t="s">
        <v>6660</v>
      </c>
      <c r="I911" s="132" t="s">
        <v>6661</v>
      </c>
      <c r="J911" s="132" t="s">
        <v>6662</v>
      </c>
      <c r="K911" s="132" t="s">
        <v>6663</v>
      </c>
      <c r="L911" s="132" t="s">
        <v>6664</v>
      </c>
      <c r="M911" s="132" t="s">
        <v>6665</v>
      </c>
      <c r="N911" s="132"/>
      <c r="O911" s="132"/>
      <c r="P911" s="132"/>
      <c r="Q911" s="132"/>
      <c r="R911" s="132"/>
      <c r="S911" s="132"/>
      <c r="T911" s="132"/>
      <c r="V911" s="132"/>
      <c r="W911" s="132"/>
      <c r="X911" s="132"/>
      <c r="Y911" s="132"/>
      <c r="Z911" s="132"/>
      <c r="AA911" s="132"/>
      <c r="AB911" s="132"/>
      <c r="AC911" s="132"/>
      <c r="AD911" s="132"/>
      <c r="AE911" s="132"/>
      <c r="AF911" s="132"/>
      <c r="AG911" s="132"/>
      <c r="AH911" s="132"/>
      <c r="AI911" s="132"/>
      <c r="AJ911" s="132"/>
      <c r="AK911" s="132"/>
      <c r="AL911" s="132"/>
      <c r="AM911" s="132"/>
    </row>
    <row r="912" spans="1:39" ht="15" hidden="1" customHeight="1">
      <c r="A912" s="359">
        <v>2025</v>
      </c>
      <c r="B912" s="133">
        <v>140078</v>
      </c>
      <c r="C912" s="132" t="s">
        <v>6655</v>
      </c>
      <c r="D912" s="132" t="s">
        <v>6656</v>
      </c>
      <c r="E912" s="132" t="s">
        <v>6657</v>
      </c>
      <c r="F912" s="132" t="s">
        <v>6658</v>
      </c>
      <c r="G912" s="132" t="s">
        <v>6659</v>
      </c>
      <c r="H912" s="132" t="s">
        <v>6660</v>
      </c>
      <c r="I912" s="132" t="s">
        <v>6661</v>
      </c>
      <c r="J912" s="132" t="s">
        <v>6662</v>
      </c>
      <c r="K912" s="132" t="s">
        <v>6663</v>
      </c>
      <c r="L912" s="132" t="s">
        <v>6664</v>
      </c>
      <c r="M912" s="132" t="s">
        <v>6665</v>
      </c>
      <c r="N912" s="132"/>
      <c r="O912" s="132"/>
      <c r="P912" s="132"/>
      <c r="Q912" s="132"/>
      <c r="R912" s="132"/>
      <c r="S912" s="132"/>
      <c r="T912" s="132"/>
      <c r="V912" s="132"/>
      <c r="W912" s="132"/>
      <c r="X912" s="132"/>
      <c r="Y912" s="132"/>
      <c r="Z912" s="132"/>
      <c r="AA912" s="132"/>
      <c r="AB912" s="132"/>
      <c r="AC912" s="132"/>
      <c r="AD912" s="132"/>
      <c r="AE912" s="132"/>
      <c r="AF912" s="132"/>
      <c r="AG912" s="132"/>
      <c r="AH912" s="132"/>
      <c r="AI912" s="132"/>
      <c r="AJ912" s="132"/>
      <c r="AK912" s="132"/>
      <c r="AL912" s="132"/>
      <c r="AM912" s="132"/>
    </row>
    <row r="913" spans="1:39" ht="15" hidden="1" customHeight="1">
      <c r="A913" s="359">
        <v>2025</v>
      </c>
      <c r="B913" s="133">
        <v>140078</v>
      </c>
      <c r="C913" s="132" t="s">
        <v>6655</v>
      </c>
      <c r="D913" s="132" t="s">
        <v>6656</v>
      </c>
      <c r="E913" s="132" t="s">
        <v>6657</v>
      </c>
      <c r="F913" s="132" t="s">
        <v>6658</v>
      </c>
      <c r="G913" s="132" t="s">
        <v>6659</v>
      </c>
      <c r="H913" s="132" t="s">
        <v>6660</v>
      </c>
      <c r="I913" s="132" t="s">
        <v>6661</v>
      </c>
      <c r="J913" s="132" t="s">
        <v>6662</v>
      </c>
      <c r="K913" s="132" t="s">
        <v>6663</v>
      </c>
      <c r="L913" s="132" t="s">
        <v>6664</v>
      </c>
      <c r="M913" s="132" t="s">
        <v>6665</v>
      </c>
      <c r="N913" s="132"/>
      <c r="O913" s="132"/>
      <c r="P913" s="132"/>
      <c r="Q913" s="132"/>
      <c r="R913" s="132"/>
      <c r="S913" s="132"/>
      <c r="T913" s="132"/>
      <c r="V913" s="132"/>
      <c r="W913" s="132"/>
      <c r="X913" s="132"/>
      <c r="Y913" s="132"/>
      <c r="Z913" s="132"/>
      <c r="AA913" s="132"/>
      <c r="AB913" s="132"/>
      <c r="AC913" s="132"/>
      <c r="AD913" s="132"/>
      <c r="AE913" s="132"/>
      <c r="AF913" s="132"/>
      <c r="AG913" s="132"/>
      <c r="AH913" s="132"/>
      <c r="AI913" s="132"/>
      <c r="AJ913" s="132"/>
      <c r="AK913" s="132"/>
      <c r="AL913" s="132"/>
      <c r="AM913" s="132"/>
    </row>
    <row r="914" spans="1:39" ht="15" hidden="1" customHeight="1">
      <c r="A914" s="359">
        <v>2025</v>
      </c>
      <c r="B914" s="133">
        <v>140081</v>
      </c>
      <c r="C914" s="132" t="s">
        <v>6666</v>
      </c>
      <c r="D914" s="132" t="s">
        <v>6667</v>
      </c>
      <c r="E914" s="132" t="s">
        <v>6668</v>
      </c>
      <c r="F914" s="132" t="s">
        <v>6669</v>
      </c>
      <c r="G914" s="132" t="s">
        <v>6670</v>
      </c>
      <c r="H914" s="132" t="s">
        <v>6671</v>
      </c>
      <c r="I914" s="132" t="s">
        <v>6672</v>
      </c>
      <c r="J914" s="132" t="s">
        <v>6673</v>
      </c>
      <c r="K914" s="132" t="s">
        <v>6674</v>
      </c>
      <c r="L914" s="132" t="s">
        <v>6675</v>
      </c>
      <c r="M914" s="132" t="s">
        <v>6676</v>
      </c>
      <c r="N914" s="132" t="s">
        <v>6677</v>
      </c>
      <c r="O914" s="132"/>
      <c r="P914" s="132"/>
      <c r="Q914" s="132"/>
      <c r="R914" s="132"/>
      <c r="S914" s="132"/>
      <c r="T914" s="132"/>
      <c r="V914" s="132"/>
      <c r="W914" s="132"/>
      <c r="X914" s="132"/>
      <c r="Y914" s="132"/>
      <c r="Z914" s="132"/>
      <c r="AA914" s="132"/>
      <c r="AB914" s="132"/>
      <c r="AC914" s="132"/>
      <c r="AD914" s="132"/>
      <c r="AE914" s="132"/>
      <c r="AF914" s="132"/>
      <c r="AG914" s="132"/>
      <c r="AH914" s="132"/>
      <c r="AI914" s="132"/>
      <c r="AJ914" s="132"/>
      <c r="AK914" s="132"/>
      <c r="AL914" s="132"/>
      <c r="AM914" s="132"/>
    </row>
    <row r="915" spans="1:39" ht="15" hidden="1" customHeight="1">
      <c r="A915" s="359">
        <v>2025</v>
      </c>
      <c r="B915" s="133">
        <v>140081</v>
      </c>
      <c r="C915" s="132" t="s">
        <v>6666</v>
      </c>
      <c r="D915" s="132" t="s">
        <v>6667</v>
      </c>
      <c r="E915" s="132" t="s">
        <v>6668</v>
      </c>
      <c r="F915" s="132" t="s">
        <v>6669</v>
      </c>
      <c r="G915" s="132" t="s">
        <v>6670</v>
      </c>
      <c r="H915" s="132" t="s">
        <v>6671</v>
      </c>
      <c r="I915" s="132" t="s">
        <v>6672</v>
      </c>
      <c r="J915" s="132" t="s">
        <v>6673</v>
      </c>
      <c r="K915" s="132" t="s">
        <v>6674</v>
      </c>
      <c r="L915" s="132" t="s">
        <v>6675</v>
      </c>
      <c r="M915" s="132" t="s">
        <v>6676</v>
      </c>
      <c r="N915" s="132" t="s">
        <v>6677</v>
      </c>
      <c r="O915" s="132"/>
      <c r="P915" s="132"/>
      <c r="Q915" s="132"/>
      <c r="R915" s="132"/>
      <c r="S915" s="132"/>
      <c r="T915" s="132"/>
      <c r="V915" s="132"/>
      <c r="W915" s="132"/>
      <c r="X915" s="132"/>
      <c r="Y915" s="132"/>
      <c r="Z915" s="132"/>
      <c r="AA915" s="132"/>
      <c r="AB915" s="132"/>
      <c r="AC915" s="132"/>
      <c r="AD915" s="132"/>
      <c r="AE915" s="132"/>
      <c r="AF915" s="132"/>
      <c r="AG915" s="132"/>
      <c r="AH915" s="132"/>
      <c r="AI915" s="132"/>
      <c r="AJ915" s="132"/>
      <c r="AK915" s="132"/>
      <c r="AL915" s="132"/>
      <c r="AM915" s="132"/>
    </row>
    <row r="916" spans="1:39" ht="15" hidden="1" customHeight="1">
      <c r="A916" s="359">
        <v>2025</v>
      </c>
      <c r="B916" s="133">
        <v>140081</v>
      </c>
      <c r="C916" s="132" t="s">
        <v>6666</v>
      </c>
      <c r="D916" s="132" t="s">
        <v>6667</v>
      </c>
      <c r="E916" s="132" t="s">
        <v>6668</v>
      </c>
      <c r="F916" s="132" t="s">
        <v>6669</v>
      </c>
      <c r="G916" s="132" t="s">
        <v>6670</v>
      </c>
      <c r="H916" s="132" t="s">
        <v>6671</v>
      </c>
      <c r="I916" s="132" t="s">
        <v>6672</v>
      </c>
      <c r="J916" s="132" t="s">
        <v>6673</v>
      </c>
      <c r="K916" s="132" t="s">
        <v>6674</v>
      </c>
      <c r="L916" s="132" t="s">
        <v>6675</v>
      </c>
      <c r="M916" s="132" t="s">
        <v>6676</v>
      </c>
      <c r="N916" s="132" t="s">
        <v>6677</v>
      </c>
      <c r="O916" s="132"/>
      <c r="P916" s="132"/>
      <c r="Q916" s="132"/>
      <c r="R916" s="132"/>
      <c r="S916" s="132"/>
      <c r="T916" s="132"/>
      <c r="V916" s="132"/>
      <c r="W916" s="132"/>
      <c r="X916" s="132"/>
      <c r="Y916" s="132"/>
      <c r="Z916" s="132"/>
      <c r="AA916" s="132"/>
      <c r="AB916" s="132"/>
      <c r="AC916" s="132"/>
      <c r="AD916" s="132"/>
      <c r="AE916" s="132"/>
      <c r="AF916" s="132"/>
      <c r="AG916" s="132"/>
      <c r="AH916" s="132"/>
      <c r="AI916" s="132"/>
      <c r="AJ916" s="132"/>
      <c r="AK916" s="132"/>
      <c r="AL916" s="132"/>
      <c r="AM916" s="132"/>
    </row>
    <row r="917" spans="1:39" ht="15" hidden="1" customHeight="1">
      <c r="A917" s="359">
        <v>2025</v>
      </c>
      <c r="B917" s="133">
        <v>140081</v>
      </c>
      <c r="C917" s="132" t="s">
        <v>6666</v>
      </c>
      <c r="D917" s="132" t="s">
        <v>6667</v>
      </c>
      <c r="E917" s="132" t="s">
        <v>6668</v>
      </c>
      <c r="F917" s="132" t="s">
        <v>6669</v>
      </c>
      <c r="G917" s="132" t="s">
        <v>6670</v>
      </c>
      <c r="H917" s="132" t="s">
        <v>6671</v>
      </c>
      <c r="I917" s="132" t="s">
        <v>6672</v>
      </c>
      <c r="J917" s="132" t="s">
        <v>6673</v>
      </c>
      <c r="K917" s="132" t="s">
        <v>6674</v>
      </c>
      <c r="L917" s="132" t="s">
        <v>6675</v>
      </c>
      <c r="M917" s="132" t="s">
        <v>6676</v>
      </c>
      <c r="N917" s="132" t="s">
        <v>6677</v>
      </c>
      <c r="O917" s="132"/>
      <c r="P917" s="132"/>
      <c r="Q917" s="132"/>
      <c r="R917" s="132"/>
      <c r="S917" s="132"/>
      <c r="T917" s="132"/>
      <c r="V917" s="132"/>
      <c r="W917" s="132"/>
      <c r="X917" s="132"/>
      <c r="Y917" s="132"/>
      <c r="Z917" s="132"/>
      <c r="AA917" s="132"/>
      <c r="AB917" s="132"/>
      <c r="AC917" s="132"/>
      <c r="AD917" s="132"/>
      <c r="AE917" s="132"/>
      <c r="AF917" s="132"/>
      <c r="AG917" s="132"/>
      <c r="AH917" s="132"/>
      <c r="AI917" s="132"/>
      <c r="AJ917" s="132"/>
      <c r="AK917" s="132"/>
      <c r="AL917" s="132"/>
      <c r="AM917" s="132"/>
    </row>
    <row r="918" spans="1:39" ht="15" hidden="1" customHeight="1">
      <c r="A918" s="359">
        <v>2025</v>
      </c>
      <c r="B918" s="133">
        <v>140081</v>
      </c>
      <c r="C918" s="132" t="s">
        <v>6666</v>
      </c>
      <c r="D918" s="132" t="s">
        <v>6667</v>
      </c>
      <c r="E918" s="132" t="s">
        <v>6668</v>
      </c>
      <c r="F918" s="132" t="s">
        <v>6669</v>
      </c>
      <c r="G918" s="132" t="s">
        <v>6670</v>
      </c>
      <c r="H918" s="132" t="s">
        <v>6671</v>
      </c>
      <c r="I918" s="132" t="s">
        <v>6672</v>
      </c>
      <c r="J918" s="132" t="s">
        <v>6673</v>
      </c>
      <c r="K918" s="132" t="s">
        <v>6674</v>
      </c>
      <c r="L918" s="132" t="s">
        <v>6675</v>
      </c>
      <c r="M918" s="132" t="s">
        <v>6676</v>
      </c>
      <c r="N918" s="132" t="s">
        <v>6677</v>
      </c>
      <c r="O918" s="132"/>
      <c r="P918" s="132"/>
      <c r="Q918" s="132"/>
      <c r="R918" s="132"/>
      <c r="S918" s="132"/>
      <c r="T918" s="132"/>
      <c r="V918" s="132"/>
      <c r="W918" s="132"/>
      <c r="X918" s="132"/>
      <c r="Y918" s="132"/>
      <c r="Z918" s="132"/>
      <c r="AA918" s="132"/>
      <c r="AB918" s="132"/>
      <c r="AC918" s="132"/>
      <c r="AD918" s="132"/>
      <c r="AE918" s="132"/>
      <c r="AF918" s="132"/>
      <c r="AG918" s="132"/>
      <c r="AH918" s="132"/>
      <c r="AI918" s="132"/>
      <c r="AJ918" s="132"/>
      <c r="AK918" s="132"/>
      <c r="AL918" s="132"/>
      <c r="AM918" s="132"/>
    </row>
    <row r="919" spans="1:39" ht="15" hidden="1" customHeight="1">
      <c r="A919" s="359">
        <v>2025</v>
      </c>
      <c r="B919" s="133">
        <v>140081</v>
      </c>
      <c r="C919" s="132" t="s">
        <v>6666</v>
      </c>
      <c r="D919" s="132" t="s">
        <v>6667</v>
      </c>
      <c r="E919" s="132" t="s">
        <v>6668</v>
      </c>
      <c r="F919" s="132" t="s">
        <v>6669</v>
      </c>
      <c r="G919" s="132" t="s">
        <v>6670</v>
      </c>
      <c r="H919" s="132" t="s">
        <v>6671</v>
      </c>
      <c r="I919" s="132" t="s">
        <v>6672</v>
      </c>
      <c r="J919" s="132" t="s">
        <v>6673</v>
      </c>
      <c r="K919" s="132" t="s">
        <v>6674</v>
      </c>
      <c r="L919" s="132" t="s">
        <v>6675</v>
      </c>
      <c r="M919" s="132" t="s">
        <v>6676</v>
      </c>
      <c r="N919" s="132" t="s">
        <v>6677</v>
      </c>
      <c r="O919" s="132"/>
      <c r="P919" s="132"/>
      <c r="Q919" s="132"/>
      <c r="R919" s="132"/>
      <c r="S919" s="132"/>
      <c r="T919" s="132"/>
      <c r="V919" s="132"/>
      <c r="W919" s="132"/>
      <c r="X919" s="132"/>
      <c r="Y919" s="132"/>
      <c r="Z919" s="132"/>
      <c r="AA919" s="132"/>
      <c r="AB919" s="132"/>
      <c r="AC919" s="132"/>
      <c r="AD919" s="132"/>
      <c r="AE919" s="132"/>
      <c r="AF919" s="132"/>
      <c r="AG919" s="132"/>
      <c r="AH919" s="132"/>
      <c r="AI919" s="132"/>
      <c r="AJ919" s="132"/>
      <c r="AK919" s="132"/>
      <c r="AL919" s="132"/>
      <c r="AM919" s="132"/>
    </row>
    <row r="920" spans="1:39" ht="15" hidden="1" customHeight="1">
      <c r="A920" s="359">
        <v>2025</v>
      </c>
      <c r="B920" s="133">
        <v>140081</v>
      </c>
      <c r="C920" s="132" t="s">
        <v>6666</v>
      </c>
      <c r="D920" s="132" t="s">
        <v>6667</v>
      </c>
      <c r="E920" s="132" t="s">
        <v>6668</v>
      </c>
      <c r="F920" s="132" t="s">
        <v>6669</v>
      </c>
      <c r="G920" s="132" t="s">
        <v>6670</v>
      </c>
      <c r="H920" s="132" t="s">
        <v>6671</v>
      </c>
      <c r="I920" s="132" t="s">
        <v>6672</v>
      </c>
      <c r="J920" s="132" t="s">
        <v>6673</v>
      </c>
      <c r="K920" s="132" t="s">
        <v>6674</v>
      </c>
      <c r="L920" s="132" t="s">
        <v>6675</v>
      </c>
      <c r="M920" s="132" t="s">
        <v>6676</v>
      </c>
      <c r="N920" s="132" t="s">
        <v>6677</v>
      </c>
      <c r="O920" s="132"/>
      <c r="P920" s="132"/>
      <c r="Q920" s="132"/>
      <c r="R920" s="132"/>
      <c r="S920" s="132"/>
      <c r="T920" s="132"/>
      <c r="V920" s="132"/>
      <c r="W920" s="132"/>
      <c r="X920" s="132"/>
      <c r="Y920" s="132"/>
      <c r="Z920" s="132"/>
      <c r="AA920" s="132"/>
      <c r="AB920" s="132"/>
      <c r="AC920" s="132"/>
      <c r="AD920" s="132"/>
      <c r="AE920" s="132"/>
      <c r="AF920" s="132"/>
      <c r="AG920" s="132"/>
      <c r="AH920" s="132"/>
      <c r="AI920" s="132"/>
      <c r="AJ920" s="132"/>
      <c r="AK920" s="132"/>
      <c r="AL920" s="132"/>
      <c r="AM920" s="132"/>
    </row>
    <row r="921" spans="1:39" ht="15" hidden="1" customHeight="1">
      <c r="A921" s="359">
        <v>2025</v>
      </c>
      <c r="B921" s="133">
        <v>140083</v>
      </c>
      <c r="C921" s="132" t="s">
        <v>6678</v>
      </c>
      <c r="D921" s="132" t="s">
        <v>6679</v>
      </c>
      <c r="E921" s="132" t="s">
        <v>6680</v>
      </c>
      <c r="F921" s="132" t="s">
        <v>6681</v>
      </c>
      <c r="G921" s="132" t="s">
        <v>6682</v>
      </c>
      <c r="H921" s="132" t="s">
        <v>6683</v>
      </c>
      <c r="I921" s="132" t="s">
        <v>6684</v>
      </c>
      <c r="J921" s="132" t="s">
        <v>6662</v>
      </c>
      <c r="K921" s="132" t="s">
        <v>6663</v>
      </c>
      <c r="L921" s="132" t="s">
        <v>6664</v>
      </c>
      <c r="M921" s="132" t="s">
        <v>6685</v>
      </c>
      <c r="N921" s="132"/>
      <c r="O921" s="132"/>
      <c r="P921" s="132"/>
      <c r="Q921" s="132"/>
      <c r="R921" s="132"/>
      <c r="S921" s="132"/>
      <c r="T921" s="132"/>
      <c r="V921" s="132"/>
      <c r="W921" s="132"/>
      <c r="X921" s="132"/>
      <c r="Y921" s="132"/>
      <c r="Z921" s="132"/>
      <c r="AA921" s="132"/>
      <c r="AB921" s="132"/>
      <c r="AC921" s="132"/>
      <c r="AD921" s="132"/>
      <c r="AE921" s="132"/>
      <c r="AF921" s="132"/>
      <c r="AG921" s="132"/>
      <c r="AH921" s="132"/>
      <c r="AI921" s="132"/>
      <c r="AJ921" s="132"/>
      <c r="AK921" s="132"/>
      <c r="AL921" s="132"/>
      <c r="AM921" s="132"/>
    </row>
    <row r="922" spans="1:39" ht="15" hidden="1" customHeight="1">
      <c r="A922" s="359">
        <v>2025</v>
      </c>
      <c r="B922" s="133">
        <v>136309</v>
      </c>
      <c r="C922" s="132" t="s">
        <v>6378</v>
      </c>
      <c r="D922" s="132" t="s">
        <v>6379</v>
      </c>
      <c r="E922" s="132" t="s">
        <v>6380</v>
      </c>
      <c r="F922" s="132" t="s">
        <v>6381</v>
      </c>
      <c r="G922" s="132" t="s">
        <v>6382</v>
      </c>
      <c r="H922" s="132" t="s">
        <v>6383</v>
      </c>
      <c r="I922" s="132" t="s">
        <v>6384</v>
      </c>
      <c r="J922" s="132" t="s">
        <v>6385</v>
      </c>
      <c r="K922" s="132"/>
      <c r="L922" s="132"/>
      <c r="M922" s="132"/>
      <c r="N922" s="132"/>
      <c r="O922" s="132"/>
      <c r="P922" s="132"/>
      <c r="Q922" s="132"/>
      <c r="R922" s="132"/>
      <c r="S922" s="132"/>
      <c r="T922" s="132"/>
      <c r="V922" s="132"/>
      <c r="W922" s="132"/>
      <c r="X922" s="132"/>
      <c r="Y922" s="132"/>
      <c r="Z922" s="132"/>
      <c r="AA922" s="132"/>
      <c r="AB922" s="132"/>
      <c r="AC922" s="132"/>
      <c r="AD922" s="132"/>
      <c r="AE922" s="132"/>
      <c r="AF922" s="132"/>
      <c r="AG922" s="132"/>
      <c r="AH922" s="132"/>
      <c r="AI922" s="132"/>
      <c r="AJ922" s="132"/>
      <c r="AK922" s="132"/>
      <c r="AL922" s="132"/>
      <c r="AM922" s="132"/>
    </row>
    <row r="923" spans="1:39" ht="15" hidden="1" customHeight="1">
      <c r="A923" s="359">
        <v>2025</v>
      </c>
      <c r="B923" s="133">
        <v>136312</v>
      </c>
      <c r="C923" s="132" t="s">
        <v>6316</v>
      </c>
      <c r="D923" s="132" t="s">
        <v>6317</v>
      </c>
      <c r="E923" s="132" t="s">
        <v>6318</v>
      </c>
      <c r="F923" s="132" t="s">
        <v>6319</v>
      </c>
      <c r="G923" s="132" t="s">
        <v>6320</v>
      </c>
      <c r="H923" s="132" t="s">
        <v>6321</v>
      </c>
      <c r="I923" s="132" t="s">
        <v>6322</v>
      </c>
      <c r="J923" s="132" t="s">
        <v>6323</v>
      </c>
      <c r="K923" s="132" t="s">
        <v>6324</v>
      </c>
      <c r="L923" s="132" t="s">
        <v>6325</v>
      </c>
      <c r="M923" s="132" t="s">
        <v>6326</v>
      </c>
      <c r="N923" s="132"/>
      <c r="O923" s="132"/>
      <c r="P923" s="132"/>
      <c r="Q923" s="132"/>
      <c r="R923" s="132"/>
      <c r="S923" s="132"/>
      <c r="T923" s="132"/>
      <c r="V923" s="132"/>
      <c r="W923" s="132"/>
      <c r="X923" s="132"/>
      <c r="Y923" s="132"/>
      <c r="Z923" s="132"/>
      <c r="AA923" s="132"/>
      <c r="AB923" s="132"/>
      <c r="AC923" s="132"/>
      <c r="AD923" s="132"/>
      <c r="AE923" s="132"/>
      <c r="AF923" s="132"/>
      <c r="AG923" s="132"/>
      <c r="AH923" s="132"/>
      <c r="AI923" s="132"/>
      <c r="AJ923" s="132"/>
      <c r="AK923" s="132"/>
      <c r="AL923" s="132"/>
      <c r="AM923" s="132"/>
    </row>
    <row r="924" spans="1:39" ht="15" hidden="1" customHeight="1">
      <c r="A924" s="359">
        <v>2025</v>
      </c>
      <c r="B924" s="133">
        <v>136312</v>
      </c>
      <c r="C924" s="132" t="s">
        <v>6316</v>
      </c>
      <c r="D924" s="132" t="s">
        <v>6317</v>
      </c>
      <c r="E924" s="132" t="s">
        <v>6318</v>
      </c>
      <c r="F924" s="132" t="s">
        <v>6319</v>
      </c>
      <c r="G924" s="132" t="s">
        <v>6320</v>
      </c>
      <c r="H924" s="132" t="s">
        <v>6321</v>
      </c>
      <c r="I924" s="132" t="s">
        <v>6322</v>
      </c>
      <c r="J924" s="132" t="s">
        <v>6323</v>
      </c>
      <c r="K924" s="132" t="s">
        <v>6324</v>
      </c>
      <c r="L924" s="132" t="s">
        <v>6325</v>
      </c>
      <c r="M924" s="132" t="s">
        <v>6326</v>
      </c>
      <c r="N924" s="132"/>
      <c r="O924" s="132"/>
      <c r="P924" s="132"/>
      <c r="Q924" s="132"/>
      <c r="R924" s="132"/>
      <c r="S924" s="132"/>
      <c r="T924" s="132"/>
      <c r="V924" s="132"/>
      <c r="W924" s="132"/>
      <c r="X924" s="132"/>
      <c r="Y924" s="132"/>
      <c r="Z924" s="132"/>
      <c r="AA924" s="132"/>
      <c r="AB924" s="132"/>
      <c r="AC924" s="132"/>
      <c r="AD924" s="132"/>
      <c r="AE924" s="132"/>
      <c r="AF924" s="132"/>
      <c r="AG924" s="132"/>
      <c r="AH924" s="132"/>
      <c r="AI924" s="132"/>
      <c r="AJ924" s="132"/>
      <c r="AK924" s="132"/>
      <c r="AL924" s="132"/>
      <c r="AM924" s="132"/>
    </row>
    <row r="925" spans="1:39" ht="15" hidden="1" customHeight="1">
      <c r="A925" s="359">
        <v>2025</v>
      </c>
      <c r="B925" s="133">
        <v>138268</v>
      </c>
      <c r="C925" s="132" t="s">
        <v>6306</v>
      </c>
      <c r="D925" s="132" t="s">
        <v>6307</v>
      </c>
      <c r="E925" s="132" t="s">
        <v>6308</v>
      </c>
      <c r="F925" s="132" t="s">
        <v>6309</v>
      </c>
      <c r="G925" s="132" t="s">
        <v>6310</v>
      </c>
      <c r="H925" s="132" t="s">
        <v>6311</v>
      </c>
      <c r="I925" s="132" t="s">
        <v>6312</v>
      </c>
      <c r="J925" s="132" t="s">
        <v>6313</v>
      </c>
      <c r="K925" s="132" t="s">
        <v>6314</v>
      </c>
      <c r="L925" s="132" t="s">
        <v>6315</v>
      </c>
      <c r="M925" s="132"/>
      <c r="N925" s="132"/>
      <c r="O925" s="132"/>
      <c r="P925" s="132"/>
      <c r="Q925" s="132"/>
      <c r="R925" s="132"/>
      <c r="S925" s="132"/>
      <c r="T925" s="132"/>
      <c r="V925" s="132"/>
      <c r="W925" s="132"/>
      <c r="X925" s="132"/>
      <c r="Y925" s="132"/>
      <c r="Z925" s="132"/>
      <c r="AA925" s="132"/>
      <c r="AB925" s="132"/>
      <c r="AC925" s="132"/>
      <c r="AD925" s="132"/>
      <c r="AE925" s="132"/>
      <c r="AF925" s="132"/>
      <c r="AG925" s="132"/>
      <c r="AH925" s="132"/>
      <c r="AI925" s="132"/>
      <c r="AJ925" s="132"/>
      <c r="AK925" s="132"/>
      <c r="AL925" s="132"/>
      <c r="AM925" s="132"/>
    </row>
    <row r="926" spans="1:39" ht="15" hidden="1" customHeight="1">
      <c r="A926" s="359">
        <v>2025</v>
      </c>
      <c r="B926" s="133">
        <v>138268</v>
      </c>
      <c r="C926" s="132" t="s">
        <v>6306</v>
      </c>
      <c r="D926" s="132" t="s">
        <v>6307</v>
      </c>
      <c r="E926" s="132" t="s">
        <v>6308</v>
      </c>
      <c r="F926" s="132" t="s">
        <v>6309</v>
      </c>
      <c r="G926" s="132" t="s">
        <v>6310</v>
      </c>
      <c r="H926" s="132" t="s">
        <v>6311</v>
      </c>
      <c r="I926" s="132" t="s">
        <v>6312</v>
      </c>
      <c r="J926" s="132" t="s">
        <v>6313</v>
      </c>
      <c r="K926" s="132" t="s">
        <v>6314</v>
      </c>
      <c r="L926" s="132" t="s">
        <v>6315</v>
      </c>
      <c r="M926" s="132"/>
      <c r="N926" s="132"/>
      <c r="O926" s="132"/>
      <c r="P926" s="132"/>
      <c r="Q926" s="132"/>
      <c r="R926" s="132"/>
      <c r="S926" s="132"/>
      <c r="T926" s="132"/>
      <c r="V926" s="132"/>
      <c r="W926" s="132"/>
      <c r="X926" s="132"/>
      <c r="Y926" s="132"/>
      <c r="Z926" s="132"/>
      <c r="AA926" s="132"/>
      <c r="AB926" s="132"/>
      <c r="AC926" s="132"/>
      <c r="AD926" s="132"/>
      <c r="AE926" s="132"/>
      <c r="AF926" s="132"/>
      <c r="AG926" s="132"/>
      <c r="AH926" s="132"/>
      <c r="AI926" s="132"/>
      <c r="AJ926" s="132"/>
      <c r="AK926" s="132"/>
      <c r="AL926" s="132"/>
      <c r="AM926" s="132"/>
    </row>
    <row r="927" spans="1:39" ht="15" hidden="1" customHeight="1">
      <c r="A927" s="359">
        <v>2025</v>
      </c>
      <c r="B927" s="133">
        <v>138270</v>
      </c>
      <c r="C927" s="132" t="s">
        <v>6486</v>
      </c>
      <c r="D927" s="132" t="s">
        <v>6487</v>
      </c>
      <c r="E927" s="132" t="s">
        <v>6488</v>
      </c>
      <c r="F927" s="132" t="s">
        <v>6489</v>
      </c>
      <c r="G927" s="132" t="s">
        <v>6490</v>
      </c>
      <c r="H927" s="132" t="s">
        <v>6491</v>
      </c>
      <c r="I927" s="132" t="s">
        <v>6420</v>
      </c>
      <c r="J927" s="132" t="s">
        <v>6492</v>
      </c>
      <c r="K927" s="132"/>
      <c r="L927" s="132"/>
      <c r="M927" s="132"/>
      <c r="N927" s="132"/>
      <c r="O927" s="132"/>
      <c r="P927" s="132"/>
      <c r="Q927" s="132"/>
      <c r="R927" s="132"/>
      <c r="S927" s="132"/>
      <c r="T927" s="132"/>
      <c r="V927" s="132"/>
      <c r="W927" s="132"/>
      <c r="X927" s="132"/>
      <c r="Y927" s="132"/>
      <c r="Z927" s="132"/>
      <c r="AA927" s="132"/>
      <c r="AB927" s="132"/>
      <c r="AC927" s="132"/>
      <c r="AD927" s="132"/>
      <c r="AE927" s="132"/>
      <c r="AF927" s="132"/>
      <c r="AG927" s="132"/>
      <c r="AH927" s="132"/>
      <c r="AI927" s="132"/>
      <c r="AJ927" s="132"/>
      <c r="AK927" s="132"/>
      <c r="AL927" s="132"/>
      <c r="AM927" s="132"/>
    </row>
    <row r="928" spans="1:39" ht="15" hidden="1" customHeight="1">
      <c r="A928" s="359">
        <v>2025</v>
      </c>
      <c r="B928" s="133">
        <v>138270</v>
      </c>
      <c r="C928" s="132" t="s">
        <v>6486</v>
      </c>
      <c r="D928" s="132" t="s">
        <v>6487</v>
      </c>
      <c r="E928" s="132" t="s">
        <v>6488</v>
      </c>
      <c r="F928" s="132" t="s">
        <v>6489</v>
      </c>
      <c r="G928" s="132" t="s">
        <v>6490</v>
      </c>
      <c r="H928" s="132" t="s">
        <v>6491</v>
      </c>
      <c r="I928" s="132" t="s">
        <v>6420</v>
      </c>
      <c r="J928" s="132" t="s">
        <v>6492</v>
      </c>
      <c r="K928" s="132"/>
      <c r="L928" s="132"/>
      <c r="M928" s="132"/>
      <c r="N928" s="132"/>
      <c r="O928" s="132"/>
      <c r="P928" s="132"/>
      <c r="Q928" s="132"/>
      <c r="R928" s="132"/>
      <c r="S928" s="132"/>
      <c r="T928" s="132"/>
      <c r="V928" s="132"/>
      <c r="W928" s="132"/>
      <c r="X928" s="132"/>
      <c r="Y928" s="132"/>
      <c r="Z928" s="132"/>
      <c r="AA928" s="132"/>
      <c r="AB928" s="132"/>
      <c r="AC928" s="132"/>
      <c r="AD928" s="132"/>
      <c r="AE928" s="132"/>
      <c r="AF928" s="132"/>
      <c r="AG928" s="132"/>
      <c r="AH928" s="132"/>
      <c r="AI928" s="132"/>
      <c r="AJ928" s="132"/>
      <c r="AK928" s="132"/>
      <c r="AL928" s="132"/>
      <c r="AM928" s="132"/>
    </row>
    <row r="929" spans="1:39" ht="15" hidden="1" customHeight="1">
      <c r="A929" s="359">
        <v>2025</v>
      </c>
      <c r="B929" s="133">
        <v>138270</v>
      </c>
      <c r="C929" s="132" t="s">
        <v>6486</v>
      </c>
      <c r="D929" s="132" t="s">
        <v>6487</v>
      </c>
      <c r="E929" s="132" t="s">
        <v>6488</v>
      </c>
      <c r="F929" s="132" t="s">
        <v>6489</v>
      </c>
      <c r="G929" s="132" t="s">
        <v>6490</v>
      </c>
      <c r="H929" s="132" t="s">
        <v>6491</v>
      </c>
      <c r="I929" s="132" t="s">
        <v>6420</v>
      </c>
      <c r="J929" s="132" t="s">
        <v>6492</v>
      </c>
      <c r="K929" s="132"/>
      <c r="L929" s="132"/>
      <c r="M929" s="132"/>
      <c r="N929" s="132"/>
      <c r="O929" s="132"/>
      <c r="P929" s="132"/>
      <c r="Q929" s="132"/>
      <c r="R929" s="132"/>
      <c r="S929" s="132"/>
      <c r="T929" s="132"/>
      <c r="V929" s="132"/>
      <c r="W929" s="132"/>
      <c r="X929" s="132"/>
      <c r="Y929" s="132"/>
      <c r="Z929" s="132"/>
      <c r="AA929" s="132"/>
      <c r="AB929" s="132"/>
      <c r="AC929" s="132"/>
      <c r="AD929" s="132"/>
      <c r="AE929" s="132"/>
      <c r="AF929" s="132"/>
      <c r="AG929" s="132"/>
      <c r="AH929" s="132"/>
      <c r="AI929" s="132"/>
      <c r="AJ929" s="132"/>
      <c r="AK929" s="132"/>
      <c r="AL929" s="132"/>
      <c r="AM929" s="132"/>
    </row>
    <row r="930" spans="1:39" ht="15" hidden="1" customHeight="1">
      <c r="A930" s="359">
        <v>2025</v>
      </c>
      <c r="B930" s="133">
        <v>138270</v>
      </c>
      <c r="C930" s="132" t="s">
        <v>6486</v>
      </c>
      <c r="D930" s="132" t="s">
        <v>6487</v>
      </c>
      <c r="E930" s="132" t="s">
        <v>6488</v>
      </c>
      <c r="F930" s="132" t="s">
        <v>6489</v>
      </c>
      <c r="G930" s="132" t="s">
        <v>6490</v>
      </c>
      <c r="H930" s="132" t="s">
        <v>6491</v>
      </c>
      <c r="I930" s="132" t="s">
        <v>6420</v>
      </c>
      <c r="J930" s="132" t="s">
        <v>6492</v>
      </c>
      <c r="K930" s="132"/>
      <c r="L930" s="132"/>
      <c r="M930" s="132"/>
      <c r="N930" s="132"/>
      <c r="O930" s="132"/>
      <c r="P930" s="132"/>
      <c r="Q930" s="132"/>
      <c r="R930" s="132"/>
      <c r="S930" s="132"/>
      <c r="T930" s="132"/>
      <c r="V930" s="132"/>
      <c r="W930" s="132"/>
      <c r="X930" s="132"/>
      <c r="Y930" s="132"/>
      <c r="Z930" s="132"/>
      <c r="AA930" s="132"/>
      <c r="AB930" s="132"/>
      <c r="AC930" s="132"/>
      <c r="AD930" s="132"/>
      <c r="AE930" s="132"/>
      <c r="AF930" s="132"/>
      <c r="AG930" s="132"/>
      <c r="AH930" s="132"/>
      <c r="AI930" s="132"/>
      <c r="AJ930" s="132"/>
      <c r="AK930" s="132"/>
      <c r="AL930" s="132"/>
      <c r="AM930" s="132"/>
    </row>
    <row r="931" spans="1:39" ht="15" hidden="1" customHeight="1">
      <c r="A931" s="359">
        <v>2025</v>
      </c>
      <c r="B931" s="133">
        <v>138270</v>
      </c>
      <c r="C931" s="132" t="s">
        <v>6486</v>
      </c>
      <c r="D931" s="132" t="s">
        <v>6487</v>
      </c>
      <c r="E931" s="132" t="s">
        <v>6488</v>
      </c>
      <c r="F931" s="132" t="s">
        <v>6489</v>
      </c>
      <c r="G931" s="132" t="s">
        <v>6490</v>
      </c>
      <c r="H931" s="132" t="s">
        <v>6491</v>
      </c>
      <c r="I931" s="132" t="s">
        <v>6420</v>
      </c>
      <c r="J931" s="132" t="s">
        <v>6492</v>
      </c>
      <c r="K931" s="132"/>
      <c r="L931" s="132"/>
      <c r="M931" s="132"/>
      <c r="N931" s="132"/>
      <c r="O931" s="132"/>
      <c r="P931" s="132"/>
      <c r="Q931" s="132"/>
      <c r="R931" s="132"/>
      <c r="S931" s="132"/>
      <c r="T931" s="132"/>
      <c r="V931" s="132"/>
      <c r="W931" s="132"/>
      <c r="X931" s="132"/>
      <c r="Y931" s="132"/>
      <c r="Z931" s="132"/>
      <c r="AA931" s="132"/>
      <c r="AB931" s="132"/>
      <c r="AC931" s="132"/>
      <c r="AD931" s="132"/>
      <c r="AE931" s="132"/>
      <c r="AF931" s="132"/>
      <c r="AG931" s="132"/>
      <c r="AH931" s="132"/>
      <c r="AI931" s="132"/>
      <c r="AJ931" s="132"/>
      <c r="AK931" s="132"/>
      <c r="AL931" s="132"/>
      <c r="AM931" s="132"/>
    </row>
    <row r="932" spans="1:39" ht="15" hidden="1" customHeight="1">
      <c r="A932" s="359">
        <v>2025</v>
      </c>
      <c r="B932" s="133">
        <v>138270</v>
      </c>
      <c r="C932" s="132" t="s">
        <v>6486</v>
      </c>
      <c r="D932" s="132" t="s">
        <v>6487</v>
      </c>
      <c r="E932" s="132" t="s">
        <v>6488</v>
      </c>
      <c r="F932" s="132" t="s">
        <v>6489</v>
      </c>
      <c r="G932" s="132" t="s">
        <v>6490</v>
      </c>
      <c r="H932" s="132" t="s">
        <v>6491</v>
      </c>
      <c r="I932" s="132" t="s">
        <v>6420</v>
      </c>
      <c r="J932" s="132" t="s">
        <v>6492</v>
      </c>
      <c r="K932" s="132"/>
      <c r="L932" s="132"/>
      <c r="M932" s="132"/>
      <c r="N932" s="132"/>
      <c r="O932" s="132"/>
      <c r="P932" s="132"/>
      <c r="Q932" s="132"/>
      <c r="R932" s="132"/>
      <c r="S932" s="132"/>
      <c r="T932" s="132"/>
      <c r="V932" s="132"/>
      <c r="W932" s="132"/>
      <c r="X932" s="132"/>
      <c r="Y932" s="132"/>
      <c r="Z932" s="132"/>
      <c r="AA932" s="132"/>
      <c r="AB932" s="132"/>
      <c r="AC932" s="132"/>
      <c r="AD932" s="132"/>
      <c r="AE932" s="132"/>
      <c r="AF932" s="132"/>
      <c r="AG932" s="132"/>
      <c r="AH932" s="132"/>
      <c r="AI932" s="132"/>
      <c r="AJ932" s="132"/>
      <c r="AK932" s="132"/>
      <c r="AL932" s="132"/>
      <c r="AM932" s="132"/>
    </row>
    <row r="933" spans="1:39" ht="15" hidden="1" customHeight="1">
      <c r="A933" s="359">
        <v>2025</v>
      </c>
      <c r="B933" s="133">
        <v>138270</v>
      </c>
      <c r="C933" s="132" t="s">
        <v>6486</v>
      </c>
      <c r="D933" s="132" t="s">
        <v>6487</v>
      </c>
      <c r="E933" s="132" t="s">
        <v>6488</v>
      </c>
      <c r="F933" s="132" t="s">
        <v>6489</v>
      </c>
      <c r="G933" s="132" t="s">
        <v>6490</v>
      </c>
      <c r="H933" s="132" t="s">
        <v>6491</v>
      </c>
      <c r="I933" s="132" t="s">
        <v>6420</v>
      </c>
      <c r="J933" s="132" t="s">
        <v>6492</v>
      </c>
      <c r="K933" s="132"/>
      <c r="L933" s="132"/>
      <c r="M933" s="132"/>
      <c r="N933" s="132"/>
      <c r="O933" s="132"/>
      <c r="P933" s="132"/>
      <c r="Q933" s="132"/>
      <c r="R933" s="132"/>
      <c r="S933" s="132"/>
      <c r="T933" s="132"/>
      <c r="V933" s="132"/>
      <c r="W933" s="132"/>
      <c r="X933" s="132"/>
      <c r="Y933" s="132"/>
      <c r="Z933" s="132"/>
      <c r="AA933" s="132"/>
      <c r="AB933" s="132"/>
      <c r="AC933" s="132"/>
      <c r="AD933" s="132"/>
      <c r="AE933" s="132"/>
      <c r="AF933" s="132"/>
      <c r="AG933" s="132"/>
      <c r="AH933" s="132"/>
      <c r="AI933" s="132"/>
      <c r="AJ933" s="132"/>
      <c r="AK933" s="132"/>
      <c r="AL933" s="132"/>
      <c r="AM933" s="132"/>
    </row>
    <row r="934" spans="1:39" ht="15" hidden="1" customHeight="1">
      <c r="A934" s="359">
        <v>2025</v>
      </c>
      <c r="B934" s="133">
        <v>138270</v>
      </c>
      <c r="C934" s="132" t="s">
        <v>6486</v>
      </c>
      <c r="D934" s="132" t="s">
        <v>6487</v>
      </c>
      <c r="E934" s="132" t="s">
        <v>6488</v>
      </c>
      <c r="F934" s="132" t="s">
        <v>6489</v>
      </c>
      <c r="G934" s="132" t="s">
        <v>6490</v>
      </c>
      <c r="H934" s="132" t="s">
        <v>6491</v>
      </c>
      <c r="I934" s="132" t="s">
        <v>6420</v>
      </c>
      <c r="J934" s="132" t="s">
        <v>6492</v>
      </c>
      <c r="K934" s="132"/>
      <c r="L934" s="132"/>
      <c r="M934" s="132"/>
      <c r="N934" s="132"/>
      <c r="O934" s="132"/>
      <c r="P934" s="132"/>
      <c r="Q934" s="132"/>
      <c r="R934" s="132"/>
      <c r="S934" s="132"/>
      <c r="T934" s="132"/>
      <c r="V934" s="132"/>
      <c r="W934" s="132"/>
      <c r="X934" s="132"/>
      <c r="Y934" s="132"/>
      <c r="Z934" s="132"/>
      <c r="AA934" s="132"/>
      <c r="AB934" s="132"/>
      <c r="AC934" s="132"/>
      <c r="AD934" s="132"/>
      <c r="AE934" s="132"/>
      <c r="AF934" s="132"/>
      <c r="AG934" s="132"/>
      <c r="AH934" s="132"/>
      <c r="AI934" s="132"/>
      <c r="AJ934" s="132"/>
      <c r="AK934" s="132"/>
      <c r="AL934" s="132"/>
      <c r="AM934" s="132"/>
    </row>
    <row r="935" spans="1:39" ht="15" hidden="1" customHeight="1">
      <c r="A935" s="359">
        <v>2025</v>
      </c>
      <c r="B935" s="133">
        <v>136313</v>
      </c>
      <c r="C935" s="132" t="s">
        <v>6686</v>
      </c>
      <c r="D935" s="132" t="s">
        <v>6687</v>
      </c>
      <c r="E935" s="132" t="s">
        <v>6688</v>
      </c>
      <c r="F935" s="132" t="s">
        <v>6689</v>
      </c>
      <c r="G935" s="132" t="s">
        <v>6690</v>
      </c>
      <c r="H935" s="132" t="s">
        <v>6691</v>
      </c>
      <c r="I935" s="132" t="s">
        <v>6692</v>
      </c>
      <c r="J935" s="132" t="s">
        <v>6463</v>
      </c>
      <c r="K935" s="132"/>
      <c r="L935" s="132"/>
      <c r="M935" s="132"/>
      <c r="N935" s="132"/>
      <c r="O935" s="132"/>
      <c r="P935" s="132"/>
      <c r="Q935" s="132"/>
      <c r="R935" s="132"/>
      <c r="S935" s="132"/>
      <c r="T935" s="132"/>
      <c r="V935" s="132"/>
      <c r="W935" s="132"/>
      <c r="X935" s="132"/>
      <c r="Y935" s="132"/>
      <c r="Z935" s="132"/>
      <c r="AA935" s="132"/>
      <c r="AB935" s="132"/>
      <c r="AC935" s="132"/>
      <c r="AD935" s="132"/>
      <c r="AE935" s="132"/>
      <c r="AF935" s="132"/>
      <c r="AG935" s="132"/>
      <c r="AH935" s="132"/>
      <c r="AI935" s="132"/>
      <c r="AJ935" s="132"/>
      <c r="AK935" s="132"/>
      <c r="AL935" s="132"/>
      <c r="AM935" s="132"/>
    </row>
    <row r="936" spans="1:39" ht="15" hidden="1" customHeight="1">
      <c r="A936" s="359">
        <v>2025</v>
      </c>
      <c r="B936" s="133">
        <v>137658</v>
      </c>
      <c r="C936" s="132" t="s">
        <v>6494</v>
      </c>
      <c r="D936" s="132" t="s">
        <v>6687</v>
      </c>
      <c r="E936" s="132" t="s">
        <v>6496</v>
      </c>
      <c r="F936" s="132" t="s">
        <v>6497</v>
      </c>
      <c r="G936" s="132" t="s">
        <v>6498</v>
      </c>
      <c r="H936" s="132" t="s">
        <v>6499</v>
      </c>
      <c r="I936" s="132" t="s">
        <v>6500</v>
      </c>
      <c r="J936" s="132" t="s">
        <v>6501</v>
      </c>
      <c r="K936" s="132" t="s">
        <v>6502</v>
      </c>
      <c r="L936" s="132" t="s">
        <v>6503</v>
      </c>
      <c r="M936" s="132"/>
      <c r="N936" s="132"/>
      <c r="O936" s="132"/>
      <c r="P936" s="132"/>
      <c r="Q936" s="132"/>
      <c r="R936" s="132"/>
      <c r="S936" s="132"/>
      <c r="T936" s="132"/>
      <c r="V936" s="132"/>
      <c r="W936" s="132"/>
      <c r="X936" s="132"/>
      <c r="Y936" s="132"/>
      <c r="Z936" s="132"/>
      <c r="AA936" s="132"/>
      <c r="AB936" s="132"/>
      <c r="AC936" s="132"/>
      <c r="AD936" s="132"/>
      <c r="AE936" s="132"/>
      <c r="AF936" s="132"/>
      <c r="AG936" s="132"/>
      <c r="AH936" s="132"/>
      <c r="AI936" s="132"/>
      <c r="AJ936" s="132"/>
      <c r="AK936" s="132"/>
      <c r="AL936" s="132"/>
      <c r="AM936" s="132"/>
    </row>
    <row r="937" spans="1:39" ht="15" hidden="1" customHeight="1">
      <c r="A937" s="359">
        <v>2025</v>
      </c>
      <c r="B937" s="133">
        <v>137658</v>
      </c>
      <c r="C937" s="132" t="s">
        <v>6494</v>
      </c>
      <c r="D937" s="132" t="s">
        <v>6495</v>
      </c>
      <c r="E937" s="132" t="s">
        <v>6496</v>
      </c>
      <c r="F937" s="132" t="s">
        <v>6497</v>
      </c>
      <c r="G937" s="132" t="s">
        <v>6498</v>
      </c>
      <c r="H937" s="132" t="s">
        <v>6499</v>
      </c>
      <c r="I937" s="132" t="s">
        <v>6500</v>
      </c>
      <c r="J937" s="132" t="s">
        <v>6501</v>
      </c>
      <c r="K937" s="132" t="s">
        <v>6502</v>
      </c>
      <c r="L937" s="132" t="s">
        <v>6503</v>
      </c>
      <c r="M937" s="132"/>
      <c r="N937" s="132"/>
      <c r="O937" s="132"/>
      <c r="P937" s="132"/>
      <c r="Q937" s="132"/>
      <c r="R937" s="132"/>
      <c r="S937" s="132"/>
      <c r="T937" s="132"/>
      <c r="V937" s="132"/>
      <c r="W937" s="132"/>
      <c r="X937" s="132"/>
      <c r="Y937" s="132"/>
      <c r="Z937" s="132"/>
      <c r="AA937" s="132"/>
      <c r="AB937" s="132"/>
      <c r="AC937" s="132"/>
      <c r="AD937" s="132"/>
      <c r="AE937" s="132"/>
      <c r="AF937" s="132"/>
      <c r="AG937" s="132"/>
      <c r="AH937" s="132"/>
      <c r="AI937" s="132"/>
      <c r="AJ937" s="132"/>
      <c r="AK937" s="132"/>
      <c r="AL937" s="132"/>
      <c r="AM937" s="132"/>
    </row>
    <row r="938" spans="1:39" ht="15" hidden="1" customHeight="1">
      <c r="A938" s="359">
        <v>2025</v>
      </c>
      <c r="B938" s="133">
        <v>137658</v>
      </c>
      <c r="C938" s="132" t="s">
        <v>6494</v>
      </c>
      <c r="D938" s="132" t="s">
        <v>6495</v>
      </c>
      <c r="E938" s="132" t="s">
        <v>6496</v>
      </c>
      <c r="F938" s="132" t="s">
        <v>6497</v>
      </c>
      <c r="G938" s="132" t="s">
        <v>6498</v>
      </c>
      <c r="H938" s="132" t="s">
        <v>6499</v>
      </c>
      <c r="I938" s="132" t="s">
        <v>6500</v>
      </c>
      <c r="J938" s="132" t="s">
        <v>6501</v>
      </c>
      <c r="K938" s="132" t="s">
        <v>6502</v>
      </c>
      <c r="L938" s="132" t="s">
        <v>6693</v>
      </c>
      <c r="M938" s="132"/>
      <c r="N938" s="132"/>
      <c r="O938" s="132"/>
      <c r="P938" s="132"/>
      <c r="Q938" s="132"/>
      <c r="R938" s="132"/>
      <c r="S938" s="132"/>
      <c r="T938" s="132"/>
      <c r="V938" s="132"/>
      <c r="W938" s="132"/>
      <c r="X938" s="132"/>
      <c r="Y938" s="132"/>
      <c r="Z938" s="132"/>
      <c r="AA938" s="132"/>
      <c r="AB938" s="132"/>
      <c r="AC938" s="132"/>
      <c r="AD938" s="132"/>
      <c r="AE938" s="132"/>
      <c r="AF938" s="132"/>
      <c r="AG938" s="132"/>
      <c r="AH938" s="132"/>
      <c r="AI938" s="132"/>
      <c r="AJ938" s="132"/>
      <c r="AK938" s="132"/>
      <c r="AL938" s="132"/>
      <c r="AM938" s="132"/>
    </row>
    <row r="939" spans="1:39" ht="15" hidden="1" customHeight="1">
      <c r="A939" s="359">
        <v>2025</v>
      </c>
      <c r="B939" s="133">
        <v>136927</v>
      </c>
      <c r="C939" s="132" t="s">
        <v>6536</v>
      </c>
      <c r="D939" s="132" t="s">
        <v>6537</v>
      </c>
      <c r="E939" s="132" t="s">
        <v>6538</v>
      </c>
      <c r="F939" s="132" t="s">
        <v>6539</v>
      </c>
      <c r="G939" s="132" t="s">
        <v>6524</v>
      </c>
      <c r="H939" s="132" t="s">
        <v>6641</v>
      </c>
      <c r="I939" s="132"/>
      <c r="J939" s="132"/>
      <c r="K939" s="132"/>
      <c r="L939" s="132"/>
      <c r="M939" s="132"/>
      <c r="N939" s="132"/>
      <c r="O939" s="132"/>
      <c r="P939" s="132"/>
      <c r="Q939" s="132"/>
      <c r="R939" s="132"/>
      <c r="S939" s="132"/>
      <c r="T939" s="132"/>
      <c r="V939" s="132"/>
      <c r="W939" s="132"/>
      <c r="X939" s="132"/>
      <c r="Y939" s="132"/>
      <c r="Z939" s="132"/>
      <c r="AA939" s="132"/>
      <c r="AB939" s="132"/>
      <c r="AC939" s="132"/>
      <c r="AD939" s="132"/>
      <c r="AE939" s="132"/>
      <c r="AF939" s="132"/>
      <c r="AG939" s="132"/>
      <c r="AH939" s="132"/>
      <c r="AI939" s="132"/>
      <c r="AJ939" s="132"/>
      <c r="AK939" s="132"/>
      <c r="AL939" s="132"/>
      <c r="AM939" s="132"/>
    </row>
    <row r="940" spans="1:39" ht="15" hidden="1" customHeight="1">
      <c r="A940" s="359">
        <v>2025</v>
      </c>
      <c r="B940" s="133">
        <v>136927</v>
      </c>
      <c r="C940" s="132" t="s">
        <v>6536</v>
      </c>
      <c r="D940" s="132" t="s">
        <v>6537</v>
      </c>
      <c r="E940" s="132" t="s">
        <v>6538</v>
      </c>
      <c r="F940" s="132" t="s">
        <v>6539</v>
      </c>
      <c r="G940" s="132" t="s">
        <v>6524</v>
      </c>
      <c r="H940" s="132" t="s">
        <v>6641</v>
      </c>
      <c r="I940" s="132"/>
      <c r="J940" s="132"/>
      <c r="K940" s="132"/>
      <c r="L940" s="132"/>
      <c r="M940" s="132"/>
      <c r="N940" s="132"/>
      <c r="O940" s="132"/>
      <c r="P940" s="132"/>
      <c r="Q940" s="132"/>
      <c r="R940" s="132"/>
      <c r="S940" s="132"/>
      <c r="T940" s="132"/>
      <c r="V940" s="132"/>
      <c r="W940" s="132"/>
      <c r="X940" s="132"/>
      <c r="Y940" s="132"/>
      <c r="Z940" s="132"/>
      <c r="AA940" s="132"/>
      <c r="AB940" s="132"/>
      <c r="AC940" s="132"/>
      <c r="AD940" s="132"/>
      <c r="AE940" s="132"/>
      <c r="AF940" s="132"/>
      <c r="AG940" s="132"/>
      <c r="AH940" s="132"/>
      <c r="AI940" s="132"/>
      <c r="AJ940" s="132"/>
      <c r="AK940" s="132"/>
      <c r="AL940" s="132"/>
      <c r="AM940" s="132"/>
    </row>
    <row r="941" spans="1:39" ht="15" hidden="1" customHeight="1">
      <c r="A941" s="359">
        <v>2025</v>
      </c>
      <c r="B941" s="133">
        <v>136927</v>
      </c>
      <c r="C941" s="132" t="s">
        <v>6536</v>
      </c>
      <c r="D941" s="132" t="s">
        <v>6537</v>
      </c>
      <c r="E941" s="132" t="s">
        <v>6538</v>
      </c>
      <c r="F941" s="132" t="s">
        <v>6539</v>
      </c>
      <c r="G941" s="132" t="s">
        <v>6524</v>
      </c>
      <c r="H941" s="132" t="s">
        <v>6641</v>
      </c>
      <c r="I941" s="132"/>
      <c r="J941" s="132"/>
      <c r="K941" s="132"/>
      <c r="L941" s="132"/>
      <c r="M941" s="132"/>
      <c r="N941" s="132"/>
      <c r="O941" s="132"/>
      <c r="P941" s="132"/>
      <c r="Q941" s="132"/>
      <c r="R941" s="132"/>
      <c r="S941" s="132"/>
      <c r="T941" s="132"/>
      <c r="V941" s="132"/>
      <c r="W941" s="132"/>
      <c r="X941" s="132"/>
      <c r="Y941" s="132"/>
      <c r="Z941" s="132"/>
      <c r="AA941" s="132"/>
      <c r="AB941" s="132"/>
      <c r="AC941" s="132"/>
      <c r="AD941" s="132"/>
      <c r="AE941" s="132"/>
      <c r="AF941" s="132"/>
      <c r="AG941" s="132"/>
      <c r="AH941" s="132"/>
      <c r="AI941" s="132"/>
      <c r="AJ941" s="132"/>
      <c r="AK941" s="132"/>
      <c r="AL941" s="132"/>
      <c r="AM941" s="132"/>
    </row>
    <row r="942" spans="1:39" ht="15" hidden="1" customHeight="1">
      <c r="A942" s="359">
        <v>2025</v>
      </c>
      <c r="B942" s="133">
        <v>136913</v>
      </c>
      <c r="C942" s="132" t="s">
        <v>6528</v>
      </c>
      <c r="D942" s="132" t="s">
        <v>6529</v>
      </c>
      <c r="E942" s="132" t="s">
        <v>6530</v>
      </c>
      <c r="F942" s="132" t="s">
        <v>6531</v>
      </c>
      <c r="G942" s="132" t="s">
        <v>6532</v>
      </c>
      <c r="H942" s="132" t="s">
        <v>6533</v>
      </c>
      <c r="I942" s="132" t="s">
        <v>6534</v>
      </c>
      <c r="J942" s="132" t="s">
        <v>6535</v>
      </c>
      <c r="K942" s="132"/>
      <c r="L942" s="132"/>
      <c r="M942" s="132"/>
      <c r="N942" s="132"/>
      <c r="O942" s="132"/>
      <c r="P942" s="132"/>
      <c r="Q942" s="132"/>
      <c r="R942" s="132"/>
      <c r="S942" s="132"/>
      <c r="T942" s="132"/>
      <c r="V942" s="132"/>
      <c r="W942" s="132"/>
      <c r="X942" s="132"/>
      <c r="Y942" s="132"/>
      <c r="Z942" s="132"/>
      <c r="AA942" s="132"/>
      <c r="AB942" s="132"/>
      <c r="AC942" s="132"/>
      <c r="AD942" s="132"/>
      <c r="AE942" s="132"/>
      <c r="AF942" s="132"/>
      <c r="AG942" s="132"/>
      <c r="AH942" s="132"/>
      <c r="AI942" s="132"/>
      <c r="AJ942" s="132"/>
      <c r="AK942" s="132"/>
      <c r="AL942" s="132"/>
      <c r="AM942" s="132"/>
    </row>
    <row r="943" spans="1:39" ht="15" hidden="1" customHeight="1">
      <c r="A943" s="359">
        <v>2025</v>
      </c>
      <c r="B943" s="133">
        <v>136757</v>
      </c>
      <c r="C943" s="132" t="s">
        <v>6694</v>
      </c>
      <c r="D943" s="132" t="s">
        <v>6695</v>
      </c>
      <c r="E943" s="132" t="s">
        <v>6696</v>
      </c>
      <c r="F943" s="132" t="s">
        <v>6697</v>
      </c>
      <c r="G943" s="132" t="s">
        <v>6698</v>
      </c>
      <c r="H943" s="132" t="s">
        <v>6699</v>
      </c>
      <c r="I943" s="132" t="s">
        <v>6700</v>
      </c>
      <c r="J943" s="132" t="s">
        <v>6701</v>
      </c>
      <c r="K943" s="132" t="s">
        <v>6702</v>
      </c>
      <c r="L943" s="132" t="s">
        <v>6703</v>
      </c>
      <c r="M943" s="132" t="s">
        <v>6704</v>
      </c>
      <c r="N943" s="132" t="s">
        <v>6705</v>
      </c>
      <c r="O943" s="132" t="s">
        <v>6706</v>
      </c>
      <c r="P943" s="132"/>
      <c r="Q943" s="132"/>
      <c r="R943" s="132"/>
      <c r="S943" s="132"/>
      <c r="T943" s="132"/>
      <c r="V943" s="132"/>
      <c r="W943" s="132"/>
      <c r="X943" s="132"/>
      <c r="Y943" s="132"/>
      <c r="Z943" s="132"/>
      <c r="AA943" s="132"/>
      <c r="AB943" s="132"/>
      <c r="AC943" s="132"/>
      <c r="AD943" s="132"/>
      <c r="AE943" s="132"/>
      <c r="AF943" s="132"/>
      <c r="AG943" s="132"/>
      <c r="AH943" s="132"/>
      <c r="AI943" s="132"/>
      <c r="AJ943" s="132"/>
      <c r="AK943" s="132"/>
      <c r="AL943" s="132"/>
      <c r="AM943" s="132"/>
    </row>
    <row r="944" spans="1:39" ht="15" hidden="1" customHeight="1">
      <c r="A944" s="359">
        <v>2025</v>
      </c>
      <c r="B944" s="133">
        <v>136308</v>
      </c>
      <c r="C944" s="132" t="s">
        <v>6707</v>
      </c>
      <c r="D944" s="132" t="s">
        <v>6708</v>
      </c>
      <c r="E944" s="132" t="s">
        <v>6709</v>
      </c>
      <c r="F944" s="132" t="s">
        <v>6710</v>
      </c>
      <c r="G944" s="132" t="s">
        <v>6711</v>
      </c>
      <c r="H944" s="132" t="s">
        <v>6712</v>
      </c>
      <c r="I944" s="132" t="s">
        <v>6713</v>
      </c>
      <c r="J944" s="132" t="s">
        <v>6714</v>
      </c>
      <c r="K944" s="132" t="s">
        <v>6715</v>
      </c>
      <c r="L944" s="132" t="s">
        <v>6716</v>
      </c>
      <c r="M944" s="132" t="s">
        <v>6717</v>
      </c>
      <c r="N944" s="132"/>
      <c r="O944" s="132"/>
      <c r="P944" s="132"/>
      <c r="Q944" s="132"/>
      <c r="R944" s="132"/>
      <c r="S944" s="132"/>
      <c r="T944" s="132"/>
      <c r="V944" s="132"/>
      <c r="W944" s="132"/>
      <c r="X944" s="132"/>
      <c r="Y944" s="132"/>
      <c r="Z944" s="132"/>
      <c r="AA944" s="132"/>
      <c r="AB944" s="132"/>
      <c r="AC944" s="132"/>
      <c r="AD944" s="132"/>
      <c r="AE944" s="132"/>
      <c r="AF944" s="132"/>
      <c r="AG944" s="132"/>
      <c r="AH944" s="132"/>
      <c r="AI944" s="132"/>
      <c r="AJ944" s="132"/>
      <c r="AK944" s="132"/>
      <c r="AL944" s="132"/>
      <c r="AM944" s="132"/>
    </row>
    <row r="945" spans="1:39" ht="15" hidden="1" customHeight="1">
      <c r="A945" s="359">
        <v>2025</v>
      </c>
      <c r="B945" s="133">
        <v>137249</v>
      </c>
      <c r="C945" s="132" t="s">
        <v>6718</v>
      </c>
      <c r="D945" s="132" t="s">
        <v>6719</v>
      </c>
      <c r="E945" s="132" t="s">
        <v>6506</v>
      </c>
      <c r="F945" s="132" t="s">
        <v>6720</v>
      </c>
      <c r="G945" s="132" t="s">
        <v>6508</v>
      </c>
      <c r="H945" s="132" t="s">
        <v>6509</v>
      </c>
      <c r="I945" s="132" t="s">
        <v>6721</v>
      </c>
      <c r="J945" s="132" t="s">
        <v>6618</v>
      </c>
      <c r="K945" s="132"/>
      <c r="L945" s="132"/>
      <c r="M945" s="132"/>
      <c r="N945" s="132"/>
      <c r="O945" s="132"/>
      <c r="P945" s="132"/>
      <c r="Q945" s="132"/>
      <c r="R945" s="132"/>
      <c r="S945" s="132"/>
      <c r="T945" s="132"/>
      <c r="V945" s="132"/>
      <c r="W945" s="132"/>
      <c r="X945" s="132"/>
      <c r="Y945" s="132"/>
      <c r="Z945" s="132"/>
      <c r="AA945" s="132"/>
      <c r="AB945" s="132"/>
      <c r="AC945" s="132"/>
      <c r="AD945" s="132"/>
      <c r="AE945" s="132"/>
      <c r="AF945" s="132"/>
      <c r="AG945" s="132"/>
      <c r="AH945" s="132"/>
      <c r="AI945" s="132"/>
      <c r="AJ945" s="132"/>
      <c r="AK945" s="132"/>
      <c r="AL945" s="132"/>
      <c r="AM945" s="132"/>
    </row>
    <row r="946" spans="1:39" ht="15" hidden="1" customHeight="1">
      <c r="A946" s="359">
        <v>2025</v>
      </c>
      <c r="B946" s="133">
        <v>137244</v>
      </c>
      <c r="C946" s="132" t="s">
        <v>6722</v>
      </c>
      <c r="D946" s="132" t="s">
        <v>6505</v>
      </c>
      <c r="E946" s="132" t="s">
        <v>6506</v>
      </c>
      <c r="F946" s="132" t="s">
        <v>6507</v>
      </c>
      <c r="G946" s="132" t="s">
        <v>6508</v>
      </c>
      <c r="H946" s="132" t="s">
        <v>6509</v>
      </c>
      <c r="I946" s="132" t="s">
        <v>6510</v>
      </c>
      <c r="J946" s="132" t="s">
        <v>6618</v>
      </c>
      <c r="K946" s="132"/>
      <c r="L946" s="132"/>
      <c r="M946" s="132"/>
      <c r="N946" s="132"/>
      <c r="O946" s="132"/>
      <c r="P946" s="132"/>
      <c r="Q946" s="132"/>
      <c r="R946" s="132"/>
      <c r="S946" s="132"/>
      <c r="T946" s="132"/>
      <c r="V946" s="132"/>
      <c r="W946" s="132"/>
      <c r="X946" s="132"/>
      <c r="Y946" s="132"/>
      <c r="Z946" s="132"/>
      <c r="AA946" s="132"/>
      <c r="AB946" s="132"/>
      <c r="AC946" s="132"/>
      <c r="AD946" s="132"/>
      <c r="AE946" s="132"/>
      <c r="AF946" s="132"/>
      <c r="AG946" s="132"/>
      <c r="AH946" s="132"/>
      <c r="AI946" s="132"/>
      <c r="AJ946" s="132"/>
      <c r="AK946" s="132"/>
      <c r="AL946" s="132"/>
      <c r="AM946" s="132"/>
    </row>
    <row r="947" spans="1:39" ht="15" hidden="1" customHeight="1">
      <c r="A947" s="359">
        <v>2025</v>
      </c>
      <c r="B947" s="133">
        <v>136229</v>
      </c>
      <c r="C947" s="132" t="s">
        <v>6723</v>
      </c>
      <c r="D947" s="132" t="s">
        <v>6724</v>
      </c>
      <c r="E947" s="132" t="s">
        <v>6725</v>
      </c>
      <c r="F947" s="132" t="s">
        <v>6726</v>
      </c>
      <c r="G947" s="132" t="s">
        <v>6727</v>
      </c>
      <c r="H947" s="132" t="s">
        <v>6728</v>
      </c>
      <c r="I947" s="132" t="s">
        <v>6729</v>
      </c>
      <c r="J947" s="132" t="s">
        <v>6730</v>
      </c>
      <c r="K947" s="132" t="s">
        <v>6731</v>
      </c>
      <c r="L947" s="132" t="s">
        <v>6479</v>
      </c>
      <c r="M947" s="132"/>
      <c r="N947" s="132"/>
      <c r="O947" s="132"/>
      <c r="P947" s="132"/>
      <c r="Q947" s="132"/>
      <c r="R947" s="132"/>
      <c r="S947" s="132"/>
      <c r="T947" s="132"/>
      <c r="V947" s="132"/>
      <c r="W947" s="132"/>
      <c r="X947" s="132"/>
      <c r="Y947" s="132"/>
      <c r="Z947" s="132"/>
      <c r="AA947" s="132"/>
      <c r="AB947" s="132"/>
      <c r="AC947" s="132"/>
      <c r="AD947" s="132"/>
      <c r="AE947" s="132"/>
      <c r="AF947" s="132"/>
      <c r="AG947" s="132"/>
      <c r="AH947" s="132"/>
      <c r="AI947" s="132"/>
      <c r="AJ947" s="132"/>
      <c r="AK947" s="132"/>
      <c r="AL947" s="132"/>
      <c r="AM947" s="132"/>
    </row>
    <row r="948" spans="1:39" ht="15" hidden="1" customHeight="1">
      <c r="A948" s="359">
        <v>2025</v>
      </c>
      <c r="B948" s="133">
        <v>136756</v>
      </c>
      <c r="C948" s="132" t="s">
        <v>6732</v>
      </c>
      <c r="D948" s="132" t="s">
        <v>6733</v>
      </c>
      <c r="E948" s="132" t="s">
        <v>6734</v>
      </c>
      <c r="F948" s="132" t="s">
        <v>6735</v>
      </c>
      <c r="G948" s="132" t="s">
        <v>6736</v>
      </c>
      <c r="H948" s="132" t="s">
        <v>6737</v>
      </c>
      <c r="I948" s="132" t="s">
        <v>6738</v>
      </c>
      <c r="J948" s="132" t="s">
        <v>6739</v>
      </c>
      <c r="K948" s="132" t="s">
        <v>6740</v>
      </c>
      <c r="L948" s="132" t="s">
        <v>6741</v>
      </c>
      <c r="M948" s="132" t="s">
        <v>6742</v>
      </c>
      <c r="N948" s="132" t="s">
        <v>6578</v>
      </c>
      <c r="O948" s="132"/>
      <c r="P948" s="132"/>
      <c r="Q948" s="132"/>
      <c r="R948" s="132"/>
      <c r="S948" s="132"/>
      <c r="T948" s="132"/>
      <c r="V948" s="132"/>
      <c r="W948" s="132"/>
      <c r="X948" s="132"/>
      <c r="Y948" s="132"/>
      <c r="Z948" s="132"/>
      <c r="AA948" s="132"/>
      <c r="AB948" s="132"/>
      <c r="AC948" s="132"/>
      <c r="AD948" s="132"/>
      <c r="AE948" s="132"/>
      <c r="AF948" s="132"/>
      <c r="AG948" s="132"/>
      <c r="AH948" s="132"/>
      <c r="AI948" s="132"/>
      <c r="AJ948" s="132"/>
      <c r="AK948" s="132"/>
      <c r="AL948" s="132"/>
      <c r="AM948" s="132"/>
    </row>
    <row r="949" spans="1:39" ht="15" hidden="1" customHeight="1">
      <c r="A949" s="359">
        <v>2025</v>
      </c>
      <c r="B949" s="133">
        <v>136760</v>
      </c>
      <c r="C949" s="132" t="s">
        <v>6743</v>
      </c>
      <c r="D949" s="132" t="s">
        <v>6744</v>
      </c>
      <c r="E949" s="132" t="s">
        <v>6745</v>
      </c>
      <c r="F949" s="132" t="s">
        <v>6746</v>
      </c>
      <c r="G949" s="132" t="s">
        <v>6747</v>
      </c>
      <c r="H949" s="132" t="s">
        <v>6748</v>
      </c>
      <c r="I949" s="132" t="s">
        <v>6749</v>
      </c>
      <c r="J949" s="132" t="s">
        <v>6750</v>
      </c>
      <c r="K949" s="132" t="s">
        <v>6751</v>
      </c>
      <c r="L949" s="132" t="s">
        <v>6752</v>
      </c>
      <c r="M949" s="132" t="s">
        <v>6753</v>
      </c>
      <c r="N949" s="132" t="s">
        <v>6754</v>
      </c>
      <c r="O949" s="132"/>
      <c r="P949" s="132"/>
      <c r="Q949" s="132"/>
      <c r="R949" s="132"/>
      <c r="S949" s="132"/>
      <c r="T949" s="132"/>
      <c r="V949" s="132"/>
      <c r="W949" s="132"/>
      <c r="X949" s="132"/>
      <c r="Y949" s="132"/>
      <c r="Z949" s="132"/>
      <c r="AA949" s="132"/>
      <c r="AB949" s="132"/>
      <c r="AC949" s="132"/>
      <c r="AD949" s="132"/>
      <c r="AE949" s="132"/>
      <c r="AF949" s="132"/>
      <c r="AG949" s="132"/>
      <c r="AH949" s="132"/>
      <c r="AI949" s="132"/>
      <c r="AJ949" s="132"/>
      <c r="AK949" s="132"/>
      <c r="AL949" s="132"/>
      <c r="AM949" s="132"/>
    </row>
    <row r="950" spans="1:39" ht="15" hidden="1" customHeight="1">
      <c r="A950" s="359">
        <v>2025</v>
      </c>
      <c r="B950" s="133">
        <v>136738</v>
      </c>
      <c r="C950" s="132" t="s">
        <v>6755</v>
      </c>
      <c r="D950" s="132" t="s">
        <v>6756</v>
      </c>
      <c r="E950" s="132" t="s">
        <v>6757</v>
      </c>
      <c r="F950" s="132" t="s">
        <v>6758</v>
      </c>
      <c r="G950" s="132" t="s">
        <v>6759</v>
      </c>
      <c r="H950" s="132"/>
      <c r="I950" s="132"/>
      <c r="J950" s="132"/>
      <c r="K950" s="132"/>
      <c r="L950" s="132"/>
      <c r="M950" s="132"/>
      <c r="N950" s="132"/>
      <c r="O950" s="132"/>
      <c r="P950" s="132"/>
      <c r="Q950" s="132"/>
      <c r="R950" s="132"/>
      <c r="S950" s="132"/>
      <c r="T950" s="132"/>
      <c r="V950" s="132"/>
      <c r="W950" s="132"/>
      <c r="X950" s="132"/>
      <c r="Y950" s="132"/>
      <c r="Z950" s="132"/>
      <c r="AA950" s="132"/>
      <c r="AB950" s="132"/>
      <c r="AC950" s="132"/>
      <c r="AD950" s="132"/>
      <c r="AE950" s="132"/>
      <c r="AF950" s="132"/>
      <c r="AG950" s="132"/>
      <c r="AH950" s="132"/>
      <c r="AI950" s="132"/>
      <c r="AJ950" s="132"/>
      <c r="AK950" s="132"/>
      <c r="AL950" s="132"/>
      <c r="AM950" s="132"/>
    </row>
    <row r="951" spans="1:39" ht="15" hidden="1" customHeight="1">
      <c r="A951" s="359">
        <v>2025</v>
      </c>
      <c r="B951" s="133">
        <v>140078</v>
      </c>
      <c r="C951" s="132" t="s">
        <v>6655</v>
      </c>
      <c r="D951" s="132" t="s">
        <v>6656</v>
      </c>
      <c r="E951" s="132" t="s">
        <v>6657</v>
      </c>
      <c r="F951" s="132" t="s">
        <v>6658</v>
      </c>
      <c r="G951" s="132" t="s">
        <v>6659</v>
      </c>
      <c r="H951" s="132" t="s">
        <v>6660</v>
      </c>
      <c r="I951" s="132" t="s">
        <v>6661</v>
      </c>
      <c r="J951" s="132" t="s">
        <v>6662</v>
      </c>
      <c r="K951" s="132" t="s">
        <v>6663</v>
      </c>
      <c r="L951" s="132" t="s">
        <v>6664</v>
      </c>
      <c r="M951" s="132" t="s">
        <v>6665</v>
      </c>
      <c r="N951" s="132"/>
      <c r="O951" s="132"/>
      <c r="P951" s="132"/>
      <c r="Q951" s="132"/>
      <c r="R951" s="132"/>
      <c r="S951" s="132"/>
      <c r="T951" s="132"/>
      <c r="V951" s="132"/>
      <c r="W951" s="132"/>
      <c r="X951" s="132"/>
      <c r="Y951" s="132"/>
      <c r="Z951" s="132"/>
      <c r="AA951" s="132"/>
      <c r="AB951" s="132"/>
      <c r="AC951" s="132"/>
      <c r="AD951" s="132"/>
      <c r="AE951" s="132"/>
      <c r="AF951" s="132"/>
      <c r="AG951" s="132"/>
      <c r="AH951" s="132"/>
      <c r="AI951" s="132"/>
      <c r="AJ951" s="132"/>
      <c r="AK951" s="132"/>
      <c r="AL951" s="132"/>
      <c r="AM951" s="132"/>
    </row>
    <row r="952" spans="1:39" ht="15" hidden="1" customHeight="1">
      <c r="A952" s="359">
        <v>2025</v>
      </c>
      <c r="B952" s="133">
        <v>140078</v>
      </c>
      <c r="C952" s="132" t="s">
        <v>6655</v>
      </c>
      <c r="D952" s="132" t="s">
        <v>6656</v>
      </c>
      <c r="E952" s="132" t="s">
        <v>6657</v>
      </c>
      <c r="F952" s="132" t="s">
        <v>6658</v>
      </c>
      <c r="G952" s="132" t="s">
        <v>6659</v>
      </c>
      <c r="H952" s="132" t="s">
        <v>6660</v>
      </c>
      <c r="I952" s="132" t="s">
        <v>6661</v>
      </c>
      <c r="J952" s="132" t="s">
        <v>6662</v>
      </c>
      <c r="K952" s="132" t="s">
        <v>6663</v>
      </c>
      <c r="L952" s="132" t="s">
        <v>6664</v>
      </c>
      <c r="M952" s="132" t="s">
        <v>6665</v>
      </c>
      <c r="N952" s="132"/>
      <c r="O952" s="132"/>
      <c r="P952" s="132"/>
      <c r="Q952" s="132"/>
      <c r="R952" s="132"/>
      <c r="S952" s="132"/>
      <c r="T952" s="132"/>
      <c r="V952" s="132"/>
      <c r="W952" s="132"/>
      <c r="X952" s="132"/>
      <c r="Y952" s="132"/>
      <c r="Z952" s="132"/>
      <c r="AA952" s="132"/>
      <c r="AB952" s="132"/>
      <c r="AC952" s="132"/>
      <c r="AD952" s="132"/>
      <c r="AE952" s="132"/>
      <c r="AF952" s="132"/>
      <c r="AG952" s="132"/>
      <c r="AH952" s="132"/>
      <c r="AI952" s="132"/>
      <c r="AJ952" s="132"/>
      <c r="AK952" s="132"/>
      <c r="AL952" s="132"/>
      <c r="AM952" s="132"/>
    </row>
    <row r="953" spans="1:39" ht="15" hidden="1" customHeight="1">
      <c r="A953" s="359">
        <v>2025</v>
      </c>
      <c r="B953" s="133">
        <v>140078</v>
      </c>
      <c r="C953" s="132" t="s">
        <v>6655</v>
      </c>
      <c r="D953" s="132" t="s">
        <v>6656</v>
      </c>
      <c r="E953" s="132" t="s">
        <v>6657</v>
      </c>
      <c r="F953" s="132" t="s">
        <v>6658</v>
      </c>
      <c r="G953" s="132" t="s">
        <v>6659</v>
      </c>
      <c r="H953" s="132" t="s">
        <v>6660</v>
      </c>
      <c r="I953" s="132" t="s">
        <v>6661</v>
      </c>
      <c r="J953" s="132" t="s">
        <v>6662</v>
      </c>
      <c r="K953" s="132" t="s">
        <v>6663</v>
      </c>
      <c r="L953" s="132" t="s">
        <v>6664</v>
      </c>
      <c r="M953" s="132" t="s">
        <v>6665</v>
      </c>
      <c r="N953" s="132"/>
      <c r="O953" s="132"/>
      <c r="P953" s="132"/>
      <c r="Q953" s="132"/>
      <c r="R953" s="132"/>
      <c r="S953" s="132"/>
      <c r="T953" s="132"/>
      <c r="V953" s="132"/>
      <c r="W953" s="132"/>
      <c r="X953" s="132"/>
      <c r="Y953" s="132"/>
      <c r="Z953" s="132"/>
      <c r="AA953" s="132"/>
      <c r="AB953" s="132"/>
      <c r="AC953" s="132"/>
      <c r="AD953" s="132"/>
      <c r="AE953" s="132"/>
      <c r="AF953" s="132"/>
      <c r="AG953" s="132"/>
      <c r="AH953" s="132"/>
      <c r="AI953" s="132"/>
      <c r="AJ953" s="132"/>
      <c r="AK953" s="132"/>
      <c r="AL953" s="132"/>
      <c r="AM953" s="132"/>
    </row>
    <row r="954" spans="1:39" ht="15" hidden="1" customHeight="1">
      <c r="A954" s="359">
        <v>2025</v>
      </c>
      <c r="B954" s="133">
        <v>136305</v>
      </c>
      <c r="C954" s="132" t="s">
        <v>6760</v>
      </c>
      <c r="D954" s="132" t="s">
        <v>6761</v>
      </c>
      <c r="E954" s="132" t="s">
        <v>6762</v>
      </c>
      <c r="F954" s="132" t="s">
        <v>6763</v>
      </c>
      <c r="G954" s="132" t="s">
        <v>6764</v>
      </c>
      <c r="H954" s="132" t="s">
        <v>6765</v>
      </c>
      <c r="I954" s="132" t="s">
        <v>6766</v>
      </c>
      <c r="J954" s="132" t="s">
        <v>6767</v>
      </c>
      <c r="K954" s="132"/>
      <c r="L954" s="132"/>
      <c r="M954" s="132"/>
      <c r="N954" s="132"/>
      <c r="O954" s="132"/>
      <c r="P954" s="132"/>
      <c r="Q954" s="132"/>
      <c r="R954" s="132"/>
      <c r="S954" s="132"/>
      <c r="T954" s="132"/>
      <c r="V954" s="132"/>
      <c r="W954" s="132"/>
      <c r="X954" s="132"/>
      <c r="Y954" s="132"/>
      <c r="Z954" s="132"/>
      <c r="AA954" s="132"/>
      <c r="AB954" s="132"/>
      <c r="AC954" s="132"/>
      <c r="AD954" s="132"/>
      <c r="AE954" s="132"/>
      <c r="AF954" s="132"/>
      <c r="AG954" s="132"/>
      <c r="AH954" s="132"/>
      <c r="AI954" s="132"/>
      <c r="AJ954" s="132"/>
      <c r="AK954" s="132"/>
      <c r="AL954" s="132"/>
      <c r="AM954" s="132"/>
    </row>
    <row r="955" spans="1:39" ht="15" hidden="1" customHeight="1">
      <c r="A955" s="359">
        <v>2025</v>
      </c>
      <c r="B955" s="133">
        <v>136304</v>
      </c>
      <c r="C955" s="132" t="s">
        <v>6768</v>
      </c>
      <c r="D955" s="132" t="s">
        <v>6769</v>
      </c>
      <c r="E955" s="132" t="s">
        <v>6770</v>
      </c>
      <c r="F955" s="132" t="s">
        <v>6771</v>
      </c>
      <c r="G955" s="132" t="s">
        <v>6772</v>
      </c>
      <c r="H955" s="132" t="s">
        <v>6773</v>
      </c>
      <c r="I955" s="132" t="s">
        <v>6774</v>
      </c>
      <c r="J955" s="132" t="s">
        <v>6775</v>
      </c>
      <c r="K955" s="132" t="s">
        <v>6776</v>
      </c>
      <c r="L955" s="132"/>
      <c r="M955" s="132"/>
      <c r="N955" s="132"/>
      <c r="O955" s="132"/>
      <c r="P955" s="132"/>
      <c r="Q955" s="132"/>
      <c r="R955" s="132"/>
      <c r="S955" s="132"/>
      <c r="T955" s="132"/>
      <c r="V955" s="132"/>
      <c r="W955" s="132"/>
      <c r="X955" s="132"/>
      <c r="Y955" s="132"/>
      <c r="Z955" s="132"/>
      <c r="AA955" s="132"/>
      <c r="AB955" s="132"/>
      <c r="AC955" s="132"/>
      <c r="AD955" s="132"/>
      <c r="AE955" s="132"/>
      <c r="AF955" s="132"/>
      <c r="AG955" s="132"/>
      <c r="AH955" s="132"/>
      <c r="AI955" s="132"/>
      <c r="AJ955" s="132"/>
      <c r="AK955" s="132"/>
      <c r="AL955" s="132"/>
      <c r="AM955" s="132"/>
    </row>
    <row r="956" spans="1:39" ht="15" hidden="1" customHeight="1">
      <c r="A956" s="359">
        <v>2025</v>
      </c>
      <c r="B956" s="133">
        <v>136304</v>
      </c>
      <c r="C956" s="132" t="s">
        <v>6768</v>
      </c>
      <c r="D956" s="132" t="s">
        <v>6769</v>
      </c>
      <c r="E956" s="132" t="s">
        <v>6770</v>
      </c>
      <c r="F956" s="132" t="s">
        <v>6771</v>
      </c>
      <c r="G956" s="132" t="s">
        <v>6772</v>
      </c>
      <c r="H956" s="132" t="s">
        <v>6773</v>
      </c>
      <c r="I956" s="132" t="s">
        <v>6774</v>
      </c>
      <c r="J956" s="132" t="s">
        <v>6775</v>
      </c>
      <c r="K956" s="132" t="s">
        <v>6776</v>
      </c>
      <c r="L956" s="132"/>
      <c r="M956" s="132"/>
      <c r="N956" s="132"/>
      <c r="O956" s="132"/>
      <c r="P956" s="132"/>
      <c r="Q956" s="132"/>
      <c r="R956" s="132"/>
      <c r="S956" s="132"/>
      <c r="T956" s="132"/>
      <c r="V956" s="132"/>
      <c r="W956" s="132"/>
      <c r="X956" s="132"/>
      <c r="Y956" s="132"/>
      <c r="Z956" s="132"/>
      <c r="AA956" s="132"/>
      <c r="AB956" s="132"/>
      <c r="AC956" s="132"/>
      <c r="AD956" s="132"/>
      <c r="AE956" s="132"/>
      <c r="AF956" s="132"/>
      <c r="AG956" s="132"/>
      <c r="AH956" s="132"/>
      <c r="AI956" s="132"/>
      <c r="AJ956" s="132"/>
      <c r="AK956" s="132"/>
      <c r="AL956" s="132"/>
      <c r="AM956" s="132"/>
    </row>
    <row r="957" spans="1:39" ht="15" hidden="1" customHeight="1">
      <c r="A957" s="359">
        <v>2025</v>
      </c>
      <c r="B957" s="133">
        <v>138038</v>
      </c>
      <c r="C957" s="132" t="s">
        <v>6777</v>
      </c>
      <c r="D957" s="132" t="s">
        <v>6778</v>
      </c>
      <c r="E957" s="132" t="s">
        <v>6779</v>
      </c>
      <c r="F957" s="132" t="s">
        <v>6780</v>
      </c>
      <c r="G957" s="132" t="s">
        <v>6781</v>
      </c>
      <c r="H957" s="132" t="s">
        <v>6782</v>
      </c>
      <c r="I957" s="132" t="s">
        <v>6783</v>
      </c>
      <c r="J957" s="132" t="s">
        <v>6784</v>
      </c>
      <c r="K957" s="132" t="s">
        <v>6785</v>
      </c>
      <c r="L957" s="132" t="s">
        <v>6786</v>
      </c>
      <c r="M957" s="132" t="s">
        <v>6787</v>
      </c>
      <c r="N957" s="132" t="s">
        <v>6788</v>
      </c>
      <c r="O957" s="132" t="s">
        <v>6789</v>
      </c>
      <c r="P957" s="132" t="s">
        <v>6790</v>
      </c>
      <c r="Q957" s="132"/>
      <c r="R957" s="132"/>
      <c r="S957" s="132"/>
      <c r="T957" s="132"/>
      <c r="V957" s="132"/>
      <c r="W957" s="132"/>
      <c r="X957" s="132"/>
      <c r="Y957" s="132"/>
      <c r="Z957" s="132"/>
      <c r="AA957" s="132"/>
      <c r="AB957" s="132"/>
      <c r="AC957" s="132"/>
      <c r="AD957" s="132"/>
      <c r="AE957" s="132"/>
      <c r="AF957" s="132"/>
      <c r="AG957" s="132"/>
      <c r="AH957" s="132"/>
      <c r="AI957" s="132"/>
      <c r="AJ957" s="132"/>
      <c r="AK957" s="132"/>
      <c r="AL957" s="132"/>
      <c r="AM957" s="132"/>
    </row>
    <row r="958" spans="1:39" ht="15" hidden="1" customHeight="1">
      <c r="A958" s="359">
        <v>2025</v>
      </c>
      <c r="B958" s="133">
        <v>136306</v>
      </c>
      <c r="C958" s="132" t="s">
        <v>6363</v>
      </c>
      <c r="D958" s="132" t="s">
        <v>6364</v>
      </c>
      <c r="E958" s="132" t="s">
        <v>6365</v>
      </c>
      <c r="F958" s="132" t="s">
        <v>6366</v>
      </c>
      <c r="G958" s="132" t="s">
        <v>6367</v>
      </c>
      <c r="H958" s="132" t="s">
        <v>6368</v>
      </c>
      <c r="I958" s="132" t="s">
        <v>6369</v>
      </c>
      <c r="J958" s="132" t="s">
        <v>6370</v>
      </c>
      <c r="K958" s="132" t="s">
        <v>6371</v>
      </c>
      <c r="L958" s="132" t="s">
        <v>6372</v>
      </c>
      <c r="M958" s="132" t="s">
        <v>6791</v>
      </c>
      <c r="N958" s="132" t="s">
        <v>6374</v>
      </c>
      <c r="O958" s="132" t="s">
        <v>6375</v>
      </c>
      <c r="P958" s="132" t="s">
        <v>6376</v>
      </c>
      <c r="Q958" s="132" t="s">
        <v>6377</v>
      </c>
      <c r="R958" s="132"/>
      <c r="S958" s="132"/>
      <c r="T958" s="132"/>
      <c r="V958" s="132"/>
      <c r="W958" s="132"/>
      <c r="X958" s="132"/>
      <c r="Y958" s="132"/>
      <c r="Z958" s="132"/>
      <c r="AA958" s="132"/>
      <c r="AB958" s="132"/>
      <c r="AC958" s="132"/>
      <c r="AD958" s="132"/>
      <c r="AE958" s="132"/>
      <c r="AF958" s="132"/>
      <c r="AG958" s="132"/>
      <c r="AH958" s="132"/>
      <c r="AI958" s="132"/>
      <c r="AJ958" s="132"/>
      <c r="AK958" s="132"/>
      <c r="AL958" s="132"/>
      <c r="AM958" s="132"/>
    </row>
    <row r="959" spans="1:39" ht="15" hidden="1" customHeight="1">
      <c r="A959" s="359">
        <v>2025</v>
      </c>
      <c r="B959" s="133">
        <v>136817</v>
      </c>
      <c r="C959" s="132" t="s">
        <v>6642</v>
      </c>
      <c r="D959" s="132" t="s">
        <v>6643</v>
      </c>
      <c r="E959" s="132" t="s">
        <v>6644</v>
      </c>
      <c r="F959" s="132" t="s">
        <v>6645</v>
      </c>
      <c r="G959" s="132" t="s">
        <v>6646</v>
      </c>
      <c r="H959" s="132" t="s">
        <v>6647</v>
      </c>
      <c r="I959" s="132" t="s">
        <v>6648</v>
      </c>
      <c r="J959" s="132" t="s">
        <v>6649</v>
      </c>
      <c r="K959" s="132" t="s">
        <v>6650</v>
      </c>
      <c r="L959" s="132" t="s">
        <v>6651</v>
      </c>
      <c r="M959" s="132" t="s">
        <v>6652</v>
      </c>
      <c r="N959" s="132" t="s">
        <v>6653</v>
      </c>
      <c r="O959" s="132" t="s">
        <v>6654</v>
      </c>
      <c r="P959" s="132"/>
      <c r="Q959" s="132"/>
      <c r="R959" s="132"/>
      <c r="S959" s="132"/>
      <c r="T959" s="132"/>
      <c r="V959" s="132"/>
      <c r="W959" s="132"/>
      <c r="X959" s="132"/>
      <c r="Y959" s="132"/>
      <c r="Z959" s="132"/>
      <c r="AA959" s="132"/>
      <c r="AB959" s="132"/>
      <c r="AC959" s="132"/>
      <c r="AD959" s="132"/>
      <c r="AE959" s="132"/>
      <c r="AF959" s="132"/>
      <c r="AG959" s="132"/>
      <c r="AH959" s="132"/>
      <c r="AI959" s="132"/>
      <c r="AJ959" s="132"/>
      <c r="AK959" s="132"/>
      <c r="AL959" s="132"/>
      <c r="AM959" s="132"/>
    </row>
    <row r="960" spans="1:39" ht="15" hidden="1" customHeight="1">
      <c r="A960" s="359">
        <v>2025</v>
      </c>
      <c r="B960" s="133">
        <v>136817</v>
      </c>
      <c r="C960" s="132" t="s">
        <v>6642</v>
      </c>
      <c r="D960" s="132" t="s">
        <v>6643</v>
      </c>
      <c r="E960" s="132" t="s">
        <v>6644</v>
      </c>
      <c r="F960" s="132" t="s">
        <v>6645</v>
      </c>
      <c r="G960" s="132" t="s">
        <v>6646</v>
      </c>
      <c r="H960" s="132" t="s">
        <v>6647</v>
      </c>
      <c r="I960" s="132" t="s">
        <v>6648</v>
      </c>
      <c r="J960" s="132" t="s">
        <v>6649</v>
      </c>
      <c r="K960" s="132" t="s">
        <v>6650</v>
      </c>
      <c r="L960" s="132" t="s">
        <v>6651</v>
      </c>
      <c r="M960" s="132" t="s">
        <v>6652</v>
      </c>
      <c r="N960" s="132" t="s">
        <v>6653</v>
      </c>
      <c r="O960" s="132" t="s">
        <v>6654</v>
      </c>
      <c r="P960" s="132"/>
      <c r="Q960" s="132"/>
      <c r="R960" s="132"/>
      <c r="S960" s="132"/>
      <c r="T960" s="132"/>
      <c r="V960" s="132"/>
      <c r="W960" s="132"/>
      <c r="X960" s="132"/>
      <c r="Y960" s="132"/>
      <c r="Z960" s="132"/>
      <c r="AA960" s="132"/>
      <c r="AB960" s="132"/>
      <c r="AC960" s="132"/>
      <c r="AD960" s="132"/>
      <c r="AE960" s="132"/>
      <c r="AF960" s="132"/>
      <c r="AG960" s="132"/>
      <c r="AH960" s="132"/>
      <c r="AI960" s="132"/>
      <c r="AJ960" s="132"/>
      <c r="AK960" s="132"/>
      <c r="AL960" s="132"/>
      <c r="AM960" s="132"/>
    </row>
    <row r="961" spans="1:39" ht="15" hidden="1" customHeight="1">
      <c r="A961" s="359">
        <v>2025</v>
      </c>
      <c r="B961" s="133">
        <v>136876</v>
      </c>
      <c r="C961" s="132" t="s">
        <v>6792</v>
      </c>
      <c r="D961" s="132" t="s">
        <v>6793</v>
      </c>
      <c r="E961" s="132" t="s">
        <v>6794</v>
      </c>
      <c r="F961" s="132" t="s">
        <v>6795</v>
      </c>
      <c r="G961" s="132" t="s">
        <v>6796</v>
      </c>
      <c r="H961" s="132" t="s">
        <v>6797</v>
      </c>
      <c r="I961" s="132" t="s">
        <v>6798</v>
      </c>
      <c r="J961" s="132" t="s">
        <v>6799</v>
      </c>
      <c r="K961" s="132"/>
      <c r="L961" s="132"/>
      <c r="M961" s="132"/>
      <c r="N961" s="132"/>
      <c r="O961" s="132"/>
      <c r="P961" s="132"/>
      <c r="Q961" s="132"/>
      <c r="R961" s="132"/>
      <c r="S961" s="132"/>
      <c r="T961" s="132"/>
      <c r="V961" s="132"/>
      <c r="W961" s="132"/>
      <c r="X961" s="132"/>
      <c r="Y961" s="132"/>
      <c r="Z961" s="132"/>
      <c r="AA961" s="132"/>
      <c r="AB961" s="132"/>
      <c r="AC961" s="132"/>
      <c r="AD961" s="132"/>
      <c r="AE961" s="132"/>
      <c r="AF961" s="132"/>
      <c r="AG961" s="132"/>
      <c r="AH961" s="132"/>
      <c r="AI961" s="132"/>
      <c r="AJ961" s="132"/>
      <c r="AK961" s="132"/>
      <c r="AL961" s="132"/>
      <c r="AM961" s="132"/>
    </row>
    <row r="962" spans="1:39" ht="15" hidden="1" customHeight="1">
      <c r="A962" s="359">
        <v>2025</v>
      </c>
      <c r="B962" s="133">
        <v>140081</v>
      </c>
      <c r="C962" s="132" t="s">
        <v>6666</v>
      </c>
      <c r="D962" s="132" t="s">
        <v>6667</v>
      </c>
      <c r="E962" s="132" t="s">
        <v>6668</v>
      </c>
      <c r="F962" s="132" t="s">
        <v>6669</v>
      </c>
      <c r="G962" s="132" t="s">
        <v>6670</v>
      </c>
      <c r="H962" s="132" t="s">
        <v>6671</v>
      </c>
      <c r="I962" s="132" t="s">
        <v>6672</v>
      </c>
      <c r="J962" s="132" t="s">
        <v>6673</v>
      </c>
      <c r="K962" s="132" t="s">
        <v>6674</v>
      </c>
      <c r="L962" s="132" t="s">
        <v>6675</v>
      </c>
      <c r="M962" s="132" t="s">
        <v>6676</v>
      </c>
      <c r="N962" s="132" t="s">
        <v>6677</v>
      </c>
      <c r="O962" s="132"/>
      <c r="P962" s="132"/>
      <c r="Q962" s="132"/>
      <c r="R962" s="132"/>
      <c r="S962" s="132"/>
      <c r="T962" s="132"/>
      <c r="V962" s="132"/>
      <c r="W962" s="132"/>
      <c r="X962" s="132"/>
      <c r="Y962" s="132"/>
      <c r="Z962" s="132"/>
      <c r="AA962" s="132"/>
      <c r="AB962" s="132"/>
      <c r="AC962" s="132"/>
      <c r="AD962" s="132"/>
      <c r="AE962" s="132"/>
      <c r="AF962" s="132"/>
      <c r="AG962" s="132"/>
      <c r="AH962" s="132"/>
      <c r="AI962" s="132"/>
      <c r="AJ962" s="132"/>
      <c r="AK962" s="132"/>
      <c r="AL962" s="132"/>
      <c r="AM962" s="132"/>
    </row>
    <row r="963" spans="1:39" ht="15" hidden="1" customHeight="1">
      <c r="A963" s="359">
        <v>2025</v>
      </c>
      <c r="B963" s="133">
        <v>140081</v>
      </c>
      <c r="C963" s="132" t="s">
        <v>6666</v>
      </c>
      <c r="D963" s="132" t="s">
        <v>6667</v>
      </c>
      <c r="E963" s="132" t="s">
        <v>6668</v>
      </c>
      <c r="F963" s="132" t="s">
        <v>6669</v>
      </c>
      <c r="G963" s="132" t="s">
        <v>6670</v>
      </c>
      <c r="H963" s="132" t="s">
        <v>6671</v>
      </c>
      <c r="I963" s="132" t="s">
        <v>6672</v>
      </c>
      <c r="J963" s="132" t="s">
        <v>6673</v>
      </c>
      <c r="K963" s="132" t="s">
        <v>6674</v>
      </c>
      <c r="L963" s="132" t="s">
        <v>6675</v>
      </c>
      <c r="M963" s="132" t="s">
        <v>6676</v>
      </c>
      <c r="N963" s="132" t="s">
        <v>6677</v>
      </c>
      <c r="O963" s="132"/>
      <c r="P963" s="132"/>
      <c r="Q963" s="132"/>
      <c r="R963" s="132"/>
      <c r="S963" s="132"/>
      <c r="T963" s="132"/>
      <c r="V963" s="132"/>
      <c r="W963" s="132"/>
      <c r="X963" s="132"/>
      <c r="Y963" s="132"/>
      <c r="Z963" s="132"/>
      <c r="AA963" s="132"/>
      <c r="AB963" s="132"/>
      <c r="AC963" s="132"/>
      <c r="AD963" s="132"/>
      <c r="AE963" s="132"/>
      <c r="AF963" s="132"/>
      <c r="AG963" s="132"/>
      <c r="AH963" s="132"/>
      <c r="AI963" s="132"/>
      <c r="AJ963" s="132"/>
      <c r="AK963" s="132"/>
      <c r="AL963" s="132"/>
      <c r="AM963" s="132"/>
    </row>
    <row r="964" spans="1:39" ht="15" hidden="1" customHeight="1">
      <c r="A964" s="359">
        <v>2025</v>
      </c>
      <c r="B964" s="133">
        <v>140081</v>
      </c>
      <c r="C964" s="132" t="s">
        <v>6666</v>
      </c>
      <c r="D964" s="132" t="s">
        <v>6667</v>
      </c>
      <c r="E964" s="132" t="s">
        <v>6668</v>
      </c>
      <c r="F964" s="132" t="s">
        <v>6669</v>
      </c>
      <c r="G964" s="132" t="s">
        <v>6670</v>
      </c>
      <c r="H964" s="132" t="s">
        <v>6671</v>
      </c>
      <c r="I964" s="132" t="s">
        <v>6672</v>
      </c>
      <c r="J964" s="132" t="s">
        <v>6673</v>
      </c>
      <c r="K964" s="132" t="s">
        <v>6674</v>
      </c>
      <c r="L964" s="132" t="s">
        <v>6675</v>
      </c>
      <c r="M964" s="132" t="s">
        <v>6676</v>
      </c>
      <c r="N964" s="132" t="s">
        <v>6677</v>
      </c>
      <c r="O964" s="132"/>
      <c r="P964" s="132"/>
      <c r="Q964" s="132"/>
      <c r="R964" s="132"/>
      <c r="S964" s="132"/>
      <c r="T964" s="132"/>
      <c r="V964" s="132"/>
      <c r="W964" s="132"/>
      <c r="X964" s="132"/>
      <c r="Y964" s="132"/>
      <c r="Z964" s="132"/>
      <c r="AA964" s="132"/>
      <c r="AB964" s="132"/>
      <c r="AC964" s="132"/>
      <c r="AD964" s="132"/>
      <c r="AE964" s="132"/>
      <c r="AF964" s="132"/>
      <c r="AG964" s="132"/>
      <c r="AH964" s="132"/>
      <c r="AI964" s="132"/>
      <c r="AJ964" s="132"/>
      <c r="AK964" s="132"/>
      <c r="AL964" s="132"/>
      <c r="AM964" s="132"/>
    </row>
    <row r="965" spans="1:39" ht="15" hidden="1" customHeight="1">
      <c r="A965" s="359">
        <v>2025</v>
      </c>
      <c r="B965" s="133">
        <v>136733</v>
      </c>
      <c r="C965" s="132" t="s">
        <v>6800</v>
      </c>
      <c r="D965" s="132" t="s">
        <v>6568</v>
      </c>
      <c r="E965" s="132" t="s">
        <v>6569</v>
      </c>
      <c r="F965" s="132" t="s">
        <v>6570</v>
      </c>
      <c r="G965" s="132" t="s">
        <v>6571</v>
      </c>
      <c r="H965" s="132" t="s">
        <v>6572</v>
      </c>
      <c r="I965" s="132" t="s">
        <v>6573</v>
      </c>
      <c r="J965" s="132" t="s">
        <v>6574</v>
      </c>
      <c r="K965" s="132" t="s">
        <v>6575</v>
      </c>
      <c r="L965" s="132" t="s">
        <v>6576</v>
      </c>
      <c r="M965" s="132" t="s">
        <v>6577</v>
      </c>
      <c r="N965" s="132" t="s">
        <v>6801</v>
      </c>
      <c r="O965" s="132"/>
      <c r="P965" s="132"/>
      <c r="Q965" s="132"/>
      <c r="R965" s="132"/>
      <c r="S965" s="132"/>
      <c r="T965" s="132"/>
      <c r="V965" s="132"/>
      <c r="W965" s="132"/>
      <c r="X965" s="132"/>
      <c r="Y965" s="132"/>
      <c r="Z965" s="132"/>
      <c r="AA965" s="132"/>
      <c r="AB965" s="132"/>
      <c r="AC965" s="132"/>
      <c r="AD965" s="132"/>
      <c r="AE965" s="132"/>
      <c r="AF965" s="132"/>
      <c r="AG965" s="132"/>
      <c r="AH965" s="132"/>
      <c r="AI965" s="132"/>
      <c r="AJ965" s="132"/>
      <c r="AK965" s="132"/>
      <c r="AL965" s="132"/>
      <c r="AM965" s="132"/>
    </row>
    <row r="966" spans="1:39" ht="15" hidden="1" customHeight="1">
      <c r="A966" s="359">
        <v>2025</v>
      </c>
      <c r="B966" s="133">
        <v>140687</v>
      </c>
      <c r="C966" s="132" t="s">
        <v>6802</v>
      </c>
      <c r="D966" s="132" t="s">
        <v>6803</v>
      </c>
      <c r="E966" s="132" t="s">
        <v>6804</v>
      </c>
      <c r="F966" s="132" t="s">
        <v>6805</v>
      </c>
      <c r="G966" s="132" t="s">
        <v>6806</v>
      </c>
      <c r="H966" s="132" t="s">
        <v>6807</v>
      </c>
      <c r="I966" s="132" t="s">
        <v>6808</v>
      </c>
      <c r="J966" s="132" t="s">
        <v>6809</v>
      </c>
      <c r="K966" s="132" t="s">
        <v>6810</v>
      </c>
      <c r="L966" s="132" t="s">
        <v>6811</v>
      </c>
      <c r="M966" s="132" t="s">
        <v>6812</v>
      </c>
      <c r="N966" s="132"/>
      <c r="O966" s="132"/>
      <c r="P966" s="132"/>
      <c r="Q966" s="132"/>
      <c r="R966" s="132"/>
      <c r="S966" s="132"/>
      <c r="T966" s="132"/>
      <c r="V966" s="132"/>
      <c r="W966" s="132"/>
      <c r="X966" s="132"/>
      <c r="Y966" s="132"/>
      <c r="Z966" s="132"/>
      <c r="AA966" s="132"/>
      <c r="AB966" s="132"/>
      <c r="AC966" s="132"/>
      <c r="AD966" s="132"/>
      <c r="AE966" s="132"/>
      <c r="AF966" s="132"/>
      <c r="AG966" s="132"/>
      <c r="AH966" s="132"/>
      <c r="AI966" s="132"/>
      <c r="AJ966" s="132"/>
      <c r="AK966" s="132"/>
      <c r="AL966" s="132"/>
      <c r="AM966" s="132"/>
    </row>
    <row r="967" spans="1:39" ht="15" hidden="1" customHeight="1">
      <c r="A967" s="359">
        <v>2025</v>
      </c>
      <c r="B967" s="133">
        <v>136235</v>
      </c>
      <c r="C967" s="132" t="s">
        <v>6813</v>
      </c>
      <c r="D967" s="132" t="s">
        <v>6814</v>
      </c>
      <c r="E967" s="132" t="s">
        <v>6815</v>
      </c>
      <c r="F967" s="132" t="s">
        <v>6816</v>
      </c>
      <c r="G967" s="132" t="s">
        <v>6817</v>
      </c>
      <c r="H967" s="132" t="s">
        <v>6818</v>
      </c>
      <c r="I967" s="132" t="s">
        <v>6819</v>
      </c>
      <c r="J967" s="132" t="s">
        <v>6820</v>
      </c>
      <c r="K967" s="132" t="s">
        <v>6821</v>
      </c>
      <c r="L967" s="132" t="s">
        <v>6822</v>
      </c>
      <c r="M967" s="132"/>
      <c r="N967" s="132"/>
      <c r="O967" s="132"/>
      <c r="P967" s="132"/>
      <c r="Q967" s="132"/>
      <c r="R967" s="132"/>
      <c r="S967" s="132"/>
      <c r="T967" s="132"/>
      <c r="V967" s="132"/>
      <c r="W967" s="132"/>
      <c r="X967" s="132"/>
      <c r="Y967" s="132"/>
      <c r="Z967" s="132"/>
      <c r="AA967" s="132"/>
      <c r="AB967" s="132"/>
      <c r="AC967" s="132"/>
      <c r="AD967" s="132"/>
      <c r="AE967" s="132"/>
      <c r="AF967" s="132"/>
      <c r="AG967" s="132"/>
      <c r="AH967" s="132"/>
      <c r="AI967" s="132"/>
      <c r="AJ967" s="132"/>
      <c r="AK967" s="132"/>
      <c r="AL967" s="132"/>
      <c r="AM967" s="132"/>
    </row>
    <row r="968" spans="1:39" ht="15" hidden="1" customHeight="1">
      <c r="A968" s="359">
        <v>2025</v>
      </c>
      <c r="B968" s="133">
        <v>138691</v>
      </c>
      <c r="C968" s="132" t="s">
        <v>6823</v>
      </c>
      <c r="D968" s="132" t="s">
        <v>6824</v>
      </c>
      <c r="E968" s="132" t="s">
        <v>6825</v>
      </c>
      <c r="F968" s="132" t="s">
        <v>6826</v>
      </c>
      <c r="G968" s="132" t="s">
        <v>6827</v>
      </c>
      <c r="H968" s="132" t="s">
        <v>6828</v>
      </c>
      <c r="I968" s="132"/>
      <c r="J968" s="132"/>
      <c r="K968" s="132"/>
      <c r="L968" s="132"/>
      <c r="M968" s="132"/>
      <c r="N968" s="132"/>
      <c r="O968" s="132"/>
      <c r="P968" s="132"/>
      <c r="Q968" s="132"/>
      <c r="R968" s="132"/>
      <c r="S968" s="132"/>
      <c r="T968" s="132"/>
      <c r="V968" s="132"/>
      <c r="W968" s="132"/>
      <c r="X968" s="132"/>
      <c r="Y968" s="132"/>
      <c r="Z968" s="132"/>
      <c r="AA968" s="132"/>
      <c r="AB968" s="132"/>
      <c r="AC968" s="132"/>
      <c r="AD968" s="132"/>
      <c r="AE968" s="132"/>
      <c r="AF968" s="132"/>
      <c r="AG968" s="132"/>
      <c r="AH968" s="132"/>
      <c r="AI968" s="132"/>
      <c r="AJ968" s="132"/>
      <c r="AK968" s="132"/>
      <c r="AL968" s="132"/>
      <c r="AM968" s="132"/>
    </row>
    <row r="969" spans="1:39" ht="15" hidden="1" customHeight="1">
      <c r="A969" s="359">
        <v>2025</v>
      </c>
      <c r="B969" s="133">
        <v>135074</v>
      </c>
      <c r="C969" s="132" t="s">
        <v>6829</v>
      </c>
      <c r="D969" s="132" t="s">
        <v>6830</v>
      </c>
      <c r="E969" s="132" t="s">
        <v>6831</v>
      </c>
      <c r="F969" s="132" t="s">
        <v>6832</v>
      </c>
      <c r="G969" s="132" t="s">
        <v>6833</v>
      </c>
      <c r="H969" s="132" t="s">
        <v>6834</v>
      </c>
      <c r="I969" s="132" t="s">
        <v>6835</v>
      </c>
      <c r="J969" s="132" t="s">
        <v>6836</v>
      </c>
      <c r="K969" s="132" t="s">
        <v>6837</v>
      </c>
      <c r="L969" s="132"/>
      <c r="M969" s="132"/>
      <c r="N969" s="132"/>
      <c r="O969" s="132"/>
      <c r="P969" s="132"/>
      <c r="Q969" s="132"/>
      <c r="R969" s="132"/>
      <c r="S969" s="132"/>
      <c r="T969" s="132"/>
      <c r="V969" s="132"/>
      <c r="W969" s="132"/>
      <c r="X969" s="132"/>
      <c r="Y969" s="132"/>
      <c r="Z969" s="132"/>
      <c r="AA969" s="132"/>
      <c r="AB969" s="132"/>
      <c r="AC969" s="132"/>
      <c r="AD969" s="132"/>
      <c r="AE969" s="132"/>
      <c r="AF969" s="132"/>
      <c r="AG969" s="132"/>
      <c r="AH969" s="132"/>
      <c r="AI969" s="132"/>
      <c r="AJ969" s="132"/>
      <c r="AK969" s="132"/>
      <c r="AL969" s="132"/>
      <c r="AM969" s="132"/>
    </row>
    <row r="970" spans="1:39" ht="15" hidden="1" customHeight="1">
      <c r="A970" s="359">
        <v>2025</v>
      </c>
      <c r="B970" s="133">
        <v>136749</v>
      </c>
      <c r="C970" s="132" t="s">
        <v>6838</v>
      </c>
      <c r="D970" s="132" t="s">
        <v>6839</v>
      </c>
      <c r="E970" s="132" t="s">
        <v>6840</v>
      </c>
      <c r="F970" s="132" t="s">
        <v>6841</v>
      </c>
      <c r="G970" s="132" t="s">
        <v>6842</v>
      </c>
      <c r="H970" s="132" t="s">
        <v>6843</v>
      </c>
      <c r="I970" s="132" t="s">
        <v>6844</v>
      </c>
      <c r="J970" s="132" t="s">
        <v>6845</v>
      </c>
      <c r="K970" s="132" t="s">
        <v>6846</v>
      </c>
      <c r="L970" s="132"/>
      <c r="M970" s="132"/>
      <c r="N970" s="132"/>
      <c r="O970" s="132"/>
      <c r="P970" s="132"/>
      <c r="Q970" s="132"/>
      <c r="R970" s="132"/>
      <c r="S970" s="132"/>
      <c r="T970" s="132"/>
      <c r="V970" s="132"/>
      <c r="W970" s="132"/>
      <c r="X970" s="132"/>
      <c r="Y970" s="132"/>
      <c r="Z970" s="132"/>
      <c r="AA970" s="132"/>
      <c r="AB970" s="132"/>
      <c r="AC970" s="132"/>
      <c r="AD970" s="132"/>
      <c r="AE970" s="132"/>
      <c r="AF970" s="132"/>
      <c r="AG970" s="132"/>
      <c r="AH970" s="132"/>
      <c r="AI970" s="132"/>
      <c r="AJ970" s="132"/>
      <c r="AK970" s="132"/>
      <c r="AL970" s="132"/>
      <c r="AM970" s="132"/>
    </row>
    <row r="971" spans="1:39" ht="15" hidden="1" customHeight="1">
      <c r="A971" s="359">
        <v>2025</v>
      </c>
      <c r="B971" s="133">
        <v>140597</v>
      </c>
      <c r="C971" s="132" t="s">
        <v>6847</v>
      </c>
      <c r="D971" s="132" t="s">
        <v>6848</v>
      </c>
      <c r="E971" s="132" t="s">
        <v>6849</v>
      </c>
      <c r="F971" s="132" t="s">
        <v>6850</v>
      </c>
      <c r="G971" s="132" t="s">
        <v>6851</v>
      </c>
      <c r="H971" s="132" t="s">
        <v>6852</v>
      </c>
      <c r="I971" s="132"/>
      <c r="J971" s="132"/>
      <c r="K971" s="132"/>
      <c r="L971" s="132"/>
      <c r="M971" s="132"/>
      <c r="N971" s="132"/>
      <c r="O971" s="132"/>
      <c r="P971" s="132"/>
      <c r="Q971" s="132"/>
      <c r="R971" s="132"/>
      <c r="S971" s="132"/>
      <c r="T971" s="132"/>
      <c r="V971" s="132"/>
      <c r="W971" s="132"/>
      <c r="X971" s="132"/>
      <c r="Y971" s="132"/>
      <c r="Z971" s="132"/>
      <c r="AA971" s="132"/>
      <c r="AB971" s="132"/>
      <c r="AC971" s="132"/>
      <c r="AD971" s="132"/>
      <c r="AE971" s="132"/>
      <c r="AF971" s="132"/>
      <c r="AG971" s="132"/>
      <c r="AH971" s="132"/>
      <c r="AI971" s="132"/>
      <c r="AJ971" s="132"/>
      <c r="AK971" s="132"/>
      <c r="AL971" s="132"/>
      <c r="AM971" s="132"/>
    </row>
    <row r="972" spans="1:39" ht="15" hidden="1" customHeight="1">
      <c r="A972" s="359">
        <v>2025</v>
      </c>
      <c r="B972" s="133">
        <v>140072</v>
      </c>
      <c r="C972" s="132" t="s">
        <v>6853</v>
      </c>
      <c r="D972" s="132" t="s">
        <v>6854</v>
      </c>
      <c r="E972" s="132" t="s">
        <v>6855</v>
      </c>
      <c r="F972" s="132" t="s">
        <v>6856</v>
      </c>
      <c r="G972" s="132" t="s">
        <v>6857</v>
      </c>
      <c r="H972" s="132" t="s">
        <v>6858</v>
      </c>
      <c r="I972" s="132"/>
      <c r="J972" s="132"/>
      <c r="K972" s="132"/>
      <c r="L972" s="132"/>
      <c r="M972" s="132"/>
      <c r="N972" s="132"/>
      <c r="O972" s="132"/>
      <c r="P972" s="132"/>
      <c r="Q972" s="132"/>
      <c r="R972" s="132"/>
      <c r="S972" s="132"/>
      <c r="T972" s="132"/>
      <c r="V972" s="132"/>
      <c r="W972" s="132"/>
      <c r="X972" s="132"/>
      <c r="Y972" s="132"/>
      <c r="Z972" s="132"/>
      <c r="AA972" s="132"/>
      <c r="AB972" s="132"/>
      <c r="AC972" s="132"/>
      <c r="AD972" s="132"/>
      <c r="AE972" s="132"/>
      <c r="AF972" s="132"/>
      <c r="AG972" s="132"/>
      <c r="AH972" s="132"/>
      <c r="AI972" s="132"/>
      <c r="AJ972" s="132"/>
      <c r="AK972" s="132"/>
      <c r="AL972" s="132"/>
      <c r="AM972" s="132"/>
    </row>
    <row r="973" spans="1:39" ht="15" hidden="1" customHeight="1">
      <c r="A973" s="359">
        <v>2025</v>
      </c>
      <c r="B973" s="133">
        <v>133703</v>
      </c>
      <c r="C973" s="132" t="s">
        <v>6859</v>
      </c>
      <c r="D973" s="132" t="s">
        <v>6860</v>
      </c>
      <c r="E973" s="132" t="s">
        <v>6861</v>
      </c>
      <c r="F973" s="132" t="s">
        <v>6862</v>
      </c>
      <c r="G973" s="132" t="s">
        <v>6863</v>
      </c>
      <c r="H973" s="132" t="s">
        <v>6864</v>
      </c>
      <c r="I973" s="132" t="s">
        <v>6865</v>
      </c>
      <c r="J973" s="132"/>
      <c r="K973" s="132"/>
      <c r="L973" s="132"/>
      <c r="M973" s="132"/>
      <c r="N973" s="132"/>
      <c r="O973" s="132"/>
      <c r="P973" s="132"/>
      <c r="Q973" s="132"/>
      <c r="R973" s="132"/>
      <c r="S973" s="132"/>
      <c r="T973" s="132"/>
      <c r="V973" s="132"/>
      <c r="W973" s="132"/>
      <c r="X973" s="132"/>
      <c r="Y973" s="132"/>
      <c r="Z973" s="132"/>
      <c r="AA973" s="132"/>
      <c r="AB973" s="132"/>
      <c r="AC973" s="132"/>
      <c r="AD973" s="132"/>
      <c r="AE973" s="132"/>
      <c r="AF973" s="132"/>
      <c r="AG973" s="132"/>
      <c r="AH973" s="132"/>
      <c r="AI973" s="132"/>
      <c r="AJ973" s="132"/>
      <c r="AK973" s="132"/>
      <c r="AL973" s="132"/>
      <c r="AM973" s="132"/>
    </row>
    <row r="974" spans="1:39" ht="15" hidden="1" customHeight="1">
      <c r="A974" s="359">
        <v>2025</v>
      </c>
      <c r="B974" s="133">
        <v>135075</v>
      </c>
      <c r="C974" s="132" t="s">
        <v>6301</v>
      </c>
      <c r="D974" s="132" t="s">
        <v>2793</v>
      </c>
      <c r="E974" s="132" t="s">
        <v>2521</v>
      </c>
      <c r="F974" s="132" t="s">
        <v>3989</v>
      </c>
      <c r="G974" s="132" t="s">
        <v>6302</v>
      </c>
      <c r="H974" s="132" t="s">
        <v>6303</v>
      </c>
      <c r="I974" s="132" t="s">
        <v>6304</v>
      </c>
      <c r="J974" s="132" t="s">
        <v>6305</v>
      </c>
      <c r="K974" s="132"/>
      <c r="L974" s="132"/>
      <c r="M974" s="132"/>
      <c r="N974" s="132"/>
      <c r="O974" s="132"/>
      <c r="P974" s="132"/>
      <c r="Q974" s="132"/>
      <c r="R974" s="132"/>
      <c r="S974" s="132"/>
      <c r="T974" s="132"/>
      <c r="V974" s="132"/>
      <c r="W974" s="132"/>
      <c r="X974" s="132"/>
      <c r="Y974" s="132"/>
      <c r="Z974" s="132"/>
      <c r="AA974" s="132"/>
      <c r="AB974" s="132"/>
      <c r="AC974" s="132"/>
      <c r="AD974" s="132"/>
      <c r="AE974" s="132"/>
      <c r="AF974" s="132"/>
      <c r="AG974" s="132"/>
      <c r="AH974" s="132"/>
      <c r="AI974" s="132"/>
      <c r="AJ974" s="132"/>
      <c r="AK974" s="132"/>
      <c r="AL974" s="132"/>
      <c r="AM974" s="132"/>
    </row>
    <row r="975" spans="1:39" ht="15" hidden="1" customHeight="1">
      <c r="A975" s="359">
        <v>2025</v>
      </c>
      <c r="B975" s="133">
        <v>138059</v>
      </c>
      <c r="C975" s="132" t="s">
        <v>6866</v>
      </c>
      <c r="D975" s="132" t="s">
        <v>6867</v>
      </c>
      <c r="E975" s="132" t="s">
        <v>6868</v>
      </c>
      <c r="F975" s="132" t="s">
        <v>6869</v>
      </c>
      <c r="G975" s="132" t="s">
        <v>6870</v>
      </c>
      <c r="H975" s="132" t="s">
        <v>6871</v>
      </c>
      <c r="I975" s="132" t="s">
        <v>6872</v>
      </c>
      <c r="J975" s="132" t="s">
        <v>6873</v>
      </c>
      <c r="K975" s="132" t="s">
        <v>6874</v>
      </c>
      <c r="L975" s="132" t="s">
        <v>6875</v>
      </c>
      <c r="M975" s="132" t="s">
        <v>6876</v>
      </c>
      <c r="N975" s="132"/>
      <c r="O975" s="132"/>
      <c r="P975" s="132"/>
      <c r="Q975" s="132"/>
      <c r="R975" s="132"/>
      <c r="S975" s="132"/>
      <c r="T975" s="132"/>
      <c r="V975" s="132"/>
      <c r="W975" s="132"/>
      <c r="X975" s="132"/>
      <c r="Y975" s="132"/>
      <c r="Z975" s="132"/>
      <c r="AA975" s="132"/>
      <c r="AB975" s="132"/>
      <c r="AC975" s="132"/>
      <c r="AD975" s="132"/>
      <c r="AE975" s="132"/>
      <c r="AF975" s="132"/>
      <c r="AG975" s="132"/>
      <c r="AH975" s="132"/>
      <c r="AI975" s="132"/>
      <c r="AJ975" s="132"/>
      <c r="AK975" s="132"/>
      <c r="AL975" s="132"/>
      <c r="AM975" s="132"/>
    </row>
    <row r="976" spans="1:39" ht="15" hidden="1" customHeight="1">
      <c r="A976" s="359">
        <v>2025</v>
      </c>
      <c r="B976" s="133">
        <v>141423</v>
      </c>
      <c r="C976" s="132" t="s">
        <v>3149</v>
      </c>
      <c r="D976" s="132" t="s">
        <v>2793</v>
      </c>
      <c r="E976" s="132" t="s">
        <v>2521</v>
      </c>
      <c r="F976" s="132" t="s">
        <v>6877</v>
      </c>
      <c r="G976" s="132" t="s">
        <v>6878</v>
      </c>
      <c r="H976" s="132" t="s">
        <v>6879</v>
      </c>
      <c r="I976" s="132" t="s">
        <v>6880</v>
      </c>
      <c r="J976" s="132" t="s">
        <v>6881</v>
      </c>
      <c r="K976" s="132"/>
      <c r="L976" s="132"/>
      <c r="M976" s="132"/>
      <c r="N976" s="132"/>
      <c r="O976" s="132"/>
      <c r="P976" s="132"/>
      <c r="Q976" s="132"/>
      <c r="R976" s="132"/>
      <c r="S976" s="132"/>
      <c r="T976" s="132"/>
      <c r="V976" s="132"/>
      <c r="W976" s="132"/>
      <c r="X976" s="132"/>
      <c r="Y976" s="132"/>
      <c r="Z976" s="132"/>
      <c r="AA976" s="132"/>
      <c r="AB976" s="132"/>
      <c r="AC976" s="132"/>
      <c r="AD976" s="132"/>
      <c r="AE976" s="132"/>
      <c r="AF976" s="132"/>
      <c r="AG976" s="132"/>
      <c r="AH976" s="132"/>
      <c r="AI976" s="132"/>
      <c r="AJ976" s="132"/>
      <c r="AK976" s="132"/>
      <c r="AL976" s="132"/>
      <c r="AM976" s="132"/>
    </row>
    <row r="977" spans="1:39" ht="15" hidden="1" customHeight="1">
      <c r="A977" s="359">
        <v>2025</v>
      </c>
      <c r="B977" s="133">
        <v>136227</v>
      </c>
      <c r="C977" s="132" t="s">
        <v>6882</v>
      </c>
      <c r="D977" s="132" t="s">
        <v>6883</v>
      </c>
      <c r="E977" s="132" t="s">
        <v>6884</v>
      </c>
      <c r="F977" s="132" t="s">
        <v>6885</v>
      </c>
      <c r="G977" s="132" t="s">
        <v>6886</v>
      </c>
      <c r="H977" s="132" t="s">
        <v>6887</v>
      </c>
      <c r="I977" s="132" t="s">
        <v>6888</v>
      </c>
      <c r="J977" s="132" t="s">
        <v>6889</v>
      </c>
      <c r="K977" s="132"/>
      <c r="L977" s="132"/>
      <c r="M977" s="132"/>
      <c r="N977" s="132"/>
      <c r="O977" s="132"/>
      <c r="P977" s="132"/>
      <c r="Q977" s="132"/>
      <c r="R977" s="132"/>
      <c r="S977" s="132"/>
      <c r="T977" s="132"/>
      <c r="V977" s="132"/>
      <c r="W977" s="132"/>
      <c r="X977" s="132"/>
      <c r="Y977" s="132"/>
      <c r="Z977" s="132"/>
      <c r="AA977" s="132"/>
      <c r="AB977" s="132"/>
      <c r="AC977" s="132"/>
      <c r="AD977" s="132"/>
      <c r="AE977" s="132"/>
      <c r="AF977" s="132"/>
      <c r="AG977" s="132"/>
      <c r="AH977" s="132"/>
      <c r="AI977" s="132"/>
      <c r="AJ977" s="132"/>
      <c r="AK977" s="132"/>
      <c r="AL977" s="132"/>
      <c r="AM977" s="132"/>
    </row>
    <row r="978" spans="1:39" ht="15" hidden="1" customHeight="1">
      <c r="A978" s="359">
        <v>2025</v>
      </c>
      <c r="B978" s="133">
        <v>140957</v>
      </c>
      <c r="C978" s="132" t="s">
        <v>6847</v>
      </c>
      <c r="D978" s="132" t="s">
        <v>6890</v>
      </c>
      <c r="E978" s="132" t="s">
        <v>6891</v>
      </c>
      <c r="F978" s="132" t="s">
        <v>6892</v>
      </c>
      <c r="G978" s="132" t="s">
        <v>6851</v>
      </c>
      <c r="H978" s="132" t="s">
        <v>6893</v>
      </c>
      <c r="I978" s="132"/>
      <c r="J978" s="132"/>
      <c r="K978" s="132"/>
      <c r="L978" s="132"/>
      <c r="M978" s="132"/>
      <c r="N978" s="132"/>
      <c r="O978" s="132"/>
      <c r="P978" s="132"/>
      <c r="Q978" s="132"/>
      <c r="R978" s="132"/>
      <c r="S978" s="132"/>
      <c r="T978" s="132"/>
      <c r="V978" s="132"/>
      <c r="W978" s="132"/>
      <c r="X978" s="132"/>
      <c r="Y978" s="132"/>
      <c r="Z978" s="132"/>
      <c r="AA978" s="132"/>
      <c r="AB978" s="132"/>
      <c r="AC978" s="132"/>
      <c r="AD978" s="132"/>
      <c r="AE978" s="132"/>
      <c r="AF978" s="132"/>
      <c r="AG978" s="132"/>
      <c r="AH978" s="132"/>
      <c r="AI978" s="132"/>
      <c r="AJ978" s="132"/>
      <c r="AK978" s="132"/>
      <c r="AL978" s="132"/>
      <c r="AM978" s="132"/>
    </row>
    <row r="979" spans="1:39" ht="15" hidden="1" customHeight="1">
      <c r="A979" s="359">
        <v>2025</v>
      </c>
      <c r="B979" s="133">
        <v>137325</v>
      </c>
      <c r="C979" s="132" t="s">
        <v>6894</v>
      </c>
      <c r="D979" s="132" t="s">
        <v>6895</v>
      </c>
      <c r="E979" s="132" t="s">
        <v>6896</v>
      </c>
      <c r="F979" s="132" t="s">
        <v>3057</v>
      </c>
      <c r="G979" s="132" t="s">
        <v>3058</v>
      </c>
      <c r="H979" s="132" t="s">
        <v>6897</v>
      </c>
      <c r="I979" s="132" t="s">
        <v>6898</v>
      </c>
      <c r="J979" s="132"/>
      <c r="K979" s="132"/>
      <c r="L979" s="132"/>
      <c r="M979" s="132"/>
      <c r="N979" s="132"/>
      <c r="O979" s="132"/>
      <c r="P979" s="132"/>
      <c r="Q979" s="132"/>
      <c r="R979" s="132"/>
      <c r="S979" s="132"/>
      <c r="T979" s="132"/>
      <c r="V979" s="132"/>
      <c r="W979" s="132"/>
      <c r="X979" s="132"/>
      <c r="Y979" s="132"/>
      <c r="Z979" s="132"/>
      <c r="AA979" s="132"/>
      <c r="AB979" s="132"/>
      <c r="AC979" s="132"/>
      <c r="AD979" s="132"/>
      <c r="AE979" s="132"/>
      <c r="AF979" s="132"/>
      <c r="AG979" s="132"/>
      <c r="AH979" s="132"/>
      <c r="AI979" s="132"/>
      <c r="AJ979" s="132"/>
      <c r="AK979" s="132"/>
      <c r="AL979" s="132"/>
      <c r="AM979" s="132"/>
    </row>
    <row r="980" spans="1:39" ht="15" hidden="1" customHeight="1">
      <c r="A980" s="359">
        <v>2025</v>
      </c>
      <c r="B980" s="133">
        <v>141825</v>
      </c>
      <c r="C980" s="132" t="s">
        <v>6899</v>
      </c>
      <c r="D980" s="132" t="s">
        <v>6900</v>
      </c>
      <c r="E980" s="132" t="s">
        <v>6901</v>
      </c>
      <c r="F980" s="132" t="s">
        <v>6902</v>
      </c>
      <c r="G980" s="132" t="s">
        <v>6903</v>
      </c>
      <c r="H980" s="132" t="s">
        <v>6904</v>
      </c>
      <c r="I980" s="132"/>
      <c r="J980" s="132"/>
      <c r="K980" s="132"/>
      <c r="L980" s="132"/>
      <c r="M980" s="132"/>
      <c r="N980" s="132"/>
      <c r="O980" s="132"/>
      <c r="P980" s="132"/>
      <c r="Q980" s="132"/>
      <c r="R980" s="132"/>
      <c r="S980" s="132"/>
      <c r="T980" s="132"/>
      <c r="V980" s="132"/>
      <c r="W980" s="132"/>
      <c r="X980" s="132"/>
      <c r="Y980" s="132"/>
      <c r="Z980" s="132"/>
      <c r="AA980" s="132"/>
      <c r="AB980" s="132"/>
      <c r="AC980" s="132"/>
      <c r="AD980" s="132"/>
      <c r="AE980" s="132"/>
      <c r="AF980" s="132"/>
      <c r="AG980" s="132"/>
      <c r="AH980" s="132"/>
      <c r="AI980" s="132"/>
      <c r="AJ980" s="132"/>
      <c r="AK980" s="132"/>
      <c r="AL980" s="132"/>
      <c r="AM980" s="132"/>
    </row>
    <row r="981" spans="1:39" ht="15" customHeight="1">
      <c r="A981" s="359">
        <v>2025</v>
      </c>
      <c r="B981" s="133">
        <v>137651</v>
      </c>
      <c r="C981" s="132" t="s">
        <v>6905</v>
      </c>
      <c r="D981" s="490" t="s">
        <v>6906</v>
      </c>
      <c r="E981" s="132" t="s">
        <v>6907</v>
      </c>
      <c r="F981" s="132" t="s">
        <v>6908</v>
      </c>
      <c r="G981" s="132" t="s">
        <v>6909</v>
      </c>
      <c r="H981" s="132" t="s">
        <v>6910</v>
      </c>
      <c r="I981" s="132" t="s">
        <v>6911</v>
      </c>
      <c r="J981" s="132" t="s">
        <v>6912</v>
      </c>
      <c r="K981" s="132"/>
      <c r="L981" s="132"/>
      <c r="M981" s="132"/>
      <c r="N981" s="132"/>
      <c r="O981" s="132"/>
      <c r="P981" s="132"/>
      <c r="Q981" s="132"/>
      <c r="R981" s="132"/>
      <c r="S981" s="132"/>
      <c r="T981" s="132"/>
      <c r="V981" s="132"/>
      <c r="W981" s="132"/>
      <c r="X981" s="132"/>
      <c r="Y981" s="132"/>
      <c r="Z981" s="132"/>
      <c r="AA981" s="132"/>
      <c r="AB981" s="132"/>
      <c r="AC981" s="132"/>
      <c r="AD981" s="132"/>
      <c r="AE981" s="132"/>
      <c r="AF981" s="132"/>
      <c r="AG981" s="132"/>
      <c r="AH981" s="132"/>
      <c r="AI981" s="132"/>
      <c r="AJ981" s="132"/>
      <c r="AK981" s="132"/>
      <c r="AL981" s="132"/>
      <c r="AM981" s="132"/>
    </row>
    <row r="982" spans="1:39" ht="15" hidden="1" customHeight="1">
      <c r="A982" s="359">
        <v>2025</v>
      </c>
      <c r="B982" s="133">
        <v>136818</v>
      </c>
      <c r="C982" s="132" t="s">
        <v>6913</v>
      </c>
      <c r="D982" s="132" t="s">
        <v>6914</v>
      </c>
      <c r="E982" s="132" t="s">
        <v>6644</v>
      </c>
      <c r="F982" s="132" t="s">
        <v>6915</v>
      </c>
      <c r="G982" s="132" t="s">
        <v>6916</v>
      </c>
      <c r="H982" s="132" t="s">
        <v>6917</v>
      </c>
      <c r="I982" s="132" t="s">
        <v>6918</v>
      </c>
      <c r="J982" s="132" t="s">
        <v>6649</v>
      </c>
      <c r="K982" s="132" t="s">
        <v>6650</v>
      </c>
      <c r="L982" s="132" t="s">
        <v>6919</v>
      </c>
      <c r="M982" s="132" t="s">
        <v>6920</v>
      </c>
      <c r="N982" s="132" t="s">
        <v>6921</v>
      </c>
      <c r="O982" s="132" t="s">
        <v>6654</v>
      </c>
      <c r="P982" s="132"/>
      <c r="Q982" s="132"/>
      <c r="R982" s="132"/>
      <c r="S982" s="132"/>
      <c r="T982" s="132"/>
      <c r="V982" s="132"/>
      <c r="W982" s="132"/>
      <c r="X982" s="132"/>
      <c r="Y982" s="132"/>
      <c r="Z982" s="132"/>
      <c r="AA982" s="132"/>
      <c r="AB982" s="132"/>
      <c r="AC982" s="132"/>
      <c r="AD982" s="132"/>
      <c r="AE982" s="132"/>
      <c r="AF982" s="132"/>
      <c r="AG982" s="132"/>
      <c r="AH982" s="132"/>
      <c r="AI982" s="132"/>
      <c r="AJ982" s="132"/>
      <c r="AK982" s="132"/>
      <c r="AL982" s="132"/>
      <c r="AM982" s="132"/>
    </row>
    <row r="983" spans="1:39" ht="15" hidden="1" customHeight="1">
      <c r="A983" s="359">
        <v>2025</v>
      </c>
      <c r="B983" s="133">
        <v>136689</v>
      </c>
      <c r="C983" s="132" t="s">
        <v>6922</v>
      </c>
      <c r="D983" s="132" t="s">
        <v>6923</v>
      </c>
      <c r="E983" s="132" t="s">
        <v>6924</v>
      </c>
      <c r="F983" s="132" t="s">
        <v>6925</v>
      </c>
      <c r="G983" s="132" t="s">
        <v>6926</v>
      </c>
      <c r="H983" s="132" t="s">
        <v>6927</v>
      </c>
      <c r="I983" s="132" t="s">
        <v>6928</v>
      </c>
      <c r="J983" s="132" t="s">
        <v>6929</v>
      </c>
      <c r="K983" s="132"/>
      <c r="L983" s="132"/>
      <c r="M983" s="132"/>
      <c r="N983" s="132"/>
      <c r="O983" s="132"/>
      <c r="P983" s="132"/>
      <c r="Q983" s="132"/>
      <c r="R983" s="132"/>
      <c r="S983" s="132"/>
      <c r="T983" s="132"/>
      <c r="V983" s="132"/>
      <c r="W983" s="132"/>
      <c r="X983" s="132"/>
      <c r="Y983" s="132"/>
      <c r="Z983" s="132"/>
      <c r="AA983" s="132"/>
      <c r="AB983" s="132"/>
      <c r="AC983" s="132"/>
      <c r="AD983" s="132"/>
      <c r="AE983" s="132"/>
      <c r="AF983" s="132"/>
      <c r="AG983" s="132"/>
      <c r="AH983" s="132"/>
      <c r="AI983" s="132"/>
      <c r="AJ983" s="132"/>
      <c r="AK983" s="132"/>
      <c r="AL983" s="132"/>
      <c r="AM983" s="132"/>
    </row>
    <row r="984" spans="1:39" ht="15" hidden="1" customHeight="1">
      <c r="A984" s="359">
        <v>2025</v>
      </c>
      <c r="B984" s="133">
        <v>137449</v>
      </c>
      <c r="C984" s="132" t="s">
        <v>6930</v>
      </c>
      <c r="D984" s="132" t="s">
        <v>6931</v>
      </c>
      <c r="E984" s="132" t="s">
        <v>6932</v>
      </c>
      <c r="F984" s="132" t="s">
        <v>6933</v>
      </c>
      <c r="G984" s="132" t="s">
        <v>6934</v>
      </c>
      <c r="H984" s="132" t="s">
        <v>6624</v>
      </c>
      <c r="I984" s="132" t="s">
        <v>6935</v>
      </c>
      <c r="J984" s="132" t="s">
        <v>6936</v>
      </c>
      <c r="K984" s="132" t="s">
        <v>6937</v>
      </c>
      <c r="L984" s="132"/>
      <c r="M984" s="132"/>
      <c r="N984" s="132"/>
      <c r="O984" s="132"/>
      <c r="P984" s="132"/>
      <c r="Q984" s="132"/>
      <c r="R984" s="132"/>
      <c r="S984" s="132"/>
      <c r="T984" s="132"/>
      <c r="V984" s="132"/>
      <c r="W984" s="132"/>
      <c r="X984" s="132"/>
      <c r="Y984" s="132"/>
      <c r="Z984" s="132"/>
      <c r="AA984" s="132"/>
      <c r="AB984" s="132"/>
      <c r="AC984" s="132"/>
      <c r="AD984" s="132"/>
      <c r="AE984" s="132"/>
      <c r="AF984" s="132"/>
      <c r="AG984" s="132"/>
      <c r="AH984" s="132"/>
      <c r="AI984" s="132"/>
      <c r="AJ984" s="132"/>
      <c r="AK984" s="132"/>
      <c r="AL984" s="132"/>
      <c r="AM984" s="132"/>
    </row>
    <row r="985" spans="1:39" ht="15" hidden="1" customHeight="1">
      <c r="A985" s="359">
        <v>2025</v>
      </c>
      <c r="B985" s="133">
        <v>136316</v>
      </c>
      <c r="C985" s="132" t="s">
        <v>6938</v>
      </c>
      <c r="D985" s="132" t="s">
        <v>6939</v>
      </c>
      <c r="E985" s="132" t="s">
        <v>6940</v>
      </c>
      <c r="F985" s="132" t="s">
        <v>6941</v>
      </c>
      <c r="G985" s="132" t="s">
        <v>6942</v>
      </c>
      <c r="H985" s="132" t="s">
        <v>6943</v>
      </c>
      <c r="I985" s="132" t="s">
        <v>6944</v>
      </c>
      <c r="J985" s="132" t="s">
        <v>6945</v>
      </c>
      <c r="K985" s="132" t="s">
        <v>6946</v>
      </c>
      <c r="L985" s="132" t="s">
        <v>6947</v>
      </c>
      <c r="M985" s="132" t="s">
        <v>6948</v>
      </c>
      <c r="N985" s="132" t="s">
        <v>6949</v>
      </c>
      <c r="O985" s="132" t="s">
        <v>6950</v>
      </c>
      <c r="P985" s="132"/>
      <c r="Q985" s="132"/>
      <c r="R985" s="132"/>
      <c r="S985" s="132"/>
      <c r="T985" s="132"/>
      <c r="V985" s="132"/>
      <c r="W985" s="132"/>
      <c r="X985" s="132"/>
      <c r="Y985" s="132"/>
      <c r="Z985" s="132"/>
      <c r="AA985" s="132"/>
      <c r="AB985" s="132"/>
      <c r="AC985" s="132"/>
      <c r="AD985" s="132"/>
      <c r="AE985" s="132"/>
      <c r="AF985" s="132"/>
      <c r="AG985" s="132"/>
      <c r="AH985" s="132"/>
      <c r="AI985" s="132"/>
      <c r="AJ985" s="132"/>
      <c r="AK985" s="132"/>
      <c r="AL985" s="132"/>
      <c r="AM985" s="132"/>
    </row>
    <row r="986" spans="1:39" ht="15" hidden="1" customHeight="1">
      <c r="A986" s="359">
        <v>2025</v>
      </c>
      <c r="B986" s="133">
        <v>136443</v>
      </c>
      <c r="C986" s="132" t="s">
        <v>6951</v>
      </c>
      <c r="D986" s="132" t="s">
        <v>6952</v>
      </c>
      <c r="E986" s="132" t="s">
        <v>6953</v>
      </c>
      <c r="F986" s="132" t="s">
        <v>6954</v>
      </c>
      <c r="G986" s="132" t="s">
        <v>6955</v>
      </c>
      <c r="H986" s="132" t="s">
        <v>6956</v>
      </c>
      <c r="I986" s="132" t="s">
        <v>6957</v>
      </c>
      <c r="J986" s="132" t="s">
        <v>6958</v>
      </c>
      <c r="K986" s="132" t="s">
        <v>6959</v>
      </c>
      <c r="L986" s="132"/>
      <c r="M986" s="132"/>
      <c r="N986" s="132"/>
      <c r="O986" s="132"/>
      <c r="P986" s="132"/>
      <c r="Q986" s="132"/>
      <c r="R986" s="132"/>
      <c r="S986" s="132"/>
      <c r="T986" s="132"/>
      <c r="V986" s="132"/>
      <c r="W986" s="132"/>
      <c r="X986" s="132"/>
      <c r="Y986" s="132"/>
      <c r="Z986" s="132"/>
      <c r="AA986" s="132"/>
      <c r="AB986" s="132"/>
      <c r="AC986" s="132"/>
      <c r="AD986" s="132"/>
      <c r="AE986" s="132"/>
      <c r="AF986" s="132"/>
      <c r="AG986" s="132"/>
      <c r="AH986" s="132"/>
      <c r="AI986" s="132"/>
      <c r="AJ986" s="132"/>
      <c r="AK986" s="132"/>
      <c r="AL986" s="132"/>
      <c r="AM986" s="132"/>
    </row>
    <row r="987" spans="1:39" ht="15" hidden="1" customHeight="1">
      <c r="A987" s="359">
        <v>2025</v>
      </c>
      <c r="B987" s="133">
        <v>141682</v>
      </c>
      <c r="C987" s="132" t="s">
        <v>6960</v>
      </c>
      <c r="D987" s="132" t="s">
        <v>6961</v>
      </c>
      <c r="E987" s="132" t="s">
        <v>6962</v>
      </c>
      <c r="F987" s="132" t="s">
        <v>6963</v>
      </c>
      <c r="G987" s="132" t="s">
        <v>6964</v>
      </c>
      <c r="H987" s="132" t="s">
        <v>6965</v>
      </c>
      <c r="I987" s="132" t="s">
        <v>6966</v>
      </c>
      <c r="J987" s="132" t="s">
        <v>6967</v>
      </c>
      <c r="K987" s="132" t="s">
        <v>6968</v>
      </c>
      <c r="L987" s="132" t="s">
        <v>6969</v>
      </c>
      <c r="M987" s="132"/>
      <c r="N987" s="132"/>
      <c r="O987" s="132"/>
      <c r="P987" s="132"/>
      <c r="Q987" s="132"/>
      <c r="R987" s="132"/>
      <c r="S987" s="132"/>
      <c r="T987" s="132"/>
      <c r="V987" s="132"/>
      <c r="W987" s="132"/>
      <c r="X987" s="132"/>
      <c r="Y987" s="132"/>
      <c r="Z987" s="132"/>
      <c r="AA987" s="132"/>
      <c r="AB987" s="132"/>
      <c r="AC987" s="132"/>
      <c r="AD987" s="132"/>
      <c r="AE987" s="132"/>
      <c r="AF987" s="132"/>
      <c r="AG987" s="132"/>
      <c r="AH987" s="132"/>
      <c r="AI987" s="132"/>
      <c r="AJ987" s="132"/>
      <c r="AK987" s="132"/>
      <c r="AL987" s="132"/>
      <c r="AM987" s="132"/>
    </row>
    <row r="988" spans="1:39" ht="15" hidden="1" customHeight="1">
      <c r="A988" s="359">
        <v>2025</v>
      </c>
      <c r="B988" s="133">
        <v>136899</v>
      </c>
      <c r="C988" s="132" t="s">
        <v>6970</v>
      </c>
      <c r="D988" s="132" t="s">
        <v>6971</v>
      </c>
      <c r="E988" s="132" t="s">
        <v>6515</v>
      </c>
      <c r="F988" s="132" t="s">
        <v>6972</v>
      </c>
      <c r="G988" s="132" t="s">
        <v>6973</v>
      </c>
      <c r="H988" s="132" t="s">
        <v>6974</v>
      </c>
      <c r="I988" s="132"/>
      <c r="J988" s="132"/>
      <c r="K988" s="132"/>
      <c r="L988" s="132"/>
      <c r="M988" s="132"/>
      <c r="N988" s="132"/>
      <c r="O988" s="132"/>
      <c r="P988" s="132"/>
      <c r="Q988" s="132"/>
      <c r="R988" s="132"/>
      <c r="S988" s="132"/>
      <c r="T988" s="132"/>
      <c r="V988" s="132"/>
      <c r="W988" s="132"/>
      <c r="X988" s="132"/>
      <c r="Y988" s="132"/>
      <c r="Z988" s="132"/>
      <c r="AA988" s="132"/>
      <c r="AB988" s="132"/>
      <c r="AC988" s="132"/>
      <c r="AD988" s="132"/>
      <c r="AE988" s="132"/>
      <c r="AF988" s="132"/>
      <c r="AG988" s="132"/>
      <c r="AH988" s="132"/>
      <c r="AI988" s="132"/>
      <c r="AJ988" s="132"/>
      <c r="AK988" s="132"/>
      <c r="AL988" s="132"/>
      <c r="AM988" s="132"/>
    </row>
    <row r="989" spans="1:39" ht="15" hidden="1" customHeight="1">
      <c r="A989" s="359">
        <v>2025</v>
      </c>
      <c r="B989" s="133">
        <v>137263</v>
      </c>
      <c r="C989" s="132" t="s">
        <v>6975</v>
      </c>
      <c r="D989" s="132" t="s">
        <v>6976</v>
      </c>
      <c r="E989" s="132" t="s">
        <v>6977</v>
      </c>
      <c r="F989" s="132" t="s">
        <v>6978</v>
      </c>
      <c r="G989" s="132" t="s">
        <v>6979</v>
      </c>
      <c r="H989" s="132" t="s">
        <v>6980</v>
      </c>
      <c r="I989" s="132" t="s">
        <v>6981</v>
      </c>
      <c r="J989" s="132" t="s">
        <v>6982</v>
      </c>
      <c r="K989" s="132"/>
      <c r="L989" s="132"/>
      <c r="M989" s="132"/>
      <c r="N989" s="132"/>
      <c r="O989" s="132"/>
      <c r="P989" s="132"/>
      <c r="Q989" s="132"/>
      <c r="R989" s="132"/>
      <c r="S989" s="132"/>
      <c r="T989" s="132"/>
      <c r="V989" s="132"/>
      <c r="W989" s="132"/>
      <c r="X989" s="132"/>
      <c r="Y989" s="132"/>
      <c r="Z989" s="132"/>
      <c r="AA989" s="132"/>
      <c r="AB989" s="132"/>
      <c r="AC989" s="132"/>
      <c r="AD989" s="132"/>
      <c r="AE989" s="132"/>
      <c r="AF989" s="132"/>
      <c r="AG989" s="132"/>
      <c r="AH989" s="132"/>
      <c r="AI989" s="132"/>
      <c r="AJ989" s="132"/>
      <c r="AK989" s="132"/>
      <c r="AL989" s="132"/>
      <c r="AM989" s="132"/>
    </row>
    <row r="990" spans="1:39" ht="15" hidden="1" customHeight="1">
      <c r="A990" s="359">
        <v>2025</v>
      </c>
      <c r="B990" s="133">
        <v>136802</v>
      </c>
      <c r="C990" s="132" t="s">
        <v>6983</v>
      </c>
      <c r="D990" s="132" t="s">
        <v>6984</v>
      </c>
      <c r="E990" s="132" t="s">
        <v>6985</v>
      </c>
      <c r="F990" s="132" t="s">
        <v>6986</v>
      </c>
      <c r="G990" s="132" t="s">
        <v>6987</v>
      </c>
      <c r="H990" s="132" t="s">
        <v>6988</v>
      </c>
      <c r="I990" s="132" t="s">
        <v>6989</v>
      </c>
      <c r="J990" s="132"/>
      <c r="K990" s="132"/>
      <c r="L990" s="132"/>
      <c r="M990" s="132"/>
      <c r="N990" s="132"/>
      <c r="O990" s="132"/>
      <c r="P990" s="132"/>
      <c r="Q990" s="132"/>
      <c r="R990" s="132"/>
      <c r="S990" s="132"/>
      <c r="T990" s="132"/>
      <c r="V990" s="132"/>
      <c r="W990" s="132"/>
      <c r="X990" s="132"/>
      <c r="Y990" s="132"/>
      <c r="Z990" s="132"/>
      <c r="AA990" s="132"/>
      <c r="AB990" s="132"/>
      <c r="AC990" s="132"/>
      <c r="AD990" s="132"/>
      <c r="AE990" s="132"/>
      <c r="AF990" s="132"/>
      <c r="AG990" s="132"/>
      <c r="AH990" s="132"/>
      <c r="AI990" s="132"/>
      <c r="AJ990" s="132"/>
      <c r="AK990" s="132"/>
      <c r="AL990" s="132"/>
      <c r="AM990" s="132"/>
    </row>
    <row r="991" spans="1:39" ht="15" hidden="1" customHeight="1">
      <c r="A991" s="359">
        <v>2025</v>
      </c>
      <c r="B991" s="133">
        <v>136817</v>
      </c>
      <c r="C991" s="132" t="s">
        <v>6913</v>
      </c>
      <c r="D991" s="132" t="s">
        <v>6914</v>
      </c>
      <c r="E991" s="132" t="s">
        <v>6644</v>
      </c>
      <c r="F991" s="132" t="s">
        <v>6990</v>
      </c>
      <c r="G991" s="132" t="s">
        <v>6991</v>
      </c>
      <c r="H991" s="132" t="s">
        <v>6917</v>
      </c>
      <c r="I991" s="132" t="s">
        <v>6918</v>
      </c>
      <c r="J991" s="132" t="s">
        <v>6649</v>
      </c>
      <c r="K991" s="132" t="s">
        <v>6650</v>
      </c>
      <c r="L991" s="132" t="s">
        <v>6992</v>
      </c>
      <c r="M991" s="132" t="s">
        <v>6920</v>
      </c>
      <c r="N991" s="132" t="s">
        <v>6993</v>
      </c>
      <c r="O991" s="132" t="s">
        <v>6994</v>
      </c>
      <c r="P991" s="132"/>
      <c r="Q991" s="132"/>
      <c r="R991" s="132"/>
      <c r="S991" s="132"/>
      <c r="T991" s="132"/>
      <c r="V991" s="132"/>
      <c r="W991" s="132"/>
      <c r="X991" s="132"/>
      <c r="Y991" s="132"/>
      <c r="Z991" s="132"/>
      <c r="AA991" s="132"/>
      <c r="AB991" s="132"/>
      <c r="AC991" s="132"/>
      <c r="AD991" s="132"/>
      <c r="AE991" s="132"/>
      <c r="AF991" s="132"/>
      <c r="AG991" s="132"/>
      <c r="AH991" s="132"/>
      <c r="AI991" s="132"/>
      <c r="AJ991" s="132"/>
      <c r="AK991" s="132"/>
      <c r="AL991" s="132"/>
      <c r="AM991" s="132"/>
    </row>
    <row r="992" spans="1:39" ht="15" hidden="1" customHeight="1">
      <c r="A992" s="359">
        <v>2025</v>
      </c>
      <c r="B992" s="133">
        <v>136817</v>
      </c>
      <c r="C992" s="132" t="s">
        <v>6913</v>
      </c>
      <c r="D992" s="132" t="s">
        <v>6914</v>
      </c>
      <c r="E992" s="132" t="s">
        <v>6644</v>
      </c>
      <c r="F992" s="132" t="s">
        <v>6990</v>
      </c>
      <c r="G992" s="132" t="s">
        <v>6991</v>
      </c>
      <c r="H992" s="132" t="s">
        <v>6917</v>
      </c>
      <c r="I992" s="132" t="s">
        <v>6918</v>
      </c>
      <c r="J992" s="132" t="s">
        <v>6649</v>
      </c>
      <c r="K992" s="132" t="s">
        <v>6650</v>
      </c>
      <c r="L992" s="132" t="s">
        <v>6992</v>
      </c>
      <c r="M992" s="132" t="s">
        <v>6920</v>
      </c>
      <c r="N992" s="132" t="s">
        <v>6993</v>
      </c>
      <c r="O992" s="132" t="s">
        <v>6994</v>
      </c>
      <c r="P992" s="132"/>
      <c r="Q992" s="132"/>
      <c r="R992" s="132"/>
      <c r="S992" s="132"/>
      <c r="T992" s="132"/>
      <c r="V992" s="132"/>
      <c r="W992" s="132"/>
      <c r="X992" s="132"/>
      <c r="Y992" s="132"/>
      <c r="Z992" s="132"/>
      <c r="AA992" s="132"/>
      <c r="AB992" s="132"/>
      <c r="AC992" s="132"/>
      <c r="AD992" s="132"/>
      <c r="AE992" s="132"/>
      <c r="AF992" s="132"/>
      <c r="AG992" s="132"/>
      <c r="AH992" s="132"/>
      <c r="AI992" s="132"/>
      <c r="AJ992" s="132"/>
      <c r="AK992" s="132"/>
      <c r="AL992" s="132"/>
      <c r="AM992" s="132"/>
    </row>
    <row r="993" spans="1:39" ht="15" hidden="1" customHeight="1">
      <c r="A993" s="359">
        <v>2025</v>
      </c>
      <c r="B993" s="133">
        <v>136817</v>
      </c>
      <c r="C993" s="132" t="s">
        <v>6913</v>
      </c>
      <c r="D993" s="132" t="s">
        <v>6914</v>
      </c>
      <c r="E993" s="132" t="s">
        <v>6644</v>
      </c>
      <c r="F993" s="132" t="s">
        <v>6990</v>
      </c>
      <c r="G993" s="132" t="s">
        <v>6991</v>
      </c>
      <c r="H993" s="132" t="s">
        <v>6917</v>
      </c>
      <c r="I993" s="132" t="s">
        <v>6918</v>
      </c>
      <c r="J993" s="132" t="s">
        <v>6649</v>
      </c>
      <c r="K993" s="132" t="s">
        <v>6650</v>
      </c>
      <c r="L993" s="132" t="s">
        <v>6992</v>
      </c>
      <c r="M993" s="132" t="s">
        <v>6920</v>
      </c>
      <c r="N993" s="132" t="s">
        <v>6993</v>
      </c>
      <c r="O993" s="132" t="s">
        <v>6994</v>
      </c>
      <c r="P993" s="132"/>
      <c r="Q993" s="132"/>
      <c r="R993" s="132"/>
      <c r="S993" s="132"/>
      <c r="T993" s="132"/>
      <c r="V993" s="132"/>
      <c r="W993" s="132"/>
      <c r="X993" s="132"/>
      <c r="Y993" s="132"/>
      <c r="Z993" s="132"/>
      <c r="AA993" s="132"/>
      <c r="AB993" s="132"/>
      <c r="AC993" s="132"/>
      <c r="AD993" s="132"/>
      <c r="AE993" s="132"/>
      <c r="AF993" s="132"/>
      <c r="AG993" s="132"/>
      <c r="AH993" s="132"/>
      <c r="AI993" s="132"/>
      <c r="AJ993" s="132"/>
      <c r="AK993" s="132"/>
      <c r="AL993" s="132"/>
      <c r="AM993" s="132"/>
    </row>
    <row r="994" spans="1:39" ht="15" hidden="1" customHeight="1">
      <c r="A994" s="359">
        <v>2025</v>
      </c>
      <c r="B994" s="133">
        <v>136817</v>
      </c>
      <c r="C994" s="132" t="s">
        <v>6913</v>
      </c>
      <c r="D994" s="132" t="s">
        <v>6914</v>
      </c>
      <c r="E994" s="132" t="s">
        <v>6644</v>
      </c>
      <c r="F994" s="132" t="s">
        <v>6990</v>
      </c>
      <c r="G994" s="132" t="s">
        <v>6991</v>
      </c>
      <c r="H994" s="132" t="s">
        <v>6917</v>
      </c>
      <c r="I994" s="132" t="s">
        <v>6918</v>
      </c>
      <c r="J994" s="132" t="s">
        <v>6649</v>
      </c>
      <c r="K994" s="132" t="s">
        <v>6650</v>
      </c>
      <c r="L994" s="132" t="s">
        <v>6992</v>
      </c>
      <c r="M994" s="132" t="s">
        <v>6920</v>
      </c>
      <c r="N994" s="132" t="s">
        <v>6993</v>
      </c>
      <c r="O994" s="132" t="s">
        <v>6994</v>
      </c>
      <c r="P994" s="132"/>
      <c r="Q994" s="132"/>
      <c r="R994" s="132"/>
      <c r="S994" s="132"/>
      <c r="T994" s="132"/>
      <c r="V994" s="132"/>
      <c r="W994" s="132"/>
      <c r="X994" s="132"/>
      <c r="Y994" s="132"/>
      <c r="Z994" s="132"/>
      <c r="AA994" s="132"/>
      <c r="AB994" s="132"/>
      <c r="AC994" s="132"/>
      <c r="AD994" s="132"/>
      <c r="AE994" s="132"/>
      <c r="AF994" s="132"/>
      <c r="AG994" s="132"/>
      <c r="AH994" s="132"/>
      <c r="AI994" s="132"/>
      <c r="AJ994" s="132"/>
      <c r="AK994" s="132"/>
      <c r="AL994" s="132"/>
      <c r="AM994" s="132"/>
    </row>
    <row r="995" spans="1:39" ht="15" hidden="1" customHeight="1">
      <c r="A995" s="359">
        <v>2025</v>
      </c>
      <c r="B995" s="133">
        <v>136818</v>
      </c>
      <c r="C995" s="132" t="s">
        <v>6995</v>
      </c>
      <c r="D995" s="132" t="s">
        <v>6914</v>
      </c>
      <c r="E995" s="132" t="s">
        <v>6644</v>
      </c>
      <c r="F995" s="132" t="s">
        <v>6996</v>
      </c>
      <c r="G995" s="132" t="s">
        <v>6916</v>
      </c>
      <c r="H995" s="132" t="s">
        <v>6917</v>
      </c>
      <c r="I995" s="132" t="s">
        <v>6997</v>
      </c>
      <c r="J995" s="132" t="s">
        <v>6649</v>
      </c>
      <c r="K995" s="132" t="s">
        <v>6650</v>
      </c>
      <c r="L995" s="132" t="s">
        <v>6919</v>
      </c>
      <c r="M995" s="132" t="s">
        <v>6998</v>
      </c>
      <c r="N995" s="132" t="s">
        <v>6999</v>
      </c>
      <c r="O995" s="132" t="s">
        <v>6994</v>
      </c>
      <c r="P995" s="132"/>
      <c r="Q995" s="132"/>
      <c r="R995" s="132"/>
      <c r="S995" s="132"/>
      <c r="T995" s="132"/>
      <c r="V995" s="132"/>
      <c r="W995" s="132"/>
      <c r="X995" s="132"/>
      <c r="Y995" s="132"/>
      <c r="Z995" s="132"/>
      <c r="AA995" s="132"/>
      <c r="AB995" s="132"/>
      <c r="AC995" s="132"/>
      <c r="AD995" s="132"/>
      <c r="AE995" s="132"/>
      <c r="AF995" s="132"/>
      <c r="AG995" s="132"/>
      <c r="AH995" s="132"/>
      <c r="AI995" s="132"/>
      <c r="AJ995" s="132"/>
      <c r="AK995" s="132"/>
      <c r="AL995" s="132"/>
      <c r="AM995" s="132"/>
    </row>
    <row r="996" spans="1:39" ht="15" hidden="1" customHeight="1">
      <c r="A996" s="359">
        <v>2025</v>
      </c>
      <c r="B996" s="133">
        <v>136818</v>
      </c>
      <c r="C996" s="132" t="s">
        <v>6995</v>
      </c>
      <c r="D996" s="132" t="s">
        <v>6914</v>
      </c>
      <c r="E996" s="132" t="s">
        <v>6644</v>
      </c>
      <c r="F996" s="132" t="s">
        <v>6996</v>
      </c>
      <c r="G996" s="132" t="s">
        <v>6916</v>
      </c>
      <c r="H996" s="132" t="s">
        <v>6917</v>
      </c>
      <c r="I996" s="132" t="s">
        <v>6997</v>
      </c>
      <c r="J996" s="132" t="s">
        <v>6649</v>
      </c>
      <c r="K996" s="132" t="s">
        <v>6650</v>
      </c>
      <c r="L996" s="132" t="s">
        <v>6919</v>
      </c>
      <c r="M996" s="132" t="s">
        <v>6998</v>
      </c>
      <c r="N996" s="132" t="s">
        <v>6999</v>
      </c>
      <c r="O996" s="132" t="s">
        <v>6994</v>
      </c>
      <c r="P996" s="132"/>
      <c r="Q996" s="132"/>
      <c r="R996" s="132"/>
      <c r="S996" s="132"/>
      <c r="T996" s="132"/>
      <c r="V996" s="132"/>
      <c r="W996" s="132"/>
      <c r="X996" s="132"/>
      <c r="Y996" s="132"/>
      <c r="Z996" s="132"/>
      <c r="AA996" s="132"/>
      <c r="AB996" s="132"/>
      <c r="AC996" s="132"/>
      <c r="AD996" s="132"/>
      <c r="AE996" s="132"/>
      <c r="AF996" s="132"/>
      <c r="AG996" s="132"/>
      <c r="AH996" s="132"/>
      <c r="AI996" s="132"/>
      <c r="AJ996" s="132"/>
      <c r="AK996" s="132"/>
      <c r="AL996" s="132"/>
      <c r="AM996" s="132"/>
    </row>
    <row r="997" spans="1:39" ht="15" hidden="1" customHeight="1">
      <c r="A997" s="359">
        <v>2025</v>
      </c>
      <c r="B997" s="133">
        <v>136818</v>
      </c>
      <c r="C997" s="132" t="s">
        <v>6995</v>
      </c>
      <c r="D997" s="132" t="s">
        <v>6914</v>
      </c>
      <c r="E997" s="132" t="s">
        <v>6644</v>
      </c>
      <c r="F997" s="132" t="s">
        <v>6996</v>
      </c>
      <c r="G997" s="132" t="s">
        <v>6916</v>
      </c>
      <c r="H997" s="132" t="s">
        <v>6917</v>
      </c>
      <c r="I997" s="132" t="s">
        <v>6997</v>
      </c>
      <c r="J997" s="132" t="s">
        <v>6649</v>
      </c>
      <c r="K997" s="132" t="s">
        <v>6650</v>
      </c>
      <c r="L997" s="132" t="s">
        <v>6919</v>
      </c>
      <c r="M997" s="132" t="s">
        <v>6998</v>
      </c>
      <c r="N997" s="132" t="s">
        <v>6999</v>
      </c>
      <c r="O997" s="132" t="s">
        <v>6994</v>
      </c>
      <c r="P997" s="132"/>
      <c r="Q997" s="132"/>
      <c r="R997" s="132"/>
      <c r="S997" s="132"/>
      <c r="T997" s="132"/>
      <c r="V997" s="132"/>
      <c r="W997" s="132"/>
      <c r="X997" s="132"/>
      <c r="Y997" s="132"/>
      <c r="Z997" s="132"/>
      <c r="AA997" s="132"/>
      <c r="AB997" s="132"/>
      <c r="AC997" s="132"/>
      <c r="AD997" s="132"/>
      <c r="AE997" s="132"/>
      <c r="AF997" s="132"/>
      <c r="AG997" s="132"/>
      <c r="AH997" s="132"/>
      <c r="AI997" s="132"/>
      <c r="AJ997" s="132"/>
      <c r="AK997" s="132"/>
      <c r="AL997" s="132"/>
      <c r="AM997" s="132"/>
    </row>
    <row r="998" spans="1:39" ht="15" hidden="1" customHeight="1">
      <c r="A998" s="359">
        <v>2025</v>
      </c>
      <c r="B998" s="133">
        <v>136818</v>
      </c>
      <c r="C998" s="132" t="s">
        <v>6995</v>
      </c>
      <c r="D998" s="132" t="s">
        <v>6914</v>
      </c>
      <c r="E998" s="132" t="s">
        <v>6644</v>
      </c>
      <c r="F998" s="132" t="s">
        <v>6996</v>
      </c>
      <c r="G998" s="132" t="s">
        <v>6916</v>
      </c>
      <c r="H998" s="132" t="s">
        <v>6917</v>
      </c>
      <c r="I998" s="132" t="s">
        <v>6997</v>
      </c>
      <c r="J998" s="132" t="s">
        <v>6649</v>
      </c>
      <c r="K998" s="132" t="s">
        <v>6650</v>
      </c>
      <c r="L998" s="132" t="s">
        <v>6919</v>
      </c>
      <c r="M998" s="132" t="s">
        <v>6998</v>
      </c>
      <c r="N998" s="132" t="s">
        <v>6999</v>
      </c>
      <c r="O998" s="132" t="s">
        <v>6994</v>
      </c>
      <c r="P998" s="132"/>
      <c r="Q998" s="132"/>
      <c r="R998" s="132"/>
      <c r="S998" s="132"/>
      <c r="T998" s="132"/>
      <c r="V998" s="132"/>
      <c r="W998" s="132"/>
      <c r="X998" s="132"/>
      <c r="Y998" s="132"/>
      <c r="Z998" s="132"/>
      <c r="AA998" s="132"/>
      <c r="AB998" s="132"/>
      <c r="AC998" s="132"/>
      <c r="AD998" s="132"/>
      <c r="AE998" s="132"/>
      <c r="AF998" s="132"/>
      <c r="AG998" s="132"/>
      <c r="AH998" s="132"/>
      <c r="AI998" s="132"/>
      <c r="AJ998" s="132"/>
      <c r="AK998" s="132"/>
      <c r="AL998" s="132"/>
      <c r="AM998" s="132"/>
    </row>
    <row r="999" spans="1:39" ht="15" hidden="1" customHeight="1">
      <c r="A999" s="359">
        <v>2025</v>
      </c>
      <c r="B999" s="133">
        <v>136818</v>
      </c>
      <c r="C999" s="132" t="s">
        <v>6995</v>
      </c>
      <c r="D999" s="132" t="s">
        <v>6914</v>
      </c>
      <c r="E999" s="132" t="s">
        <v>6644</v>
      </c>
      <c r="F999" s="132" t="s">
        <v>6996</v>
      </c>
      <c r="G999" s="132" t="s">
        <v>6916</v>
      </c>
      <c r="H999" s="132" t="s">
        <v>6917</v>
      </c>
      <c r="I999" s="132" t="s">
        <v>6997</v>
      </c>
      <c r="J999" s="132" t="s">
        <v>6649</v>
      </c>
      <c r="K999" s="132" t="s">
        <v>6650</v>
      </c>
      <c r="L999" s="132" t="s">
        <v>6919</v>
      </c>
      <c r="M999" s="132" t="s">
        <v>6998</v>
      </c>
      <c r="N999" s="132" t="s">
        <v>6999</v>
      </c>
      <c r="O999" s="132" t="s">
        <v>6994</v>
      </c>
      <c r="P999" s="132"/>
      <c r="Q999" s="132"/>
      <c r="R999" s="132"/>
      <c r="S999" s="132"/>
      <c r="T999" s="132"/>
      <c r="V999" s="132"/>
      <c r="W999" s="132"/>
      <c r="X999" s="132"/>
      <c r="Y999" s="132"/>
      <c r="Z999" s="132"/>
      <c r="AA999" s="132"/>
      <c r="AB999" s="132"/>
      <c r="AC999" s="132"/>
      <c r="AD999" s="132"/>
      <c r="AE999" s="132"/>
      <c r="AF999" s="132"/>
      <c r="AG999" s="132"/>
      <c r="AH999" s="132"/>
      <c r="AI999" s="132"/>
      <c r="AJ999" s="132"/>
      <c r="AK999" s="132"/>
      <c r="AL999" s="132"/>
      <c r="AM999" s="132"/>
    </row>
    <row r="1000" spans="1:39" ht="15" hidden="1" customHeight="1">
      <c r="A1000" s="359">
        <v>2025</v>
      </c>
      <c r="B1000" s="133">
        <v>136817</v>
      </c>
      <c r="C1000" s="132" t="s">
        <v>6913</v>
      </c>
      <c r="D1000" s="132" t="s">
        <v>6914</v>
      </c>
      <c r="E1000" s="132" t="s">
        <v>6644</v>
      </c>
      <c r="F1000" s="132" t="s">
        <v>6990</v>
      </c>
      <c r="G1000" s="132" t="s">
        <v>6991</v>
      </c>
      <c r="H1000" s="132" t="s">
        <v>6917</v>
      </c>
      <c r="I1000" s="132" t="s">
        <v>6918</v>
      </c>
      <c r="J1000" s="132" t="s">
        <v>6649</v>
      </c>
      <c r="K1000" s="132" t="s">
        <v>6650</v>
      </c>
      <c r="L1000" s="132" t="s">
        <v>6992</v>
      </c>
      <c r="M1000" s="132" t="s">
        <v>6920</v>
      </c>
      <c r="N1000" s="132" t="s">
        <v>6993</v>
      </c>
      <c r="O1000" s="132" t="s">
        <v>6994</v>
      </c>
      <c r="P1000" s="132"/>
      <c r="Q1000" s="132"/>
      <c r="R1000" s="132"/>
      <c r="S1000" s="132"/>
      <c r="T1000" s="132"/>
      <c r="V1000" s="132"/>
      <c r="W1000" s="132"/>
      <c r="X1000" s="132"/>
      <c r="Y1000" s="132"/>
      <c r="Z1000" s="132"/>
      <c r="AA1000" s="132"/>
      <c r="AB1000" s="132"/>
      <c r="AC1000" s="132"/>
      <c r="AD1000" s="132"/>
      <c r="AE1000" s="132"/>
      <c r="AF1000" s="132"/>
      <c r="AG1000" s="132"/>
      <c r="AH1000" s="132"/>
      <c r="AI1000" s="132"/>
      <c r="AJ1000" s="132"/>
      <c r="AK1000" s="132"/>
      <c r="AL1000" s="132"/>
      <c r="AM1000" s="132"/>
    </row>
    <row r="1001" spans="1:39" ht="15" hidden="1" customHeight="1">
      <c r="A1001" s="359">
        <v>2025</v>
      </c>
      <c r="B1001" s="133">
        <v>136817</v>
      </c>
      <c r="C1001" s="132" t="s">
        <v>6913</v>
      </c>
      <c r="D1001" s="132" t="s">
        <v>6914</v>
      </c>
      <c r="E1001" s="132" t="s">
        <v>6644</v>
      </c>
      <c r="F1001" s="132" t="s">
        <v>6990</v>
      </c>
      <c r="G1001" s="132" t="s">
        <v>6991</v>
      </c>
      <c r="H1001" s="132" t="s">
        <v>6917</v>
      </c>
      <c r="I1001" s="132" t="s">
        <v>6918</v>
      </c>
      <c r="J1001" s="132" t="s">
        <v>6649</v>
      </c>
      <c r="K1001" s="132" t="s">
        <v>6650</v>
      </c>
      <c r="L1001" s="132" t="s">
        <v>6992</v>
      </c>
      <c r="M1001" s="132" t="s">
        <v>6920</v>
      </c>
      <c r="N1001" s="132" t="s">
        <v>6993</v>
      </c>
      <c r="O1001" s="132" t="s">
        <v>6994</v>
      </c>
      <c r="P1001" s="132"/>
      <c r="Q1001" s="132"/>
      <c r="R1001" s="132"/>
      <c r="S1001" s="132"/>
      <c r="T1001" s="132"/>
      <c r="V1001" s="132"/>
      <c r="W1001" s="132"/>
      <c r="X1001" s="132"/>
      <c r="Y1001" s="132"/>
      <c r="Z1001" s="132"/>
      <c r="AA1001" s="132"/>
      <c r="AB1001" s="132"/>
      <c r="AC1001" s="132"/>
      <c r="AD1001" s="132"/>
      <c r="AE1001" s="132"/>
      <c r="AF1001" s="132"/>
      <c r="AG1001" s="132"/>
      <c r="AH1001" s="132"/>
      <c r="AI1001" s="132"/>
      <c r="AJ1001" s="132"/>
      <c r="AK1001" s="132"/>
      <c r="AL1001" s="132"/>
      <c r="AM1001" s="132"/>
    </row>
    <row r="1002" spans="1:39" ht="15" hidden="1" customHeight="1">
      <c r="A1002" s="359">
        <v>2025</v>
      </c>
      <c r="B1002" s="133">
        <v>138270</v>
      </c>
      <c r="C1002" s="132" t="s">
        <v>6486</v>
      </c>
      <c r="D1002" s="132" t="s">
        <v>7000</v>
      </c>
      <c r="E1002" s="132" t="s">
        <v>7001</v>
      </c>
      <c r="F1002" s="132" t="s">
        <v>7002</v>
      </c>
      <c r="G1002" s="132" t="s">
        <v>7003</v>
      </c>
      <c r="H1002" s="132" t="s">
        <v>6491</v>
      </c>
      <c r="I1002" s="132" t="s">
        <v>7004</v>
      </c>
      <c r="J1002" s="132" t="s">
        <v>6492</v>
      </c>
      <c r="K1002" s="132"/>
      <c r="L1002" s="132"/>
      <c r="M1002" s="132"/>
      <c r="N1002" s="132"/>
      <c r="O1002" s="132"/>
      <c r="P1002" s="132"/>
      <c r="Q1002" s="132"/>
      <c r="R1002" s="132"/>
      <c r="S1002" s="132"/>
      <c r="T1002" s="132"/>
      <c r="V1002" s="132"/>
      <c r="W1002" s="132"/>
      <c r="X1002" s="132"/>
      <c r="Y1002" s="132"/>
      <c r="Z1002" s="132"/>
      <c r="AA1002" s="132"/>
      <c r="AB1002" s="132"/>
      <c r="AC1002" s="132"/>
      <c r="AD1002" s="132"/>
      <c r="AE1002" s="132"/>
      <c r="AF1002" s="132"/>
      <c r="AG1002" s="132"/>
      <c r="AH1002" s="132"/>
      <c r="AI1002" s="132"/>
      <c r="AJ1002" s="132"/>
      <c r="AK1002" s="132"/>
      <c r="AL1002" s="132"/>
      <c r="AM1002" s="132"/>
    </row>
    <row r="1003" spans="1:39" ht="15" hidden="1" customHeight="1">
      <c r="A1003" s="359">
        <v>2025</v>
      </c>
      <c r="B1003" s="133">
        <v>138270</v>
      </c>
      <c r="C1003" s="132" t="s">
        <v>6486</v>
      </c>
      <c r="D1003" s="132" t="s">
        <v>7000</v>
      </c>
      <c r="E1003" s="132" t="s">
        <v>7001</v>
      </c>
      <c r="F1003" s="132" t="s">
        <v>7002</v>
      </c>
      <c r="G1003" s="132" t="s">
        <v>7003</v>
      </c>
      <c r="H1003" s="132" t="s">
        <v>6491</v>
      </c>
      <c r="I1003" s="132" t="s">
        <v>7004</v>
      </c>
      <c r="J1003" s="132" t="s">
        <v>6492</v>
      </c>
      <c r="K1003" s="132"/>
      <c r="L1003" s="132"/>
      <c r="M1003" s="132"/>
      <c r="N1003" s="132"/>
      <c r="O1003" s="132"/>
      <c r="P1003" s="132"/>
      <c r="Q1003" s="132"/>
      <c r="R1003" s="132"/>
      <c r="S1003" s="132"/>
      <c r="T1003" s="132"/>
      <c r="V1003" s="132"/>
      <c r="W1003" s="132"/>
      <c r="X1003" s="132"/>
      <c r="Y1003" s="132"/>
      <c r="Z1003" s="132"/>
      <c r="AA1003" s="132"/>
      <c r="AB1003" s="132"/>
      <c r="AC1003" s="132"/>
      <c r="AD1003" s="132"/>
      <c r="AE1003" s="132"/>
      <c r="AF1003" s="132"/>
      <c r="AG1003" s="132"/>
      <c r="AH1003" s="132"/>
      <c r="AI1003" s="132"/>
      <c r="AJ1003" s="132"/>
      <c r="AK1003" s="132"/>
      <c r="AL1003" s="132"/>
      <c r="AM1003" s="132"/>
    </row>
    <row r="1004" spans="1:39" ht="15" hidden="1" customHeight="1">
      <c r="A1004" s="359">
        <v>2025</v>
      </c>
      <c r="B1004" s="133">
        <v>138041</v>
      </c>
      <c r="C1004" s="132" t="s">
        <v>7005</v>
      </c>
      <c r="D1004" s="490" t="s">
        <v>7006</v>
      </c>
      <c r="E1004" s="132" t="s">
        <v>6734</v>
      </c>
      <c r="F1004" s="490" t="s">
        <v>7007</v>
      </c>
      <c r="G1004" s="132" t="s">
        <v>6736</v>
      </c>
      <c r="H1004" s="132" t="s">
        <v>7008</v>
      </c>
      <c r="I1004" s="132" t="s">
        <v>7009</v>
      </c>
      <c r="J1004" s="132" t="s">
        <v>7010</v>
      </c>
      <c r="K1004" s="132" t="s">
        <v>7011</v>
      </c>
      <c r="L1004" s="132" t="s">
        <v>7012</v>
      </c>
      <c r="M1004" s="132" t="s">
        <v>7013</v>
      </c>
      <c r="N1004" s="132" t="s">
        <v>7014</v>
      </c>
      <c r="O1004" s="132" t="s">
        <v>7015</v>
      </c>
      <c r="P1004" s="132"/>
      <c r="Q1004" s="132"/>
      <c r="R1004" s="132"/>
      <c r="S1004" s="132"/>
      <c r="T1004" s="132"/>
      <c r="V1004" s="132"/>
      <c r="W1004" s="132"/>
      <c r="X1004" s="132"/>
      <c r="Y1004" s="132"/>
      <c r="Z1004" s="132"/>
      <c r="AA1004" s="132"/>
      <c r="AB1004" s="132"/>
      <c r="AC1004" s="132"/>
      <c r="AD1004" s="132"/>
      <c r="AE1004" s="132"/>
      <c r="AF1004" s="132"/>
      <c r="AG1004" s="132"/>
      <c r="AH1004" s="132"/>
      <c r="AI1004" s="132"/>
      <c r="AJ1004" s="132"/>
      <c r="AK1004" s="132"/>
      <c r="AL1004" s="132"/>
      <c r="AM1004" s="132"/>
    </row>
    <row r="1005" spans="1:39" ht="15" hidden="1" customHeight="1">
      <c r="A1005" s="359">
        <v>2025</v>
      </c>
      <c r="B1005" s="133">
        <v>136749</v>
      </c>
      <c r="C1005" s="132" t="s">
        <v>7016</v>
      </c>
      <c r="D1005" s="132" t="s">
        <v>7017</v>
      </c>
      <c r="E1005" s="132" t="s">
        <v>7018</v>
      </c>
      <c r="F1005" s="132" t="s">
        <v>7019</v>
      </c>
      <c r="G1005" s="132" t="s">
        <v>7020</v>
      </c>
      <c r="H1005" s="132" t="s">
        <v>7021</v>
      </c>
      <c r="I1005" s="132" t="s">
        <v>7022</v>
      </c>
      <c r="J1005" s="132" t="s">
        <v>7023</v>
      </c>
      <c r="K1005" s="132" t="s">
        <v>6937</v>
      </c>
      <c r="L1005" s="132"/>
      <c r="M1005" s="132"/>
      <c r="N1005" s="132"/>
      <c r="O1005" s="132"/>
      <c r="P1005" s="132"/>
      <c r="Q1005" s="132"/>
      <c r="R1005" s="132"/>
      <c r="S1005" s="132"/>
      <c r="T1005" s="132"/>
      <c r="V1005" s="132"/>
      <c r="W1005" s="132"/>
      <c r="X1005" s="132"/>
      <c r="Y1005" s="132"/>
      <c r="Z1005" s="132"/>
      <c r="AA1005" s="132"/>
      <c r="AB1005" s="132"/>
      <c r="AC1005" s="132"/>
      <c r="AD1005" s="132"/>
      <c r="AE1005" s="132"/>
      <c r="AF1005" s="132"/>
      <c r="AG1005" s="132"/>
      <c r="AH1005" s="132"/>
      <c r="AI1005" s="132"/>
      <c r="AJ1005" s="132"/>
      <c r="AK1005" s="132"/>
      <c r="AL1005" s="132"/>
      <c r="AM1005" s="132"/>
    </row>
    <row r="1006" spans="1:39" ht="15" hidden="1" customHeight="1">
      <c r="A1006" s="359">
        <v>2025</v>
      </c>
      <c r="B1006" s="133">
        <v>137662</v>
      </c>
      <c r="C1006" s="132" t="s">
        <v>7024</v>
      </c>
      <c r="D1006" s="132" t="s">
        <v>7025</v>
      </c>
      <c r="E1006" s="132" t="s">
        <v>7026</v>
      </c>
      <c r="F1006" s="132" t="s">
        <v>7027</v>
      </c>
      <c r="G1006" s="132" t="s">
        <v>7028</v>
      </c>
      <c r="H1006" s="132" t="s">
        <v>7029</v>
      </c>
      <c r="I1006" s="132" t="s">
        <v>7030</v>
      </c>
      <c r="J1006" s="132" t="s">
        <v>7031</v>
      </c>
      <c r="K1006" s="132" t="s">
        <v>7032</v>
      </c>
      <c r="L1006" s="132" t="s">
        <v>7033</v>
      </c>
      <c r="M1006" s="132" t="s">
        <v>7034</v>
      </c>
      <c r="N1006" s="132" t="s">
        <v>7035</v>
      </c>
      <c r="O1006" s="132" t="s">
        <v>7036</v>
      </c>
      <c r="P1006" s="132"/>
      <c r="Q1006" s="132"/>
      <c r="R1006" s="132"/>
      <c r="S1006" s="132"/>
      <c r="T1006" s="132"/>
      <c r="V1006" s="132"/>
      <c r="W1006" s="132"/>
      <c r="X1006" s="132"/>
      <c r="Y1006" s="132"/>
      <c r="Z1006" s="132"/>
      <c r="AA1006" s="132"/>
      <c r="AB1006" s="132"/>
      <c r="AC1006" s="132"/>
      <c r="AD1006" s="132"/>
      <c r="AE1006" s="132"/>
      <c r="AF1006" s="132"/>
      <c r="AG1006" s="132"/>
      <c r="AH1006" s="132"/>
      <c r="AI1006" s="132"/>
      <c r="AJ1006" s="132"/>
      <c r="AK1006" s="132"/>
      <c r="AL1006" s="132"/>
      <c r="AM1006" s="132"/>
    </row>
    <row r="1007" spans="1:39" ht="15" hidden="1" customHeight="1">
      <c r="A1007" s="359">
        <v>2025</v>
      </c>
      <c r="B1007" s="133">
        <v>137658</v>
      </c>
      <c r="C1007" s="132" t="s">
        <v>7037</v>
      </c>
      <c r="D1007" s="132" t="s">
        <v>7038</v>
      </c>
      <c r="E1007" s="132" t="s">
        <v>7039</v>
      </c>
      <c r="F1007" s="132" t="s">
        <v>7040</v>
      </c>
      <c r="G1007" s="132" t="s">
        <v>7041</v>
      </c>
      <c r="H1007" s="132" t="s">
        <v>7042</v>
      </c>
      <c r="I1007" s="132" t="s">
        <v>7043</v>
      </c>
      <c r="J1007" s="132" t="s">
        <v>7044</v>
      </c>
      <c r="K1007" s="132" t="s">
        <v>6502</v>
      </c>
      <c r="L1007" s="132" t="s">
        <v>7045</v>
      </c>
      <c r="M1007" s="132"/>
      <c r="N1007" s="132"/>
      <c r="O1007" s="132"/>
      <c r="P1007" s="132"/>
      <c r="Q1007" s="132"/>
      <c r="R1007" s="132"/>
      <c r="S1007" s="132"/>
      <c r="T1007" s="132"/>
      <c r="V1007" s="132"/>
      <c r="W1007" s="132"/>
      <c r="X1007" s="132"/>
      <c r="Y1007" s="132"/>
      <c r="Z1007" s="132"/>
      <c r="AA1007" s="132"/>
      <c r="AB1007" s="132"/>
      <c r="AC1007" s="132"/>
      <c r="AD1007" s="132"/>
      <c r="AE1007" s="132"/>
      <c r="AF1007" s="132"/>
      <c r="AG1007" s="132"/>
      <c r="AH1007" s="132"/>
      <c r="AI1007" s="132"/>
      <c r="AJ1007" s="132"/>
      <c r="AK1007" s="132"/>
      <c r="AL1007" s="132"/>
      <c r="AM1007" s="132"/>
    </row>
    <row r="1008" spans="1:39" ht="15" hidden="1" customHeight="1">
      <c r="A1008" s="359">
        <v>2025</v>
      </c>
      <c r="B1008" s="133">
        <v>137449</v>
      </c>
      <c r="C1008" s="132" t="s">
        <v>6930</v>
      </c>
      <c r="D1008" s="132" t="s">
        <v>6931</v>
      </c>
      <c r="E1008" s="132" t="s">
        <v>6932</v>
      </c>
      <c r="F1008" s="132" t="s">
        <v>7046</v>
      </c>
      <c r="G1008" s="132" t="s">
        <v>6934</v>
      </c>
      <c r="H1008" s="132" t="s">
        <v>6624</v>
      </c>
      <c r="I1008" s="132" t="s">
        <v>6935</v>
      </c>
      <c r="J1008" s="132" t="s">
        <v>6936</v>
      </c>
      <c r="K1008" s="132" t="s">
        <v>6937</v>
      </c>
      <c r="L1008" s="132"/>
      <c r="M1008" s="132"/>
      <c r="N1008" s="132"/>
      <c r="O1008" s="132"/>
      <c r="P1008" s="132"/>
      <c r="Q1008" s="132"/>
      <c r="R1008" s="132"/>
      <c r="S1008" s="132"/>
      <c r="T1008" s="132"/>
      <c r="V1008" s="132"/>
      <c r="W1008" s="132"/>
      <c r="X1008" s="132"/>
      <c r="Y1008" s="132"/>
      <c r="Z1008" s="132"/>
      <c r="AA1008" s="132"/>
      <c r="AB1008" s="132"/>
      <c r="AC1008" s="132"/>
      <c r="AD1008" s="132"/>
      <c r="AE1008" s="132"/>
      <c r="AF1008" s="132"/>
      <c r="AG1008" s="132"/>
      <c r="AH1008" s="132"/>
      <c r="AI1008" s="132"/>
      <c r="AJ1008" s="132"/>
      <c r="AK1008" s="132"/>
      <c r="AL1008" s="132"/>
      <c r="AM1008" s="132"/>
    </row>
    <row r="1009" spans="1:39" ht="15" hidden="1" customHeight="1">
      <c r="A1009" s="359">
        <v>2025</v>
      </c>
      <c r="B1009" s="133">
        <v>137449</v>
      </c>
      <c r="C1009" s="132" t="s">
        <v>6930</v>
      </c>
      <c r="D1009" s="132" t="s">
        <v>6931</v>
      </c>
      <c r="E1009" s="132" t="s">
        <v>6932</v>
      </c>
      <c r="F1009" s="132" t="s">
        <v>7046</v>
      </c>
      <c r="G1009" s="132" t="s">
        <v>6934</v>
      </c>
      <c r="H1009" s="132" t="s">
        <v>6624</v>
      </c>
      <c r="I1009" s="132" t="s">
        <v>6935</v>
      </c>
      <c r="J1009" s="132" t="s">
        <v>6936</v>
      </c>
      <c r="K1009" s="132" t="s">
        <v>6937</v>
      </c>
      <c r="L1009" s="132"/>
      <c r="M1009" s="132"/>
      <c r="N1009" s="132"/>
      <c r="O1009" s="132"/>
      <c r="P1009" s="132"/>
      <c r="Q1009" s="132"/>
      <c r="R1009" s="132"/>
      <c r="S1009" s="132"/>
      <c r="T1009" s="132"/>
      <c r="V1009" s="132"/>
      <c r="W1009" s="132"/>
      <c r="X1009" s="132"/>
      <c r="Y1009" s="132"/>
      <c r="Z1009" s="132"/>
      <c r="AA1009" s="132"/>
      <c r="AB1009" s="132"/>
      <c r="AC1009" s="132"/>
      <c r="AD1009" s="132"/>
      <c r="AE1009" s="132"/>
      <c r="AF1009" s="132"/>
      <c r="AG1009" s="132"/>
      <c r="AH1009" s="132"/>
      <c r="AI1009" s="132"/>
      <c r="AJ1009" s="132"/>
      <c r="AK1009" s="132"/>
      <c r="AL1009" s="132"/>
      <c r="AM1009" s="132"/>
    </row>
    <row r="1010" spans="1:39" ht="15" hidden="1" customHeight="1">
      <c r="A1010" s="359">
        <v>2025</v>
      </c>
      <c r="B1010" s="133">
        <v>138691</v>
      </c>
      <c r="C1010" s="132" t="s">
        <v>7047</v>
      </c>
      <c r="D1010" s="132" t="s">
        <v>7048</v>
      </c>
      <c r="E1010" s="132" t="s">
        <v>7049</v>
      </c>
      <c r="F1010" s="132" t="s">
        <v>7050</v>
      </c>
      <c r="G1010" s="132" t="s">
        <v>7051</v>
      </c>
      <c r="H1010" s="132" t="s">
        <v>7052</v>
      </c>
      <c r="I1010" s="132"/>
      <c r="J1010" s="132"/>
      <c r="K1010" s="132"/>
      <c r="L1010" s="132"/>
      <c r="M1010" s="132"/>
      <c r="N1010" s="132"/>
      <c r="O1010" s="132"/>
      <c r="P1010" s="132"/>
      <c r="Q1010" s="132"/>
      <c r="R1010" s="132"/>
      <c r="S1010" s="132"/>
      <c r="T1010" s="132"/>
      <c r="V1010" s="132"/>
      <c r="W1010" s="132"/>
      <c r="X1010" s="132"/>
      <c r="Y1010" s="132"/>
      <c r="Z1010" s="132"/>
      <c r="AA1010" s="132"/>
      <c r="AB1010" s="132"/>
      <c r="AC1010" s="132"/>
      <c r="AD1010" s="132"/>
      <c r="AE1010" s="132"/>
      <c r="AF1010" s="132"/>
      <c r="AG1010" s="132"/>
      <c r="AH1010" s="132"/>
      <c r="AI1010" s="132"/>
      <c r="AJ1010" s="132"/>
      <c r="AK1010" s="132"/>
      <c r="AL1010" s="132"/>
      <c r="AM1010" s="132"/>
    </row>
    <row r="1011" spans="1:39" ht="15" hidden="1" customHeight="1">
      <c r="A1011" s="359">
        <v>2025</v>
      </c>
      <c r="B1011" s="133">
        <v>136777</v>
      </c>
      <c r="C1011" s="132" t="s">
        <v>7053</v>
      </c>
      <c r="D1011" s="132" t="s">
        <v>7054</v>
      </c>
      <c r="E1011" s="132" t="s">
        <v>7055</v>
      </c>
      <c r="F1011" s="132" t="s">
        <v>7056</v>
      </c>
      <c r="G1011" s="132" t="s">
        <v>7057</v>
      </c>
      <c r="H1011" s="132"/>
      <c r="I1011" s="132"/>
      <c r="J1011" s="132"/>
      <c r="K1011" s="132"/>
      <c r="L1011" s="132"/>
      <c r="M1011" s="132"/>
      <c r="N1011" s="132"/>
      <c r="O1011" s="132"/>
      <c r="P1011" s="132"/>
      <c r="Q1011" s="132"/>
      <c r="R1011" s="132"/>
      <c r="S1011" s="132"/>
      <c r="T1011" s="132"/>
      <c r="V1011" s="132"/>
      <c r="W1011" s="132"/>
      <c r="X1011" s="132"/>
      <c r="Y1011" s="132"/>
      <c r="Z1011" s="132"/>
      <c r="AA1011" s="132"/>
      <c r="AB1011" s="132"/>
      <c r="AC1011" s="132"/>
      <c r="AD1011" s="132"/>
      <c r="AE1011" s="132"/>
      <c r="AF1011" s="132"/>
      <c r="AG1011" s="132"/>
      <c r="AH1011" s="132"/>
      <c r="AI1011" s="132"/>
      <c r="AJ1011" s="132"/>
      <c r="AK1011" s="132"/>
      <c r="AL1011" s="132"/>
      <c r="AM1011" s="132"/>
    </row>
    <row r="1012" spans="1:39" ht="15" hidden="1" customHeight="1">
      <c r="A1012" s="359">
        <v>2025</v>
      </c>
      <c r="B1012" s="133">
        <v>136777</v>
      </c>
      <c r="C1012" s="132" t="s">
        <v>7053</v>
      </c>
      <c r="D1012" s="132" t="s">
        <v>7054</v>
      </c>
      <c r="E1012" s="132" t="s">
        <v>7055</v>
      </c>
      <c r="F1012" s="132" t="s">
        <v>7056</v>
      </c>
      <c r="G1012" s="132" t="s">
        <v>7057</v>
      </c>
      <c r="H1012" s="132"/>
      <c r="I1012" s="132"/>
      <c r="J1012" s="132"/>
      <c r="K1012" s="132"/>
      <c r="L1012" s="132"/>
      <c r="M1012" s="132"/>
      <c r="N1012" s="132"/>
      <c r="O1012" s="132"/>
      <c r="P1012" s="132"/>
      <c r="Q1012" s="132"/>
      <c r="R1012" s="132"/>
      <c r="S1012" s="132"/>
      <c r="T1012" s="132"/>
      <c r="V1012" s="132"/>
      <c r="W1012" s="132"/>
      <c r="X1012" s="132"/>
      <c r="Y1012" s="132"/>
      <c r="Z1012" s="132"/>
      <c r="AA1012" s="132"/>
      <c r="AB1012" s="132"/>
      <c r="AC1012" s="132"/>
      <c r="AD1012" s="132"/>
      <c r="AE1012" s="132"/>
      <c r="AF1012" s="132"/>
      <c r="AG1012" s="132"/>
      <c r="AH1012" s="132"/>
      <c r="AI1012" s="132"/>
      <c r="AJ1012" s="132"/>
      <c r="AK1012" s="132"/>
      <c r="AL1012" s="132"/>
      <c r="AM1012" s="132"/>
    </row>
    <row r="1013" spans="1:39" ht="15" hidden="1" customHeight="1">
      <c r="A1013" s="359">
        <v>2025</v>
      </c>
      <c r="B1013" s="133">
        <v>136777</v>
      </c>
      <c r="C1013" s="132" t="s">
        <v>7053</v>
      </c>
      <c r="D1013" s="132" t="s">
        <v>7054</v>
      </c>
      <c r="E1013" s="132" t="s">
        <v>7055</v>
      </c>
      <c r="F1013" s="132" t="s">
        <v>7056</v>
      </c>
      <c r="G1013" s="132" t="s">
        <v>7057</v>
      </c>
      <c r="H1013" s="132"/>
      <c r="I1013" s="132"/>
      <c r="J1013" s="132"/>
      <c r="K1013" s="132"/>
      <c r="L1013" s="132"/>
      <c r="M1013" s="132"/>
      <c r="N1013" s="132"/>
      <c r="O1013" s="132"/>
      <c r="P1013" s="132"/>
      <c r="Q1013" s="132"/>
      <c r="R1013" s="132"/>
      <c r="S1013" s="132"/>
      <c r="T1013" s="132"/>
      <c r="V1013" s="132"/>
      <c r="W1013" s="132"/>
      <c r="X1013" s="132"/>
      <c r="Y1013" s="132"/>
      <c r="Z1013" s="132"/>
      <c r="AA1013" s="132"/>
      <c r="AB1013" s="132"/>
      <c r="AC1013" s="132"/>
      <c r="AD1013" s="132"/>
      <c r="AE1013" s="132"/>
      <c r="AF1013" s="132"/>
      <c r="AG1013" s="132"/>
      <c r="AH1013" s="132"/>
      <c r="AI1013" s="132"/>
      <c r="AJ1013" s="132"/>
      <c r="AK1013" s="132"/>
      <c r="AL1013" s="132"/>
      <c r="AM1013" s="132"/>
    </row>
    <row r="1014" spans="1:39" ht="15" hidden="1" customHeight="1">
      <c r="A1014" s="359">
        <v>2025</v>
      </c>
      <c r="B1014" s="133">
        <v>136777</v>
      </c>
      <c r="C1014" s="132" t="s">
        <v>7053</v>
      </c>
      <c r="D1014" s="132" t="s">
        <v>7054</v>
      </c>
      <c r="E1014" s="132" t="s">
        <v>7055</v>
      </c>
      <c r="F1014" s="132" t="s">
        <v>7056</v>
      </c>
      <c r="G1014" s="132" t="s">
        <v>7057</v>
      </c>
      <c r="H1014" s="132"/>
      <c r="I1014" s="132"/>
      <c r="J1014" s="132"/>
      <c r="K1014" s="132"/>
      <c r="L1014" s="132"/>
      <c r="M1014" s="132"/>
      <c r="N1014" s="132"/>
      <c r="O1014" s="132"/>
      <c r="P1014" s="132"/>
      <c r="Q1014" s="132"/>
      <c r="R1014" s="132"/>
      <c r="S1014" s="132"/>
      <c r="T1014" s="132"/>
      <c r="V1014" s="132"/>
      <c r="W1014" s="132"/>
      <c r="X1014" s="132"/>
      <c r="Y1014" s="132"/>
      <c r="Z1014" s="132"/>
      <c r="AA1014" s="132"/>
      <c r="AB1014" s="132"/>
      <c r="AC1014" s="132"/>
      <c r="AD1014" s="132"/>
      <c r="AE1014" s="132"/>
      <c r="AF1014" s="132"/>
      <c r="AG1014" s="132"/>
      <c r="AH1014" s="132"/>
      <c r="AI1014" s="132"/>
      <c r="AJ1014" s="132"/>
      <c r="AK1014" s="132"/>
      <c r="AL1014" s="132"/>
      <c r="AM1014" s="132"/>
    </row>
    <row r="1015" spans="1:39" ht="15" hidden="1" customHeight="1">
      <c r="A1015" s="359">
        <v>2025</v>
      </c>
      <c r="B1015" s="133">
        <v>136909</v>
      </c>
      <c r="C1015" s="132" t="s">
        <v>7058</v>
      </c>
      <c r="D1015" s="132" t="s">
        <v>7059</v>
      </c>
      <c r="E1015" s="132" t="s">
        <v>7060</v>
      </c>
      <c r="F1015" s="132" t="s">
        <v>7061</v>
      </c>
      <c r="G1015" s="132" t="s">
        <v>7062</v>
      </c>
      <c r="H1015" s="132" t="s">
        <v>7063</v>
      </c>
      <c r="I1015" s="132" t="s">
        <v>7064</v>
      </c>
      <c r="J1015" s="132"/>
      <c r="K1015" s="132"/>
      <c r="L1015" s="132"/>
      <c r="M1015" s="132"/>
      <c r="N1015" s="132"/>
      <c r="O1015" s="132"/>
      <c r="P1015" s="132"/>
      <c r="Q1015" s="132"/>
      <c r="R1015" s="132"/>
      <c r="S1015" s="132"/>
      <c r="T1015" s="132"/>
      <c r="V1015" s="132"/>
      <c r="W1015" s="132"/>
      <c r="X1015" s="132"/>
      <c r="Y1015" s="132"/>
      <c r="Z1015" s="132"/>
      <c r="AA1015" s="132"/>
      <c r="AB1015" s="132"/>
      <c r="AC1015" s="132"/>
      <c r="AD1015" s="132"/>
      <c r="AE1015" s="132"/>
      <c r="AF1015" s="132"/>
      <c r="AG1015" s="132"/>
      <c r="AH1015" s="132"/>
      <c r="AI1015" s="132"/>
      <c r="AJ1015" s="132"/>
      <c r="AK1015" s="132"/>
      <c r="AL1015" s="132"/>
      <c r="AM1015" s="132"/>
    </row>
    <row r="1016" spans="1:39" ht="15" hidden="1" customHeight="1">
      <c r="A1016" s="359">
        <v>2025</v>
      </c>
      <c r="B1016" s="133">
        <v>136163</v>
      </c>
      <c r="C1016" s="132" t="s">
        <v>7065</v>
      </c>
      <c r="D1016" s="132" t="s">
        <v>7066</v>
      </c>
      <c r="E1016" s="132" t="s">
        <v>7067</v>
      </c>
      <c r="F1016" s="132" t="s">
        <v>7068</v>
      </c>
      <c r="G1016" s="132" t="s">
        <v>7069</v>
      </c>
      <c r="H1016" s="132" t="s">
        <v>7070</v>
      </c>
      <c r="I1016" s="132"/>
      <c r="J1016" s="132"/>
      <c r="K1016" s="132"/>
      <c r="L1016" s="132"/>
      <c r="M1016" s="132"/>
      <c r="N1016" s="132"/>
      <c r="O1016" s="132"/>
      <c r="P1016" s="132"/>
      <c r="Q1016" s="132"/>
      <c r="R1016" s="132"/>
      <c r="S1016" s="132"/>
      <c r="T1016" s="132"/>
      <c r="V1016" s="132"/>
      <c r="W1016" s="132"/>
      <c r="X1016" s="132"/>
      <c r="Y1016" s="132"/>
      <c r="Z1016" s="132"/>
      <c r="AA1016" s="132"/>
      <c r="AB1016" s="132"/>
      <c r="AC1016" s="132"/>
      <c r="AD1016" s="132"/>
      <c r="AE1016" s="132"/>
      <c r="AF1016" s="132"/>
      <c r="AG1016" s="132"/>
      <c r="AH1016" s="132"/>
      <c r="AI1016" s="132"/>
      <c r="AJ1016" s="132"/>
      <c r="AK1016" s="132"/>
      <c r="AL1016" s="132"/>
      <c r="AM1016" s="132"/>
    </row>
    <row r="1017" spans="1:39" ht="15" hidden="1" customHeight="1">
      <c r="A1017" s="359">
        <v>2025</v>
      </c>
      <c r="B1017" s="133">
        <v>136163</v>
      </c>
      <c r="C1017" s="132" t="s">
        <v>7065</v>
      </c>
      <c r="D1017" s="132" t="s">
        <v>7066</v>
      </c>
      <c r="E1017" s="132" t="s">
        <v>7067</v>
      </c>
      <c r="F1017" s="132" t="s">
        <v>7068</v>
      </c>
      <c r="G1017" s="132" t="s">
        <v>7069</v>
      </c>
      <c r="H1017" s="132" t="s">
        <v>7070</v>
      </c>
      <c r="I1017" s="132"/>
      <c r="J1017" s="132"/>
      <c r="K1017" s="132"/>
      <c r="L1017" s="132"/>
      <c r="M1017" s="132"/>
      <c r="N1017" s="132"/>
      <c r="O1017" s="132"/>
      <c r="P1017" s="132"/>
      <c r="Q1017" s="132"/>
      <c r="R1017" s="132"/>
      <c r="S1017" s="132"/>
      <c r="T1017" s="132"/>
      <c r="V1017" s="132"/>
      <c r="W1017" s="132"/>
      <c r="X1017" s="132"/>
      <c r="Y1017" s="132"/>
      <c r="Z1017" s="132"/>
      <c r="AA1017" s="132"/>
      <c r="AB1017" s="132"/>
      <c r="AC1017" s="132"/>
      <c r="AD1017" s="132"/>
      <c r="AE1017" s="132"/>
      <c r="AF1017" s="132"/>
      <c r="AG1017" s="132"/>
      <c r="AH1017" s="132"/>
      <c r="AI1017" s="132"/>
      <c r="AJ1017" s="132"/>
      <c r="AK1017" s="132"/>
      <c r="AL1017" s="132"/>
      <c r="AM1017" s="132"/>
    </row>
    <row r="1018" spans="1:39" ht="15" hidden="1" customHeight="1">
      <c r="A1018" s="359">
        <v>2025</v>
      </c>
      <c r="B1018" s="133">
        <v>136163</v>
      </c>
      <c r="C1018" s="132" t="s">
        <v>7065</v>
      </c>
      <c r="D1018" s="132" t="s">
        <v>7066</v>
      </c>
      <c r="E1018" s="132" t="s">
        <v>7067</v>
      </c>
      <c r="F1018" s="132" t="s">
        <v>7068</v>
      </c>
      <c r="G1018" s="132" t="s">
        <v>7069</v>
      </c>
      <c r="H1018" s="132" t="s">
        <v>7070</v>
      </c>
      <c r="I1018" s="132"/>
      <c r="J1018" s="132"/>
      <c r="K1018" s="132"/>
      <c r="L1018" s="132"/>
      <c r="M1018" s="132"/>
      <c r="N1018" s="132"/>
      <c r="O1018" s="132"/>
      <c r="P1018" s="132"/>
      <c r="Q1018" s="132"/>
      <c r="R1018" s="132"/>
      <c r="S1018" s="132"/>
      <c r="T1018" s="132"/>
      <c r="V1018" s="132"/>
      <c r="W1018" s="132"/>
      <c r="X1018" s="132"/>
      <c r="Y1018" s="132"/>
      <c r="Z1018" s="132"/>
      <c r="AA1018" s="132"/>
      <c r="AB1018" s="132"/>
      <c r="AC1018" s="132"/>
      <c r="AD1018" s="132"/>
      <c r="AE1018" s="132"/>
      <c r="AF1018" s="132"/>
      <c r="AG1018" s="132"/>
      <c r="AH1018" s="132"/>
      <c r="AI1018" s="132"/>
      <c r="AJ1018" s="132"/>
      <c r="AK1018" s="132"/>
      <c r="AL1018" s="132"/>
      <c r="AM1018" s="132"/>
    </row>
    <row r="1019" spans="1:39" ht="15" hidden="1" customHeight="1">
      <c r="A1019" s="359">
        <v>2025</v>
      </c>
      <c r="B1019" s="133">
        <v>136317</v>
      </c>
      <c r="C1019" s="132" t="s">
        <v>7071</v>
      </c>
      <c r="D1019" s="132" t="s">
        <v>7072</v>
      </c>
      <c r="E1019" s="132" t="s">
        <v>7073</v>
      </c>
      <c r="F1019" s="132" t="s">
        <v>7074</v>
      </c>
      <c r="G1019" s="132" t="s">
        <v>7075</v>
      </c>
      <c r="H1019" s="132" t="s">
        <v>7076</v>
      </c>
      <c r="I1019" s="132" t="s">
        <v>7077</v>
      </c>
      <c r="J1019" s="132" t="s">
        <v>7078</v>
      </c>
      <c r="K1019" s="132" t="s">
        <v>7079</v>
      </c>
      <c r="L1019" s="132" t="s">
        <v>7080</v>
      </c>
      <c r="M1019" s="132"/>
      <c r="N1019" s="132"/>
      <c r="O1019" s="132"/>
      <c r="P1019" s="132"/>
      <c r="Q1019" s="132"/>
      <c r="R1019" s="132"/>
      <c r="S1019" s="132"/>
      <c r="T1019" s="132"/>
      <c r="V1019" s="132"/>
      <c r="W1019" s="132"/>
      <c r="X1019" s="132"/>
      <c r="Y1019" s="132"/>
      <c r="Z1019" s="132"/>
      <c r="AA1019" s="132"/>
      <c r="AB1019" s="132"/>
      <c r="AC1019" s="132"/>
      <c r="AD1019" s="132"/>
      <c r="AE1019" s="132"/>
      <c r="AF1019" s="132"/>
      <c r="AG1019" s="132"/>
      <c r="AH1019" s="132"/>
      <c r="AI1019" s="132"/>
      <c r="AJ1019" s="132"/>
      <c r="AK1019" s="132"/>
      <c r="AL1019" s="132"/>
      <c r="AM1019" s="132"/>
    </row>
    <row r="1020" spans="1:39" ht="15" hidden="1" customHeight="1">
      <c r="A1020" s="359">
        <v>2025</v>
      </c>
      <c r="B1020" s="133">
        <v>138271</v>
      </c>
      <c r="C1020" s="132" t="s">
        <v>7081</v>
      </c>
      <c r="D1020" s="132" t="s">
        <v>7082</v>
      </c>
      <c r="E1020" s="132" t="s">
        <v>7083</v>
      </c>
      <c r="F1020" s="132" t="s">
        <v>7084</v>
      </c>
      <c r="G1020" s="132" t="s">
        <v>7085</v>
      </c>
      <c r="H1020" s="132" t="s">
        <v>7086</v>
      </c>
      <c r="I1020" s="132" t="s">
        <v>7087</v>
      </c>
      <c r="J1020" s="132" t="s">
        <v>7088</v>
      </c>
      <c r="K1020" s="132" t="s">
        <v>7089</v>
      </c>
      <c r="L1020" s="132"/>
      <c r="M1020" s="132"/>
      <c r="N1020" s="132"/>
      <c r="O1020" s="132"/>
      <c r="P1020" s="132"/>
      <c r="Q1020" s="132"/>
      <c r="R1020" s="132"/>
      <c r="S1020" s="132"/>
      <c r="T1020" s="132"/>
      <c r="V1020" s="132"/>
      <c r="W1020" s="132"/>
      <c r="X1020" s="132"/>
      <c r="Y1020" s="132"/>
      <c r="Z1020" s="132"/>
      <c r="AA1020" s="132"/>
      <c r="AB1020" s="132"/>
      <c r="AC1020" s="132"/>
      <c r="AD1020" s="132"/>
      <c r="AE1020" s="132"/>
      <c r="AF1020" s="132"/>
      <c r="AG1020" s="132"/>
      <c r="AH1020" s="132"/>
      <c r="AI1020" s="132"/>
      <c r="AJ1020" s="132"/>
      <c r="AK1020" s="132"/>
      <c r="AL1020" s="132"/>
      <c r="AM1020" s="132"/>
    </row>
    <row r="1021" spans="1:39" ht="15" hidden="1" customHeight="1">
      <c r="A1021" s="359">
        <v>2025</v>
      </c>
      <c r="B1021" s="133">
        <v>138271</v>
      </c>
      <c r="C1021" s="132" t="s">
        <v>7081</v>
      </c>
      <c r="D1021" s="132" t="s">
        <v>7082</v>
      </c>
      <c r="E1021" s="132" t="s">
        <v>7083</v>
      </c>
      <c r="F1021" s="132" t="s">
        <v>7084</v>
      </c>
      <c r="G1021" s="132" t="s">
        <v>7085</v>
      </c>
      <c r="H1021" s="132" t="s">
        <v>7086</v>
      </c>
      <c r="I1021" s="132" t="s">
        <v>7087</v>
      </c>
      <c r="J1021" s="132" t="s">
        <v>7088</v>
      </c>
      <c r="K1021" s="132" t="s">
        <v>7089</v>
      </c>
      <c r="L1021" s="132"/>
      <c r="M1021" s="132"/>
      <c r="N1021" s="132"/>
      <c r="O1021" s="132"/>
      <c r="P1021" s="132"/>
      <c r="Q1021" s="132"/>
      <c r="R1021" s="132"/>
      <c r="S1021" s="132"/>
      <c r="T1021" s="132"/>
      <c r="V1021" s="132"/>
      <c r="W1021" s="132"/>
      <c r="X1021" s="132"/>
      <c r="Y1021" s="132"/>
      <c r="Z1021" s="132"/>
      <c r="AA1021" s="132"/>
      <c r="AB1021" s="132"/>
      <c r="AC1021" s="132"/>
      <c r="AD1021" s="132"/>
      <c r="AE1021" s="132"/>
      <c r="AF1021" s="132"/>
      <c r="AG1021" s="132"/>
      <c r="AH1021" s="132"/>
      <c r="AI1021" s="132"/>
      <c r="AJ1021" s="132"/>
      <c r="AK1021" s="132"/>
      <c r="AL1021" s="132"/>
      <c r="AM1021" s="132"/>
    </row>
    <row r="1022" spans="1:39" ht="15" hidden="1" customHeight="1">
      <c r="A1022" s="359">
        <v>2025</v>
      </c>
      <c r="B1022" s="133">
        <v>137263</v>
      </c>
      <c r="C1022" s="132" t="s">
        <v>6718</v>
      </c>
      <c r="D1022" s="132" t="s">
        <v>6719</v>
      </c>
      <c r="E1022" s="132" t="s">
        <v>6506</v>
      </c>
      <c r="F1022" s="132" t="s">
        <v>6720</v>
      </c>
      <c r="G1022" s="132" t="s">
        <v>6508</v>
      </c>
      <c r="H1022" s="132" t="s">
        <v>6509</v>
      </c>
      <c r="I1022" s="132" t="s">
        <v>7090</v>
      </c>
      <c r="J1022" s="132" t="s">
        <v>6618</v>
      </c>
      <c r="K1022" s="132"/>
      <c r="L1022" s="132"/>
      <c r="M1022" s="132"/>
      <c r="N1022" s="132"/>
      <c r="O1022" s="132"/>
      <c r="P1022" s="132"/>
      <c r="Q1022" s="132"/>
      <c r="R1022" s="132"/>
      <c r="S1022" s="132"/>
      <c r="T1022" s="132"/>
      <c r="V1022" s="132"/>
      <c r="W1022" s="132"/>
      <c r="X1022" s="132"/>
      <c r="Y1022" s="132"/>
      <c r="Z1022" s="132"/>
      <c r="AA1022" s="132"/>
      <c r="AB1022" s="132"/>
      <c r="AC1022" s="132"/>
      <c r="AD1022" s="132"/>
      <c r="AE1022" s="132"/>
      <c r="AF1022" s="132"/>
      <c r="AG1022" s="132"/>
      <c r="AH1022" s="132"/>
      <c r="AI1022" s="132"/>
      <c r="AJ1022" s="132"/>
      <c r="AK1022" s="132"/>
      <c r="AL1022" s="132"/>
      <c r="AM1022" s="132"/>
    </row>
    <row r="1023" spans="1:39" ht="15" hidden="1" customHeight="1">
      <c r="A1023" s="359">
        <v>2025</v>
      </c>
      <c r="B1023" s="133">
        <v>137263</v>
      </c>
      <c r="C1023" s="132" t="s">
        <v>6718</v>
      </c>
      <c r="D1023" s="132" t="s">
        <v>6719</v>
      </c>
      <c r="E1023" s="132" t="s">
        <v>6506</v>
      </c>
      <c r="F1023" s="132" t="s">
        <v>6720</v>
      </c>
      <c r="G1023" s="132" t="s">
        <v>6508</v>
      </c>
      <c r="H1023" s="132" t="s">
        <v>6509</v>
      </c>
      <c r="I1023" s="132" t="s">
        <v>7090</v>
      </c>
      <c r="J1023" s="132" t="s">
        <v>6618</v>
      </c>
      <c r="K1023" s="132"/>
      <c r="L1023" s="132"/>
      <c r="M1023" s="132"/>
      <c r="N1023" s="132"/>
      <c r="O1023" s="132"/>
      <c r="P1023" s="132"/>
      <c r="Q1023" s="132"/>
      <c r="R1023" s="132"/>
      <c r="S1023" s="132"/>
      <c r="T1023" s="132"/>
      <c r="V1023" s="132"/>
      <c r="W1023" s="132"/>
      <c r="X1023" s="132"/>
      <c r="Y1023" s="132"/>
      <c r="Z1023" s="132"/>
      <c r="AA1023" s="132"/>
      <c r="AB1023" s="132"/>
      <c r="AC1023" s="132"/>
      <c r="AD1023" s="132"/>
      <c r="AE1023" s="132"/>
      <c r="AF1023" s="132"/>
      <c r="AG1023" s="132"/>
      <c r="AH1023" s="132"/>
      <c r="AI1023" s="132"/>
      <c r="AJ1023" s="132"/>
      <c r="AK1023" s="132"/>
      <c r="AL1023" s="132"/>
      <c r="AM1023" s="132"/>
    </row>
    <row r="1024" spans="1:39" ht="15" hidden="1" customHeight="1">
      <c r="A1024" s="359">
        <v>2025</v>
      </c>
      <c r="B1024" s="133">
        <v>141821</v>
      </c>
      <c r="C1024" s="132" t="s">
        <v>7091</v>
      </c>
      <c r="D1024" s="132" t="s">
        <v>7092</v>
      </c>
      <c r="E1024" s="132" t="s">
        <v>7093</v>
      </c>
      <c r="F1024" s="132" t="s">
        <v>7094</v>
      </c>
      <c r="G1024" s="132" t="s">
        <v>7095</v>
      </c>
      <c r="H1024" s="132" t="s">
        <v>7096</v>
      </c>
      <c r="I1024" s="132" t="s">
        <v>7097</v>
      </c>
      <c r="J1024" s="132" t="s">
        <v>7098</v>
      </c>
      <c r="K1024" s="132" t="s">
        <v>7099</v>
      </c>
      <c r="L1024" s="132"/>
      <c r="M1024" s="132"/>
      <c r="N1024" s="132"/>
      <c r="O1024" s="132"/>
      <c r="P1024" s="132"/>
      <c r="Q1024" s="132"/>
      <c r="R1024" s="132"/>
      <c r="S1024" s="132"/>
      <c r="T1024" s="132"/>
      <c r="V1024" s="132"/>
      <c r="W1024" s="132"/>
      <c r="X1024" s="132"/>
      <c r="Y1024" s="132"/>
      <c r="Z1024" s="132"/>
      <c r="AA1024" s="132"/>
      <c r="AB1024" s="132"/>
      <c r="AC1024" s="132"/>
      <c r="AD1024" s="132"/>
      <c r="AE1024" s="132"/>
      <c r="AF1024" s="132"/>
      <c r="AG1024" s="132"/>
      <c r="AH1024" s="132"/>
      <c r="AI1024" s="132"/>
      <c r="AJ1024" s="132"/>
      <c r="AK1024" s="132"/>
      <c r="AL1024" s="132"/>
      <c r="AM1024" s="132"/>
    </row>
    <row r="1025" spans="1:39" ht="15" hidden="1" customHeight="1">
      <c r="A1025" s="359">
        <v>2025</v>
      </c>
      <c r="B1025" s="133">
        <v>140078</v>
      </c>
      <c r="C1025" s="132" t="s">
        <v>6655</v>
      </c>
      <c r="D1025" s="132" t="s">
        <v>6656</v>
      </c>
      <c r="E1025" s="132" t="s">
        <v>6657</v>
      </c>
      <c r="F1025" s="132" t="s">
        <v>6658</v>
      </c>
      <c r="G1025" s="132" t="s">
        <v>6659</v>
      </c>
      <c r="H1025" s="132" t="s">
        <v>6660</v>
      </c>
      <c r="I1025" s="132" t="s">
        <v>6661</v>
      </c>
      <c r="J1025" s="132" t="s">
        <v>6662</v>
      </c>
      <c r="K1025" s="132" t="s">
        <v>6663</v>
      </c>
      <c r="L1025" s="132" t="s">
        <v>6664</v>
      </c>
      <c r="M1025" s="132" t="s">
        <v>6665</v>
      </c>
      <c r="N1025" s="132"/>
      <c r="O1025" s="132"/>
      <c r="P1025" s="132"/>
      <c r="Q1025" s="132"/>
      <c r="R1025" s="132"/>
      <c r="S1025" s="132"/>
      <c r="T1025" s="132"/>
      <c r="V1025" s="132"/>
      <c r="W1025" s="132"/>
      <c r="X1025" s="132"/>
      <c r="Y1025" s="132"/>
      <c r="Z1025" s="132"/>
      <c r="AA1025" s="132"/>
      <c r="AB1025" s="132"/>
      <c r="AC1025" s="132"/>
      <c r="AD1025" s="132"/>
      <c r="AE1025" s="132"/>
      <c r="AF1025" s="132"/>
      <c r="AG1025" s="132"/>
      <c r="AH1025" s="132"/>
      <c r="AI1025" s="132"/>
      <c r="AJ1025" s="132"/>
      <c r="AK1025" s="132"/>
      <c r="AL1025" s="132"/>
      <c r="AM1025" s="132"/>
    </row>
    <row r="1026" spans="1:39" ht="15" hidden="1" customHeight="1">
      <c r="A1026" s="359">
        <v>2025</v>
      </c>
      <c r="B1026" s="133">
        <v>136304</v>
      </c>
      <c r="C1026" s="132" t="s">
        <v>6768</v>
      </c>
      <c r="D1026" s="132" t="s">
        <v>6769</v>
      </c>
      <c r="E1026" s="132" t="s">
        <v>6770</v>
      </c>
      <c r="F1026" s="132" t="s">
        <v>6771</v>
      </c>
      <c r="G1026" s="132" t="s">
        <v>6772</v>
      </c>
      <c r="H1026" s="132" t="s">
        <v>6773</v>
      </c>
      <c r="I1026" s="132" t="s">
        <v>6774</v>
      </c>
      <c r="J1026" s="132" t="s">
        <v>6775</v>
      </c>
      <c r="K1026" s="132" t="s">
        <v>6776</v>
      </c>
      <c r="L1026" s="132"/>
      <c r="M1026" s="132"/>
      <c r="N1026" s="132"/>
      <c r="O1026" s="132"/>
      <c r="P1026" s="132"/>
      <c r="Q1026" s="132"/>
      <c r="R1026" s="132"/>
      <c r="S1026" s="132"/>
      <c r="T1026" s="132"/>
      <c r="V1026" s="132"/>
      <c r="W1026" s="132"/>
      <c r="X1026" s="132"/>
      <c r="Y1026" s="132"/>
      <c r="Z1026" s="132"/>
      <c r="AA1026" s="132"/>
      <c r="AB1026" s="132"/>
      <c r="AC1026" s="132"/>
      <c r="AD1026" s="132"/>
      <c r="AE1026" s="132"/>
      <c r="AF1026" s="132"/>
      <c r="AG1026" s="132"/>
      <c r="AH1026" s="132"/>
      <c r="AI1026" s="132"/>
      <c r="AJ1026" s="132"/>
      <c r="AK1026" s="132"/>
      <c r="AL1026" s="132"/>
      <c r="AM1026" s="132"/>
    </row>
    <row r="1027" spans="1:39" ht="15" hidden="1" customHeight="1">
      <c r="A1027" s="359">
        <v>2025</v>
      </c>
      <c r="B1027" s="133">
        <v>138669</v>
      </c>
      <c r="C1027" s="132" t="s">
        <v>7100</v>
      </c>
      <c r="D1027" s="132" t="s">
        <v>7101</v>
      </c>
      <c r="E1027" s="132" t="s">
        <v>7102</v>
      </c>
      <c r="F1027" s="132" t="s">
        <v>7103</v>
      </c>
      <c r="G1027" s="132" t="s">
        <v>7104</v>
      </c>
      <c r="H1027" s="132" t="s">
        <v>7105</v>
      </c>
      <c r="I1027" s="132" t="s">
        <v>7106</v>
      </c>
      <c r="J1027" s="132" t="s">
        <v>7107</v>
      </c>
      <c r="K1027" s="132" t="s">
        <v>7108</v>
      </c>
      <c r="L1027" s="132"/>
      <c r="M1027" s="132"/>
      <c r="N1027" s="132"/>
      <c r="O1027" s="132"/>
      <c r="P1027" s="132"/>
      <c r="Q1027" s="132"/>
      <c r="R1027" s="132"/>
      <c r="S1027" s="132"/>
      <c r="T1027" s="132"/>
      <c r="V1027" s="132"/>
      <c r="W1027" s="132"/>
      <c r="X1027" s="132"/>
      <c r="Y1027" s="132"/>
      <c r="Z1027" s="132"/>
      <c r="AA1027" s="132"/>
      <c r="AB1027" s="132"/>
      <c r="AC1027" s="132"/>
      <c r="AD1027" s="132"/>
      <c r="AE1027" s="132"/>
      <c r="AF1027" s="132"/>
      <c r="AG1027" s="132"/>
      <c r="AH1027" s="132"/>
      <c r="AI1027" s="132"/>
      <c r="AJ1027" s="132"/>
      <c r="AK1027" s="132"/>
      <c r="AL1027" s="132"/>
      <c r="AM1027" s="132"/>
    </row>
    <row r="1028" spans="1:39" ht="15" hidden="1" customHeight="1">
      <c r="A1028" s="359">
        <v>2025</v>
      </c>
      <c r="B1028" s="133">
        <v>136453</v>
      </c>
      <c r="C1028" s="132" t="s">
        <v>7109</v>
      </c>
      <c r="D1028" s="132" t="s">
        <v>7110</v>
      </c>
      <c r="E1028" s="132" t="s">
        <v>7111</v>
      </c>
      <c r="F1028" s="132" t="s">
        <v>7112</v>
      </c>
      <c r="G1028" s="132" t="s">
        <v>7113</v>
      </c>
      <c r="H1028" s="132" t="s">
        <v>7114</v>
      </c>
      <c r="I1028" s="132" t="s">
        <v>7115</v>
      </c>
      <c r="J1028" s="132" t="s">
        <v>7116</v>
      </c>
      <c r="K1028" s="132" t="s">
        <v>7117</v>
      </c>
      <c r="L1028" s="132" t="s">
        <v>7118</v>
      </c>
      <c r="M1028" s="132" t="s">
        <v>7119</v>
      </c>
      <c r="N1028" s="132"/>
      <c r="O1028" s="132"/>
      <c r="P1028" s="132"/>
      <c r="Q1028" s="132"/>
      <c r="R1028" s="132"/>
      <c r="S1028" s="132"/>
      <c r="T1028" s="132"/>
      <c r="V1028" s="132"/>
      <c r="W1028" s="132"/>
      <c r="X1028" s="132"/>
      <c r="Y1028" s="132"/>
      <c r="Z1028" s="132"/>
      <c r="AA1028" s="132"/>
      <c r="AB1028" s="132"/>
      <c r="AC1028" s="132"/>
      <c r="AD1028" s="132"/>
      <c r="AE1028" s="132"/>
      <c r="AF1028" s="132"/>
      <c r="AG1028" s="132"/>
      <c r="AH1028" s="132"/>
      <c r="AI1028" s="132"/>
      <c r="AJ1028" s="132"/>
      <c r="AK1028" s="132"/>
      <c r="AL1028" s="132"/>
      <c r="AM1028" s="132"/>
    </row>
    <row r="1029" spans="1:39" ht="15" hidden="1" customHeight="1">
      <c r="A1029" s="359">
        <v>2025</v>
      </c>
      <c r="B1029" s="133">
        <v>140685</v>
      </c>
      <c r="C1029" s="132" t="s">
        <v>6363</v>
      </c>
      <c r="D1029" s="132" t="s">
        <v>6364</v>
      </c>
      <c r="E1029" s="132" t="s">
        <v>6365</v>
      </c>
      <c r="F1029" s="132" t="s">
        <v>7120</v>
      </c>
      <c r="G1029" s="132" t="s">
        <v>6368</v>
      </c>
      <c r="H1029" s="132" t="s">
        <v>6369</v>
      </c>
      <c r="I1029" s="132" t="s">
        <v>6370</v>
      </c>
      <c r="J1029" s="132" t="s">
        <v>6371</v>
      </c>
      <c r="K1029" s="132" t="s">
        <v>6372</v>
      </c>
      <c r="L1029" s="132" t="s">
        <v>6373</v>
      </c>
      <c r="M1029" s="132" t="s">
        <v>6374</v>
      </c>
      <c r="N1029" s="132" t="s">
        <v>6375</v>
      </c>
      <c r="O1029" s="132" t="s">
        <v>6376</v>
      </c>
      <c r="P1029" s="132" t="s">
        <v>6377</v>
      </c>
      <c r="Q1029" s="132"/>
      <c r="R1029" s="132"/>
      <c r="S1029" s="132"/>
      <c r="T1029" s="132"/>
      <c r="V1029" s="132"/>
      <c r="W1029" s="132"/>
      <c r="X1029" s="132"/>
      <c r="Y1029" s="132"/>
      <c r="Z1029" s="132"/>
      <c r="AA1029" s="132"/>
      <c r="AB1029" s="132"/>
      <c r="AC1029" s="132"/>
      <c r="AD1029" s="132"/>
      <c r="AE1029" s="132"/>
      <c r="AF1029" s="132"/>
      <c r="AG1029" s="132"/>
      <c r="AH1029" s="132"/>
      <c r="AI1029" s="132"/>
      <c r="AJ1029" s="132"/>
      <c r="AK1029" s="132"/>
      <c r="AL1029" s="132"/>
      <c r="AM1029" s="132"/>
    </row>
    <row r="1030" spans="1:39" ht="15" hidden="1" customHeight="1">
      <c r="A1030" s="359">
        <v>2025</v>
      </c>
      <c r="B1030" s="133">
        <v>136817</v>
      </c>
      <c r="C1030" s="132" t="s">
        <v>6913</v>
      </c>
      <c r="D1030" s="132" t="s">
        <v>6914</v>
      </c>
      <c r="E1030" s="132" t="s">
        <v>6644</v>
      </c>
      <c r="F1030" s="132" t="s">
        <v>6990</v>
      </c>
      <c r="G1030" s="132" t="s">
        <v>6991</v>
      </c>
      <c r="H1030" s="132" t="s">
        <v>6917</v>
      </c>
      <c r="I1030" s="132" t="s">
        <v>6918</v>
      </c>
      <c r="J1030" s="132" t="s">
        <v>6649</v>
      </c>
      <c r="K1030" s="132" t="s">
        <v>6650</v>
      </c>
      <c r="L1030" s="132" t="s">
        <v>6992</v>
      </c>
      <c r="M1030" s="132" t="s">
        <v>6920</v>
      </c>
      <c r="N1030" s="132" t="s">
        <v>6993</v>
      </c>
      <c r="O1030" s="132" t="s">
        <v>6994</v>
      </c>
      <c r="P1030" s="132"/>
      <c r="Q1030" s="132"/>
      <c r="R1030" s="132"/>
      <c r="S1030" s="132"/>
      <c r="T1030" s="132"/>
      <c r="V1030" s="132"/>
      <c r="W1030" s="132"/>
      <c r="X1030" s="132"/>
      <c r="Y1030" s="132"/>
      <c r="Z1030" s="132"/>
      <c r="AA1030" s="132"/>
      <c r="AB1030" s="132"/>
      <c r="AC1030" s="132"/>
      <c r="AD1030" s="132"/>
      <c r="AE1030" s="132"/>
      <c r="AF1030" s="132"/>
      <c r="AG1030" s="132"/>
      <c r="AH1030" s="132"/>
      <c r="AI1030" s="132"/>
      <c r="AJ1030" s="132"/>
      <c r="AK1030" s="132"/>
      <c r="AL1030" s="132"/>
      <c r="AM1030" s="132"/>
    </row>
    <row r="1031" spans="1:39" ht="15" hidden="1" customHeight="1">
      <c r="A1031" s="359">
        <v>2025</v>
      </c>
      <c r="B1031" s="133">
        <v>136817</v>
      </c>
      <c r="C1031" s="132" t="s">
        <v>6913</v>
      </c>
      <c r="D1031" s="132" t="s">
        <v>6914</v>
      </c>
      <c r="E1031" s="132" t="s">
        <v>6644</v>
      </c>
      <c r="F1031" s="132" t="s">
        <v>6990</v>
      </c>
      <c r="G1031" s="132" t="s">
        <v>6991</v>
      </c>
      <c r="H1031" s="132" t="s">
        <v>6917</v>
      </c>
      <c r="I1031" s="132" t="s">
        <v>6918</v>
      </c>
      <c r="J1031" s="132" t="s">
        <v>6649</v>
      </c>
      <c r="K1031" s="132" t="s">
        <v>6650</v>
      </c>
      <c r="L1031" s="132" t="s">
        <v>6992</v>
      </c>
      <c r="M1031" s="132" t="s">
        <v>6920</v>
      </c>
      <c r="N1031" s="132" t="s">
        <v>6993</v>
      </c>
      <c r="O1031" s="132" t="s">
        <v>6994</v>
      </c>
      <c r="P1031" s="132"/>
      <c r="Q1031" s="132"/>
      <c r="R1031" s="132"/>
      <c r="S1031" s="132"/>
      <c r="T1031" s="132"/>
      <c r="V1031" s="132"/>
      <c r="W1031" s="132"/>
      <c r="X1031" s="132"/>
      <c r="Y1031" s="132"/>
      <c r="Z1031" s="132"/>
      <c r="AA1031" s="132"/>
      <c r="AB1031" s="132"/>
      <c r="AC1031" s="132"/>
      <c r="AD1031" s="132"/>
      <c r="AE1031" s="132"/>
      <c r="AF1031" s="132"/>
      <c r="AG1031" s="132"/>
      <c r="AH1031" s="132"/>
      <c r="AI1031" s="132"/>
      <c r="AJ1031" s="132"/>
      <c r="AK1031" s="132"/>
      <c r="AL1031" s="132"/>
      <c r="AM1031" s="132"/>
    </row>
    <row r="1032" spans="1:39" ht="15" hidden="1" customHeight="1">
      <c r="A1032" s="359">
        <v>2025</v>
      </c>
      <c r="B1032" s="133">
        <v>136817</v>
      </c>
      <c r="C1032" s="132" t="s">
        <v>6913</v>
      </c>
      <c r="D1032" s="132" t="s">
        <v>6914</v>
      </c>
      <c r="E1032" s="132" t="s">
        <v>6644</v>
      </c>
      <c r="F1032" s="132" t="s">
        <v>6990</v>
      </c>
      <c r="G1032" s="132" t="s">
        <v>6991</v>
      </c>
      <c r="H1032" s="132" t="s">
        <v>6917</v>
      </c>
      <c r="I1032" s="132" t="s">
        <v>6918</v>
      </c>
      <c r="J1032" s="132" t="s">
        <v>6649</v>
      </c>
      <c r="K1032" s="132" t="s">
        <v>6650</v>
      </c>
      <c r="L1032" s="132" t="s">
        <v>6992</v>
      </c>
      <c r="M1032" s="132" t="s">
        <v>6920</v>
      </c>
      <c r="N1032" s="132" t="s">
        <v>6993</v>
      </c>
      <c r="O1032" s="132" t="s">
        <v>6994</v>
      </c>
      <c r="P1032" s="132"/>
      <c r="Q1032" s="132"/>
      <c r="R1032" s="132"/>
      <c r="S1032" s="132"/>
      <c r="T1032" s="132"/>
      <c r="V1032" s="132"/>
      <c r="W1032" s="132"/>
      <c r="X1032" s="132"/>
      <c r="Y1032" s="132"/>
      <c r="Z1032" s="132"/>
      <c r="AA1032" s="132"/>
      <c r="AB1032" s="132"/>
      <c r="AC1032" s="132"/>
      <c r="AD1032" s="132"/>
      <c r="AE1032" s="132"/>
      <c r="AF1032" s="132"/>
      <c r="AG1032" s="132"/>
      <c r="AH1032" s="132"/>
      <c r="AI1032" s="132"/>
      <c r="AJ1032" s="132"/>
      <c r="AK1032" s="132"/>
      <c r="AL1032" s="132"/>
      <c r="AM1032" s="132"/>
    </row>
    <row r="1033" spans="1:39" ht="15" hidden="1" customHeight="1">
      <c r="A1033" s="359">
        <v>2025</v>
      </c>
      <c r="B1033" s="133">
        <v>136817</v>
      </c>
      <c r="C1033" s="132" t="s">
        <v>6913</v>
      </c>
      <c r="D1033" s="132" t="s">
        <v>6914</v>
      </c>
      <c r="E1033" s="132" t="s">
        <v>6644</v>
      </c>
      <c r="F1033" s="132" t="s">
        <v>6990</v>
      </c>
      <c r="G1033" s="132" t="s">
        <v>6991</v>
      </c>
      <c r="H1033" s="132" t="s">
        <v>6917</v>
      </c>
      <c r="I1033" s="132" t="s">
        <v>6918</v>
      </c>
      <c r="J1033" s="132" t="s">
        <v>6649</v>
      </c>
      <c r="K1033" s="132" t="s">
        <v>6650</v>
      </c>
      <c r="L1033" s="132" t="s">
        <v>6992</v>
      </c>
      <c r="M1033" s="132" t="s">
        <v>6920</v>
      </c>
      <c r="N1033" s="132" t="s">
        <v>6993</v>
      </c>
      <c r="O1033" s="132" t="s">
        <v>6994</v>
      </c>
      <c r="P1033" s="132"/>
      <c r="Q1033" s="132"/>
      <c r="R1033" s="132"/>
      <c r="S1033" s="132"/>
      <c r="T1033" s="132"/>
      <c r="V1033" s="132"/>
      <c r="W1033" s="132"/>
      <c r="X1033" s="132"/>
      <c r="Y1033" s="132"/>
      <c r="Z1033" s="132"/>
      <c r="AA1033" s="132"/>
      <c r="AB1033" s="132"/>
      <c r="AC1033" s="132"/>
      <c r="AD1033" s="132"/>
      <c r="AE1033" s="132"/>
      <c r="AF1033" s="132"/>
      <c r="AG1033" s="132"/>
      <c r="AH1033" s="132"/>
      <c r="AI1033" s="132"/>
      <c r="AJ1033" s="132"/>
      <c r="AK1033" s="132"/>
      <c r="AL1033" s="132"/>
      <c r="AM1033" s="132"/>
    </row>
    <row r="1034" spans="1:39" ht="15" hidden="1" customHeight="1">
      <c r="A1034" s="359">
        <v>2025</v>
      </c>
      <c r="B1034" s="133">
        <v>136817</v>
      </c>
      <c r="C1034" s="132" t="s">
        <v>6913</v>
      </c>
      <c r="D1034" s="132" t="s">
        <v>6914</v>
      </c>
      <c r="E1034" s="132" t="s">
        <v>6644</v>
      </c>
      <c r="F1034" s="132" t="s">
        <v>6990</v>
      </c>
      <c r="G1034" s="132" t="s">
        <v>6991</v>
      </c>
      <c r="H1034" s="132" t="s">
        <v>6917</v>
      </c>
      <c r="I1034" s="132" t="s">
        <v>6918</v>
      </c>
      <c r="J1034" s="132" t="s">
        <v>6649</v>
      </c>
      <c r="K1034" s="132" t="s">
        <v>6650</v>
      </c>
      <c r="L1034" s="132" t="s">
        <v>6992</v>
      </c>
      <c r="M1034" s="132" t="s">
        <v>6920</v>
      </c>
      <c r="N1034" s="132" t="s">
        <v>6993</v>
      </c>
      <c r="O1034" s="132" t="s">
        <v>6994</v>
      </c>
      <c r="P1034" s="132"/>
      <c r="Q1034" s="132"/>
      <c r="R1034" s="132"/>
      <c r="S1034" s="132"/>
      <c r="T1034" s="132"/>
      <c r="V1034" s="132"/>
      <c r="W1034" s="132"/>
      <c r="X1034" s="132"/>
      <c r="Y1034" s="132"/>
      <c r="Z1034" s="132"/>
      <c r="AA1034" s="132"/>
      <c r="AB1034" s="132"/>
      <c r="AC1034" s="132"/>
      <c r="AD1034" s="132"/>
      <c r="AE1034" s="132"/>
      <c r="AF1034" s="132"/>
      <c r="AG1034" s="132"/>
      <c r="AH1034" s="132"/>
      <c r="AI1034" s="132"/>
      <c r="AJ1034" s="132"/>
      <c r="AK1034" s="132"/>
      <c r="AL1034" s="132"/>
      <c r="AM1034" s="132"/>
    </row>
    <row r="1035" spans="1:39" ht="15" hidden="1" customHeight="1">
      <c r="A1035" s="359">
        <v>2025</v>
      </c>
      <c r="B1035" s="133">
        <v>136804</v>
      </c>
      <c r="C1035" s="132" t="s">
        <v>7121</v>
      </c>
      <c r="D1035" s="132" t="s">
        <v>7122</v>
      </c>
      <c r="E1035" s="132" t="s">
        <v>7123</v>
      </c>
      <c r="F1035" s="132" t="s">
        <v>7124</v>
      </c>
      <c r="G1035" s="132" t="s">
        <v>7125</v>
      </c>
      <c r="H1035" s="132" t="s">
        <v>7126</v>
      </c>
      <c r="I1035" s="132" t="s">
        <v>7127</v>
      </c>
      <c r="J1035" s="132" t="s">
        <v>7128</v>
      </c>
      <c r="K1035" s="132"/>
      <c r="L1035" s="132"/>
      <c r="M1035" s="132"/>
      <c r="N1035" s="132"/>
      <c r="O1035" s="132"/>
      <c r="P1035" s="132"/>
      <c r="Q1035" s="132"/>
      <c r="R1035" s="132"/>
      <c r="S1035" s="132"/>
      <c r="T1035" s="132"/>
      <c r="V1035" s="132"/>
      <c r="W1035" s="132"/>
      <c r="X1035" s="132"/>
      <c r="Y1035" s="132"/>
      <c r="Z1035" s="132"/>
      <c r="AA1035" s="132"/>
      <c r="AB1035" s="132"/>
      <c r="AC1035" s="132"/>
      <c r="AD1035" s="132"/>
      <c r="AE1035" s="132"/>
      <c r="AF1035" s="132"/>
      <c r="AG1035" s="132"/>
      <c r="AH1035" s="132"/>
      <c r="AI1035" s="132"/>
      <c r="AJ1035" s="132"/>
      <c r="AK1035" s="132"/>
      <c r="AL1035" s="132"/>
      <c r="AM1035" s="132"/>
    </row>
    <row r="1036" spans="1:39" ht="15" hidden="1" customHeight="1">
      <c r="A1036" s="359">
        <v>2025</v>
      </c>
      <c r="B1036" s="133">
        <v>136449</v>
      </c>
      <c r="C1036" s="132" t="s">
        <v>7129</v>
      </c>
      <c r="D1036" s="132" t="s">
        <v>7130</v>
      </c>
      <c r="E1036" s="132" t="s">
        <v>7131</v>
      </c>
      <c r="F1036" s="132" t="s">
        <v>7132</v>
      </c>
      <c r="G1036" s="132" t="s">
        <v>7133</v>
      </c>
      <c r="H1036" s="132" t="s">
        <v>7134</v>
      </c>
      <c r="I1036" s="132" t="s">
        <v>7135</v>
      </c>
      <c r="J1036" s="132" t="s">
        <v>7136</v>
      </c>
      <c r="K1036" s="132" t="s">
        <v>7137</v>
      </c>
      <c r="L1036" s="132"/>
      <c r="M1036" s="132"/>
      <c r="N1036" s="132"/>
      <c r="O1036" s="132"/>
      <c r="P1036" s="132"/>
      <c r="Q1036" s="132"/>
      <c r="R1036" s="132"/>
      <c r="S1036" s="132"/>
      <c r="T1036" s="132"/>
      <c r="V1036" s="132"/>
      <c r="W1036" s="132"/>
      <c r="X1036" s="132"/>
      <c r="Y1036" s="132"/>
      <c r="Z1036" s="132"/>
      <c r="AA1036" s="132"/>
      <c r="AB1036" s="132"/>
      <c r="AC1036" s="132"/>
      <c r="AD1036" s="132"/>
      <c r="AE1036" s="132"/>
      <c r="AF1036" s="132"/>
      <c r="AG1036" s="132"/>
      <c r="AH1036" s="132"/>
      <c r="AI1036" s="132"/>
      <c r="AJ1036" s="132"/>
      <c r="AK1036" s="132"/>
      <c r="AL1036" s="132"/>
      <c r="AM1036" s="132"/>
    </row>
    <row r="1037" spans="1:39" ht="15" hidden="1" customHeight="1">
      <c r="A1037" s="359">
        <v>2025</v>
      </c>
      <c r="B1037" s="133">
        <v>136307</v>
      </c>
      <c r="C1037" s="132" t="s">
        <v>6415</v>
      </c>
      <c r="D1037" s="132" t="s">
        <v>6416</v>
      </c>
      <c r="E1037" s="132" t="s">
        <v>7138</v>
      </c>
      <c r="F1037" s="132" t="s">
        <v>7139</v>
      </c>
      <c r="G1037" s="132" t="s">
        <v>7140</v>
      </c>
      <c r="H1037" s="132" t="s">
        <v>7141</v>
      </c>
      <c r="I1037" s="132" t="s">
        <v>7004</v>
      </c>
      <c r="J1037" s="132" t="s">
        <v>7142</v>
      </c>
      <c r="K1037" s="132"/>
      <c r="L1037" s="132"/>
      <c r="M1037" s="132"/>
      <c r="N1037" s="132"/>
      <c r="O1037" s="132"/>
      <c r="P1037" s="132"/>
      <c r="Q1037" s="132"/>
      <c r="R1037" s="132"/>
      <c r="S1037" s="132"/>
      <c r="T1037" s="132"/>
      <c r="V1037" s="132"/>
      <c r="W1037" s="132"/>
      <c r="X1037" s="132"/>
      <c r="Y1037" s="132"/>
      <c r="Z1037" s="132"/>
      <c r="AA1037" s="132"/>
      <c r="AB1037" s="132"/>
      <c r="AC1037" s="132"/>
      <c r="AD1037" s="132"/>
      <c r="AE1037" s="132"/>
      <c r="AF1037" s="132"/>
      <c r="AG1037" s="132"/>
      <c r="AH1037" s="132"/>
      <c r="AI1037" s="132"/>
      <c r="AJ1037" s="132"/>
      <c r="AK1037" s="132"/>
      <c r="AL1037" s="132"/>
      <c r="AM1037" s="132"/>
    </row>
    <row r="1038" spans="1:39" ht="15" hidden="1" customHeight="1">
      <c r="A1038" s="359">
        <v>2025</v>
      </c>
      <c r="B1038" s="133">
        <v>136818</v>
      </c>
      <c r="C1038" s="132" t="s">
        <v>6995</v>
      </c>
      <c r="D1038" s="132" t="s">
        <v>6914</v>
      </c>
      <c r="E1038" s="132" t="s">
        <v>6644</v>
      </c>
      <c r="F1038" s="132" t="s">
        <v>6996</v>
      </c>
      <c r="G1038" s="132" t="s">
        <v>6916</v>
      </c>
      <c r="H1038" s="132" t="s">
        <v>6917</v>
      </c>
      <c r="I1038" s="132" t="s">
        <v>6997</v>
      </c>
      <c r="J1038" s="132" t="s">
        <v>6649</v>
      </c>
      <c r="K1038" s="132" t="s">
        <v>6650</v>
      </c>
      <c r="L1038" s="132" t="s">
        <v>6919</v>
      </c>
      <c r="M1038" s="132" t="s">
        <v>6998</v>
      </c>
      <c r="N1038" s="132" t="s">
        <v>6999</v>
      </c>
      <c r="O1038" s="132" t="s">
        <v>6994</v>
      </c>
      <c r="P1038" s="132"/>
      <c r="Q1038" s="132"/>
      <c r="R1038" s="132"/>
      <c r="S1038" s="132"/>
      <c r="T1038" s="132"/>
      <c r="V1038" s="132"/>
      <c r="W1038" s="132"/>
      <c r="X1038" s="132"/>
      <c r="Y1038" s="132"/>
      <c r="Z1038" s="132"/>
      <c r="AA1038" s="132"/>
      <c r="AB1038" s="132"/>
      <c r="AC1038" s="132"/>
      <c r="AD1038" s="132"/>
      <c r="AE1038" s="132"/>
      <c r="AF1038" s="132"/>
      <c r="AG1038" s="132"/>
      <c r="AH1038" s="132"/>
      <c r="AI1038" s="132"/>
      <c r="AJ1038" s="132"/>
      <c r="AK1038" s="132"/>
      <c r="AL1038" s="132"/>
      <c r="AM1038" s="132"/>
    </row>
    <row r="1039" spans="1:39" ht="15" hidden="1" customHeight="1">
      <c r="A1039" s="359">
        <v>2025</v>
      </c>
      <c r="B1039" s="133">
        <v>136818</v>
      </c>
      <c r="C1039" s="132" t="s">
        <v>6995</v>
      </c>
      <c r="D1039" s="132" t="s">
        <v>6914</v>
      </c>
      <c r="E1039" s="132" t="s">
        <v>6644</v>
      </c>
      <c r="F1039" s="132" t="s">
        <v>6996</v>
      </c>
      <c r="G1039" s="132" t="s">
        <v>6916</v>
      </c>
      <c r="H1039" s="132" t="s">
        <v>6917</v>
      </c>
      <c r="I1039" s="132" t="s">
        <v>6997</v>
      </c>
      <c r="J1039" s="132" t="s">
        <v>6649</v>
      </c>
      <c r="K1039" s="132" t="s">
        <v>6650</v>
      </c>
      <c r="L1039" s="132" t="s">
        <v>6919</v>
      </c>
      <c r="M1039" s="132" t="s">
        <v>6998</v>
      </c>
      <c r="N1039" s="132" t="s">
        <v>6999</v>
      </c>
      <c r="O1039" s="132" t="s">
        <v>6994</v>
      </c>
      <c r="P1039" s="132"/>
      <c r="Q1039" s="132"/>
      <c r="R1039" s="132"/>
      <c r="S1039" s="132"/>
      <c r="T1039" s="132"/>
      <c r="V1039" s="132"/>
      <c r="W1039" s="132"/>
      <c r="X1039" s="132"/>
      <c r="Y1039" s="132"/>
      <c r="Z1039" s="132"/>
      <c r="AA1039" s="132"/>
      <c r="AB1039" s="132"/>
      <c r="AC1039" s="132"/>
      <c r="AD1039" s="132"/>
      <c r="AE1039" s="132"/>
      <c r="AF1039" s="132"/>
      <c r="AG1039" s="132"/>
      <c r="AH1039" s="132"/>
      <c r="AI1039" s="132"/>
      <c r="AJ1039" s="132"/>
      <c r="AK1039" s="132"/>
      <c r="AL1039" s="132"/>
      <c r="AM1039" s="132"/>
    </row>
    <row r="1040" spans="1:39" ht="15" hidden="1" customHeight="1">
      <c r="A1040" s="359">
        <v>2025</v>
      </c>
      <c r="B1040" s="133">
        <v>136761</v>
      </c>
      <c r="C1040" s="132" t="s">
        <v>7143</v>
      </c>
      <c r="D1040" s="132" t="s">
        <v>7144</v>
      </c>
      <c r="E1040" s="132" t="s">
        <v>7145</v>
      </c>
      <c r="F1040" s="132" t="s">
        <v>7146</v>
      </c>
      <c r="G1040" s="132" t="s">
        <v>7147</v>
      </c>
      <c r="H1040" s="132" t="s">
        <v>7148</v>
      </c>
      <c r="I1040" s="132" t="s">
        <v>7149</v>
      </c>
      <c r="J1040" s="132" t="s">
        <v>7150</v>
      </c>
      <c r="K1040" s="132"/>
      <c r="L1040" s="132"/>
      <c r="M1040" s="132"/>
      <c r="N1040" s="132"/>
      <c r="O1040" s="132"/>
      <c r="P1040" s="132"/>
      <c r="Q1040" s="132"/>
      <c r="R1040" s="132"/>
      <c r="S1040" s="132"/>
      <c r="T1040" s="132"/>
      <c r="V1040" s="132"/>
      <c r="W1040" s="132"/>
      <c r="X1040" s="132"/>
      <c r="Y1040" s="132"/>
      <c r="Z1040" s="132"/>
      <c r="AA1040" s="132"/>
      <c r="AB1040" s="132"/>
      <c r="AC1040" s="132"/>
      <c r="AD1040" s="132"/>
      <c r="AE1040" s="132"/>
      <c r="AF1040" s="132"/>
      <c r="AG1040" s="132"/>
      <c r="AH1040" s="132"/>
      <c r="AI1040" s="132"/>
      <c r="AJ1040" s="132"/>
      <c r="AK1040" s="132"/>
      <c r="AL1040" s="132"/>
      <c r="AM1040" s="132"/>
    </row>
    <row r="1041" spans="1:39" ht="15" hidden="1" customHeight="1">
      <c r="A1041" s="359">
        <v>2025</v>
      </c>
      <c r="B1041" s="133">
        <v>136761</v>
      </c>
      <c r="C1041" s="132" t="s">
        <v>7143</v>
      </c>
      <c r="D1041" s="132" t="s">
        <v>7144</v>
      </c>
      <c r="E1041" s="132" t="s">
        <v>7145</v>
      </c>
      <c r="F1041" s="132" t="s">
        <v>7146</v>
      </c>
      <c r="G1041" s="132" t="s">
        <v>7147</v>
      </c>
      <c r="H1041" s="132" t="s">
        <v>7148</v>
      </c>
      <c r="I1041" s="132" t="s">
        <v>7149</v>
      </c>
      <c r="J1041" s="132" t="s">
        <v>7150</v>
      </c>
      <c r="K1041" s="132"/>
      <c r="L1041" s="132"/>
      <c r="M1041" s="132"/>
      <c r="N1041" s="132"/>
      <c r="O1041" s="132"/>
      <c r="P1041" s="132"/>
      <c r="Q1041" s="132"/>
      <c r="R1041" s="132"/>
      <c r="S1041" s="132"/>
      <c r="T1041" s="132"/>
      <c r="V1041" s="132"/>
      <c r="W1041" s="132"/>
      <c r="X1041" s="132"/>
      <c r="Y1041" s="132"/>
      <c r="Z1041" s="132"/>
      <c r="AA1041" s="132"/>
      <c r="AB1041" s="132"/>
      <c r="AC1041" s="132"/>
      <c r="AD1041" s="132"/>
      <c r="AE1041" s="132"/>
      <c r="AF1041" s="132"/>
      <c r="AG1041" s="132"/>
      <c r="AH1041" s="132"/>
      <c r="AI1041" s="132"/>
      <c r="AJ1041" s="132"/>
      <c r="AK1041" s="132"/>
      <c r="AL1041" s="132"/>
      <c r="AM1041" s="132"/>
    </row>
    <row r="1042" spans="1:39" ht="15" hidden="1" customHeight="1">
      <c r="A1042" s="359">
        <v>2025</v>
      </c>
      <c r="B1042" s="133">
        <v>141819</v>
      </c>
      <c r="C1042" s="132" t="s">
        <v>7151</v>
      </c>
      <c r="D1042" s="132" t="s">
        <v>7152</v>
      </c>
      <c r="E1042" s="132" t="s">
        <v>7153</v>
      </c>
      <c r="F1042" s="132" t="s">
        <v>7154</v>
      </c>
      <c r="G1042" s="132" t="s">
        <v>7155</v>
      </c>
      <c r="H1042" s="132" t="s">
        <v>7156</v>
      </c>
      <c r="I1042" s="132" t="s">
        <v>7157</v>
      </c>
      <c r="J1042" s="132"/>
      <c r="K1042" s="132"/>
      <c r="L1042" s="132"/>
      <c r="M1042" s="132"/>
      <c r="N1042" s="132"/>
      <c r="O1042" s="132"/>
      <c r="P1042" s="132"/>
      <c r="Q1042" s="132"/>
      <c r="R1042" s="132"/>
      <c r="S1042" s="132"/>
      <c r="T1042" s="132"/>
      <c r="V1042" s="132"/>
      <c r="W1042" s="132"/>
      <c r="X1042" s="132"/>
      <c r="Y1042" s="132"/>
      <c r="Z1042" s="132"/>
      <c r="AA1042" s="132"/>
      <c r="AB1042" s="132"/>
      <c r="AC1042" s="132"/>
      <c r="AD1042" s="132"/>
      <c r="AE1042" s="132"/>
      <c r="AF1042" s="132"/>
      <c r="AG1042" s="132"/>
      <c r="AH1042" s="132"/>
      <c r="AI1042" s="132"/>
      <c r="AJ1042" s="132"/>
      <c r="AK1042" s="132"/>
      <c r="AL1042" s="132"/>
      <c r="AM1042" s="132"/>
    </row>
    <row r="1043" spans="1:39" ht="15" hidden="1" customHeight="1">
      <c r="A1043" s="359">
        <v>2025</v>
      </c>
      <c r="B1043" s="133">
        <v>137449</v>
      </c>
      <c r="C1043" s="132" t="s">
        <v>6930</v>
      </c>
      <c r="D1043" s="132" t="s">
        <v>6931</v>
      </c>
      <c r="E1043" s="132" t="s">
        <v>7158</v>
      </c>
      <c r="F1043" s="132" t="s">
        <v>7046</v>
      </c>
      <c r="G1043" s="132" t="s">
        <v>6934</v>
      </c>
      <c r="H1043" s="132" t="s">
        <v>6624</v>
      </c>
      <c r="I1043" s="132" t="s">
        <v>6935</v>
      </c>
      <c r="J1043" s="132" t="s">
        <v>6936</v>
      </c>
      <c r="K1043" s="132" t="s">
        <v>7159</v>
      </c>
      <c r="L1043" s="132"/>
      <c r="M1043" s="132"/>
      <c r="N1043" s="132"/>
      <c r="O1043" s="132"/>
      <c r="P1043" s="132"/>
      <c r="Q1043" s="132"/>
      <c r="R1043" s="132"/>
      <c r="S1043" s="132"/>
      <c r="T1043" s="132"/>
      <c r="V1043" s="132"/>
      <c r="W1043" s="132"/>
      <c r="X1043" s="132"/>
      <c r="Y1043" s="132"/>
      <c r="Z1043" s="132"/>
      <c r="AA1043" s="132"/>
      <c r="AB1043" s="132"/>
      <c r="AC1043" s="132"/>
      <c r="AD1043" s="132"/>
      <c r="AE1043" s="132"/>
      <c r="AF1043" s="132"/>
      <c r="AG1043" s="132"/>
      <c r="AH1043" s="132"/>
      <c r="AI1043" s="132"/>
      <c r="AJ1043" s="132"/>
      <c r="AK1043" s="132"/>
      <c r="AL1043" s="132"/>
      <c r="AM1043" s="132"/>
    </row>
    <row r="1044" spans="1:39" ht="15" hidden="1" customHeight="1">
      <c r="A1044" s="359">
        <v>2025</v>
      </c>
      <c r="B1044" s="133">
        <v>136817</v>
      </c>
      <c r="C1044" s="132" t="s">
        <v>6913</v>
      </c>
      <c r="D1044" s="132" t="s">
        <v>6914</v>
      </c>
      <c r="E1044" s="132" t="s">
        <v>6644</v>
      </c>
      <c r="F1044" s="132" t="s">
        <v>6990</v>
      </c>
      <c r="G1044" s="132" t="s">
        <v>6991</v>
      </c>
      <c r="H1044" s="132" t="s">
        <v>6917</v>
      </c>
      <c r="I1044" s="132" t="s">
        <v>6918</v>
      </c>
      <c r="J1044" s="132" t="s">
        <v>6649</v>
      </c>
      <c r="K1044" s="132" t="s">
        <v>6650</v>
      </c>
      <c r="L1044" s="132" t="s">
        <v>6992</v>
      </c>
      <c r="M1044" s="132" t="s">
        <v>6920</v>
      </c>
      <c r="N1044" s="132" t="s">
        <v>6993</v>
      </c>
      <c r="O1044" s="132" t="s">
        <v>6994</v>
      </c>
      <c r="P1044" s="132"/>
      <c r="Q1044" s="132"/>
      <c r="R1044" s="132"/>
      <c r="S1044" s="132"/>
      <c r="T1044" s="132"/>
      <c r="V1044" s="132"/>
      <c r="W1044" s="132"/>
      <c r="X1044" s="132"/>
      <c r="Y1044" s="132"/>
      <c r="Z1044" s="132"/>
      <c r="AA1044" s="132"/>
      <c r="AB1044" s="132"/>
      <c r="AC1044" s="132"/>
      <c r="AD1044" s="132"/>
      <c r="AE1044" s="132"/>
      <c r="AF1044" s="132"/>
      <c r="AG1044" s="132"/>
      <c r="AH1044" s="132"/>
      <c r="AI1044" s="132"/>
      <c r="AJ1044" s="132"/>
      <c r="AK1044" s="132"/>
      <c r="AL1044" s="132"/>
      <c r="AM1044" s="132"/>
    </row>
    <row r="1045" spans="1:39" ht="15" hidden="1" customHeight="1">
      <c r="A1045" s="359">
        <v>2025</v>
      </c>
      <c r="B1045" s="133">
        <v>137254</v>
      </c>
      <c r="C1045" s="132" t="s">
        <v>6339</v>
      </c>
      <c r="D1045" s="132" t="s">
        <v>7160</v>
      </c>
      <c r="E1045" s="132" t="s">
        <v>7161</v>
      </c>
      <c r="F1045" s="132" t="s">
        <v>7162</v>
      </c>
      <c r="G1045" s="132" t="s">
        <v>7163</v>
      </c>
      <c r="H1045" s="132" t="s">
        <v>7164</v>
      </c>
      <c r="I1045" s="132" t="s">
        <v>7165</v>
      </c>
      <c r="J1045" s="132" t="s">
        <v>7166</v>
      </c>
      <c r="K1045" s="132"/>
      <c r="L1045" s="132"/>
      <c r="M1045" s="132"/>
      <c r="N1045" s="132"/>
      <c r="O1045" s="132"/>
      <c r="P1045" s="132"/>
      <c r="Q1045" s="132"/>
      <c r="R1045" s="132"/>
      <c r="S1045" s="132"/>
      <c r="T1045" s="132"/>
      <c r="V1045" s="132"/>
      <c r="W1045" s="132"/>
      <c r="X1045" s="132"/>
      <c r="Y1045" s="132"/>
      <c r="Z1045" s="132"/>
      <c r="AA1045" s="132"/>
      <c r="AB1045" s="132"/>
      <c r="AC1045" s="132"/>
      <c r="AD1045" s="132"/>
      <c r="AE1045" s="132"/>
      <c r="AF1045" s="132"/>
      <c r="AG1045" s="132"/>
      <c r="AH1045" s="132"/>
      <c r="AI1045" s="132"/>
      <c r="AJ1045" s="132"/>
      <c r="AK1045" s="132"/>
      <c r="AL1045" s="132"/>
      <c r="AM1045" s="132"/>
    </row>
    <row r="1046" spans="1:39" ht="15" hidden="1" customHeight="1">
      <c r="A1046" s="359">
        <v>2025</v>
      </c>
      <c r="B1046" s="133">
        <v>138033</v>
      </c>
      <c r="C1046" s="132" t="s">
        <v>7167</v>
      </c>
      <c r="D1046" s="132" t="s">
        <v>7168</v>
      </c>
      <c r="E1046" s="132" t="s">
        <v>6977</v>
      </c>
      <c r="F1046" s="132" t="s">
        <v>7169</v>
      </c>
      <c r="G1046" s="132" t="s">
        <v>6979</v>
      </c>
      <c r="H1046" s="132" t="s">
        <v>6980</v>
      </c>
      <c r="I1046" s="132" t="s">
        <v>7170</v>
      </c>
      <c r="J1046" s="132" t="s">
        <v>7171</v>
      </c>
      <c r="K1046" s="132" t="s">
        <v>7172</v>
      </c>
      <c r="L1046" s="132"/>
      <c r="M1046" s="132"/>
      <c r="N1046" s="132"/>
      <c r="O1046" s="132"/>
      <c r="P1046" s="132"/>
      <c r="Q1046" s="132"/>
      <c r="R1046" s="132"/>
      <c r="S1046" s="132"/>
      <c r="T1046" s="132"/>
      <c r="V1046" s="132"/>
      <c r="W1046" s="132"/>
      <c r="X1046" s="132"/>
      <c r="Y1046" s="132"/>
      <c r="Z1046" s="132"/>
      <c r="AA1046" s="132"/>
      <c r="AB1046" s="132"/>
      <c r="AC1046" s="132"/>
      <c r="AD1046" s="132"/>
      <c r="AE1046" s="132"/>
      <c r="AF1046" s="132"/>
      <c r="AG1046" s="132"/>
      <c r="AH1046" s="132"/>
      <c r="AI1046" s="132"/>
      <c r="AJ1046" s="132"/>
      <c r="AK1046" s="132"/>
      <c r="AL1046" s="132"/>
      <c r="AM1046" s="132"/>
    </row>
    <row r="1047" spans="1:39" ht="15" hidden="1" customHeight="1">
      <c r="A1047" s="359">
        <v>2025</v>
      </c>
      <c r="B1047" s="133">
        <v>137658</v>
      </c>
      <c r="C1047" s="132" t="s">
        <v>7037</v>
      </c>
      <c r="D1047" s="132" t="s">
        <v>7038</v>
      </c>
      <c r="E1047" s="132" t="s">
        <v>7039</v>
      </c>
      <c r="F1047" s="132" t="s">
        <v>7040</v>
      </c>
      <c r="G1047" s="132" t="s">
        <v>7041</v>
      </c>
      <c r="H1047" s="132" t="s">
        <v>7042</v>
      </c>
      <c r="I1047" s="132" t="s">
        <v>7043</v>
      </c>
      <c r="J1047" s="132" t="s">
        <v>7044</v>
      </c>
      <c r="K1047" s="132" t="s">
        <v>6502</v>
      </c>
      <c r="L1047" s="132" t="s">
        <v>7173</v>
      </c>
      <c r="M1047" s="132"/>
      <c r="N1047" s="132"/>
      <c r="O1047" s="132"/>
      <c r="P1047" s="132"/>
      <c r="Q1047" s="132"/>
      <c r="R1047" s="132"/>
      <c r="S1047" s="132"/>
      <c r="T1047" s="132"/>
      <c r="V1047" s="132"/>
      <c r="W1047" s="132"/>
      <c r="X1047" s="132"/>
      <c r="Y1047" s="132"/>
      <c r="Z1047" s="132"/>
      <c r="AA1047" s="132"/>
      <c r="AB1047" s="132"/>
      <c r="AC1047" s="132"/>
      <c r="AD1047" s="132"/>
      <c r="AE1047" s="132"/>
      <c r="AF1047" s="132"/>
      <c r="AG1047" s="132"/>
      <c r="AH1047" s="132"/>
      <c r="AI1047" s="132"/>
      <c r="AJ1047" s="132"/>
      <c r="AK1047" s="132"/>
      <c r="AL1047" s="132"/>
      <c r="AM1047" s="132"/>
    </row>
    <row r="1048" spans="1:39" ht="15" hidden="1" customHeight="1">
      <c r="A1048" s="359">
        <v>2025</v>
      </c>
      <c r="B1048" s="133">
        <v>136817</v>
      </c>
      <c r="C1048" s="132" t="s">
        <v>6913</v>
      </c>
      <c r="D1048" s="132" t="s">
        <v>6914</v>
      </c>
      <c r="E1048" s="132" t="s">
        <v>6644</v>
      </c>
      <c r="F1048" s="132" t="s">
        <v>6990</v>
      </c>
      <c r="G1048" s="132" t="s">
        <v>6991</v>
      </c>
      <c r="H1048" s="132" t="s">
        <v>6917</v>
      </c>
      <c r="I1048" s="132" t="s">
        <v>6918</v>
      </c>
      <c r="J1048" s="132" t="s">
        <v>6649</v>
      </c>
      <c r="K1048" s="132" t="s">
        <v>6650</v>
      </c>
      <c r="L1048" s="132" t="s">
        <v>6992</v>
      </c>
      <c r="M1048" s="132" t="s">
        <v>6920</v>
      </c>
      <c r="N1048" s="132" t="s">
        <v>6993</v>
      </c>
      <c r="O1048" s="132" t="s">
        <v>6994</v>
      </c>
      <c r="P1048" s="132"/>
      <c r="Q1048" s="132"/>
      <c r="R1048" s="132"/>
      <c r="S1048" s="132"/>
      <c r="T1048" s="132"/>
      <c r="V1048" s="132"/>
      <c r="W1048" s="132"/>
      <c r="X1048" s="132"/>
      <c r="Y1048" s="132"/>
      <c r="Z1048" s="132"/>
      <c r="AA1048" s="132"/>
      <c r="AB1048" s="132"/>
      <c r="AC1048" s="132"/>
      <c r="AD1048" s="132"/>
      <c r="AE1048" s="132"/>
      <c r="AF1048" s="132"/>
      <c r="AG1048" s="132"/>
      <c r="AH1048" s="132"/>
      <c r="AI1048" s="132"/>
      <c r="AJ1048" s="132"/>
      <c r="AK1048" s="132"/>
      <c r="AL1048" s="132"/>
      <c r="AM1048" s="132"/>
    </row>
    <row r="1049" spans="1:39" ht="15" hidden="1" customHeight="1">
      <c r="A1049" s="359">
        <v>2025</v>
      </c>
      <c r="B1049" s="133">
        <v>141473</v>
      </c>
      <c r="C1049" s="132" t="s">
        <v>6930</v>
      </c>
      <c r="D1049" s="132" t="s">
        <v>6931</v>
      </c>
      <c r="E1049" s="132" t="s">
        <v>6932</v>
      </c>
      <c r="F1049" s="132" t="s">
        <v>7174</v>
      </c>
      <c r="G1049" s="132" t="s">
        <v>7175</v>
      </c>
      <c r="H1049" s="132" t="s">
        <v>7176</v>
      </c>
      <c r="I1049" s="132" t="s">
        <v>7177</v>
      </c>
      <c r="J1049" s="132" t="s">
        <v>7178</v>
      </c>
      <c r="K1049" s="132"/>
      <c r="L1049" s="132"/>
      <c r="M1049" s="132"/>
      <c r="N1049" s="132"/>
      <c r="O1049" s="132"/>
      <c r="P1049" s="132"/>
      <c r="Q1049" s="132"/>
      <c r="R1049" s="132"/>
      <c r="S1049" s="132"/>
      <c r="T1049" s="132"/>
      <c r="V1049" s="132"/>
      <c r="W1049" s="132"/>
      <c r="X1049" s="132"/>
      <c r="Y1049" s="132"/>
      <c r="Z1049" s="132"/>
      <c r="AA1049" s="132"/>
      <c r="AB1049" s="132"/>
      <c r="AC1049" s="132"/>
      <c r="AD1049" s="132"/>
      <c r="AE1049" s="132"/>
      <c r="AF1049" s="132"/>
      <c r="AG1049" s="132"/>
      <c r="AH1049" s="132"/>
      <c r="AI1049" s="132"/>
      <c r="AJ1049" s="132"/>
      <c r="AK1049" s="132"/>
      <c r="AL1049" s="132"/>
      <c r="AM1049" s="132"/>
    </row>
    <row r="1050" spans="1:39" ht="15" hidden="1" customHeight="1">
      <c r="A1050" s="359">
        <v>2025</v>
      </c>
      <c r="B1050" s="133">
        <v>137285</v>
      </c>
      <c r="C1050" s="132" t="s">
        <v>7179</v>
      </c>
      <c r="D1050" s="132" t="s">
        <v>7180</v>
      </c>
      <c r="E1050" s="132" t="s">
        <v>7181</v>
      </c>
      <c r="F1050" s="132" t="s">
        <v>7182</v>
      </c>
      <c r="G1050" s="132" t="s">
        <v>7183</v>
      </c>
      <c r="H1050" s="132" t="s">
        <v>7184</v>
      </c>
      <c r="I1050" s="132" t="s">
        <v>7185</v>
      </c>
      <c r="J1050" s="132"/>
      <c r="K1050" s="132"/>
      <c r="L1050" s="132"/>
      <c r="M1050" s="132"/>
      <c r="N1050" s="132"/>
      <c r="O1050" s="132"/>
      <c r="P1050" s="132"/>
      <c r="Q1050" s="132"/>
      <c r="R1050" s="132"/>
      <c r="S1050" s="132"/>
      <c r="T1050" s="132"/>
      <c r="V1050" s="132"/>
      <c r="W1050" s="132"/>
      <c r="X1050" s="132"/>
      <c r="Y1050" s="132"/>
      <c r="Z1050" s="132"/>
      <c r="AA1050" s="132"/>
      <c r="AB1050" s="132"/>
      <c r="AC1050" s="132"/>
      <c r="AD1050" s="132"/>
      <c r="AE1050" s="132"/>
      <c r="AF1050" s="132"/>
      <c r="AG1050" s="132"/>
      <c r="AH1050" s="132"/>
      <c r="AI1050" s="132"/>
      <c r="AJ1050" s="132"/>
      <c r="AK1050" s="132"/>
      <c r="AL1050" s="132"/>
      <c r="AM1050" s="132"/>
    </row>
    <row r="1051" spans="1:39" ht="15" hidden="1" customHeight="1">
      <c r="A1051" s="359">
        <v>2025</v>
      </c>
      <c r="B1051" s="133">
        <v>136739</v>
      </c>
      <c r="C1051" s="132" t="s">
        <v>7186</v>
      </c>
      <c r="D1051" s="132" t="s">
        <v>7187</v>
      </c>
      <c r="E1051" s="132" t="s">
        <v>7188</v>
      </c>
      <c r="F1051" s="132" t="s">
        <v>7189</v>
      </c>
      <c r="G1051" s="132" t="s">
        <v>7190</v>
      </c>
      <c r="H1051" s="132" t="s">
        <v>7191</v>
      </c>
      <c r="I1051" s="132" t="s">
        <v>7192</v>
      </c>
      <c r="J1051" s="132" t="s">
        <v>7193</v>
      </c>
      <c r="K1051" s="132" t="s">
        <v>7194</v>
      </c>
      <c r="L1051" s="132" t="s">
        <v>7195</v>
      </c>
      <c r="M1051" s="132" t="s">
        <v>7196</v>
      </c>
      <c r="N1051" s="132" t="s">
        <v>7197</v>
      </c>
      <c r="O1051" s="132"/>
      <c r="P1051" s="132"/>
      <c r="Q1051" s="132"/>
      <c r="R1051" s="132"/>
      <c r="S1051" s="132"/>
      <c r="T1051" s="132"/>
      <c r="V1051" s="132"/>
      <c r="W1051" s="132"/>
      <c r="X1051" s="132"/>
      <c r="Y1051" s="132"/>
      <c r="Z1051" s="132"/>
      <c r="AA1051" s="132"/>
      <c r="AB1051" s="132"/>
      <c r="AC1051" s="132"/>
      <c r="AD1051" s="132"/>
      <c r="AE1051" s="132"/>
      <c r="AF1051" s="132"/>
      <c r="AG1051" s="132"/>
      <c r="AH1051" s="132"/>
      <c r="AI1051" s="132"/>
      <c r="AJ1051" s="132"/>
      <c r="AK1051" s="132"/>
      <c r="AL1051" s="132"/>
      <c r="AM1051" s="132"/>
    </row>
    <row r="1052" spans="1:39" ht="15" hidden="1" customHeight="1">
      <c r="A1052" s="359">
        <v>2025</v>
      </c>
      <c r="B1052" s="133">
        <v>141550</v>
      </c>
      <c r="C1052" s="132" t="s">
        <v>6983</v>
      </c>
      <c r="D1052" s="132" t="s">
        <v>6984</v>
      </c>
      <c r="E1052" s="132" t="s">
        <v>7198</v>
      </c>
      <c r="F1052" s="132" t="s">
        <v>7199</v>
      </c>
      <c r="G1052" s="132" t="s">
        <v>6987</v>
      </c>
      <c r="H1052" s="132" t="s">
        <v>6988</v>
      </c>
      <c r="I1052" s="132" t="s">
        <v>6989</v>
      </c>
      <c r="J1052" s="132"/>
      <c r="K1052" s="132"/>
      <c r="L1052" s="132"/>
      <c r="M1052" s="132"/>
      <c r="N1052" s="132"/>
      <c r="O1052" s="132"/>
      <c r="P1052" s="132"/>
      <c r="Q1052" s="132"/>
      <c r="R1052" s="132"/>
      <c r="S1052" s="132"/>
      <c r="T1052" s="132"/>
      <c r="V1052" s="132"/>
      <c r="W1052" s="132"/>
      <c r="X1052" s="132"/>
      <c r="Y1052" s="132"/>
      <c r="Z1052" s="132"/>
      <c r="AA1052" s="132"/>
      <c r="AB1052" s="132"/>
      <c r="AC1052" s="132"/>
      <c r="AD1052" s="132"/>
      <c r="AE1052" s="132"/>
      <c r="AF1052" s="132"/>
      <c r="AG1052" s="132"/>
      <c r="AH1052" s="132"/>
      <c r="AI1052" s="132"/>
      <c r="AJ1052" s="132"/>
      <c r="AK1052" s="132"/>
      <c r="AL1052" s="132"/>
      <c r="AM1052" s="132"/>
    </row>
    <row r="1053" spans="1:39" ht="15" hidden="1" customHeight="1">
      <c r="A1053" s="359">
        <v>2025</v>
      </c>
      <c r="B1053" s="133">
        <v>141560</v>
      </c>
      <c r="C1053" s="132" t="s">
        <v>7200</v>
      </c>
      <c r="D1053" s="132" t="s">
        <v>7201</v>
      </c>
      <c r="E1053" s="132" t="s">
        <v>7202</v>
      </c>
      <c r="F1053" s="132" t="s">
        <v>7203</v>
      </c>
      <c r="G1053" s="132" t="s">
        <v>7204</v>
      </c>
      <c r="H1053" s="132" t="s">
        <v>7205</v>
      </c>
      <c r="I1053" s="132" t="s">
        <v>7206</v>
      </c>
      <c r="J1053" s="132" t="s">
        <v>7207</v>
      </c>
      <c r="K1053" s="132" t="s">
        <v>7208</v>
      </c>
      <c r="L1053" s="132" t="s">
        <v>7209</v>
      </c>
      <c r="M1053" s="132" t="s">
        <v>7210</v>
      </c>
      <c r="N1053" s="132" t="s">
        <v>7211</v>
      </c>
      <c r="O1053" s="132"/>
      <c r="P1053" s="132"/>
      <c r="Q1053" s="132"/>
      <c r="R1053" s="132"/>
      <c r="S1053" s="132"/>
      <c r="T1053" s="132"/>
      <c r="V1053" s="132"/>
      <c r="W1053" s="132"/>
      <c r="X1053" s="132"/>
      <c r="Y1053" s="132"/>
      <c r="Z1053" s="132"/>
      <c r="AA1053" s="132"/>
      <c r="AB1053" s="132"/>
      <c r="AC1053" s="132"/>
      <c r="AD1053" s="132"/>
      <c r="AE1053" s="132"/>
      <c r="AF1053" s="132"/>
      <c r="AG1053" s="132"/>
      <c r="AH1053" s="132"/>
      <c r="AI1053" s="132"/>
      <c r="AJ1053" s="132"/>
      <c r="AK1053" s="132"/>
      <c r="AL1053" s="132"/>
      <c r="AM1053" s="132"/>
    </row>
    <row r="1054" spans="1:39" ht="15" hidden="1" customHeight="1">
      <c r="A1054" s="359">
        <v>2025</v>
      </c>
      <c r="B1054" s="133">
        <v>137335</v>
      </c>
      <c r="C1054" s="132" t="s">
        <v>7212</v>
      </c>
      <c r="D1054" s="132" t="s">
        <v>6984</v>
      </c>
      <c r="E1054" s="132" t="s">
        <v>7213</v>
      </c>
      <c r="F1054" s="132" t="s">
        <v>7214</v>
      </c>
      <c r="G1054" s="132" t="s">
        <v>6390</v>
      </c>
      <c r="H1054" s="132" t="s">
        <v>7215</v>
      </c>
      <c r="I1054" s="132" t="s">
        <v>7216</v>
      </c>
      <c r="J1054" s="132"/>
      <c r="K1054" s="132"/>
      <c r="L1054" s="132"/>
      <c r="M1054" s="132"/>
      <c r="N1054" s="132"/>
      <c r="O1054" s="132"/>
      <c r="P1054" s="132"/>
      <c r="Q1054" s="132"/>
      <c r="R1054" s="132"/>
      <c r="S1054" s="132"/>
      <c r="T1054" s="132"/>
      <c r="V1054" s="132"/>
      <c r="W1054" s="132"/>
      <c r="X1054" s="132"/>
      <c r="Y1054" s="132"/>
      <c r="Z1054" s="132"/>
      <c r="AA1054" s="132"/>
      <c r="AB1054" s="132"/>
      <c r="AC1054" s="132"/>
      <c r="AD1054" s="132"/>
      <c r="AE1054" s="132"/>
      <c r="AF1054" s="132"/>
      <c r="AG1054" s="132"/>
      <c r="AH1054" s="132"/>
      <c r="AI1054" s="132"/>
      <c r="AJ1054" s="132"/>
      <c r="AK1054" s="132"/>
      <c r="AL1054" s="132"/>
      <c r="AM1054" s="132"/>
    </row>
    <row r="1055" spans="1:39" ht="15" hidden="1" customHeight="1">
      <c r="A1055" s="359">
        <v>2025</v>
      </c>
      <c r="B1055" s="133">
        <v>136163</v>
      </c>
      <c r="C1055" s="132" t="s">
        <v>7065</v>
      </c>
      <c r="D1055" s="132" t="s">
        <v>7066</v>
      </c>
      <c r="E1055" s="132" t="s">
        <v>7067</v>
      </c>
      <c r="F1055" s="132" t="s">
        <v>7068</v>
      </c>
      <c r="G1055" s="132" t="s">
        <v>7069</v>
      </c>
      <c r="H1055" s="132" t="s">
        <v>7070</v>
      </c>
      <c r="I1055" s="132"/>
      <c r="J1055" s="132"/>
      <c r="K1055" s="132"/>
      <c r="L1055" s="132"/>
      <c r="M1055" s="132"/>
      <c r="N1055" s="132"/>
      <c r="O1055" s="132"/>
      <c r="P1055" s="132"/>
      <c r="Q1055" s="132"/>
      <c r="R1055" s="132"/>
      <c r="S1055" s="132"/>
      <c r="T1055" s="132"/>
      <c r="V1055" s="132"/>
      <c r="W1055" s="132"/>
      <c r="X1055" s="132"/>
      <c r="Y1055" s="132"/>
      <c r="Z1055" s="132"/>
      <c r="AA1055" s="132"/>
      <c r="AB1055" s="132"/>
      <c r="AC1055" s="132"/>
      <c r="AD1055" s="132"/>
      <c r="AE1055" s="132"/>
      <c r="AF1055" s="132"/>
      <c r="AG1055" s="132"/>
      <c r="AH1055" s="132"/>
      <c r="AI1055" s="132"/>
      <c r="AJ1055" s="132"/>
      <c r="AK1055" s="132"/>
      <c r="AL1055" s="132"/>
      <c r="AM1055" s="132"/>
    </row>
    <row r="1056" spans="1:39" ht="15" hidden="1" customHeight="1">
      <c r="A1056" s="359">
        <v>2025</v>
      </c>
      <c r="B1056" s="133">
        <v>138273</v>
      </c>
      <c r="C1056" s="132" t="s">
        <v>7217</v>
      </c>
      <c r="D1056" s="132" t="s">
        <v>7218</v>
      </c>
      <c r="E1056" s="132" t="s">
        <v>7219</v>
      </c>
      <c r="F1056" s="132" t="s">
        <v>7220</v>
      </c>
      <c r="G1056" s="132" t="s">
        <v>7221</v>
      </c>
      <c r="H1056" s="132" t="s">
        <v>7222</v>
      </c>
      <c r="I1056" s="132" t="s">
        <v>7223</v>
      </c>
      <c r="J1056" s="132"/>
      <c r="K1056" s="132"/>
      <c r="L1056" s="132"/>
      <c r="M1056" s="132"/>
      <c r="N1056" s="132"/>
      <c r="O1056" s="132"/>
      <c r="P1056" s="132"/>
      <c r="Q1056" s="132"/>
      <c r="R1056" s="132"/>
      <c r="S1056" s="132"/>
      <c r="T1056" s="132"/>
      <c r="V1056" s="132"/>
      <c r="W1056" s="132"/>
      <c r="X1056" s="132"/>
      <c r="Y1056" s="132"/>
      <c r="Z1056" s="132"/>
      <c r="AA1056" s="132"/>
      <c r="AB1056" s="132"/>
      <c r="AC1056" s="132"/>
      <c r="AD1056" s="132"/>
      <c r="AE1056" s="132"/>
      <c r="AF1056" s="132"/>
      <c r="AG1056" s="132"/>
      <c r="AH1056" s="132"/>
      <c r="AI1056" s="132"/>
      <c r="AJ1056" s="132"/>
      <c r="AK1056" s="132"/>
      <c r="AL1056" s="132"/>
      <c r="AM1056" s="132"/>
    </row>
    <row r="1057" spans="1:39" ht="15" hidden="1" customHeight="1">
      <c r="A1057" s="359">
        <v>2025</v>
      </c>
      <c r="B1057" s="133">
        <v>139501</v>
      </c>
      <c r="C1057" s="132" t="s">
        <v>7224</v>
      </c>
      <c r="D1057" s="132" t="s">
        <v>6976</v>
      </c>
      <c r="E1057" s="132" t="s">
        <v>6977</v>
      </c>
      <c r="F1057" s="132" t="s">
        <v>6978</v>
      </c>
      <c r="G1057" s="132" t="s">
        <v>6979</v>
      </c>
      <c r="H1057" s="132" t="s">
        <v>6980</v>
      </c>
      <c r="I1057" s="132" t="s">
        <v>7225</v>
      </c>
      <c r="J1057" s="132" t="s">
        <v>6982</v>
      </c>
      <c r="K1057" s="132"/>
      <c r="L1057" s="132"/>
      <c r="M1057" s="132"/>
      <c r="N1057" s="132"/>
      <c r="O1057" s="132"/>
      <c r="P1057" s="132"/>
      <c r="Q1057" s="132"/>
      <c r="R1057" s="132"/>
      <c r="S1057" s="132"/>
      <c r="T1057" s="132"/>
      <c r="V1057" s="132"/>
      <c r="W1057" s="132"/>
      <c r="X1057" s="132"/>
      <c r="Y1057" s="132"/>
      <c r="Z1057" s="132"/>
      <c r="AA1057" s="132"/>
      <c r="AB1057" s="132"/>
      <c r="AC1057" s="132"/>
      <c r="AD1057" s="132"/>
      <c r="AE1057" s="132"/>
      <c r="AF1057" s="132"/>
      <c r="AG1057" s="132"/>
      <c r="AH1057" s="132"/>
      <c r="AI1057" s="132"/>
      <c r="AJ1057" s="132"/>
      <c r="AK1057" s="132"/>
      <c r="AL1057" s="132"/>
      <c r="AM1057" s="132"/>
    </row>
    <row r="1058" spans="1:39" ht="15" hidden="1" customHeight="1">
      <c r="A1058" s="359">
        <v>2025</v>
      </c>
      <c r="B1058" s="133">
        <v>141423</v>
      </c>
      <c r="C1058" s="132" t="s">
        <v>7226</v>
      </c>
      <c r="D1058" s="132" t="s">
        <v>6433</v>
      </c>
      <c r="E1058" s="132" t="s">
        <v>6434</v>
      </c>
      <c r="F1058" s="132" t="s">
        <v>6435</v>
      </c>
      <c r="G1058" s="132" t="s">
        <v>6436</v>
      </c>
      <c r="H1058" s="132" t="s">
        <v>6437</v>
      </c>
      <c r="I1058" s="132" t="s">
        <v>6438</v>
      </c>
      <c r="J1058" s="132" t="s">
        <v>6439</v>
      </c>
      <c r="K1058" s="132"/>
      <c r="L1058" s="132"/>
      <c r="M1058" s="132"/>
      <c r="N1058" s="132"/>
      <c r="O1058" s="132"/>
      <c r="P1058" s="132"/>
      <c r="Q1058" s="132"/>
      <c r="R1058" s="132"/>
      <c r="S1058" s="132"/>
      <c r="T1058" s="132"/>
      <c r="V1058" s="132"/>
      <c r="W1058" s="132"/>
      <c r="X1058" s="132"/>
      <c r="Y1058" s="132"/>
      <c r="Z1058" s="132"/>
      <c r="AA1058" s="132"/>
      <c r="AB1058" s="132"/>
      <c r="AC1058" s="132"/>
      <c r="AD1058" s="132"/>
      <c r="AE1058" s="132"/>
      <c r="AF1058" s="132"/>
      <c r="AG1058" s="132"/>
      <c r="AH1058" s="132"/>
      <c r="AI1058" s="132"/>
      <c r="AJ1058" s="132"/>
      <c r="AK1058" s="132"/>
      <c r="AL1058" s="132"/>
      <c r="AM1058" s="132"/>
    </row>
    <row r="1059" spans="1:39" ht="15" hidden="1" customHeight="1">
      <c r="A1059" s="359">
        <v>2025</v>
      </c>
      <c r="B1059" s="133">
        <v>137274</v>
      </c>
      <c r="C1059" s="132" t="s">
        <v>6586</v>
      </c>
      <c r="D1059" s="132" t="s">
        <v>6541</v>
      </c>
      <c r="E1059" s="132" t="s">
        <v>6587</v>
      </c>
      <c r="F1059" s="132" t="s">
        <v>6629</v>
      </c>
      <c r="G1059" s="132" t="s">
        <v>7227</v>
      </c>
      <c r="H1059" s="132" t="s">
        <v>6590</v>
      </c>
      <c r="I1059" s="132" t="s">
        <v>7228</v>
      </c>
      <c r="J1059" s="132"/>
      <c r="K1059" s="132"/>
      <c r="L1059" s="132"/>
      <c r="M1059" s="132"/>
      <c r="N1059" s="132"/>
      <c r="O1059" s="132"/>
      <c r="P1059" s="132"/>
      <c r="Q1059" s="132"/>
      <c r="R1059" s="132"/>
      <c r="S1059" s="132"/>
      <c r="T1059" s="132"/>
      <c r="V1059" s="132"/>
      <c r="W1059" s="132"/>
      <c r="X1059" s="132"/>
      <c r="Y1059" s="132"/>
      <c r="Z1059" s="132"/>
      <c r="AA1059" s="132"/>
      <c r="AB1059" s="132"/>
      <c r="AC1059" s="132"/>
      <c r="AD1059" s="132"/>
      <c r="AE1059" s="132"/>
      <c r="AF1059" s="132"/>
      <c r="AG1059" s="132"/>
      <c r="AH1059" s="132"/>
      <c r="AI1059" s="132"/>
      <c r="AJ1059" s="132"/>
      <c r="AK1059" s="132"/>
      <c r="AL1059" s="132"/>
      <c r="AM1059" s="132"/>
    </row>
    <row r="1060" spans="1:39" ht="15" hidden="1" customHeight="1">
      <c r="A1060" s="359">
        <v>2025</v>
      </c>
      <c r="B1060" s="133">
        <v>142053</v>
      </c>
      <c r="C1060" s="132" t="s">
        <v>7229</v>
      </c>
      <c r="D1060" s="132" t="s">
        <v>7230</v>
      </c>
      <c r="E1060" s="132" t="s">
        <v>7231</v>
      </c>
      <c r="F1060" s="132" t="s">
        <v>7232</v>
      </c>
      <c r="G1060" s="132" t="s">
        <v>7233</v>
      </c>
      <c r="H1060" s="132" t="s">
        <v>7234</v>
      </c>
      <c r="I1060" s="132" t="s">
        <v>7235</v>
      </c>
      <c r="J1060" s="132" t="s">
        <v>7236</v>
      </c>
      <c r="K1060" s="132" t="s">
        <v>7237</v>
      </c>
      <c r="L1060" s="132" t="s">
        <v>7238</v>
      </c>
      <c r="M1060" s="132" t="s">
        <v>7239</v>
      </c>
      <c r="N1060" s="132" t="s">
        <v>7240</v>
      </c>
      <c r="O1060" s="132" t="s">
        <v>7241</v>
      </c>
      <c r="P1060" s="132" t="s">
        <v>7242</v>
      </c>
      <c r="Q1060" s="132" t="s">
        <v>7243</v>
      </c>
      <c r="R1060" s="132" t="s">
        <v>7244</v>
      </c>
      <c r="S1060" s="132" t="s">
        <v>7245</v>
      </c>
      <c r="T1060" s="132" t="s">
        <v>7246</v>
      </c>
      <c r="U1060" s="358" t="s">
        <v>7247</v>
      </c>
      <c r="V1060" s="132"/>
      <c r="W1060" s="132"/>
      <c r="X1060" s="132"/>
      <c r="Y1060" s="132"/>
      <c r="Z1060" s="132"/>
      <c r="AA1060" s="132"/>
      <c r="AB1060" s="132"/>
      <c r="AC1060" s="132"/>
      <c r="AD1060" s="132"/>
      <c r="AE1060" s="132"/>
      <c r="AF1060" s="132"/>
      <c r="AG1060" s="132"/>
      <c r="AH1060" s="132"/>
      <c r="AI1060" s="132"/>
      <c r="AJ1060" s="132"/>
      <c r="AK1060" s="132"/>
      <c r="AL1060" s="132"/>
      <c r="AM1060" s="132"/>
    </row>
    <row r="1061" spans="1:39" ht="15" hidden="1" customHeight="1">
      <c r="A1061" s="359">
        <v>2025</v>
      </c>
      <c r="B1061" s="133">
        <v>136446</v>
      </c>
      <c r="C1061" s="132" t="s">
        <v>6586</v>
      </c>
      <c r="D1061" s="132" t="s">
        <v>7248</v>
      </c>
      <c r="E1061" s="132" t="s">
        <v>7249</v>
      </c>
      <c r="F1061" s="132" t="s">
        <v>7250</v>
      </c>
      <c r="G1061" s="132" t="s">
        <v>6382</v>
      </c>
      <c r="H1061" s="132" t="s">
        <v>7251</v>
      </c>
      <c r="I1061" s="132" t="s">
        <v>7252</v>
      </c>
      <c r="J1061" s="132" t="s">
        <v>7253</v>
      </c>
      <c r="K1061" s="132" t="s">
        <v>7254</v>
      </c>
      <c r="L1061" s="132" t="s">
        <v>6479</v>
      </c>
      <c r="M1061" s="132"/>
      <c r="N1061" s="132"/>
      <c r="O1061" s="132"/>
      <c r="P1061" s="132"/>
      <c r="Q1061" s="132"/>
      <c r="R1061" s="132"/>
      <c r="S1061" s="132"/>
      <c r="T1061" s="132"/>
      <c r="V1061" s="132"/>
      <c r="W1061" s="132"/>
      <c r="X1061" s="132"/>
      <c r="Y1061" s="132"/>
      <c r="Z1061" s="132"/>
      <c r="AA1061" s="132"/>
      <c r="AB1061" s="132"/>
      <c r="AC1061" s="132"/>
      <c r="AD1061" s="132"/>
      <c r="AE1061" s="132"/>
      <c r="AF1061" s="132"/>
      <c r="AG1061" s="132"/>
      <c r="AH1061" s="132"/>
      <c r="AI1061" s="132"/>
      <c r="AJ1061" s="132"/>
      <c r="AK1061" s="132"/>
      <c r="AL1061" s="132"/>
      <c r="AM1061" s="132"/>
    </row>
    <row r="1062" spans="1:39" ht="15" hidden="1" customHeight="1">
      <c r="A1062" s="359">
        <v>2025</v>
      </c>
      <c r="B1062" s="133">
        <v>138669</v>
      </c>
      <c r="C1062" s="132" t="s">
        <v>7100</v>
      </c>
      <c r="D1062" s="132" t="s">
        <v>7101</v>
      </c>
      <c r="E1062" s="132" t="s">
        <v>7102</v>
      </c>
      <c r="F1062" s="132" t="s">
        <v>7103</v>
      </c>
      <c r="G1062" s="132" t="s">
        <v>7104</v>
      </c>
      <c r="H1062" s="132" t="s">
        <v>7105</v>
      </c>
      <c r="I1062" s="132" t="s">
        <v>7106</v>
      </c>
      <c r="J1062" s="132" t="s">
        <v>7107</v>
      </c>
      <c r="K1062" s="132" t="s">
        <v>7255</v>
      </c>
      <c r="L1062" s="132"/>
      <c r="M1062" s="132"/>
      <c r="N1062" s="132"/>
      <c r="O1062" s="132"/>
      <c r="P1062" s="132"/>
      <c r="Q1062" s="132"/>
      <c r="R1062" s="132"/>
      <c r="S1062" s="132"/>
      <c r="T1062" s="132"/>
      <c r="V1062" s="132"/>
      <c r="W1062" s="132"/>
      <c r="X1062" s="132"/>
      <c r="Y1062" s="132"/>
      <c r="Z1062" s="132"/>
      <c r="AA1062" s="132"/>
      <c r="AB1062" s="132"/>
      <c r="AC1062" s="132"/>
      <c r="AD1062" s="132"/>
      <c r="AE1062" s="132"/>
      <c r="AF1062" s="132"/>
      <c r="AG1062" s="132"/>
      <c r="AH1062" s="132"/>
      <c r="AI1062" s="132"/>
      <c r="AJ1062" s="132"/>
      <c r="AK1062" s="132"/>
      <c r="AL1062" s="132"/>
      <c r="AM1062" s="132"/>
    </row>
    <row r="1063" spans="1:39" ht="15" hidden="1" customHeight="1">
      <c r="A1063" s="359">
        <v>2025</v>
      </c>
      <c r="B1063" s="133">
        <v>137313</v>
      </c>
      <c r="C1063" s="132" t="s">
        <v>6386</v>
      </c>
      <c r="D1063" s="132" t="s">
        <v>6541</v>
      </c>
      <c r="E1063" s="132" t="s">
        <v>7256</v>
      </c>
      <c r="F1063" s="132" t="s">
        <v>6389</v>
      </c>
      <c r="G1063" s="132" t="s">
        <v>6390</v>
      </c>
      <c r="H1063" s="132" t="s">
        <v>6542</v>
      </c>
      <c r="I1063" s="132" t="s">
        <v>7257</v>
      </c>
      <c r="J1063" s="132"/>
      <c r="K1063" s="132"/>
      <c r="L1063" s="132"/>
      <c r="M1063" s="132"/>
      <c r="N1063" s="132"/>
      <c r="O1063" s="132"/>
      <c r="P1063" s="132"/>
      <c r="Q1063" s="132"/>
      <c r="R1063" s="132"/>
      <c r="S1063" s="132"/>
      <c r="T1063" s="132"/>
      <c r="V1063" s="132"/>
      <c r="W1063" s="132"/>
      <c r="X1063" s="132"/>
      <c r="Y1063" s="132"/>
      <c r="Z1063" s="132"/>
      <c r="AA1063" s="132"/>
      <c r="AB1063" s="132"/>
      <c r="AC1063" s="132"/>
      <c r="AD1063" s="132"/>
      <c r="AE1063" s="132"/>
      <c r="AF1063" s="132"/>
      <c r="AG1063" s="132"/>
      <c r="AH1063" s="132"/>
      <c r="AI1063" s="132"/>
      <c r="AJ1063" s="132"/>
      <c r="AK1063" s="132"/>
      <c r="AL1063" s="132"/>
      <c r="AM1063" s="132"/>
    </row>
    <row r="1064" spans="1:39" ht="15" hidden="1" customHeight="1">
      <c r="A1064" s="359">
        <v>2025</v>
      </c>
      <c r="B1064" s="133">
        <v>135206</v>
      </c>
      <c r="C1064" s="487" t="s">
        <v>7258</v>
      </c>
      <c r="D1064" s="487" t="s">
        <v>7259</v>
      </c>
      <c r="E1064" s="487" t="s">
        <v>6488</v>
      </c>
      <c r="F1064" s="487" t="s">
        <v>7260</v>
      </c>
      <c r="G1064" s="487" t="s">
        <v>7261</v>
      </c>
      <c r="H1064" s="487" t="s">
        <v>7262</v>
      </c>
      <c r="I1064" s="487" t="s">
        <v>7263</v>
      </c>
      <c r="J1064" s="487" t="s">
        <v>7264</v>
      </c>
      <c r="K1064" s="487" t="s">
        <v>7265</v>
      </c>
      <c r="L1064" s="487" t="s">
        <v>7266</v>
      </c>
      <c r="M1064" s="487" t="s">
        <v>7267</v>
      </c>
      <c r="N1064" s="487" t="s">
        <v>7268</v>
      </c>
      <c r="O1064" s="487" t="s">
        <v>7269</v>
      </c>
      <c r="P1064" s="487"/>
      <c r="Q1064" s="487"/>
      <c r="R1064" s="487"/>
      <c r="S1064" s="487"/>
      <c r="T1064" s="487"/>
      <c r="V1064" s="487"/>
      <c r="W1064" s="487"/>
      <c r="X1064" s="487"/>
      <c r="Y1064" s="487"/>
      <c r="Z1064" s="487"/>
      <c r="AA1064" s="487"/>
      <c r="AB1064" s="487"/>
      <c r="AC1064" s="487"/>
      <c r="AD1064" s="487"/>
      <c r="AE1064" s="487"/>
      <c r="AF1064" s="487"/>
      <c r="AG1064" s="487"/>
      <c r="AH1064" s="487"/>
      <c r="AI1064" s="487"/>
      <c r="AJ1064" s="487"/>
      <c r="AK1064" s="487"/>
      <c r="AL1064" s="487"/>
      <c r="AM1064" s="487"/>
    </row>
    <row r="1065" spans="1:39" ht="15" hidden="1" customHeight="1">
      <c r="A1065" s="359">
        <v>2025</v>
      </c>
      <c r="B1065" s="133">
        <v>136435</v>
      </c>
      <c r="C1065" s="132" t="s">
        <v>7270</v>
      </c>
      <c r="D1065" s="132" t="s">
        <v>7271</v>
      </c>
      <c r="E1065" s="132" t="s">
        <v>7272</v>
      </c>
      <c r="F1065" s="132" t="s">
        <v>7273</v>
      </c>
      <c r="G1065" s="132" t="s">
        <v>7274</v>
      </c>
      <c r="H1065" s="132" t="s">
        <v>7275</v>
      </c>
      <c r="I1065" s="132" t="s">
        <v>7276</v>
      </c>
      <c r="J1065" s="132" t="s">
        <v>7277</v>
      </c>
      <c r="K1065" s="132"/>
      <c r="L1065" s="132"/>
      <c r="M1065" s="132"/>
      <c r="N1065" s="132"/>
      <c r="O1065" s="132"/>
      <c r="P1065" s="132"/>
      <c r="Q1065" s="132"/>
      <c r="R1065" s="132"/>
      <c r="S1065" s="132"/>
      <c r="T1065" s="132"/>
      <c r="U1065" s="132"/>
      <c r="V1065" s="132"/>
      <c r="W1065" s="132"/>
      <c r="X1065" s="132"/>
      <c r="Y1065" s="132"/>
      <c r="Z1065" s="132"/>
      <c r="AA1065" s="132"/>
      <c r="AB1065" s="132"/>
      <c r="AC1065" s="132"/>
      <c r="AD1065" s="132"/>
      <c r="AE1065" s="132"/>
      <c r="AF1065" s="132"/>
      <c r="AG1065" s="132"/>
      <c r="AH1065" s="132"/>
      <c r="AI1065" s="132"/>
      <c r="AJ1065" s="132"/>
      <c r="AK1065" s="132"/>
      <c r="AL1065" s="132"/>
      <c r="AM1065" s="132"/>
    </row>
    <row r="1066" spans="1:39" ht="15" hidden="1" customHeight="1">
      <c r="A1066" s="359">
        <v>2025</v>
      </c>
      <c r="B1066" s="133">
        <v>137673</v>
      </c>
      <c r="C1066" s="132" t="s">
        <v>7278</v>
      </c>
      <c r="D1066" s="132" t="s">
        <v>7279</v>
      </c>
      <c r="E1066" s="132" t="s">
        <v>7280</v>
      </c>
      <c r="F1066" s="132" t="s">
        <v>7281</v>
      </c>
      <c r="G1066" s="132" t="s">
        <v>7282</v>
      </c>
      <c r="H1066" s="132" t="s">
        <v>7283</v>
      </c>
      <c r="I1066" s="132" t="s">
        <v>7284</v>
      </c>
      <c r="J1066" s="132" t="s">
        <v>7285</v>
      </c>
      <c r="K1066" s="132" t="s">
        <v>7286</v>
      </c>
      <c r="L1066" s="132"/>
      <c r="M1066" s="132"/>
      <c r="N1066" s="132"/>
      <c r="O1066" s="132"/>
      <c r="P1066" s="132"/>
      <c r="Q1066" s="132"/>
      <c r="R1066" s="132"/>
      <c r="S1066" s="132"/>
      <c r="T1066" s="132"/>
      <c r="U1066" s="132"/>
      <c r="V1066" s="132"/>
      <c r="W1066" s="132"/>
      <c r="X1066" s="132"/>
      <c r="Y1066" s="132"/>
      <c r="Z1066" s="132"/>
      <c r="AA1066" s="132"/>
      <c r="AB1066" s="132"/>
      <c r="AC1066" s="132"/>
      <c r="AD1066" s="132"/>
      <c r="AE1066" s="132"/>
      <c r="AF1066" s="132"/>
      <c r="AG1066" s="132"/>
      <c r="AH1066" s="132"/>
      <c r="AI1066" s="132"/>
      <c r="AJ1066" s="132"/>
      <c r="AK1066" s="132"/>
      <c r="AL1066" s="132"/>
      <c r="AM1066" s="132"/>
    </row>
    <row r="1067" spans="1:39" ht="15" hidden="1" customHeight="1">
      <c r="A1067" s="359">
        <v>2025</v>
      </c>
      <c r="B1067" s="133">
        <v>142072</v>
      </c>
      <c r="C1067" s="132" t="s">
        <v>1283</v>
      </c>
      <c r="D1067" s="132" t="s">
        <v>7287</v>
      </c>
      <c r="E1067" s="132" t="s">
        <v>1285</v>
      </c>
      <c r="F1067" s="132" t="s">
        <v>7288</v>
      </c>
      <c r="G1067" s="132" t="s">
        <v>7289</v>
      </c>
      <c r="H1067" s="132" t="s">
        <v>1288</v>
      </c>
      <c r="I1067" s="132" t="s">
        <v>1289</v>
      </c>
      <c r="J1067" s="132" t="s">
        <v>1619</v>
      </c>
      <c r="K1067" s="132" t="s">
        <v>7290</v>
      </c>
      <c r="L1067" s="132" t="s">
        <v>1620</v>
      </c>
      <c r="M1067" s="132" t="s">
        <v>7291</v>
      </c>
      <c r="N1067" s="132" t="s">
        <v>7292</v>
      </c>
      <c r="O1067" s="132" t="s">
        <v>1295</v>
      </c>
      <c r="P1067" s="132" t="s">
        <v>1296</v>
      </c>
      <c r="Q1067" s="132" t="s">
        <v>1297</v>
      </c>
      <c r="R1067" s="132"/>
      <c r="S1067" s="132"/>
      <c r="T1067" s="132"/>
      <c r="U1067" s="132"/>
      <c r="V1067" s="132"/>
      <c r="W1067" s="132"/>
      <c r="X1067" s="132"/>
      <c r="Y1067" s="132"/>
      <c r="Z1067" s="132"/>
      <c r="AA1067" s="132"/>
      <c r="AB1067" s="132"/>
      <c r="AC1067" s="132"/>
      <c r="AD1067" s="132"/>
      <c r="AE1067" s="132"/>
      <c r="AF1067" s="132"/>
      <c r="AG1067" s="132"/>
      <c r="AH1067" s="132"/>
      <c r="AI1067" s="132"/>
      <c r="AJ1067" s="132"/>
      <c r="AK1067" s="132"/>
      <c r="AL1067" s="132"/>
      <c r="AM1067" s="132"/>
    </row>
    <row r="1068" spans="1:39" ht="15" hidden="1" customHeight="1">
      <c r="A1068" s="359">
        <v>2025</v>
      </c>
      <c r="B1068" s="508">
        <v>139848</v>
      </c>
      <c r="C1068" s="132" t="s">
        <v>7293</v>
      </c>
      <c r="D1068" s="132" t="s">
        <v>1787</v>
      </c>
      <c r="E1068" s="132" t="s">
        <v>1788</v>
      </c>
      <c r="F1068" s="132" t="s">
        <v>6877</v>
      </c>
      <c r="G1068" s="132" t="s">
        <v>6878</v>
      </c>
      <c r="H1068" s="132" t="s">
        <v>7294</v>
      </c>
      <c r="I1068" s="132" t="s">
        <v>6880</v>
      </c>
      <c r="J1068" s="132" t="s">
        <v>7295</v>
      </c>
      <c r="K1068" s="132" t="s">
        <v>7296</v>
      </c>
      <c r="L1068" s="132" t="s">
        <v>7297</v>
      </c>
      <c r="M1068" s="132"/>
      <c r="N1068" s="132"/>
      <c r="O1068" s="132"/>
      <c r="P1068" s="132"/>
      <c r="Q1068" s="132"/>
      <c r="R1068" s="132"/>
      <c r="S1068" s="132"/>
      <c r="T1068" s="132"/>
      <c r="U1068" s="132"/>
      <c r="V1068" s="132"/>
      <c r="W1068" s="132"/>
      <c r="X1068" s="132"/>
      <c r="Y1068" s="132"/>
      <c r="Z1068" s="132"/>
      <c r="AA1068" s="132"/>
      <c r="AB1068" s="132"/>
      <c r="AC1068" s="132"/>
      <c r="AD1068" s="132"/>
      <c r="AE1068" s="132"/>
      <c r="AF1068" s="132"/>
      <c r="AG1068" s="132"/>
      <c r="AH1068" s="132"/>
      <c r="AI1068" s="132"/>
      <c r="AJ1068" s="132"/>
      <c r="AK1068" s="132"/>
      <c r="AL1068" s="132"/>
      <c r="AM1068" s="132"/>
    </row>
  </sheetData>
  <autoFilter ref="A6:V1068" xr:uid="{00000000-0001-0000-0200-000000000000}">
    <filterColumn colId="1">
      <filters>
        <filter val="137651"/>
      </filters>
    </filterColumn>
  </autoFilter>
  <mergeCells count="1">
    <mergeCell ref="A1:U4"/>
  </mergeCells>
  <phoneticPr fontId="26" type="noConversion"/>
  <conditionalFormatting sqref="B1:B1048576">
    <cfRule type="duplicateValues" dxfId="301" priority="5"/>
    <cfRule type="duplicateValues" dxfId="300" priority="18"/>
  </conditionalFormatting>
  <conditionalFormatting sqref="B1:B1048576">
    <cfRule type="duplicateValues" dxfId="299" priority="5824"/>
  </conditionalFormatting>
  <conditionalFormatting sqref="B1:B1048576">
    <cfRule type="duplicateValues" dxfId="298" priority="6"/>
  </conditionalFormatting>
  <pageMargins left="0.7" right="0.7" top="0.75" bottom="0.75" header="0" footer="0"/>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0F105-8C8F-402A-B817-4357C3881B4C}">
  <sheetPr codeName="Hoja9"/>
  <dimension ref="A1:AO490"/>
  <sheetViews>
    <sheetView showGridLines="0" zoomScale="85" zoomScaleNormal="85" workbookViewId="0">
      <pane xSplit="4" ySplit="7" topLeftCell="E20" activePane="bottomRight" state="frozen"/>
      <selection pane="topRight" activeCell="E30" sqref="E30:E32"/>
      <selection pane="bottomLeft" activeCell="E30" sqref="E30:E32"/>
      <selection pane="bottomRight" activeCell="B212" sqref="B212:B490"/>
    </sheetView>
  </sheetViews>
  <sheetFormatPr baseColWidth="10" defaultColWidth="11.375" defaultRowHeight="15" customHeight="1"/>
  <cols>
    <col min="1" max="1" width="2.625" style="15" customWidth="1"/>
    <col min="2" max="2" width="15" style="48" bestFit="1" customWidth="1"/>
    <col min="3" max="3" width="46.375" style="15" customWidth="1"/>
    <col min="4" max="4" width="44.625" style="49" customWidth="1"/>
    <col min="5" max="5" width="22.625" style="15" customWidth="1"/>
    <col min="6" max="6" width="17.625" style="15" customWidth="1"/>
    <col min="7" max="7" width="19.375" style="48" customWidth="1"/>
    <col min="8" max="8" width="15.375" style="50" customWidth="1"/>
    <col min="9" max="9" width="23.375" style="51" customWidth="1"/>
    <col min="10" max="10" width="23.375" style="15" customWidth="1"/>
    <col min="11" max="11" width="38.375" style="15" customWidth="1"/>
    <col min="12" max="12" width="17.625" style="48" customWidth="1"/>
    <col min="13" max="13" width="23" style="49" customWidth="1"/>
    <col min="14" max="14" width="11.625" style="15" customWidth="1"/>
    <col min="15" max="15" width="20.625" style="49" customWidth="1"/>
    <col min="16" max="16" width="22.375" style="15" customWidth="1"/>
    <col min="17" max="17" width="19.375" style="15" customWidth="1"/>
    <col min="18" max="18" width="10.375" style="48" customWidth="1"/>
    <col min="19" max="19" width="16" style="49" customWidth="1"/>
    <col min="20" max="20" width="16" style="15" customWidth="1"/>
    <col min="21" max="21" width="14.375" style="48" customWidth="1"/>
    <col min="22" max="22" width="12.625" style="15" customWidth="1"/>
    <col min="23" max="23" width="17.375" style="15" customWidth="1"/>
    <col min="24" max="24" width="11.625" style="15" customWidth="1"/>
    <col min="25" max="25" width="13.625" style="48" customWidth="1"/>
    <col min="26" max="26" width="17.375" style="15" customWidth="1"/>
    <col min="27" max="27" width="17.375" style="48" customWidth="1"/>
    <col min="28" max="30" width="11.375" style="157" customWidth="1"/>
    <col min="31" max="31" width="24.375" style="157" bestFit="1" customWidth="1"/>
    <col min="32" max="32" width="22.375" style="157" customWidth="1"/>
    <col min="33" max="33" width="15" style="157" customWidth="1"/>
    <col min="34" max="34" width="17" style="157" customWidth="1"/>
    <col min="35" max="35" width="18" style="157" customWidth="1"/>
    <col min="36" max="36" width="19.375" style="157" customWidth="1"/>
    <col min="37" max="37" width="16.375" style="157" bestFit="1" customWidth="1"/>
    <col min="38" max="38" width="25.625" style="246" customWidth="1"/>
    <col min="39" max="40" width="11.375" style="246"/>
    <col min="41" max="41" width="11.375" style="157"/>
    <col min="42" max="16384" width="11.375" style="246"/>
  </cols>
  <sheetData>
    <row r="1" spans="2:41" s="15" customFormat="1" ht="15" customHeight="1">
      <c r="B1" s="48">
        <v>1</v>
      </c>
      <c r="C1" s="48">
        <v>2</v>
      </c>
      <c r="D1" s="48">
        <v>3</v>
      </c>
      <c r="E1" s="48">
        <v>4</v>
      </c>
      <c r="F1" s="48">
        <v>5</v>
      </c>
      <c r="G1" s="48">
        <v>6</v>
      </c>
      <c r="H1" s="48">
        <v>7</v>
      </c>
      <c r="I1" s="48">
        <v>8</v>
      </c>
      <c r="J1" s="48">
        <v>9</v>
      </c>
      <c r="K1" s="48">
        <v>10</v>
      </c>
      <c r="L1" s="48">
        <v>11</v>
      </c>
      <c r="M1" s="48">
        <v>12</v>
      </c>
      <c r="N1" s="48">
        <v>13</v>
      </c>
      <c r="O1" s="48">
        <v>14</v>
      </c>
      <c r="P1" s="48">
        <v>15</v>
      </c>
      <c r="Q1" s="48">
        <v>16</v>
      </c>
      <c r="R1" s="48">
        <v>17</v>
      </c>
      <c r="S1" s="48">
        <v>18</v>
      </c>
      <c r="T1" s="48">
        <v>19</v>
      </c>
      <c r="U1" s="48">
        <v>20</v>
      </c>
      <c r="V1" s="48">
        <v>21</v>
      </c>
      <c r="W1" s="48">
        <v>22</v>
      </c>
      <c r="X1" s="48">
        <v>23</v>
      </c>
      <c r="Y1" s="48">
        <v>24</v>
      </c>
      <c r="Z1" s="48">
        <v>25</v>
      </c>
      <c r="AA1" s="48">
        <v>26</v>
      </c>
      <c r="AB1" s="48">
        <v>27</v>
      </c>
      <c r="AC1" s="48">
        <v>28</v>
      </c>
      <c r="AD1" s="48">
        <v>29</v>
      </c>
      <c r="AE1" s="48">
        <v>30</v>
      </c>
      <c r="AF1" s="48">
        <v>31</v>
      </c>
      <c r="AG1" s="48">
        <v>32</v>
      </c>
      <c r="AH1" s="48">
        <v>33</v>
      </c>
      <c r="AI1" s="48">
        <v>34</v>
      </c>
      <c r="AJ1" s="48">
        <v>35</v>
      </c>
      <c r="AK1" s="48">
        <v>36</v>
      </c>
      <c r="AL1" s="48">
        <v>37</v>
      </c>
      <c r="AM1" s="48">
        <v>38</v>
      </c>
      <c r="AN1" s="48">
        <v>39</v>
      </c>
      <c r="AO1" s="48"/>
    </row>
    <row r="2" spans="2:41" s="15" customFormat="1" ht="15" customHeight="1">
      <c r="B2" s="584" t="s">
        <v>7298</v>
      </c>
      <c r="C2" s="584"/>
      <c r="D2" s="584"/>
      <c r="E2" s="584"/>
      <c r="F2" s="584"/>
      <c r="G2" s="584"/>
      <c r="H2" s="584"/>
      <c r="I2" s="584"/>
      <c r="J2" s="584"/>
      <c r="K2" s="584"/>
      <c r="L2" s="584"/>
      <c r="M2" s="584"/>
      <c r="N2" s="584"/>
      <c r="O2" s="584"/>
      <c r="R2" s="48"/>
      <c r="S2" s="49"/>
      <c r="U2" s="48"/>
      <c r="Y2" s="48"/>
      <c r="AA2" s="48"/>
      <c r="AB2" s="48"/>
      <c r="AC2" s="48"/>
      <c r="AD2" s="48"/>
      <c r="AE2" s="48"/>
      <c r="AF2" s="48"/>
      <c r="AG2" s="48"/>
      <c r="AH2" s="48"/>
      <c r="AI2" s="48"/>
      <c r="AJ2" s="48"/>
      <c r="AK2" s="48"/>
      <c r="AO2" s="48"/>
    </row>
    <row r="3" spans="2:41" s="15" customFormat="1" ht="15" customHeight="1">
      <c r="B3" s="584"/>
      <c r="C3" s="584"/>
      <c r="D3" s="584"/>
      <c r="E3" s="584"/>
      <c r="F3" s="584"/>
      <c r="G3" s="584"/>
      <c r="H3" s="584"/>
      <c r="I3" s="584"/>
      <c r="J3" s="584"/>
      <c r="K3" s="584"/>
      <c r="L3" s="584"/>
      <c r="M3" s="584"/>
      <c r="N3" s="584"/>
      <c r="O3" s="584"/>
      <c r="R3" s="48"/>
      <c r="S3" s="49"/>
      <c r="U3" s="48"/>
      <c r="Y3" s="48"/>
      <c r="AA3" s="48"/>
      <c r="AB3" s="48"/>
      <c r="AC3" s="48"/>
      <c r="AD3" s="48"/>
      <c r="AE3" s="48"/>
      <c r="AF3" s="48"/>
      <c r="AG3" s="48"/>
      <c r="AH3" s="48"/>
      <c r="AI3" s="48"/>
      <c r="AJ3" s="48"/>
      <c r="AK3" s="48"/>
      <c r="AO3" s="48"/>
    </row>
    <row r="4" spans="2:41" s="15" customFormat="1" ht="15" customHeight="1">
      <c r="B4" s="584"/>
      <c r="C4" s="584"/>
      <c r="D4" s="584"/>
      <c r="E4" s="584"/>
      <c r="F4" s="584"/>
      <c r="G4" s="584"/>
      <c r="H4" s="584"/>
      <c r="I4" s="584"/>
      <c r="J4" s="584"/>
      <c r="K4" s="584"/>
      <c r="L4" s="584"/>
      <c r="M4" s="584"/>
      <c r="N4" s="584"/>
      <c r="O4" s="584"/>
      <c r="R4" s="48"/>
      <c r="S4" s="49"/>
      <c r="U4" s="48"/>
      <c r="Y4" s="48"/>
      <c r="AA4" s="48"/>
      <c r="AB4" s="48"/>
      <c r="AC4" s="48"/>
      <c r="AD4" s="48"/>
      <c r="AE4" s="48"/>
      <c r="AF4" s="48"/>
      <c r="AG4" s="48"/>
      <c r="AH4" s="48"/>
      <c r="AI4" s="48"/>
      <c r="AJ4" s="48"/>
      <c r="AK4" s="48"/>
      <c r="AO4" s="48"/>
    </row>
    <row r="5" spans="2:41" s="15" customFormat="1" ht="15" customHeight="1">
      <c r="B5" s="584"/>
      <c r="C5" s="584"/>
      <c r="D5" s="584"/>
      <c r="E5" s="584"/>
      <c r="F5" s="584"/>
      <c r="G5" s="584"/>
      <c r="H5" s="584"/>
      <c r="I5" s="584"/>
      <c r="J5" s="584"/>
      <c r="K5" s="584"/>
      <c r="L5" s="584"/>
      <c r="M5" s="584"/>
      <c r="N5" s="584"/>
      <c r="O5" s="584"/>
      <c r="R5" s="48"/>
      <c r="S5" s="49"/>
      <c r="U5" s="48"/>
      <c r="Y5" s="48"/>
      <c r="AA5" s="48"/>
      <c r="AB5" s="48"/>
      <c r="AC5" s="48"/>
      <c r="AD5" s="48"/>
      <c r="AE5" s="48"/>
      <c r="AF5" s="48"/>
      <c r="AG5" s="48"/>
      <c r="AH5" s="48"/>
      <c r="AI5" s="48"/>
      <c r="AJ5" s="48"/>
      <c r="AK5" s="48"/>
      <c r="AO5" s="48"/>
    </row>
    <row r="6" spans="2:41" s="306" customFormat="1" ht="15" customHeight="1">
      <c r="C6" s="306">
        <v>9</v>
      </c>
      <c r="D6" s="306">
        <v>40</v>
      </c>
      <c r="E6" s="306">
        <v>38</v>
      </c>
      <c r="F6" s="306">
        <v>30</v>
      </c>
      <c r="G6" s="306">
        <v>18</v>
      </c>
      <c r="H6" s="306">
        <v>25</v>
      </c>
      <c r="I6" s="306">
        <v>15</v>
      </c>
      <c r="J6" s="306">
        <v>16</v>
      </c>
      <c r="K6" s="306">
        <v>13</v>
      </c>
      <c r="L6" s="306">
        <v>4</v>
      </c>
      <c r="M6" s="306">
        <v>32</v>
      </c>
      <c r="O6" s="308"/>
      <c r="Q6" s="306">
        <v>49</v>
      </c>
      <c r="R6" s="306">
        <v>3</v>
      </c>
      <c r="S6" s="306">
        <v>31</v>
      </c>
      <c r="AE6" s="306">
        <v>46</v>
      </c>
      <c r="AF6" s="306">
        <v>48</v>
      </c>
      <c r="AG6" s="306">
        <v>47</v>
      </c>
      <c r="AH6" s="306">
        <v>41</v>
      </c>
      <c r="AI6" s="306">
        <v>42</v>
      </c>
      <c r="AJ6" s="306">
        <v>50</v>
      </c>
      <c r="AK6" s="306">
        <v>51</v>
      </c>
      <c r="AL6" s="306">
        <v>52</v>
      </c>
      <c r="AM6" s="306">
        <v>43</v>
      </c>
    </row>
    <row r="7" spans="2:41" s="87" customFormat="1" ht="60" customHeight="1">
      <c r="B7" s="165" t="s">
        <v>1</v>
      </c>
      <c r="C7" s="166" t="s">
        <v>7299</v>
      </c>
      <c r="D7" s="166" t="s">
        <v>7300</v>
      </c>
      <c r="E7" s="166" t="s">
        <v>7301</v>
      </c>
      <c r="F7" s="166" t="s">
        <v>7302</v>
      </c>
      <c r="G7" s="166" t="s">
        <v>7303</v>
      </c>
      <c r="H7" s="166" t="s">
        <v>7304</v>
      </c>
      <c r="I7" s="166" t="s">
        <v>7305</v>
      </c>
      <c r="J7" s="166" t="s">
        <v>7306</v>
      </c>
      <c r="K7" s="166" t="s">
        <v>7307</v>
      </c>
      <c r="L7" s="166" t="s">
        <v>7308</v>
      </c>
      <c r="M7" s="166" t="s">
        <v>7309</v>
      </c>
      <c r="N7" s="166" t="s">
        <v>7310</v>
      </c>
      <c r="O7" s="166" t="s">
        <v>7311</v>
      </c>
      <c r="P7" s="166" t="s">
        <v>7312</v>
      </c>
      <c r="Q7" s="166" t="s">
        <v>7313</v>
      </c>
      <c r="R7" s="166" t="s">
        <v>1116</v>
      </c>
      <c r="S7" s="167" t="s">
        <v>7314</v>
      </c>
      <c r="T7" s="166" t="s">
        <v>7315</v>
      </c>
      <c r="U7" s="166" t="s">
        <v>7316</v>
      </c>
      <c r="V7" s="166" t="s">
        <v>7317</v>
      </c>
      <c r="W7" s="166" t="s">
        <v>7318</v>
      </c>
      <c r="X7" s="166" t="s">
        <v>7319</v>
      </c>
      <c r="Y7" s="166" t="s">
        <v>7320</v>
      </c>
      <c r="Z7" s="166" t="s">
        <v>7321</v>
      </c>
      <c r="AA7" s="166" t="s">
        <v>7322</v>
      </c>
      <c r="AB7" s="166" t="s">
        <v>7323</v>
      </c>
      <c r="AC7" s="166" t="s">
        <v>7324</v>
      </c>
      <c r="AD7" s="166" t="s">
        <v>7325</v>
      </c>
      <c r="AE7" s="166" t="s">
        <v>7326</v>
      </c>
      <c r="AF7" s="166" t="s">
        <v>7327</v>
      </c>
      <c r="AG7" s="168" t="s">
        <v>7328</v>
      </c>
      <c r="AH7" s="166" t="s">
        <v>7329</v>
      </c>
      <c r="AI7" s="166" t="s">
        <v>7330</v>
      </c>
      <c r="AJ7" s="166" t="s">
        <v>7331</v>
      </c>
      <c r="AK7" s="169" t="s">
        <v>7332</v>
      </c>
      <c r="AL7" s="166" t="s">
        <v>7333</v>
      </c>
      <c r="AM7" s="170" t="s">
        <v>7334</v>
      </c>
      <c r="AN7" s="170" t="s">
        <v>7335</v>
      </c>
      <c r="AO7" s="170" t="s">
        <v>7336</v>
      </c>
    </row>
    <row r="8" spans="2:41" ht="15" customHeight="1">
      <c r="B8" s="403" t="s">
        <v>7337</v>
      </c>
      <c r="C8" s="202" t="s">
        <v>7338</v>
      </c>
      <c r="D8" s="173" t="s">
        <v>7339</v>
      </c>
      <c r="E8" s="174">
        <v>1001097684</v>
      </c>
      <c r="F8" s="174">
        <v>8649000</v>
      </c>
      <c r="G8" s="175" t="s">
        <v>7340</v>
      </c>
      <c r="H8" s="176">
        <v>2883000</v>
      </c>
      <c r="I8" s="177">
        <v>45467</v>
      </c>
      <c r="J8" s="177">
        <v>45604</v>
      </c>
      <c r="K8" s="178" t="s">
        <v>7341</v>
      </c>
      <c r="L8" s="163">
        <v>1999</v>
      </c>
      <c r="M8" s="221" t="s">
        <v>7342</v>
      </c>
      <c r="N8" s="251" t="s">
        <v>7343</v>
      </c>
      <c r="O8" s="252">
        <v>79148675</v>
      </c>
      <c r="P8" s="253" t="s">
        <v>7344</v>
      </c>
      <c r="Q8" s="181">
        <v>1</v>
      </c>
      <c r="R8" s="182">
        <v>109906</v>
      </c>
      <c r="S8" s="202" t="s">
        <v>7345</v>
      </c>
      <c r="T8" s="174">
        <v>2883000</v>
      </c>
      <c r="U8" s="163">
        <v>1</v>
      </c>
      <c r="V8" s="183"/>
      <c r="W8" s="174">
        <v>1441500</v>
      </c>
      <c r="X8" s="163"/>
      <c r="Y8" s="163">
        <v>15</v>
      </c>
      <c r="Z8" s="174">
        <v>4324500</v>
      </c>
      <c r="AA8" s="184" t="s">
        <v>7346</v>
      </c>
      <c r="AB8" s="158" t="s">
        <v>7347</v>
      </c>
      <c r="AC8" s="158" t="s">
        <v>7347</v>
      </c>
      <c r="AD8" s="158" t="s">
        <v>7347</v>
      </c>
      <c r="AE8" s="241" t="s">
        <v>7348</v>
      </c>
      <c r="AF8" s="241" t="s">
        <v>7349</v>
      </c>
      <c r="AG8" s="163" t="s">
        <v>7350</v>
      </c>
      <c r="AH8" s="196" t="s">
        <v>7351</v>
      </c>
      <c r="AI8" s="185">
        <v>3213734656</v>
      </c>
      <c r="AJ8" s="186" t="s">
        <v>7352</v>
      </c>
      <c r="AK8" s="187">
        <v>24074479021</v>
      </c>
      <c r="AL8" s="189" t="s">
        <v>7353</v>
      </c>
      <c r="AM8" s="207" t="s">
        <v>7354</v>
      </c>
      <c r="AN8" s="160">
        <v>2</v>
      </c>
      <c r="AO8" s="160">
        <v>2024</v>
      </c>
    </row>
    <row r="9" spans="2:41" ht="15" customHeight="1">
      <c r="B9" s="272" t="s">
        <v>421</v>
      </c>
      <c r="C9" s="368" t="s">
        <v>7338</v>
      </c>
      <c r="D9" s="370" t="s">
        <v>7355</v>
      </c>
      <c r="E9" s="273">
        <v>53125026</v>
      </c>
      <c r="F9" s="273">
        <v>22344000</v>
      </c>
      <c r="G9" s="371" t="s">
        <v>7340</v>
      </c>
      <c r="H9" s="374">
        <v>7448000</v>
      </c>
      <c r="I9" s="375">
        <v>45463</v>
      </c>
      <c r="J9" s="375">
        <v>45600</v>
      </c>
      <c r="K9" s="376" t="s">
        <v>7356</v>
      </c>
      <c r="L9" s="274">
        <v>2014</v>
      </c>
      <c r="M9" s="293" t="s">
        <v>7357</v>
      </c>
      <c r="N9" s="276" t="s">
        <v>7343</v>
      </c>
      <c r="O9" s="275">
        <v>38565432</v>
      </c>
      <c r="P9" s="276" t="s">
        <v>7358</v>
      </c>
      <c r="Q9" s="277">
        <v>5</v>
      </c>
      <c r="R9" s="377">
        <v>110924</v>
      </c>
      <c r="S9" s="379" t="s">
        <v>7359</v>
      </c>
      <c r="T9" s="273">
        <v>7448000</v>
      </c>
      <c r="U9" s="274">
        <v>1</v>
      </c>
      <c r="V9" s="278"/>
      <c r="W9" s="273"/>
      <c r="X9" s="274"/>
      <c r="Y9" s="274"/>
      <c r="Z9" s="273">
        <v>7448000</v>
      </c>
      <c r="AA9" s="279" t="s">
        <v>7360</v>
      </c>
      <c r="AB9" s="280" t="s">
        <v>7347</v>
      </c>
      <c r="AC9" s="280" t="s">
        <v>7347</v>
      </c>
      <c r="AD9" s="280" t="s">
        <v>7347</v>
      </c>
      <c r="AE9" s="281" t="s">
        <v>7361</v>
      </c>
      <c r="AF9" s="281" t="s">
        <v>7349</v>
      </c>
      <c r="AG9" s="277" t="s">
        <v>7362</v>
      </c>
      <c r="AH9" s="282" t="s">
        <v>7363</v>
      </c>
      <c r="AI9" s="386">
        <v>3138936728</v>
      </c>
      <c r="AJ9" s="283" t="s">
        <v>7364</v>
      </c>
      <c r="AK9" s="282">
        <v>677945391</v>
      </c>
      <c r="AL9" s="284" t="s">
        <v>7353</v>
      </c>
      <c r="AM9" s="285" t="s">
        <v>7365</v>
      </c>
      <c r="AN9" s="286">
        <v>3</v>
      </c>
      <c r="AO9" s="286">
        <v>2024</v>
      </c>
    </row>
    <row r="10" spans="2:41" ht="15" customHeight="1">
      <c r="B10" s="403" t="s">
        <v>474</v>
      </c>
      <c r="C10" s="202" t="s">
        <v>7338</v>
      </c>
      <c r="D10" s="173" t="s">
        <v>7366</v>
      </c>
      <c r="E10" s="174">
        <v>80055597</v>
      </c>
      <c r="F10" s="174">
        <v>22344000</v>
      </c>
      <c r="G10" s="175" t="s">
        <v>7340</v>
      </c>
      <c r="H10" s="176">
        <v>7448000</v>
      </c>
      <c r="I10" s="177">
        <v>45475</v>
      </c>
      <c r="J10" s="177">
        <v>45597</v>
      </c>
      <c r="K10" s="178" t="s">
        <v>7367</v>
      </c>
      <c r="L10" s="163">
        <v>2014</v>
      </c>
      <c r="M10" s="206" t="s">
        <v>7357</v>
      </c>
      <c r="N10" s="251" t="s">
        <v>7343</v>
      </c>
      <c r="O10" s="252">
        <v>38565432</v>
      </c>
      <c r="P10" s="180" t="s">
        <v>7358</v>
      </c>
      <c r="Q10" s="181">
        <v>3</v>
      </c>
      <c r="R10" s="182">
        <v>111567</v>
      </c>
      <c r="S10" s="202" t="s">
        <v>7359</v>
      </c>
      <c r="T10" s="174">
        <v>7448000</v>
      </c>
      <c r="U10" s="163">
        <v>1</v>
      </c>
      <c r="V10" s="183"/>
      <c r="W10" s="174"/>
      <c r="X10" s="163"/>
      <c r="Y10" s="163"/>
      <c r="Z10" s="174">
        <f>+T10+W10</f>
        <v>7448000</v>
      </c>
      <c r="AA10" s="184" t="s">
        <v>7360</v>
      </c>
      <c r="AB10" s="158" t="s">
        <v>7347</v>
      </c>
      <c r="AC10" s="158" t="s">
        <v>7347</v>
      </c>
      <c r="AD10" s="158" t="s">
        <v>7347</v>
      </c>
      <c r="AE10" s="241" t="s">
        <v>7361</v>
      </c>
      <c r="AF10" s="248" t="s">
        <v>7349</v>
      </c>
      <c r="AG10" s="163" t="s">
        <v>7368</v>
      </c>
      <c r="AH10" s="196" t="s">
        <v>7369</v>
      </c>
      <c r="AI10" s="185">
        <v>3133337406</v>
      </c>
      <c r="AJ10" s="186" t="s">
        <v>7370</v>
      </c>
      <c r="AK10" s="187">
        <v>20165714795</v>
      </c>
      <c r="AL10" s="189" t="s">
        <v>7353</v>
      </c>
      <c r="AM10" s="207" t="s">
        <v>7371</v>
      </c>
      <c r="AN10" s="160">
        <v>4</v>
      </c>
      <c r="AO10" s="160">
        <v>2024</v>
      </c>
    </row>
    <row r="11" spans="2:41" ht="15" customHeight="1">
      <c r="B11" s="193" t="s">
        <v>7372</v>
      </c>
      <c r="C11" s="180" t="s">
        <v>7338</v>
      </c>
      <c r="D11" s="180" t="s">
        <v>7373</v>
      </c>
      <c r="E11" s="174">
        <v>1014200533</v>
      </c>
      <c r="F11" s="192">
        <v>16377000</v>
      </c>
      <c r="G11" s="198" t="s">
        <v>7340</v>
      </c>
      <c r="H11" s="192">
        <v>5459000</v>
      </c>
      <c r="I11" s="199">
        <v>45476</v>
      </c>
      <c r="J11" s="199">
        <v>45598</v>
      </c>
      <c r="K11" s="180" t="s">
        <v>7374</v>
      </c>
      <c r="L11" s="193">
        <v>1979</v>
      </c>
      <c r="M11" s="206" t="s">
        <v>7375</v>
      </c>
      <c r="N11" s="180" t="s">
        <v>7343</v>
      </c>
      <c r="O11" s="179">
        <v>1010190690</v>
      </c>
      <c r="P11" s="191" t="s">
        <v>7376</v>
      </c>
      <c r="Q11" s="193">
        <v>5</v>
      </c>
      <c r="R11" s="200">
        <v>111545</v>
      </c>
      <c r="S11" s="202" t="s">
        <v>7377</v>
      </c>
      <c r="T11" s="192">
        <v>5459000</v>
      </c>
      <c r="U11" s="193">
        <v>1</v>
      </c>
      <c r="V11" s="180"/>
      <c r="W11" s="192"/>
      <c r="X11" s="180"/>
      <c r="Y11" s="193"/>
      <c r="Z11" s="174">
        <f>+T11+W11</f>
        <v>5459000</v>
      </c>
      <c r="AA11" s="193" t="s">
        <v>7360</v>
      </c>
      <c r="AB11" s="158" t="s">
        <v>7347</v>
      </c>
      <c r="AC11" s="158" t="s">
        <v>7347</v>
      </c>
      <c r="AD11" s="158" t="s">
        <v>7347</v>
      </c>
      <c r="AE11" s="194" t="s">
        <v>7378</v>
      </c>
      <c r="AF11" s="248" t="s">
        <v>7349</v>
      </c>
      <c r="AG11" s="193" t="s">
        <v>7350</v>
      </c>
      <c r="AH11" s="180" t="s">
        <v>7379</v>
      </c>
      <c r="AI11" s="180">
        <v>3133482779</v>
      </c>
      <c r="AJ11" s="186" t="s">
        <v>7380</v>
      </c>
      <c r="AK11" s="197">
        <v>488412523349</v>
      </c>
      <c r="AL11" s="189" t="s">
        <v>7353</v>
      </c>
      <c r="AM11" s="159" t="s">
        <v>7381</v>
      </c>
      <c r="AN11" s="160">
        <f>+AN10+1</f>
        <v>5</v>
      </c>
      <c r="AO11" s="160">
        <v>2024</v>
      </c>
    </row>
    <row r="12" spans="2:41" ht="15" customHeight="1">
      <c r="B12" s="171" t="s">
        <v>517</v>
      </c>
      <c r="C12" s="172" t="s">
        <v>7338</v>
      </c>
      <c r="D12" s="173" t="s">
        <v>7382</v>
      </c>
      <c r="E12" s="174">
        <v>52816918</v>
      </c>
      <c r="F12" s="174">
        <v>30000000</v>
      </c>
      <c r="G12" s="175" t="s">
        <v>7340</v>
      </c>
      <c r="H12" s="176">
        <v>10000000</v>
      </c>
      <c r="I12" s="177">
        <v>45509</v>
      </c>
      <c r="J12" s="177">
        <v>45600</v>
      </c>
      <c r="K12" s="178" t="s">
        <v>7383</v>
      </c>
      <c r="L12" s="163">
        <v>1978</v>
      </c>
      <c r="M12" s="206" t="s">
        <v>7384</v>
      </c>
      <c r="N12" s="180" t="s">
        <v>7343</v>
      </c>
      <c r="O12" s="179">
        <v>53064832</v>
      </c>
      <c r="P12" s="191" t="s">
        <v>7385</v>
      </c>
      <c r="Q12" s="181">
        <v>1</v>
      </c>
      <c r="R12" s="182">
        <v>114342</v>
      </c>
      <c r="S12" s="365" t="s">
        <v>7386</v>
      </c>
      <c r="T12" s="174">
        <v>0</v>
      </c>
      <c r="U12" s="163"/>
      <c r="V12" s="183"/>
      <c r="W12" s="174"/>
      <c r="X12" s="163"/>
      <c r="Y12" s="163"/>
      <c r="Z12" s="174">
        <v>0</v>
      </c>
      <c r="AA12" s="184" t="s">
        <v>7347</v>
      </c>
      <c r="AB12" s="158" t="s">
        <v>7347</v>
      </c>
      <c r="AC12" s="158" t="s">
        <v>7347</v>
      </c>
      <c r="AD12" s="158" t="s">
        <v>7347</v>
      </c>
      <c r="AE12" s="248" t="s">
        <v>7387</v>
      </c>
      <c r="AF12" s="248" t="s">
        <v>7349</v>
      </c>
      <c r="AG12" s="181" t="s">
        <v>7388</v>
      </c>
      <c r="AH12" s="108" t="s">
        <v>7389</v>
      </c>
      <c r="AI12" s="187">
        <v>3057122666</v>
      </c>
      <c r="AJ12" s="188" t="s">
        <v>7380</v>
      </c>
      <c r="AK12" s="186">
        <v>9900291643</v>
      </c>
      <c r="AL12" s="189" t="s">
        <v>7353</v>
      </c>
      <c r="AM12" s="159" t="s">
        <v>7390</v>
      </c>
      <c r="AN12" s="160">
        <f t="shared" ref="AN12:AN75" si="0">+AN11+1</f>
        <v>6</v>
      </c>
      <c r="AO12" s="160">
        <v>2024</v>
      </c>
    </row>
    <row r="13" spans="2:41" ht="15" customHeight="1">
      <c r="B13" s="193" t="s">
        <v>7391</v>
      </c>
      <c r="C13" s="180" t="s">
        <v>7338</v>
      </c>
      <c r="D13" s="180" t="s">
        <v>7392</v>
      </c>
      <c r="E13" s="174">
        <v>52999052</v>
      </c>
      <c r="F13" s="192">
        <v>29792000</v>
      </c>
      <c r="G13" s="198" t="s">
        <v>7393</v>
      </c>
      <c r="H13" s="192">
        <v>7448000</v>
      </c>
      <c r="I13" s="199">
        <v>45518</v>
      </c>
      <c r="J13" s="199">
        <v>45701</v>
      </c>
      <c r="K13" s="180" t="s">
        <v>7394</v>
      </c>
      <c r="L13" s="193">
        <v>1978</v>
      </c>
      <c r="M13" s="206" t="s">
        <v>7395</v>
      </c>
      <c r="N13" s="180" t="s">
        <v>7343</v>
      </c>
      <c r="O13" s="179">
        <v>1022949089</v>
      </c>
      <c r="P13" s="191" t="s">
        <v>7396</v>
      </c>
      <c r="Q13" s="193">
        <v>1</v>
      </c>
      <c r="R13" s="200">
        <v>113392</v>
      </c>
      <c r="S13" s="179" t="s">
        <v>7397</v>
      </c>
      <c r="T13" s="192">
        <v>14896000</v>
      </c>
      <c r="U13" s="193"/>
      <c r="V13" s="180"/>
      <c r="W13" s="192"/>
      <c r="X13" s="180"/>
      <c r="Y13" s="193"/>
      <c r="Z13" s="174">
        <v>14896000</v>
      </c>
      <c r="AA13" s="193" t="s">
        <v>7398</v>
      </c>
      <c r="AB13" s="158" t="s">
        <v>7347</v>
      </c>
      <c r="AC13" s="158" t="s">
        <v>7347</v>
      </c>
      <c r="AD13" s="158" t="s">
        <v>7347</v>
      </c>
      <c r="AE13" s="194" t="s">
        <v>7378</v>
      </c>
      <c r="AF13" s="248" t="s">
        <v>7349</v>
      </c>
      <c r="AG13" s="193" t="s">
        <v>7399</v>
      </c>
      <c r="AH13" s="180" t="s">
        <v>7400</v>
      </c>
      <c r="AI13" s="180">
        <v>3143541736</v>
      </c>
      <c r="AJ13" s="186" t="s">
        <v>7370</v>
      </c>
      <c r="AK13" s="187" t="s">
        <v>7401</v>
      </c>
      <c r="AL13" s="189" t="s">
        <v>7353</v>
      </c>
      <c r="AM13" s="159" t="s">
        <v>7402</v>
      </c>
      <c r="AN13" s="160">
        <f t="shared" si="0"/>
        <v>7</v>
      </c>
      <c r="AO13" s="160">
        <v>2024</v>
      </c>
    </row>
    <row r="14" spans="2:41" ht="15" customHeight="1">
      <c r="B14" s="171" t="s">
        <v>7403</v>
      </c>
      <c r="C14" s="172" t="s">
        <v>7338</v>
      </c>
      <c r="D14" s="352" t="s">
        <v>7404</v>
      </c>
      <c r="E14" s="174">
        <v>1020762698</v>
      </c>
      <c r="F14" s="174">
        <v>40000000</v>
      </c>
      <c r="G14" s="175" t="s">
        <v>7405</v>
      </c>
      <c r="H14" s="176">
        <v>10000000</v>
      </c>
      <c r="I14" s="177">
        <v>45509</v>
      </c>
      <c r="J14" s="199">
        <v>45692</v>
      </c>
      <c r="K14" s="178" t="s">
        <v>7406</v>
      </c>
      <c r="L14" s="163">
        <v>1978</v>
      </c>
      <c r="M14" s="221" t="s">
        <v>7407</v>
      </c>
      <c r="N14" s="190" t="s">
        <v>7407</v>
      </c>
      <c r="O14" s="252" t="s">
        <v>7407</v>
      </c>
      <c r="P14" s="191" t="s">
        <v>7407</v>
      </c>
      <c r="Q14" s="181">
        <v>3</v>
      </c>
      <c r="R14" s="182">
        <v>114307</v>
      </c>
      <c r="S14" s="365" t="s">
        <v>7386</v>
      </c>
      <c r="T14" s="192">
        <v>20000000</v>
      </c>
      <c r="U14" s="163"/>
      <c r="V14" s="183"/>
      <c r="W14" s="174"/>
      <c r="X14" s="163"/>
      <c r="Y14" s="163"/>
      <c r="Z14" s="174">
        <v>20000000</v>
      </c>
      <c r="AA14" s="193" t="s">
        <v>7398</v>
      </c>
      <c r="AB14" s="158" t="s">
        <v>7347</v>
      </c>
      <c r="AC14" s="158" t="s">
        <v>7347</v>
      </c>
      <c r="AD14" s="158" t="s">
        <v>7347</v>
      </c>
      <c r="AE14" s="194" t="s">
        <v>7408</v>
      </c>
      <c r="AF14" s="194" t="s">
        <v>7349</v>
      </c>
      <c r="AG14" s="195" t="s">
        <v>7350</v>
      </c>
      <c r="AH14" s="196" t="s">
        <v>7409</v>
      </c>
      <c r="AI14" s="185">
        <v>3005683941</v>
      </c>
      <c r="AJ14" s="180" t="s">
        <v>7370</v>
      </c>
      <c r="AK14" s="201" t="s">
        <v>7410</v>
      </c>
      <c r="AL14" s="189" t="s">
        <v>7353</v>
      </c>
      <c r="AM14" s="159" t="s">
        <v>7411</v>
      </c>
      <c r="AN14" s="160">
        <f t="shared" si="0"/>
        <v>8</v>
      </c>
      <c r="AO14" s="160">
        <v>2024</v>
      </c>
    </row>
    <row r="15" spans="2:41" ht="15" customHeight="1">
      <c r="B15" s="193" t="s">
        <v>7412</v>
      </c>
      <c r="C15" s="180" t="s">
        <v>7338</v>
      </c>
      <c r="D15" s="180" t="s">
        <v>7375</v>
      </c>
      <c r="E15" s="174">
        <v>1010190690</v>
      </c>
      <c r="F15" s="192">
        <v>40000000</v>
      </c>
      <c r="G15" s="198" t="s">
        <v>7393</v>
      </c>
      <c r="H15" s="192">
        <v>10000000</v>
      </c>
      <c r="I15" s="199">
        <v>45509</v>
      </c>
      <c r="J15" s="199">
        <v>45692</v>
      </c>
      <c r="K15" s="180" t="s">
        <v>7413</v>
      </c>
      <c r="L15" s="193">
        <v>1979</v>
      </c>
      <c r="M15" s="206" t="s">
        <v>7407</v>
      </c>
      <c r="N15" s="180" t="s">
        <v>7407</v>
      </c>
      <c r="O15" s="179" t="s">
        <v>7407</v>
      </c>
      <c r="P15" s="180" t="s">
        <v>7407</v>
      </c>
      <c r="Q15" s="193">
        <v>5</v>
      </c>
      <c r="R15" s="200">
        <v>114252</v>
      </c>
      <c r="S15" s="202" t="s">
        <v>7386</v>
      </c>
      <c r="T15" s="192">
        <v>20000000</v>
      </c>
      <c r="U15" s="193"/>
      <c r="V15" s="180"/>
      <c r="W15" s="192"/>
      <c r="X15" s="180"/>
      <c r="Y15" s="193"/>
      <c r="Z15" s="174">
        <v>20000000</v>
      </c>
      <c r="AA15" s="193" t="s">
        <v>7398</v>
      </c>
      <c r="AB15" s="158" t="s">
        <v>7347</v>
      </c>
      <c r="AC15" s="158" t="s">
        <v>7347</v>
      </c>
      <c r="AD15" s="158" t="s">
        <v>7347</v>
      </c>
      <c r="AE15" s="194" t="s">
        <v>7408</v>
      </c>
      <c r="AF15" s="248" t="s">
        <v>7349</v>
      </c>
      <c r="AG15" s="193" t="s">
        <v>7414</v>
      </c>
      <c r="AH15" s="180" t="s">
        <v>7415</v>
      </c>
      <c r="AI15" s="180">
        <v>3008256313</v>
      </c>
      <c r="AJ15" s="180" t="s">
        <v>7370</v>
      </c>
      <c r="AK15" s="187" t="s">
        <v>7416</v>
      </c>
      <c r="AL15" s="189" t="s">
        <v>7353</v>
      </c>
      <c r="AM15" s="159" t="s">
        <v>7417</v>
      </c>
      <c r="AN15" s="160">
        <f t="shared" si="0"/>
        <v>9</v>
      </c>
      <c r="AO15" s="160">
        <v>2024</v>
      </c>
    </row>
    <row r="16" spans="2:41" ht="15" customHeight="1">
      <c r="B16" s="193" t="s">
        <v>7418</v>
      </c>
      <c r="C16" s="180" t="s">
        <v>7338</v>
      </c>
      <c r="D16" s="180" t="s">
        <v>7419</v>
      </c>
      <c r="E16" s="174">
        <v>79693760</v>
      </c>
      <c r="F16" s="192">
        <v>40000000</v>
      </c>
      <c r="G16" s="198" t="s">
        <v>7405</v>
      </c>
      <c r="H16" s="192">
        <v>10000000</v>
      </c>
      <c r="I16" s="199">
        <v>45509</v>
      </c>
      <c r="J16" s="199">
        <v>45692</v>
      </c>
      <c r="K16" s="180" t="s">
        <v>7420</v>
      </c>
      <c r="L16" s="193">
        <v>1979</v>
      </c>
      <c r="M16" s="206" t="s">
        <v>7407</v>
      </c>
      <c r="N16" s="180" t="s">
        <v>7407</v>
      </c>
      <c r="O16" s="179" t="s">
        <v>7407</v>
      </c>
      <c r="P16" s="180" t="s">
        <v>7407</v>
      </c>
      <c r="Q16" s="193">
        <v>5</v>
      </c>
      <c r="R16" s="200">
        <v>113787</v>
      </c>
      <c r="S16" s="179" t="s">
        <v>7386</v>
      </c>
      <c r="T16" s="192">
        <v>20000000</v>
      </c>
      <c r="U16" s="193"/>
      <c r="V16" s="180"/>
      <c r="W16" s="192"/>
      <c r="X16" s="180"/>
      <c r="Y16" s="193"/>
      <c r="Z16" s="174">
        <v>20000000</v>
      </c>
      <c r="AA16" s="193" t="s">
        <v>7398</v>
      </c>
      <c r="AB16" s="158" t="s">
        <v>7347</v>
      </c>
      <c r="AC16" s="158" t="s">
        <v>7347</v>
      </c>
      <c r="AD16" s="158" t="s">
        <v>7347</v>
      </c>
      <c r="AE16" s="194" t="s">
        <v>7387</v>
      </c>
      <c r="AF16" s="248" t="s">
        <v>7349</v>
      </c>
      <c r="AG16" s="195" t="s">
        <v>7350</v>
      </c>
      <c r="AH16" s="180" t="s">
        <v>7421</v>
      </c>
      <c r="AI16" s="180">
        <v>3227011170</v>
      </c>
      <c r="AJ16" s="186" t="s">
        <v>7370</v>
      </c>
      <c r="AK16" s="187" t="s">
        <v>7422</v>
      </c>
      <c r="AL16" s="189" t="s">
        <v>7353</v>
      </c>
      <c r="AM16" s="159" t="s">
        <v>7423</v>
      </c>
      <c r="AN16" s="160">
        <f t="shared" si="0"/>
        <v>10</v>
      </c>
      <c r="AO16" s="160">
        <v>2024</v>
      </c>
    </row>
    <row r="17" spans="2:41" ht="15" customHeight="1">
      <c r="B17" s="193" t="s">
        <v>7424</v>
      </c>
      <c r="C17" s="180" t="s">
        <v>7338</v>
      </c>
      <c r="D17" s="180" t="s">
        <v>7425</v>
      </c>
      <c r="E17" s="174">
        <v>19491384</v>
      </c>
      <c r="F17" s="192">
        <v>40000000</v>
      </c>
      <c r="G17" s="198" t="s">
        <v>7405</v>
      </c>
      <c r="H17" s="192">
        <v>10000000</v>
      </c>
      <c r="I17" s="199">
        <v>45513</v>
      </c>
      <c r="J17" s="199">
        <v>45696</v>
      </c>
      <c r="K17" s="180" t="s">
        <v>7426</v>
      </c>
      <c r="L17" s="193">
        <v>1966</v>
      </c>
      <c r="M17" s="206" t="s">
        <v>7407</v>
      </c>
      <c r="N17" s="180" t="s">
        <v>7407</v>
      </c>
      <c r="O17" s="179" t="s">
        <v>7407</v>
      </c>
      <c r="P17" s="180" t="s">
        <v>7407</v>
      </c>
      <c r="Q17" s="193">
        <v>1</v>
      </c>
      <c r="R17" s="200">
        <v>114250</v>
      </c>
      <c r="S17" s="179" t="s">
        <v>7386</v>
      </c>
      <c r="T17" s="192">
        <v>20000000</v>
      </c>
      <c r="U17" s="193"/>
      <c r="V17" s="180"/>
      <c r="W17" s="192"/>
      <c r="X17" s="180"/>
      <c r="Y17" s="193"/>
      <c r="Z17" s="174">
        <v>20000000</v>
      </c>
      <c r="AA17" s="193" t="s">
        <v>7398</v>
      </c>
      <c r="AB17" s="158" t="s">
        <v>7347</v>
      </c>
      <c r="AC17" s="158" t="s">
        <v>7347</v>
      </c>
      <c r="AD17" s="158" t="s">
        <v>7347</v>
      </c>
      <c r="AE17" s="194" t="s">
        <v>7378</v>
      </c>
      <c r="AF17" s="248" t="s">
        <v>7349</v>
      </c>
      <c r="AG17" s="195" t="s">
        <v>7350</v>
      </c>
      <c r="AH17" s="180" t="s">
        <v>7427</v>
      </c>
      <c r="AI17" s="180">
        <v>3152054723</v>
      </c>
      <c r="AJ17" s="186" t="s">
        <v>7370</v>
      </c>
      <c r="AK17" s="187" t="s">
        <v>7428</v>
      </c>
      <c r="AL17" s="189" t="s">
        <v>7353</v>
      </c>
      <c r="AM17" s="159" t="s">
        <v>7429</v>
      </c>
      <c r="AN17" s="160">
        <f t="shared" si="0"/>
        <v>11</v>
      </c>
      <c r="AO17" s="160">
        <v>2024</v>
      </c>
    </row>
    <row r="18" spans="2:41" ht="15" customHeight="1">
      <c r="B18" s="193" t="s">
        <v>7430</v>
      </c>
      <c r="C18" s="180" t="s">
        <v>7338</v>
      </c>
      <c r="D18" s="180" t="s">
        <v>7431</v>
      </c>
      <c r="E18" s="174">
        <v>1032496258</v>
      </c>
      <c r="F18" s="192">
        <v>29792000</v>
      </c>
      <c r="G18" s="198" t="s">
        <v>7405</v>
      </c>
      <c r="H18" s="192">
        <v>7448000</v>
      </c>
      <c r="I18" s="199">
        <v>45517</v>
      </c>
      <c r="J18" s="199">
        <v>45700</v>
      </c>
      <c r="K18" s="180" t="s">
        <v>7432</v>
      </c>
      <c r="L18" s="193">
        <v>1978</v>
      </c>
      <c r="M18" s="206" t="s">
        <v>7395</v>
      </c>
      <c r="N18" s="180" t="s">
        <v>7343</v>
      </c>
      <c r="O18" s="179">
        <v>1022949089</v>
      </c>
      <c r="P18" s="191" t="s">
        <v>7396</v>
      </c>
      <c r="Q18" s="193">
        <v>1</v>
      </c>
      <c r="R18" s="200">
        <v>113657</v>
      </c>
      <c r="S18" s="179" t="s">
        <v>7397</v>
      </c>
      <c r="T18" s="192">
        <v>14896000</v>
      </c>
      <c r="U18" s="193"/>
      <c r="V18" s="180"/>
      <c r="W18" s="192"/>
      <c r="X18" s="180"/>
      <c r="Y18" s="193"/>
      <c r="Z18" s="174">
        <v>14896000</v>
      </c>
      <c r="AA18" s="193" t="s">
        <v>7398</v>
      </c>
      <c r="AB18" s="158" t="s">
        <v>7347</v>
      </c>
      <c r="AC18" s="158" t="s">
        <v>7347</v>
      </c>
      <c r="AD18" s="158" t="s">
        <v>7347</v>
      </c>
      <c r="AE18" s="194" t="s">
        <v>7378</v>
      </c>
      <c r="AF18" s="248" t="s">
        <v>7349</v>
      </c>
      <c r="AG18" s="193" t="s">
        <v>7414</v>
      </c>
      <c r="AH18" s="180" t="s">
        <v>7433</v>
      </c>
      <c r="AI18" s="180">
        <v>3165357552</v>
      </c>
      <c r="AJ18" s="180" t="s">
        <v>7434</v>
      </c>
      <c r="AK18" s="187" t="s">
        <v>7435</v>
      </c>
      <c r="AL18" s="189" t="s">
        <v>7353</v>
      </c>
      <c r="AM18" s="159" t="s">
        <v>7436</v>
      </c>
      <c r="AN18" s="160">
        <f t="shared" si="0"/>
        <v>12</v>
      </c>
      <c r="AO18" s="160">
        <v>2024</v>
      </c>
    </row>
    <row r="19" spans="2:41" ht="15" customHeight="1">
      <c r="B19" s="193" t="s">
        <v>7437</v>
      </c>
      <c r="C19" s="180" t="s">
        <v>7338</v>
      </c>
      <c r="D19" s="180" t="s">
        <v>7438</v>
      </c>
      <c r="E19" s="174">
        <v>1019015826</v>
      </c>
      <c r="F19" s="192">
        <v>19052000</v>
      </c>
      <c r="G19" s="198" t="s">
        <v>7393</v>
      </c>
      <c r="H19" s="192">
        <v>4763000</v>
      </c>
      <c r="I19" s="199">
        <v>45512</v>
      </c>
      <c r="J19" s="199">
        <v>45693</v>
      </c>
      <c r="K19" s="180" t="s">
        <v>7439</v>
      </c>
      <c r="L19" s="193">
        <v>1978</v>
      </c>
      <c r="M19" s="206" t="s">
        <v>7407</v>
      </c>
      <c r="N19" s="180" t="s">
        <v>7407</v>
      </c>
      <c r="O19" s="179" t="s">
        <v>7407</v>
      </c>
      <c r="P19" s="191" t="s">
        <v>7407</v>
      </c>
      <c r="Q19" s="193">
        <v>1</v>
      </c>
      <c r="R19" s="200">
        <v>113797</v>
      </c>
      <c r="S19" s="179" t="s">
        <v>7386</v>
      </c>
      <c r="T19" s="192">
        <v>9208467</v>
      </c>
      <c r="U19" s="193"/>
      <c r="V19" s="180"/>
      <c r="W19" s="192"/>
      <c r="X19" s="180"/>
      <c r="Y19" s="193"/>
      <c r="Z19" s="174">
        <v>9208467</v>
      </c>
      <c r="AA19" s="193" t="s">
        <v>7440</v>
      </c>
      <c r="AB19" s="158" t="s">
        <v>7347</v>
      </c>
      <c r="AC19" s="158" t="s">
        <v>7347</v>
      </c>
      <c r="AD19" s="158" t="s">
        <v>7347</v>
      </c>
      <c r="AE19" s="194" t="s">
        <v>7441</v>
      </c>
      <c r="AF19" s="194" t="s">
        <v>7349</v>
      </c>
      <c r="AG19" s="193" t="s">
        <v>7414</v>
      </c>
      <c r="AH19" s="180" t="s">
        <v>7442</v>
      </c>
      <c r="AI19" s="180">
        <v>3223464235</v>
      </c>
      <c r="AJ19" s="180" t="s">
        <v>7434</v>
      </c>
      <c r="AK19" s="187">
        <v>237154158</v>
      </c>
      <c r="AL19" s="189" t="s">
        <v>7353</v>
      </c>
      <c r="AM19" s="159" t="s">
        <v>7443</v>
      </c>
      <c r="AN19" s="160">
        <f t="shared" si="0"/>
        <v>13</v>
      </c>
      <c r="AO19" s="160">
        <v>2024</v>
      </c>
    </row>
    <row r="20" spans="2:41" ht="16.149999999999999" customHeight="1">
      <c r="B20" s="269" t="s">
        <v>7444</v>
      </c>
      <c r="C20" s="180" t="s">
        <v>7338</v>
      </c>
      <c r="D20" s="180" t="s">
        <v>7445</v>
      </c>
      <c r="E20" s="174">
        <v>1233895755</v>
      </c>
      <c r="F20" s="192">
        <v>19052000</v>
      </c>
      <c r="G20" s="198" t="s">
        <v>7405</v>
      </c>
      <c r="H20" s="192">
        <v>4763000</v>
      </c>
      <c r="I20" s="199">
        <v>45517</v>
      </c>
      <c r="J20" s="199">
        <v>45700</v>
      </c>
      <c r="K20" s="180" t="s">
        <v>7446</v>
      </c>
      <c r="L20" s="193">
        <v>1978</v>
      </c>
      <c r="M20" s="206" t="s">
        <v>7447</v>
      </c>
      <c r="N20" s="180" t="s">
        <v>7448</v>
      </c>
      <c r="O20" s="179">
        <v>51698679</v>
      </c>
      <c r="P20" s="180" t="s">
        <v>7449</v>
      </c>
      <c r="Q20" s="193">
        <v>1</v>
      </c>
      <c r="R20" s="200">
        <v>114302</v>
      </c>
      <c r="S20" s="179" t="s">
        <v>7450</v>
      </c>
      <c r="T20" s="192">
        <v>9526000</v>
      </c>
      <c r="U20" s="193"/>
      <c r="V20" s="180"/>
      <c r="W20" s="192"/>
      <c r="X20" s="180"/>
      <c r="Y20" s="193"/>
      <c r="Z20" s="174">
        <v>9526000</v>
      </c>
      <c r="AA20" s="193" t="s">
        <v>7398</v>
      </c>
      <c r="AB20" s="158" t="s">
        <v>7347</v>
      </c>
      <c r="AC20" s="158" t="s">
        <v>7347</v>
      </c>
      <c r="AD20" s="158" t="s">
        <v>7347</v>
      </c>
      <c r="AE20" s="194" t="s">
        <v>7387</v>
      </c>
      <c r="AF20" s="194" t="s">
        <v>7451</v>
      </c>
      <c r="AG20" s="195" t="s">
        <v>7350</v>
      </c>
      <c r="AH20" s="180" t="s">
        <v>7452</v>
      </c>
      <c r="AI20" s="180">
        <v>3143891349</v>
      </c>
      <c r="AJ20" s="180" t="s">
        <v>7380</v>
      </c>
      <c r="AK20" s="187" t="s">
        <v>7453</v>
      </c>
      <c r="AL20" s="189" t="s">
        <v>7353</v>
      </c>
      <c r="AM20" s="159" t="s">
        <v>7454</v>
      </c>
      <c r="AN20" s="160">
        <f t="shared" si="0"/>
        <v>14</v>
      </c>
      <c r="AO20" s="160">
        <v>2024</v>
      </c>
    </row>
    <row r="21" spans="2:41" ht="15" customHeight="1">
      <c r="B21" s="193" t="s">
        <v>7455</v>
      </c>
      <c r="C21" s="180" t="s">
        <v>7338</v>
      </c>
      <c r="D21" s="180" t="s">
        <v>7456</v>
      </c>
      <c r="E21" s="174">
        <v>20533153</v>
      </c>
      <c r="F21" s="192">
        <v>40000000</v>
      </c>
      <c r="G21" s="198" t="s">
        <v>7405</v>
      </c>
      <c r="H21" s="192">
        <v>10000000</v>
      </c>
      <c r="I21" s="199">
        <v>45517</v>
      </c>
      <c r="J21" s="199">
        <v>45700</v>
      </c>
      <c r="K21" s="180" t="s">
        <v>7457</v>
      </c>
      <c r="L21" s="193">
        <v>1978</v>
      </c>
      <c r="M21" s="206" t="s">
        <v>7407</v>
      </c>
      <c r="N21" s="180" t="s">
        <v>7407</v>
      </c>
      <c r="O21" s="179" t="s">
        <v>7407</v>
      </c>
      <c r="P21" s="180" t="s">
        <v>7407</v>
      </c>
      <c r="Q21" s="193">
        <v>1</v>
      </c>
      <c r="R21" s="200">
        <v>114255</v>
      </c>
      <c r="S21" s="179" t="s">
        <v>7386</v>
      </c>
      <c r="T21" s="192">
        <v>20000000</v>
      </c>
      <c r="U21" s="193"/>
      <c r="V21" s="180"/>
      <c r="W21" s="192"/>
      <c r="X21" s="180"/>
      <c r="Y21" s="193"/>
      <c r="Z21" s="174">
        <v>20000000</v>
      </c>
      <c r="AA21" s="193" t="s">
        <v>7398</v>
      </c>
      <c r="AB21" s="158" t="s">
        <v>7347</v>
      </c>
      <c r="AC21" s="158" t="s">
        <v>7347</v>
      </c>
      <c r="AD21" s="158" t="s">
        <v>7347</v>
      </c>
      <c r="AE21" s="194" t="s">
        <v>7378</v>
      </c>
      <c r="AF21" s="194" t="s">
        <v>7349</v>
      </c>
      <c r="AG21" s="195" t="s">
        <v>7350</v>
      </c>
      <c r="AH21" s="180" t="s">
        <v>7458</v>
      </c>
      <c r="AI21" s="180">
        <v>3134523549</v>
      </c>
      <c r="AJ21" s="180" t="s">
        <v>7380</v>
      </c>
      <c r="AK21" s="187" t="s">
        <v>7459</v>
      </c>
      <c r="AL21" s="189" t="s">
        <v>7353</v>
      </c>
      <c r="AM21" s="159" t="s">
        <v>7460</v>
      </c>
      <c r="AN21" s="160">
        <f t="shared" si="0"/>
        <v>15</v>
      </c>
      <c r="AO21" s="160">
        <v>2024</v>
      </c>
    </row>
    <row r="22" spans="2:41" ht="15" customHeight="1">
      <c r="B22" s="193" t="s">
        <v>7461</v>
      </c>
      <c r="C22" s="180" t="s">
        <v>7338</v>
      </c>
      <c r="D22" s="180" t="s">
        <v>7462</v>
      </c>
      <c r="E22" s="174">
        <v>79316990</v>
      </c>
      <c r="F22" s="192">
        <v>21836000</v>
      </c>
      <c r="G22" s="198" t="s">
        <v>7405</v>
      </c>
      <c r="H22" s="192">
        <v>5459000</v>
      </c>
      <c r="I22" s="199">
        <v>45517</v>
      </c>
      <c r="J22" s="199">
        <v>45700</v>
      </c>
      <c r="K22" s="180" t="s">
        <v>7463</v>
      </c>
      <c r="L22" s="193">
        <v>1978</v>
      </c>
      <c r="M22" s="222" t="s">
        <v>7464</v>
      </c>
      <c r="N22" s="180" t="s">
        <v>7343</v>
      </c>
      <c r="O22" s="179">
        <v>1010170739</v>
      </c>
      <c r="P22" s="191" t="s">
        <v>7465</v>
      </c>
      <c r="Q22" s="193">
        <v>1</v>
      </c>
      <c r="R22" s="200">
        <v>113764</v>
      </c>
      <c r="S22" s="179" t="s">
        <v>7450</v>
      </c>
      <c r="T22" s="192">
        <v>10918000</v>
      </c>
      <c r="U22" s="193"/>
      <c r="V22" s="180"/>
      <c r="W22" s="192"/>
      <c r="X22" s="180"/>
      <c r="Y22" s="193"/>
      <c r="Z22" s="174">
        <v>10918000</v>
      </c>
      <c r="AA22" s="193" t="s">
        <v>7466</v>
      </c>
      <c r="AB22" s="158" t="s">
        <v>7347</v>
      </c>
      <c r="AC22" s="158" t="s">
        <v>7347</v>
      </c>
      <c r="AD22" s="158" t="s">
        <v>7347</v>
      </c>
      <c r="AE22" s="194" t="s">
        <v>7387</v>
      </c>
      <c r="AF22" s="248" t="s">
        <v>7349</v>
      </c>
      <c r="AG22" s="195" t="s">
        <v>7350</v>
      </c>
      <c r="AH22" s="180" t="s">
        <v>7467</v>
      </c>
      <c r="AI22" s="180">
        <v>3214547868</v>
      </c>
      <c r="AJ22" s="180" t="s">
        <v>7434</v>
      </c>
      <c r="AK22" s="187" t="s">
        <v>7468</v>
      </c>
      <c r="AL22" s="189" t="s">
        <v>7353</v>
      </c>
      <c r="AM22" s="159" t="s">
        <v>7469</v>
      </c>
      <c r="AN22" s="160">
        <f t="shared" si="0"/>
        <v>16</v>
      </c>
      <c r="AO22" s="160">
        <v>2024</v>
      </c>
    </row>
    <row r="23" spans="2:41" ht="15" customHeight="1">
      <c r="B23" s="171" t="s">
        <v>7470</v>
      </c>
      <c r="C23" s="180" t="s">
        <v>7338</v>
      </c>
      <c r="D23" s="173" t="s">
        <v>7471</v>
      </c>
      <c r="E23" s="174">
        <v>80153491</v>
      </c>
      <c r="F23" s="174">
        <v>22344000</v>
      </c>
      <c r="G23" s="198" t="s">
        <v>7340</v>
      </c>
      <c r="H23" s="176">
        <v>7448000</v>
      </c>
      <c r="I23" s="177">
        <v>45519</v>
      </c>
      <c r="J23" s="177">
        <v>45655</v>
      </c>
      <c r="K23" s="178" t="s">
        <v>7472</v>
      </c>
      <c r="L23" s="163">
        <v>1978</v>
      </c>
      <c r="M23" s="222" t="s">
        <v>7464</v>
      </c>
      <c r="N23" s="180" t="s">
        <v>7343</v>
      </c>
      <c r="O23" s="179">
        <v>1010170739</v>
      </c>
      <c r="P23" s="191" t="s">
        <v>7465</v>
      </c>
      <c r="Q23" s="181">
        <v>1</v>
      </c>
      <c r="R23" s="182">
        <v>114463</v>
      </c>
      <c r="S23" s="179" t="s">
        <v>7450</v>
      </c>
      <c r="T23" s="192">
        <v>11172000</v>
      </c>
      <c r="U23" s="163"/>
      <c r="V23" s="183"/>
      <c r="W23" s="174"/>
      <c r="X23" s="163"/>
      <c r="Y23" s="163"/>
      <c r="Z23" s="174">
        <v>11172000</v>
      </c>
      <c r="AA23" s="193" t="s">
        <v>7473</v>
      </c>
      <c r="AB23" s="158" t="s">
        <v>7347</v>
      </c>
      <c r="AC23" s="158" t="s">
        <v>7347</v>
      </c>
      <c r="AD23" s="158" t="s">
        <v>7347</v>
      </c>
      <c r="AE23" s="203" t="s">
        <v>7378</v>
      </c>
      <c r="AF23" s="248" t="s">
        <v>7349</v>
      </c>
      <c r="AG23" s="195" t="s">
        <v>7350</v>
      </c>
      <c r="AH23" s="196" t="s">
        <v>7474</v>
      </c>
      <c r="AI23" s="185">
        <v>3017864685</v>
      </c>
      <c r="AJ23" s="186" t="s">
        <v>7370</v>
      </c>
      <c r="AK23" s="187">
        <v>69582383146</v>
      </c>
      <c r="AL23" s="189" t="s">
        <v>7353</v>
      </c>
      <c r="AM23" s="159" t="s">
        <v>7475</v>
      </c>
      <c r="AN23" s="160">
        <f t="shared" si="0"/>
        <v>17</v>
      </c>
      <c r="AO23" s="160">
        <v>2024</v>
      </c>
    </row>
    <row r="24" spans="2:41" ht="15" customHeight="1">
      <c r="B24" s="193" t="s">
        <v>7476</v>
      </c>
      <c r="C24" s="180" t="s">
        <v>7338</v>
      </c>
      <c r="D24" s="180" t="s">
        <v>7477</v>
      </c>
      <c r="E24" s="174">
        <v>79553844</v>
      </c>
      <c r="F24" s="192">
        <v>40000000</v>
      </c>
      <c r="G24" s="198" t="s">
        <v>7405</v>
      </c>
      <c r="H24" s="192">
        <v>10000000</v>
      </c>
      <c r="I24" s="199">
        <v>45517</v>
      </c>
      <c r="J24" s="199">
        <v>45700</v>
      </c>
      <c r="K24" s="180" t="s">
        <v>7478</v>
      </c>
      <c r="L24" s="193">
        <v>1978</v>
      </c>
      <c r="M24" s="206" t="s">
        <v>7407</v>
      </c>
      <c r="N24" s="179" t="s">
        <v>7407</v>
      </c>
      <c r="O24" s="179" t="s">
        <v>7407</v>
      </c>
      <c r="P24" s="179" t="s">
        <v>7407</v>
      </c>
      <c r="Q24" s="193">
        <v>5</v>
      </c>
      <c r="R24" s="200">
        <v>113796</v>
      </c>
      <c r="S24" s="206" t="s">
        <v>7386</v>
      </c>
      <c r="T24" s="204">
        <v>20000000</v>
      </c>
      <c r="U24" s="193"/>
      <c r="V24" s="180"/>
      <c r="W24" s="192"/>
      <c r="X24" s="180"/>
      <c r="Y24" s="193"/>
      <c r="Z24" s="174">
        <v>20000000</v>
      </c>
      <c r="AA24" s="193" t="s">
        <v>7479</v>
      </c>
      <c r="AB24" s="158" t="s">
        <v>7347</v>
      </c>
      <c r="AC24" s="158" t="s">
        <v>7347</v>
      </c>
      <c r="AD24" s="158" t="s">
        <v>7347</v>
      </c>
      <c r="AE24" s="194" t="s">
        <v>7480</v>
      </c>
      <c r="AF24" s="248" t="s">
        <v>7349</v>
      </c>
      <c r="AG24" s="195" t="s">
        <v>7350</v>
      </c>
      <c r="AH24" s="180" t="s">
        <v>7481</v>
      </c>
      <c r="AI24" s="180">
        <v>3143574310</v>
      </c>
      <c r="AJ24" s="180" t="s">
        <v>7482</v>
      </c>
      <c r="AK24" s="187" t="s">
        <v>7483</v>
      </c>
      <c r="AL24" s="189" t="s">
        <v>7353</v>
      </c>
      <c r="AM24" s="159" t="s">
        <v>7484</v>
      </c>
      <c r="AN24" s="160">
        <f t="shared" si="0"/>
        <v>18</v>
      </c>
      <c r="AO24" s="160">
        <v>2024</v>
      </c>
    </row>
    <row r="25" spans="2:41" ht="15" customHeight="1">
      <c r="B25" s="269" t="s">
        <v>7485</v>
      </c>
      <c r="C25" s="180" t="s">
        <v>7338</v>
      </c>
      <c r="D25" s="180" t="s">
        <v>7486</v>
      </c>
      <c r="E25" s="174">
        <v>1010188555</v>
      </c>
      <c r="F25" s="192">
        <v>21836000</v>
      </c>
      <c r="G25" s="198" t="s">
        <v>7405</v>
      </c>
      <c r="H25" s="192">
        <v>5459000</v>
      </c>
      <c r="I25" s="199">
        <v>45517</v>
      </c>
      <c r="J25" s="199">
        <v>45700</v>
      </c>
      <c r="K25" s="180" t="s">
        <v>7487</v>
      </c>
      <c r="L25" s="193">
        <v>1978</v>
      </c>
      <c r="M25" s="206" t="s">
        <v>7447</v>
      </c>
      <c r="N25" s="180" t="s">
        <v>7448</v>
      </c>
      <c r="O25" s="179">
        <v>51698679</v>
      </c>
      <c r="P25" s="180" t="s">
        <v>7449</v>
      </c>
      <c r="Q25" s="193">
        <v>1</v>
      </c>
      <c r="R25" s="200">
        <v>113764</v>
      </c>
      <c r="S25" s="179" t="s">
        <v>7450</v>
      </c>
      <c r="T25" s="192">
        <v>10918000</v>
      </c>
      <c r="U25" s="193"/>
      <c r="V25" s="180"/>
      <c r="W25" s="192"/>
      <c r="X25" s="180"/>
      <c r="Y25" s="193"/>
      <c r="Z25" s="174">
        <v>10918000</v>
      </c>
      <c r="AA25" s="193" t="s">
        <v>7466</v>
      </c>
      <c r="AB25" s="158" t="s">
        <v>7347</v>
      </c>
      <c r="AC25" s="158" t="s">
        <v>7347</v>
      </c>
      <c r="AD25" s="158" t="s">
        <v>7347</v>
      </c>
      <c r="AE25" s="194" t="s">
        <v>7378</v>
      </c>
      <c r="AF25" s="194" t="s">
        <v>7349</v>
      </c>
      <c r="AG25" s="195" t="s">
        <v>7350</v>
      </c>
      <c r="AH25" s="180" t="s">
        <v>7488</v>
      </c>
      <c r="AI25" s="180">
        <v>3003761286</v>
      </c>
      <c r="AJ25" s="180" t="s">
        <v>7489</v>
      </c>
      <c r="AK25" s="187" t="s">
        <v>7490</v>
      </c>
      <c r="AL25" s="189" t="s">
        <v>7353</v>
      </c>
      <c r="AM25" s="159" t="s">
        <v>7491</v>
      </c>
      <c r="AN25" s="160">
        <f t="shared" si="0"/>
        <v>19</v>
      </c>
      <c r="AO25" s="160">
        <v>2024</v>
      </c>
    </row>
    <row r="26" spans="2:41" ht="15" customHeight="1">
      <c r="B26" s="193" t="s">
        <v>7492</v>
      </c>
      <c r="C26" s="180" t="s">
        <v>7338</v>
      </c>
      <c r="D26" s="180" t="s">
        <v>7493</v>
      </c>
      <c r="E26" s="174">
        <v>80512697</v>
      </c>
      <c r="F26" s="192">
        <v>29792000</v>
      </c>
      <c r="G26" s="198" t="s">
        <v>7405</v>
      </c>
      <c r="H26" s="192">
        <v>7448000</v>
      </c>
      <c r="I26" s="199">
        <v>45517</v>
      </c>
      <c r="J26" s="199">
        <v>45695</v>
      </c>
      <c r="K26" s="180" t="s">
        <v>7494</v>
      </c>
      <c r="L26" s="193">
        <v>2031</v>
      </c>
      <c r="M26" s="222" t="s">
        <v>7495</v>
      </c>
      <c r="N26" s="180" t="s">
        <v>7343</v>
      </c>
      <c r="O26" s="179">
        <v>79553844</v>
      </c>
      <c r="P26" s="180" t="s">
        <v>7496</v>
      </c>
      <c r="Q26" s="193">
        <v>5</v>
      </c>
      <c r="R26" s="200">
        <v>114438</v>
      </c>
      <c r="S26" s="179" t="s">
        <v>7497</v>
      </c>
      <c r="T26" s="204">
        <v>13654667</v>
      </c>
      <c r="U26" s="193"/>
      <c r="V26" s="180"/>
      <c r="W26" s="192"/>
      <c r="X26" s="180"/>
      <c r="Y26" s="193"/>
      <c r="Z26" s="174">
        <v>13654667</v>
      </c>
      <c r="AA26" s="193" t="s">
        <v>7498</v>
      </c>
      <c r="AB26" s="158" t="s">
        <v>7347</v>
      </c>
      <c r="AC26" s="158" t="s">
        <v>7347</v>
      </c>
      <c r="AD26" s="158" t="s">
        <v>7347</v>
      </c>
      <c r="AE26" s="194" t="s">
        <v>7387</v>
      </c>
      <c r="AF26" s="248" t="s">
        <v>7349</v>
      </c>
      <c r="AG26" s="195" t="s">
        <v>7350</v>
      </c>
      <c r="AH26" s="180" t="s">
        <v>7499</v>
      </c>
      <c r="AI26" s="180">
        <v>3115964747</v>
      </c>
      <c r="AJ26" s="180" t="s">
        <v>7380</v>
      </c>
      <c r="AK26" s="187" t="s">
        <v>7500</v>
      </c>
      <c r="AL26" s="189" t="s">
        <v>7353</v>
      </c>
      <c r="AM26" s="159" t="s">
        <v>7501</v>
      </c>
      <c r="AN26" s="160">
        <f t="shared" si="0"/>
        <v>20</v>
      </c>
      <c r="AO26" s="160">
        <v>2024</v>
      </c>
    </row>
    <row r="27" spans="2:41" ht="15" customHeight="1">
      <c r="B27" s="193" t="s">
        <v>7502</v>
      </c>
      <c r="C27" s="180" t="s">
        <v>7338</v>
      </c>
      <c r="D27" s="180" t="s">
        <v>7503</v>
      </c>
      <c r="E27" s="174">
        <v>1233894628</v>
      </c>
      <c r="F27" s="192">
        <v>21836000</v>
      </c>
      <c r="G27" s="198" t="s">
        <v>7405</v>
      </c>
      <c r="H27" s="192">
        <v>5494000</v>
      </c>
      <c r="I27" s="199">
        <v>45525</v>
      </c>
      <c r="J27" s="199">
        <v>45707</v>
      </c>
      <c r="K27" s="180" t="s">
        <v>7432</v>
      </c>
      <c r="L27" s="193">
        <v>1978</v>
      </c>
      <c r="M27" s="206" t="s">
        <v>7395</v>
      </c>
      <c r="N27" s="180" t="s">
        <v>7343</v>
      </c>
      <c r="O27" s="179">
        <v>1022949089</v>
      </c>
      <c r="P27" s="191" t="s">
        <v>7396</v>
      </c>
      <c r="Q27" s="193">
        <v>1</v>
      </c>
      <c r="R27" s="200">
        <v>114409</v>
      </c>
      <c r="S27" s="179" t="s">
        <v>7397</v>
      </c>
      <c r="T27" s="192">
        <v>10988000</v>
      </c>
      <c r="U27" s="193"/>
      <c r="V27" s="180"/>
      <c r="W27" s="192"/>
      <c r="X27" s="180"/>
      <c r="Y27" s="193"/>
      <c r="Z27" s="174">
        <v>10988000</v>
      </c>
      <c r="AA27" s="193" t="s">
        <v>7398</v>
      </c>
      <c r="AB27" s="158" t="s">
        <v>7347</v>
      </c>
      <c r="AC27" s="158" t="s">
        <v>7347</v>
      </c>
      <c r="AD27" s="158" t="s">
        <v>7347</v>
      </c>
      <c r="AE27" s="194" t="s">
        <v>7504</v>
      </c>
      <c r="AF27" s="248" t="s">
        <v>7349</v>
      </c>
      <c r="AG27" s="193" t="s">
        <v>7362</v>
      </c>
      <c r="AH27" s="180" t="s">
        <v>7505</v>
      </c>
      <c r="AI27" s="180">
        <v>3057924469</v>
      </c>
      <c r="AJ27" s="180" t="s">
        <v>7380</v>
      </c>
      <c r="AK27" s="187" t="s">
        <v>7506</v>
      </c>
      <c r="AL27" s="189" t="s">
        <v>7353</v>
      </c>
      <c r="AM27" s="159" t="s">
        <v>7507</v>
      </c>
      <c r="AN27" s="160">
        <f t="shared" si="0"/>
        <v>21</v>
      </c>
      <c r="AO27" s="160">
        <v>2024</v>
      </c>
    </row>
    <row r="28" spans="2:41" ht="15" customHeight="1">
      <c r="B28" s="193" t="s">
        <v>7508</v>
      </c>
      <c r="C28" s="180" t="s">
        <v>7338</v>
      </c>
      <c r="D28" s="180" t="s">
        <v>7509</v>
      </c>
      <c r="E28" s="174">
        <v>80878166</v>
      </c>
      <c r="F28" s="192">
        <v>29792000</v>
      </c>
      <c r="G28" s="198" t="s">
        <v>7405</v>
      </c>
      <c r="H28" s="192">
        <v>7448000</v>
      </c>
      <c r="I28" s="199">
        <v>45525</v>
      </c>
      <c r="J28" s="199">
        <v>45708</v>
      </c>
      <c r="K28" s="180" t="s">
        <v>7394</v>
      </c>
      <c r="L28" s="193">
        <v>1978</v>
      </c>
      <c r="M28" s="206" t="s">
        <v>7395</v>
      </c>
      <c r="N28" s="180" t="s">
        <v>7343</v>
      </c>
      <c r="O28" s="179">
        <v>1022949089</v>
      </c>
      <c r="P28" s="191" t="s">
        <v>7396</v>
      </c>
      <c r="Q28" s="193">
        <v>1</v>
      </c>
      <c r="R28" s="200">
        <v>114428</v>
      </c>
      <c r="S28" s="179" t="s">
        <v>7397</v>
      </c>
      <c r="T28" s="192">
        <v>14896000</v>
      </c>
      <c r="U28" s="193"/>
      <c r="V28" s="180"/>
      <c r="W28" s="192"/>
      <c r="X28" s="180"/>
      <c r="Y28" s="193"/>
      <c r="Z28" s="174">
        <v>14896000</v>
      </c>
      <c r="AA28" s="193" t="s">
        <v>7398</v>
      </c>
      <c r="AB28" s="158" t="s">
        <v>7347</v>
      </c>
      <c r="AC28" s="158" t="s">
        <v>7347</v>
      </c>
      <c r="AD28" s="158" t="s">
        <v>7347</v>
      </c>
      <c r="AE28" s="194" t="s">
        <v>7378</v>
      </c>
      <c r="AF28" s="248" t="s">
        <v>7349</v>
      </c>
      <c r="AG28" s="193" t="s">
        <v>7510</v>
      </c>
      <c r="AH28" s="180" t="s">
        <v>7511</v>
      </c>
      <c r="AI28" s="180">
        <v>3187938876</v>
      </c>
      <c r="AJ28" s="186" t="s">
        <v>7370</v>
      </c>
      <c r="AK28" s="187" t="s">
        <v>7512</v>
      </c>
      <c r="AL28" s="189" t="s">
        <v>7353</v>
      </c>
      <c r="AM28" s="159" t="s">
        <v>7513</v>
      </c>
      <c r="AN28" s="160">
        <f t="shared" si="0"/>
        <v>22</v>
      </c>
      <c r="AO28" s="160">
        <v>2024</v>
      </c>
    </row>
    <row r="29" spans="2:41" ht="15" customHeight="1">
      <c r="B29" s="193" t="s">
        <v>7514</v>
      </c>
      <c r="C29" s="180" t="s">
        <v>7338</v>
      </c>
      <c r="D29" s="180" t="s">
        <v>7515</v>
      </c>
      <c r="E29" s="174">
        <v>80912935</v>
      </c>
      <c r="F29" s="192">
        <v>40000000</v>
      </c>
      <c r="G29" s="198" t="s">
        <v>7405</v>
      </c>
      <c r="H29" s="192">
        <v>10000000</v>
      </c>
      <c r="I29" s="199">
        <v>45526</v>
      </c>
      <c r="J29" s="199">
        <v>45709</v>
      </c>
      <c r="K29" s="180" t="s">
        <v>7516</v>
      </c>
      <c r="L29" s="193">
        <v>1978</v>
      </c>
      <c r="M29" s="206" t="s">
        <v>7407</v>
      </c>
      <c r="N29" s="180" t="s">
        <v>7407</v>
      </c>
      <c r="O29" s="179" t="s">
        <v>7407</v>
      </c>
      <c r="P29" s="180" t="s">
        <v>7407</v>
      </c>
      <c r="Q29" s="193">
        <v>1</v>
      </c>
      <c r="R29" s="200">
        <v>114253</v>
      </c>
      <c r="S29" s="179" t="s">
        <v>7386</v>
      </c>
      <c r="T29" s="192">
        <v>20000000</v>
      </c>
      <c r="U29" s="193"/>
      <c r="V29" s="180"/>
      <c r="W29" s="192"/>
      <c r="X29" s="180"/>
      <c r="Y29" s="193"/>
      <c r="Z29" s="174">
        <v>20000000</v>
      </c>
      <c r="AA29" s="193" t="s">
        <v>7398</v>
      </c>
      <c r="AB29" s="158" t="s">
        <v>7347</v>
      </c>
      <c r="AC29" s="158" t="s">
        <v>7347</v>
      </c>
      <c r="AD29" s="158" t="s">
        <v>7347</v>
      </c>
      <c r="AE29" s="194" t="s">
        <v>7378</v>
      </c>
      <c r="AF29" s="248" t="s">
        <v>7349</v>
      </c>
      <c r="AG29" s="193" t="s">
        <v>7362</v>
      </c>
      <c r="AH29" s="180" t="s">
        <v>7517</v>
      </c>
      <c r="AI29" s="180">
        <v>3107919258</v>
      </c>
      <c r="AJ29" s="186" t="s">
        <v>7370</v>
      </c>
      <c r="AK29" s="187" t="s">
        <v>7518</v>
      </c>
      <c r="AL29" s="189" t="s">
        <v>7353</v>
      </c>
      <c r="AM29" s="159" t="s">
        <v>7519</v>
      </c>
      <c r="AN29" s="160">
        <f t="shared" si="0"/>
        <v>23</v>
      </c>
      <c r="AO29" s="160">
        <v>2024</v>
      </c>
    </row>
    <row r="30" spans="2:41" ht="15" customHeight="1">
      <c r="B30" s="193" t="s">
        <v>7520</v>
      </c>
      <c r="C30" s="180" t="s">
        <v>7338</v>
      </c>
      <c r="D30" s="180" t="s">
        <v>7521</v>
      </c>
      <c r="E30" s="174">
        <v>1001216878</v>
      </c>
      <c r="F30" s="192">
        <v>29792000</v>
      </c>
      <c r="G30" s="198" t="s">
        <v>7405</v>
      </c>
      <c r="H30" s="192">
        <v>7448000</v>
      </c>
      <c r="I30" s="199">
        <v>45527</v>
      </c>
      <c r="J30" s="199">
        <v>45710</v>
      </c>
      <c r="K30" s="180" t="s">
        <v>7432</v>
      </c>
      <c r="L30" s="193">
        <v>1978</v>
      </c>
      <c r="M30" s="206" t="s">
        <v>7395</v>
      </c>
      <c r="N30" s="180" t="s">
        <v>7343</v>
      </c>
      <c r="O30" s="179">
        <v>1022949089</v>
      </c>
      <c r="P30" s="191" t="s">
        <v>7396</v>
      </c>
      <c r="Q30" s="193">
        <v>1</v>
      </c>
      <c r="R30" s="200">
        <v>114428</v>
      </c>
      <c r="S30" s="179" t="s">
        <v>7397</v>
      </c>
      <c r="T30" s="192">
        <v>14896000</v>
      </c>
      <c r="U30" s="193"/>
      <c r="V30" s="180"/>
      <c r="W30" s="192"/>
      <c r="X30" s="180"/>
      <c r="Y30" s="193"/>
      <c r="Z30" s="174">
        <v>14896000</v>
      </c>
      <c r="AA30" s="193" t="s">
        <v>7398</v>
      </c>
      <c r="AB30" s="158" t="s">
        <v>7347</v>
      </c>
      <c r="AC30" s="158" t="s">
        <v>7347</v>
      </c>
      <c r="AD30" s="158" t="s">
        <v>7347</v>
      </c>
      <c r="AE30" s="194" t="s">
        <v>7378</v>
      </c>
      <c r="AF30" s="248" t="s">
        <v>7349</v>
      </c>
      <c r="AG30" s="193" t="s">
        <v>7399</v>
      </c>
      <c r="AH30" s="180" t="s">
        <v>7522</v>
      </c>
      <c r="AI30" s="180">
        <v>3004173463</v>
      </c>
      <c r="AJ30" s="180" t="s">
        <v>7352</v>
      </c>
      <c r="AK30" s="187" t="s">
        <v>7523</v>
      </c>
      <c r="AL30" s="189" t="s">
        <v>7353</v>
      </c>
      <c r="AM30" s="159" t="s">
        <v>7524</v>
      </c>
      <c r="AN30" s="160">
        <f t="shared" si="0"/>
        <v>24</v>
      </c>
      <c r="AO30" s="160">
        <v>2024</v>
      </c>
    </row>
    <row r="31" spans="2:41" ht="15" customHeight="1">
      <c r="B31" s="193" t="s">
        <v>7525</v>
      </c>
      <c r="C31" s="180" t="s">
        <v>7338</v>
      </c>
      <c r="D31" s="180" t="s">
        <v>7526</v>
      </c>
      <c r="E31" s="174">
        <v>1030695047</v>
      </c>
      <c r="F31" s="192">
        <v>29792000</v>
      </c>
      <c r="G31" s="198" t="s">
        <v>7405</v>
      </c>
      <c r="H31" s="192">
        <v>7448000</v>
      </c>
      <c r="I31" s="199">
        <v>45525</v>
      </c>
      <c r="J31" s="199">
        <v>45708</v>
      </c>
      <c r="K31" s="180" t="s">
        <v>7432</v>
      </c>
      <c r="L31" s="193">
        <v>1978</v>
      </c>
      <c r="M31" s="206" t="s">
        <v>7395</v>
      </c>
      <c r="N31" s="180" t="s">
        <v>7343</v>
      </c>
      <c r="O31" s="179">
        <v>1022949089</v>
      </c>
      <c r="P31" s="191" t="s">
        <v>7396</v>
      </c>
      <c r="Q31" s="193">
        <v>1</v>
      </c>
      <c r="R31" s="200">
        <v>114428</v>
      </c>
      <c r="S31" s="179" t="s">
        <v>7397</v>
      </c>
      <c r="T31" s="192">
        <v>14896000</v>
      </c>
      <c r="U31" s="193"/>
      <c r="V31" s="180"/>
      <c r="W31" s="192"/>
      <c r="X31" s="180"/>
      <c r="Y31" s="193"/>
      <c r="Z31" s="174">
        <v>14896000</v>
      </c>
      <c r="AA31" s="193" t="s">
        <v>7398</v>
      </c>
      <c r="AB31" s="158" t="s">
        <v>7347</v>
      </c>
      <c r="AC31" s="158" t="s">
        <v>7347</v>
      </c>
      <c r="AD31" s="158" t="s">
        <v>7347</v>
      </c>
      <c r="AE31" s="194" t="s">
        <v>7387</v>
      </c>
      <c r="AF31" s="248" t="s">
        <v>7349</v>
      </c>
      <c r="AG31" s="193" t="s">
        <v>7362</v>
      </c>
      <c r="AH31" s="180" t="s">
        <v>7527</v>
      </c>
      <c r="AI31" s="180">
        <v>3219542807</v>
      </c>
      <c r="AJ31" s="180" t="s">
        <v>7380</v>
      </c>
      <c r="AK31" s="187" t="s">
        <v>7528</v>
      </c>
      <c r="AL31" s="189" t="s">
        <v>7353</v>
      </c>
      <c r="AM31" s="159" t="s">
        <v>7529</v>
      </c>
      <c r="AN31" s="160">
        <f t="shared" si="0"/>
        <v>25</v>
      </c>
      <c r="AO31" s="160">
        <v>2024</v>
      </c>
    </row>
    <row r="32" spans="2:41" ht="15" customHeight="1">
      <c r="B32" s="193" t="s">
        <v>7530</v>
      </c>
      <c r="C32" s="180" t="s">
        <v>7338</v>
      </c>
      <c r="D32" s="180" t="s">
        <v>7531</v>
      </c>
      <c r="E32" s="174">
        <v>1032435578</v>
      </c>
      <c r="F32" s="192">
        <v>29792000</v>
      </c>
      <c r="G32" s="198" t="s">
        <v>7405</v>
      </c>
      <c r="H32" s="192">
        <v>7448000</v>
      </c>
      <c r="I32" s="199">
        <v>45526</v>
      </c>
      <c r="J32" s="199">
        <v>45709</v>
      </c>
      <c r="K32" s="180" t="s">
        <v>7532</v>
      </c>
      <c r="L32" s="193">
        <v>1978</v>
      </c>
      <c r="M32" s="221" t="s">
        <v>7533</v>
      </c>
      <c r="N32" s="180" t="s">
        <v>7343</v>
      </c>
      <c r="O32" s="179">
        <v>98566660</v>
      </c>
      <c r="P32" s="180" t="s">
        <v>7534</v>
      </c>
      <c r="Q32" s="193">
        <v>1</v>
      </c>
      <c r="R32" s="200">
        <v>113884</v>
      </c>
      <c r="S32" s="179" t="s">
        <v>7535</v>
      </c>
      <c r="T32" s="192">
        <v>14896000</v>
      </c>
      <c r="U32" s="193"/>
      <c r="V32" s="180"/>
      <c r="W32" s="192"/>
      <c r="X32" s="180"/>
      <c r="Y32" s="193"/>
      <c r="Z32" s="174">
        <v>14896000</v>
      </c>
      <c r="AA32" s="193" t="s">
        <v>7398</v>
      </c>
      <c r="AB32" s="158" t="s">
        <v>7347</v>
      </c>
      <c r="AC32" s="158" t="s">
        <v>7347</v>
      </c>
      <c r="AD32" s="158" t="s">
        <v>7347</v>
      </c>
      <c r="AE32" s="194" t="s">
        <v>7536</v>
      </c>
      <c r="AF32" s="248" t="s">
        <v>7349</v>
      </c>
      <c r="AG32" s="195" t="s">
        <v>7350</v>
      </c>
      <c r="AH32" s="180" t="s">
        <v>7537</v>
      </c>
      <c r="AI32" s="180">
        <v>3132560646</v>
      </c>
      <c r="AJ32" s="186" t="s">
        <v>7370</v>
      </c>
      <c r="AK32" s="187" t="s">
        <v>7538</v>
      </c>
      <c r="AL32" s="189" t="s">
        <v>7353</v>
      </c>
      <c r="AM32" s="159" t="s">
        <v>7539</v>
      </c>
      <c r="AN32" s="160">
        <f t="shared" si="0"/>
        <v>26</v>
      </c>
      <c r="AO32" s="160">
        <v>2024</v>
      </c>
    </row>
    <row r="33" spans="2:41" ht="15" customHeight="1">
      <c r="B33" s="193" t="s">
        <v>7540</v>
      </c>
      <c r="C33" s="180" t="s">
        <v>7338</v>
      </c>
      <c r="D33" s="180" t="s">
        <v>7541</v>
      </c>
      <c r="E33" s="174">
        <v>1001044130</v>
      </c>
      <c r="F33" s="192">
        <v>11532000</v>
      </c>
      <c r="G33" s="198" t="s">
        <v>7405</v>
      </c>
      <c r="H33" s="192">
        <v>2883000</v>
      </c>
      <c r="I33" s="199">
        <v>45524</v>
      </c>
      <c r="J33" s="199">
        <v>45707</v>
      </c>
      <c r="K33" s="180" t="s">
        <v>7542</v>
      </c>
      <c r="L33" s="193">
        <v>1978</v>
      </c>
      <c r="M33" s="222" t="s">
        <v>7495</v>
      </c>
      <c r="N33" s="180" t="s">
        <v>7343</v>
      </c>
      <c r="O33" s="179">
        <v>79553844</v>
      </c>
      <c r="P33" s="180" t="s">
        <v>7496</v>
      </c>
      <c r="Q33" s="193">
        <v>5</v>
      </c>
      <c r="R33" s="200">
        <v>113792</v>
      </c>
      <c r="S33" s="179" t="s">
        <v>7497</v>
      </c>
      <c r="T33" s="204">
        <v>5766000</v>
      </c>
      <c r="U33" s="193"/>
      <c r="V33" s="180"/>
      <c r="W33" s="192"/>
      <c r="X33" s="180"/>
      <c r="Y33" s="193"/>
      <c r="Z33" s="174">
        <v>5766000</v>
      </c>
      <c r="AA33" s="193" t="s">
        <v>7543</v>
      </c>
      <c r="AB33" s="158" t="s">
        <v>7347</v>
      </c>
      <c r="AC33" s="158" t="s">
        <v>7347</v>
      </c>
      <c r="AD33" s="158" t="s">
        <v>7347</v>
      </c>
      <c r="AE33" s="194" t="s">
        <v>7504</v>
      </c>
      <c r="AF33" s="248" t="s">
        <v>7349</v>
      </c>
      <c r="AG33" s="193" t="s">
        <v>7399</v>
      </c>
      <c r="AH33" s="180" t="s">
        <v>7544</v>
      </c>
      <c r="AI33" s="180">
        <v>3167496474</v>
      </c>
      <c r="AJ33" s="180" t="s">
        <v>7364</v>
      </c>
      <c r="AK33" s="197" t="s">
        <v>7545</v>
      </c>
      <c r="AL33" s="189" t="s">
        <v>7353</v>
      </c>
      <c r="AM33" s="159" t="s">
        <v>7546</v>
      </c>
      <c r="AN33" s="160">
        <f t="shared" si="0"/>
        <v>27</v>
      </c>
      <c r="AO33" s="160">
        <v>2024</v>
      </c>
    </row>
    <row r="34" spans="2:41" ht="15" customHeight="1">
      <c r="B34" s="193" t="s">
        <v>7547</v>
      </c>
      <c r="C34" s="180" t="s">
        <v>7338</v>
      </c>
      <c r="D34" s="180" t="s">
        <v>7548</v>
      </c>
      <c r="E34" s="174">
        <v>80034539</v>
      </c>
      <c r="F34" s="192">
        <v>40000000</v>
      </c>
      <c r="G34" s="198" t="s">
        <v>7405</v>
      </c>
      <c r="H34" s="192">
        <v>10000000</v>
      </c>
      <c r="I34" s="199">
        <v>45531</v>
      </c>
      <c r="J34" s="199">
        <v>45714</v>
      </c>
      <c r="K34" s="180" t="s">
        <v>7549</v>
      </c>
      <c r="L34" s="193">
        <v>1978</v>
      </c>
      <c r="M34" s="206" t="s">
        <v>7407</v>
      </c>
      <c r="N34" s="180" t="s">
        <v>7407</v>
      </c>
      <c r="O34" s="179" t="s">
        <v>7407</v>
      </c>
      <c r="P34" s="180" t="s">
        <v>7407</v>
      </c>
      <c r="Q34" s="193">
        <v>1</v>
      </c>
      <c r="R34" s="200">
        <v>114291</v>
      </c>
      <c r="S34" s="179" t="s">
        <v>7386</v>
      </c>
      <c r="T34" s="192">
        <v>20000000</v>
      </c>
      <c r="U34" s="193"/>
      <c r="V34" s="180"/>
      <c r="W34" s="192"/>
      <c r="X34" s="180"/>
      <c r="Y34" s="193"/>
      <c r="Z34" s="174">
        <v>20000000</v>
      </c>
      <c r="AA34" s="193" t="s">
        <v>7466</v>
      </c>
      <c r="AB34" s="158" t="s">
        <v>7347</v>
      </c>
      <c r="AC34" s="158" t="s">
        <v>7347</v>
      </c>
      <c r="AD34" s="158" t="s">
        <v>7347</v>
      </c>
      <c r="AE34" s="194" t="s">
        <v>7361</v>
      </c>
      <c r="AF34" s="248" t="s">
        <v>7349</v>
      </c>
      <c r="AG34" s="195" t="s">
        <v>7350</v>
      </c>
      <c r="AH34" s="180" t="s">
        <v>7550</v>
      </c>
      <c r="AI34" s="180">
        <v>3102400482</v>
      </c>
      <c r="AJ34" s="180" t="s">
        <v>7370</v>
      </c>
      <c r="AK34" s="187" t="s">
        <v>7551</v>
      </c>
      <c r="AL34" s="189" t="s">
        <v>7353</v>
      </c>
      <c r="AM34" s="159" t="s">
        <v>7552</v>
      </c>
      <c r="AN34" s="160">
        <f t="shared" si="0"/>
        <v>28</v>
      </c>
      <c r="AO34" s="160">
        <v>2024</v>
      </c>
    </row>
    <row r="35" spans="2:41" ht="15" customHeight="1">
      <c r="B35" s="269" t="s">
        <v>7553</v>
      </c>
      <c r="C35" s="180" t="s">
        <v>7338</v>
      </c>
      <c r="D35" s="180" t="s">
        <v>7554</v>
      </c>
      <c r="E35" s="174">
        <v>1010130344</v>
      </c>
      <c r="F35" s="192">
        <v>21836000</v>
      </c>
      <c r="G35" s="198" t="s">
        <v>7405</v>
      </c>
      <c r="H35" s="192">
        <v>5494000</v>
      </c>
      <c r="I35" s="199">
        <v>45531</v>
      </c>
      <c r="J35" s="199">
        <v>45714</v>
      </c>
      <c r="K35" s="180" t="s">
        <v>7555</v>
      </c>
      <c r="L35" s="193">
        <v>1978</v>
      </c>
      <c r="M35" s="206" t="s">
        <v>7447</v>
      </c>
      <c r="N35" s="180" t="s">
        <v>7448</v>
      </c>
      <c r="O35" s="179">
        <v>51698679</v>
      </c>
      <c r="P35" s="180" t="s">
        <v>7449</v>
      </c>
      <c r="Q35" s="193">
        <v>1</v>
      </c>
      <c r="R35" s="200">
        <v>113764</v>
      </c>
      <c r="S35" s="179" t="s">
        <v>7450</v>
      </c>
      <c r="T35" s="192">
        <v>10998000</v>
      </c>
      <c r="U35" s="193"/>
      <c r="V35" s="180"/>
      <c r="W35" s="192"/>
      <c r="X35" s="180"/>
      <c r="Y35" s="193"/>
      <c r="Z35" s="174">
        <v>10998000</v>
      </c>
      <c r="AA35" s="193" t="s">
        <v>7466</v>
      </c>
      <c r="AB35" s="158" t="s">
        <v>7347</v>
      </c>
      <c r="AC35" s="158" t="s">
        <v>7347</v>
      </c>
      <c r="AD35" s="158" t="s">
        <v>7347</v>
      </c>
      <c r="AE35" s="194" t="s">
        <v>7378</v>
      </c>
      <c r="AF35" s="194" t="s">
        <v>7349</v>
      </c>
      <c r="AG35" s="193" t="s">
        <v>7414</v>
      </c>
      <c r="AH35" s="196" t="s">
        <v>7556</v>
      </c>
      <c r="AI35" s="185">
        <v>3197308471</v>
      </c>
      <c r="AJ35" s="186" t="s">
        <v>7364</v>
      </c>
      <c r="AK35" s="187">
        <v>546912762</v>
      </c>
      <c r="AL35" s="189" t="s">
        <v>7353</v>
      </c>
      <c r="AM35" s="159" t="s">
        <v>7557</v>
      </c>
      <c r="AN35" s="160">
        <f t="shared" si="0"/>
        <v>29</v>
      </c>
      <c r="AO35" s="160">
        <v>2024</v>
      </c>
    </row>
    <row r="36" spans="2:41" ht="15" customHeight="1">
      <c r="B36" s="193" t="s">
        <v>7558</v>
      </c>
      <c r="C36" s="180" t="s">
        <v>7338</v>
      </c>
      <c r="D36" s="180" t="s">
        <v>7559</v>
      </c>
      <c r="E36" s="174">
        <v>1014193885</v>
      </c>
      <c r="F36" s="192">
        <v>29792000</v>
      </c>
      <c r="G36" s="198" t="s">
        <v>7560</v>
      </c>
      <c r="H36" s="192">
        <v>7448000</v>
      </c>
      <c r="I36" s="199">
        <v>45534</v>
      </c>
      <c r="J36" s="199">
        <v>45716</v>
      </c>
      <c r="K36" s="180" t="s">
        <v>7561</v>
      </c>
      <c r="L36" s="193">
        <v>1978</v>
      </c>
      <c r="M36" s="222" t="s">
        <v>7464</v>
      </c>
      <c r="N36" s="180" t="s">
        <v>7343</v>
      </c>
      <c r="O36" s="179">
        <v>1010170739</v>
      </c>
      <c r="P36" s="191" t="s">
        <v>7465</v>
      </c>
      <c r="Q36" s="193">
        <v>1</v>
      </c>
      <c r="R36" s="200">
        <v>113786</v>
      </c>
      <c r="S36" s="179" t="s">
        <v>7450</v>
      </c>
      <c r="T36" s="192">
        <v>14896000</v>
      </c>
      <c r="U36" s="193"/>
      <c r="V36" s="180"/>
      <c r="W36" s="192"/>
      <c r="X36" s="180"/>
      <c r="Y36" s="193"/>
      <c r="Z36" s="174">
        <v>14896000</v>
      </c>
      <c r="AA36" s="193" t="s">
        <v>7466</v>
      </c>
      <c r="AB36" s="158" t="s">
        <v>7347</v>
      </c>
      <c r="AC36" s="158" t="s">
        <v>7347</v>
      </c>
      <c r="AD36" s="158" t="s">
        <v>7347</v>
      </c>
      <c r="AE36" s="194" t="s">
        <v>7387</v>
      </c>
      <c r="AF36" s="248" t="s">
        <v>7349</v>
      </c>
      <c r="AG36" s="193" t="s">
        <v>7368</v>
      </c>
      <c r="AH36" s="180" t="s">
        <v>7562</v>
      </c>
      <c r="AI36" s="180">
        <v>3143071785</v>
      </c>
      <c r="AJ36" s="180" t="s">
        <v>7434</v>
      </c>
      <c r="AK36" s="187" t="s">
        <v>7563</v>
      </c>
      <c r="AL36" s="189" t="s">
        <v>7353</v>
      </c>
      <c r="AM36" s="159" t="s">
        <v>7564</v>
      </c>
      <c r="AN36" s="160">
        <f t="shared" si="0"/>
        <v>30</v>
      </c>
      <c r="AO36" s="160">
        <v>2024</v>
      </c>
    </row>
    <row r="37" spans="2:41" ht="15" customHeight="1">
      <c r="B37" s="193" t="s">
        <v>7565</v>
      </c>
      <c r="C37" s="180" t="s">
        <v>7338</v>
      </c>
      <c r="D37" s="180" t="s">
        <v>7566</v>
      </c>
      <c r="E37" s="174">
        <v>52214264</v>
      </c>
      <c r="F37" s="192">
        <v>29792000</v>
      </c>
      <c r="G37" s="198" t="s">
        <v>7393</v>
      </c>
      <c r="H37" s="192">
        <v>7448000</v>
      </c>
      <c r="I37" s="199">
        <v>45534</v>
      </c>
      <c r="J37" s="199">
        <v>45716</v>
      </c>
      <c r="K37" s="180" t="s">
        <v>7561</v>
      </c>
      <c r="L37" s="193">
        <v>1978</v>
      </c>
      <c r="M37" s="222" t="s">
        <v>7464</v>
      </c>
      <c r="N37" s="180" t="s">
        <v>7343</v>
      </c>
      <c r="O37" s="179">
        <v>1010170739</v>
      </c>
      <c r="P37" s="191" t="s">
        <v>7465</v>
      </c>
      <c r="Q37" s="193">
        <v>1</v>
      </c>
      <c r="R37" s="200">
        <v>113786</v>
      </c>
      <c r="S37" s="179" t="s">
        <v>7450</v>
      </c>
      <c r="T37" s="192">
        <v>14896000</v>
      </c>
      <c r="U37" s="193"/>
      <c r="V37" s="180"/>
      <c r="W37" s="192"/>
      <c r="X37" s="180"/>
      <c r="Y37" s="193"/>
      <c r="Z37" s="174">
        <v>14896000</v>
      </c>
      <c r="AA37" s="193" t="s">
        <v>7466</v>
      </c>
      <c r="AB37" s="158" t="s">
        <v>7347</v>
      </c>
      <c r="AC37" s="158" t="s">
        <v>7347</v>
      </c>
      <c r="AD37" s="158" t="s">
        <v>7347</v>
      </c>
      <c r="AE37" s="194" t="s">
        <v>7387</v>
      </c>
      <c r="AF37" s="248" t="s">
        <v>7349</v>
      </c>
      <c r="AG37" s="195" t="s">
        <v>7350</v>
      </c>
      <c r="AH37" s="180" t="s">
        <v>7567</v>
      </c>
      <c r="AI37" s="180">
        <v>3124073087</v>
      </c>
      <c r="AJ37" s="180" t="s">
        <v>7380</v>
      </c>
      <c r="AK37" s="187" t="s">
        <v>7568</v>
      </c>
      <c r="AL37" s="189" t="s">
        <v>7353</v>
      </c>
      <c r="AM37" s="159" t="s">
        <v>7569</v>
      </c>
      <c r="AN37" s="160">
        <f t="shared" si="0"/>
        <v>31</v>
      </c>
      <c r="AO37" s="160">
        <v>2024</v>
      </c>
    </row>
    <row r="38" spans="2:41" ht="15" customHeight="1">
      <c r="B38" s="193" t="s">
        <v>7570</v>
      </c>
      <c r="C38" s="180" t="s">
        <v>7338</v>
      </c>
      <c r="D38" s="180" t="s">
        <v>7571</v>
      </c>
      <c r="E38" s="174">
        <v>1019054676</v>
      </c>
      <c r="F38" s="192">
        <v>11532000</v>
      </c>
      <c r="G38" s="198" t="s">
        <v>7405</v>
      </c>
      <c r="H38" s="192">
        <v>2883000</v>
      </c>
      <c r="I38" s="199">
        <v>45534</v>
      </c>
      <c r="J38" s="199">
        <v>45716</v>
      </c>
      <c r="K38" s="180" t="s">
        <v>7572</v>
      </c>
      <c r="L38" s="193">
        <v>1978</v>
      </c>
      <c r="M38" s="206" t="s">
        <v>7573</v>
      </c>
      <c r="N38" s="180" t="s">
        <v>7448</v>
      </c>
      <c r="O38" s="179">
        <v>51895879</v>
      </c>
      <c r="P38" s="191" t="s">
        <v>7574</v>
      </c>
      <c r="Q38" s="193">
        <v>4</v>
      </c>
      <c r="R38" s="200">
        <v>114249</v>
      </c>
      <c r="S38" s="179" t="s">
        <v>7575</v>
      </c>
      <c r="T38" s="192">
        <v>5766000</v>
      </c>
      <c r="U38" s="193"/>
      <c r="V38" s="180"/>
      <c r="W38" s="192"/>
      <c r="X38" s="180"/>
      <c r="Y38" s="193"/>
      <c r="Z38" s="174">
        <v>5766000</v>
      </c>
      <c r="AA38" s="193" t="s">
        <v>7466</v>
      </c>
      <c r="AB38" s="158" t="s">
        <v>7347</v>
      </c>
      <c r="AC38" s="158" t="s">
        <v>7347</v>
      </c>
      <c r="AD38" s="158" t="s">
        <v>7347</v>
      </c>
      <c r="AE38" s="194" t="s">
        <v>7441</v>
      </c>
      <c r="AF38" s="248" t="s">
        <v>7349</v>
      </c>
      <c r="AG38" s="193" t="s">
        <v>7414</v>
      </c>
      <c r="AH38" s="180" t="s">
        <v>7576</v>
      </c>
      <c r="AI38" s="180">
        <v>3156084876</v>
      </c>
      <c r="AJ38" s="180" t="s">
        <v>7380</v>
      </c>
      <c r="AK38" s="187" t="s">
        <v>7577</v>
      </c>
      <c r="AL38" s="189" t="s">
        <v>7353</v>
      </c>
      <c r="AM38" s="159" t="s">
        <v>7578</v>
      </c>
      <c r="AN38" s="160">
        <f t="shared" si="0"/>
        <v>32</v>
      </c>
      <c r="AO38" s="160">
        <v>2024</v>
      </c>
    </row>
    <row r="39" spans="2:41" ht="15" customHeight="1">
      <c r="B39" s="193" t="s">
        <v>554</v>
      </c>
      <c r="C39" s="180" t="s">
        <v>7338</v>
      </c>
      <c r="D39" s="180" t="s">
        <v>7342</v>
      </c>
      <c r="E39" s="174">
        <v>79148675</v>
      </c>
      <c r="F39" s="192">
        <v>40000000</v>
      </c>
      <c r="G39" s="198" t="s">
        <v>7405</v>
      </c>
      <c r="H39" s="192">
        <v>10000000</v>
      </c>
      <c r="I39" s="199">
        <v>45527</v>
      </c>
      <c r="J39" s="199">
        <v>45710</v>
      </c>
      <c r="K39" s="180" t="s">
        <v>7579</v>
      </c>
      <c r="L39" s="193">
        <v>1978</v>
      </c>
      <c r="M39" s="206" t="s">
        <v>7407</v>
      </c>
      <c r="N39" s="180" t="s">
        <v>7407</v>
      </c>
      <c r="O39" s="179" t="s">
        <v>7407</v>
      </c>
      <c r="P39" s="191" t="s">
        <v>7407</v>
      </c>
      <c r="Q39" s="193">
        <v>1</v>
      </c>
      <c r="R39" s="200">
        <v>115148</v>
      </c>
      <c r="S39" s="179" t="s">
        <v>7386</v>
      </c>
      <c r="T39" s="192">
        <v>20000000</v>
      </c>
      <c r="U39" s="193"/>
      <c r="V39" s="180"/>
      <c r="W39" s="192"/>
      <c r="X39" s="180"/>
      <c r="Y39" s="193"/>
      <c r="Z39" s="174">
        <v>20000000</v>
      </c>
      <c r="AA39" s="193" t="s">
        <v>7466</v>
      </c>
      <c r="AB39" s="158" t="s">
        <v>7347</v>
      </c>
      <c r="AC39" s="158" t="s">
        <v>7347</v>
      </c>
      <c r="AD39" s="158" t="s">
        <v>7347</v>
      </c>
      <c r="AE39" s="194" t="s">
        <v>7378</v>
      </c>
      <c r="AF39" s="248" t="s">
        <v>7349</v>
      </c>
      <c r="AG39" s="193" t="s">
        <v>7399</v>
      </c>
      <c r="AH39" s="180" t="s">
        <v>7580</v>
      </c>
      <c r="AI39" s="180">
        <v>3153373250</v>
      </c>
      <c r="AJ39" s="186" t="s">
        <v>7370</v>
      </c>
      <c r="AK39" s="187" t="s">
        <v>7581</v>
      </c>
      <c r="AL39" s="189" t="s">
        <v>7353</v>
      </c>
      <c r="AM39" s="159" t="s">
        <v>7582</v>
      </c>
      <c r="AN39" s="160">
        <f t="shared" si="0"/>
        <v>33</v>
      </c>
      <c r="AO39" s="160">
        <v>2024</v>
      </c>
    </row>
    <row r="40" spans="2:41" ht="15" customHeight="1">
      <c r="B40" s="193" t="s">
        <v>7583</v>
      </c>
      <c r="C40" s="180" t="s">
        <v>7338</v>
      </c>
      <c r="D40" s="180" t="s">
        <v>7584</v>
      </c>
      <c r="E40" s="174">
        <v>1001220300</v>
      </c>
      <c r="F40" s="192">
        <v>13524000</v>
      </c>
      <c r="G40" s="198" t="s">
        <v>7405</v>
      </c>
      <c r="H40" s="192">
        <v>3381000</v>
      </c>
      <c r="I40" s="199">
        <v>45527</v>
      </c>
      <c r="J40" s="199">
        <v>45710</v>
      </c>
      <c r="K40" s="180" t="s">
        <v>7585</v>
      </c>
      <c r="L40" s="193">
        <v>1978</v>
      </c>
      <c r="M40" s="206" t="s">
        <v>7395</v>
      </c>
      <c r="N40" s="180" t="s">
        <v>7343</v>
      </c>
      <c r="O40" s="179">
        <v>1022949089</v>
      </c>
      <c r="P40" s="191" t="s">
        <v>7396</v>
      </c>
      <c r="Q40" s="193">
        <v>1</v>
      </c>
      <c r="R40" s="200">
        <v>114444</v>
      </c>
      <c r="S40" s="179" t="s">
        <v>7397</v>
      </c>
      <c r="T40" s="192">
        <v>6762000</v>
      </c>
      <c r="U40" s="193"/>
      <c r="V40" s="180"/>
      <c r="W40" s="192"/>
      <c r="X40" s="180"/>
      <c r="Y40" s="193"/>
      <c r="Z40" s="174">
        <v>6762000</v>
      </c>
      <c r="AA40" s="193" t="s">
        <v>7398</v>
      </c>
      <c r="AB40" s="158" t="s">
        <v>7347</v>
      </c>
      <c r="AC40" s="158" t="s">
        <v>7347</v>
      </c>
      <c r="AD40" s="158" t="s">
        <v>7347</v>
      </c>
      <c r="AE40" s="194" t="s">
        <v>7408</v>
      </c>
      <c r="AF40" s="248" t="s">
        <v>7349</v>
      </c>
      <c r="AG40" s="193" t="s">
        <v>7586</v>
      </c>
      <c r="AH40" s="180" t="s">
        <v>7587</v>
      </c>
      <c r="AI40" s="180">
        <v>3166208481</v>
      </c>
      <c r="AJ40" s="180" t="s">
        <v>7380</v>
      </c>
      <c r="AK40" s="187" t="s">
        <v>7588</v>
      </c>
      <c r="AL40" s="189" t="s">
        <v>7353</v>
      </c>
      <c r="AM40" s="159" t="s">
        <v>7589</v>
      </c>
      <c r="AN40" s="160">
        <f t="shared" si="0"/>
        <v>34</v>
      </c>
      <c r="AO40" s="160">
        <v>2024</v>
      </c>
    </row>
    <row r="41" spans="2:41" ht="15" customHeight="1">
      <c r="B41" s="193" t="s">
        <v>7590</v>
      </c>
      <c r="C41" s="180" t="s">
        <v>7338</v>
      </c>
      <c r="D41" s="180" t="s">
        <v>7591</v>
      </c>
      <c r="E41" s="174">
        <v>52412962</v>
      </c>
      <c r="F41" s="192">
        <v>29792000</v>
      </c>
      <c r="G41" s="198" t="s">
        <v>7405</v>
      </c>
      <c r="H41" s="192">
        <v>7448000</v>
      </c>
      <c r="I41" s="199">
        <v>45527</v>
      </c>
      <c r="J41" s="199">
        <v>45710</v>
      </c>
      <c r="K41" s="180" t="s">
        <v>7592</v>
      </c>
      <c r="L41" s="193">
        <v>1978</v>
      </c>
      <c r="M41" s="206" t="s">
        <v>7342</v>
      </c>
      <c r="N41" s="180" t="s">
        <v>7343</v>
      </c>
      <c r="O41" s="179">
        <v>79148675</v>
      </c>
      <c r="P41" s="191" t="s">
        <v>7344</v>
      </c>
      <c r="Q41" s="193">
        <v>1</v>
      </c>
      <c r="R41" s="200">
        <v>115148</v>
      </c>
      <c r="S41" s="179" t="s">
        <v>7345</v>
      </c>
      <c r="T41" s="192">
        <v>14896000</v>
      </c>
      <c r="U41" s="193"/>
      <c r="V41" s="180"/>
      <c r="W41" s="192"/>
      <c r="X41" s="180"/>
      <c r="Y41" s="193"/>
      <c r="Z41" s="174">
        <v>14896000</v>
      </c>
      <c r="AA41" s="193" t="s">
        <v>7398</v>
      </c>
      <c r="AB41" s="158" t="s">
        <v>7347</v>
      </c>
      <c r="AC41" s="158" t="s">
        <v>7347</v>
      </c>
      <c r="AD41" s="158" t="s">
        <v>7347</v>
      </c>
      <c r="AE41" s="194" t="s">
        <v>7387</v>
      </c>
      <c r="AF41" s="271" t="s">
        <v>7349</v>
      </c>
      <c r="AG41" s="193" t="s">
        <v>7362</v>
      </c>
      <c r="AH41" s="180" t="s">
        <v>7593</v>
      </c>
      <c r="AI41" s="180">
        <v>3212743785</v>
      </c>
      <c r="AJ41" s="180" t="s">
        <v>7434</v>
      </c>
      <c r="AK41" s="187" t="s">
        <v>7594</v>
      </c>
      <c r="AL41" s="189" t="s">
        <v>7353</v>
      </c>
      <c r="AM41" s="159" t="s">
        <v>7595</v>
      </c>
      <c r="AN41" s="160">
        <f t="shared" si="0"/>
        <v>35</v>
      </c>
      <c r="AO41" s="160">
        <v>2024</v>
      </c>
    </row>
    <row r="42" spans="2:41" ht="15" customHeight="1">
      <c r="B42" s="193" t="s">
        <v>7596</v>
      </c>
      <c r="C42" s="180" t="s">
        <v>7338</v>
      </c>
      <c r="D42" s="180" t="s">
        <v>7597</v>
      </c>
      <c r="E42" s="174">
        <v>1001216964</v>
      </c>
      <c r="F42" s="192">
        <v>21836000</v>
      </c>
      <c r="G42" s="198" t="s">
        <v>7405</v>
      </c>
      <c r="H42" s="192">
        <v>5459000</v>
      </c>
      <c r="I42" s="199">
        <v>45532</v>
      </c>
      <c r="J42" s="199">
        <v>45715</v>
      </c>
      <c r="K42" s="180" t="s">
        <v>7598</v>
      </c>
      <c r="L42" s="193">
        <v>1978</v>
      </c>
      <c r="M42" s="173" t="s">
        <v>7464</v>
      </c>
      <c r="N42" s="180" t="s">
        <v>7343</v>
      </c>
      <c r="O42" s="179">
        <v>1010170739</v>
      </c>
      <c r="P42" s="191" t="s">
        <v>7465</v>
      </c>
      <c r="Q42" s="193">
        <v>1</v>
      </c>
      <c r="R42" s="200">
        <v>113764</v>
      </c>
      <c r="S42" s="179" t="s">
        <v>7450</v>
      </c>
      <c r="T42" s="192">
        <v>10918000</v>
      </c>
      <c r="U42" s="193"/>
      <c r="V42" s="180"/>
      <c r="W42" s="192"/>
      <c r="X42" s="180"/>
      <c r="Y42" s="193"/>
      <c r="Z42" s="174">
        <v>10918000</v>
      </c>
      <c r="AA42" s="193" t="s">
        <v>7466</v>
      </c>
      <c r="AB42" s="158" t="s">
        <v>7347</v>
      </c>
      <c r="AC42" s="158" t="s">
        <v>7347</v>
      </c>
      <c r="AD42" s="158" t="s">
        <v>7347</v>
      </c>
      <c r="AE42" s="194" t="s">
        <v>7387</v>
      </c>
      <c r="AF42" s="194" t="s">
        <v>7349</v>
      </c>
      <c r="AG42" s="195" t="s">
        <v>7350</v>
      </c>
      <c r="AH42" s="180" t="s">
        <v>7599</v>
      </c>
      <c r="AI42" s="180">
        <v>3134116953</v>
      </c>
      <c r="AJ42" s="180" t="s">
        <v>7352</v>
      </c>
      <c r="AK42" s="187" t="s">
        <v>7600</v>
      </c>
      <c r="AL42" s="189" t="s">
        <v>7353</v>
      </c>
      <c r="AM42" s="159" t="s">
        <v>7601</v>
      </c>
      <c r="AN42" s="160">
        <f t="shared" si="0"/>
        <v>36</v>
      </c>
      <c r="AO42" s="160">
        <v>2024</v>
      </c>
    </row>
    <row r="43" spans="2:41" ht="15" customHeight="1">
      <c r="B43" s="193" t="s">
        <v>7602</v>
      </c>
      <c r="C43" s="180" t="s">
        <v>7338</v>
      </c>
      <c r="D43" s="180" t="s">
        <v>7603</v>
      </c>
      <c r="E43" s="174">
        <v>1010219432</v>
      </c>
      <c r="F43" s="192">
        <v>29792000</v>
      </c>
      <c r="G43" s="198" t="s">
        <v>7405</v>
      </c>
      <c r="H43" s="192">
        <v>7448000</v>
      </c>
      <c r="I43" s="199">
        <v>45532</v>
      </c>
      <c r="J43" s="199">
        <v>45715</v>
      </c>
      <c r="K43" s="180" t="s">
        <v>7432</v>
      </c>
      <c r="L43" s="193">
        <v>1978</v>
      </c>
      <c r="M43" s="179" t="s">
        <v>7395</v>
      </c>
      <c r="N43" s="180" t="s">
        <v>7343</v>
      </c>
      <c r="O43" s="179">
        <v>1022949089</v>
      </c>
      <c r="P43" s="191" t="s">
        <v>7396</v>
      </c>
      <c r="Q43" s="193">
        <v>1</v>
      </c>
      <c r="R43" s="200">
        <v>114428</v>
      </c>
      <c r="S43" s="179" t="s">
        <v>7397</v>
      </c>
      <c r="T43" s="192">
        <v>14896000</v>
      </c>
      <c r="U43" s="193"/>
      <c r="V43" s="180"/>
      <c r="W43" s="192"/>
      <c r="X43" s="180"/>
      <c r="Y43" s="193"/>
      <c r="Z43" s="174">
        <v>14896000</v>
      </c>
      <c r="AA43" s="193" t="s">
        <v>7398</v>
      </c>
      <c r="AB43" s="158" t="s">
        <v>7347</v>
      </c>
      <c r="AC43" s="158" t="s">
        <v>7347</v>
      </c>
      <c r="AD43" s="158" t="s">
        <v>7347</v>
      </c>
      <c r="AE43" s="194" t="s">
        <v>7504</v>
      </c>
      <c r="AF43" s="248" t="s">
        <v>7349</v>
      </c>
      <c r="AG43" s="193" t="s">
        <v>7368</v>
      </c>
      <c r="AH43" s="180" t="s">
        <v>7604</v>
      </c>
      <c r="AI43" s="180">
        <v>3204915721</v>
      </c>
      <c r="AJ43" s="186" t="s">
        <v>7370</v>
      </c>
      <c r="AK43" s="187" t="s">
        <v>7605</v>
      </c>
      <c r="AL43" s="189" t="s">
        <v>7353</v>
      </c>
      <c r="AM43" s="159" t="s">
        <v>7606</v>
      </c>
      <c r="AN43" s="160">
        <f t="shared" si="0"/>
        <v>37</v>
      </c>
      <c r="AO43" s="160">
        <v>2024</v>
      </c>
    </row>
    <row r="44" spans="2:41" ht="15" customHeight="1">
      <c r="B44" s="193" t="s">
        <v>7607</v>
      </c>
      <c r="C44" s="180" t="s">
        <v>7338</v>
      </c>
      <c r="D44" s="180" t="s">
        <v>7608</v>
      </c>
      <c r="E44" s="174">
        <v>53114647</v>
      </c>
      <c r="F44" s="192">
        <v>40000000</v>
      </c>
      <c r="G44" s="198" t="s">
        <v>7405</v>
      </c>
      <c r="H44" s="192">
        <v>10000000</v>
      </c>
      <c r="I44" s="199">
        <v>45534</v>
      </c>
      <c r="J44" s="199">
        <v>45716</v>
      </c>
      <c r="K44" s="180" t="s">
        <v>7609</v>
      </c>
      <c r="L44" s="193">
        <v>1978</v>
      </c>
      <c r="M44" s="179" t="s">
        <v>7384</v>
      </c>
      <c r="N44" s="180" t="s">
        <v>7343</v>
      </c>
      <c r="O44" s="179">
        <v>53064832</v>
      </c>
      <c r="P44" s="191" t="s">
        <v>7385</v>
      </c>
      <c r="Q44" s="193">
        <v>1</v>
      </c>
      <c r="R44" s="200">
        <v>114419</v>
      </c>
      <c r="S44" s="179" t="s">
        <v>7397</v>
      </c>
      <c r="T44" s="192">
        <v>20000000</v>
      </c>
      <c r="U44" s="193"/>
      <c r="V44" s="180"/>
      <c r="W44" s="192"/>
      <c r="X44" s="180"/>
      <c r="Y44" s="193"/>
      <c r="Z44" s="174">
        <v>20000000</v>
      </c>
      <c r="AA44" s="193" t="s">
        <v>7398</v>
      </c>
      <c r="AB44" s="158" t="s">
        <v>7347</v>
      </c>
      <c r="AC44" s="158" t="s">
        <v>7347</v>
      </c>
      <c r="AD44" s="158" t="s">
        <v>7347</v>
      </c>
      <c r="AE44" s="194" t="s">
        <v>7387</v>
      </c>
      <c r="AF44" s="248" t="s">
        <v>7349</v>
      </c>
      <c r="AG44" s="193" t="s">
        <v>7399</v>
      </c>
      <c r="AH44" s="180" t="s">
        <v>7610</v>
      </c>
      <c r="AI44" s="180">
        <v>3107576268</v>
      </c>
      <c r="AJ44" s="180" t="s">
        <v>7611</v>
      </c>
      <c r="AK44" s="187" t="s">
        <v>7612</v>
      </c>
      <c r="AL44" s="189" t="s">
        <v>7353</v>
      </c>
      <c r="AM44" s="159" t="s">
        <v>7613</v>
      </c>
      <c r="AN44" s="160">
        <f t="shared" si="0"/>
        <v>38</v>
      </c>
      <c r="AO44" s="160">
        <v>2024</v>
      </c>
    </row>
    <row r="45" spans="2:41" ht="15" customHeight="1">
      <c r="B45" s="193" t="s">
        <v>564</v>
      </c>
      <c r="C45" s="180" t="s">
        <v>7338</v>
      </c>
      <c r="D45" s="180" t="s">
        <v>7614</v>
      </c>
      <c r="E45" s="174">
        <v>1026256392</v>
      </c>
      <c r="F45" s="192">
        <v>21836000</v>
      </c>
      <c r="G45" s="198" t="s">
        <v>7393</v>
      </c>
      <c r="H45" s="192">
        <v>5459000</v>
      </c>
      <c r="I45" s="199">
        <v>45537</v>
      </c>
      <c r="J45" s="199">
        <v>45717</v>
      </c>
      <c r="K45" s="180" t="s">
        <v>7615</v>
      </c>
      <c r="L45" s="193">
        <v>1978</v>
      </c>
      <c r="M45" s="179" t="s">
        <v>7616</v>
      </c>
      <c r="N45" s="180" t="s">
        <v>7343</v>
      </c>
      <c r="O45" s="179">
        <v>1063481921</v>
      </c>
      <c r="P45" s="191" t="s">
        <v>7617</v>
      </c>
      <c r="Q45" s="193">
        <v>1</v>
      </c>
      <c r="R45" s="200">
        <v>114468</v>
      </c>
      <c r="S45" s="202" t="s">
        <v>7618</v>
      </c>
      <c r="T45" s="192">
        <v>10918000</v>
      </c>
      <c r="U45" s="193"/>
      <c r="V45" s="180"/>
      <c r="W45" s="192"/>
      <c r="X45" s="180"/>
      <c r="Y45" s="193"/>
      <c r="Z45" s="174">
        <v>10918000</v>
      </c>
      <c r="AA45" s="193" t="s">
        <v>7398</v>
      </c>
      <c r="AB45" s="158" t="s">
        <v>7347</v>
      </c>
      <c r="AC45" s="158" t="s">
        <v>7347</v>
      </c>
      <c r="AD45" s="158" t="s">
        <v>7347</v>
      </c>
      <c r="AE45" s="194" t="s">
        <v>7387</v>
      </c>
      <c r="AF45" s="248" t="s">
        <v>7349</v>
      </c>
      <c r="AG45" s="193" t="s">
        <v>7586</v>
      </c>
      <c r="AH45" s="180" t="s">
        <v>7619</v>
      </c>
      <c r="AI45" s="180">
        <v>3137900272</v>
      </c>
      <c r="AJ45" s="180" t="s">
        <v>7352</v>
      </c>
      <c r="AK45" s="187" t="s">
        <v>7620</v>
      </c>
      <c r="AL45" s="189" t="s">
        <v>7353</v>
      </c>
      <c r="AM45" s="159" t="s">
        <v>7621</v>
      </c>
      <c r="AN45" s="160">
        <f t="shared" si="0"/>
        <v>39</v>
      </c>
      <c r="AO45" s="160">
        <v>2024</v>
      </c>
    </row>
    <row r="46" spans="2:41" ht="15" customHeight="1">
      <c r="B46" s="193" t="s">
        <v>7622</v>
      </c>
      <c r="C46" s="180" t="s">
        <v>7338</v>
      </c>
      <c r="D46" s="180" t="s">
        <v>7623</v>
      </c>
      <c r="E46" s="174">
        <v>1015421673</v>
      </c>
      <c r="F46" s="192">
        <v>29792000</v>
      </c>
      <c r="G46" s="198" t="s">
        <v>7405</v>
      </c>
      <c r="H46" s="192">
        <v>7448000</v>
      </c>
      <c r="I46" s="199">
        <v>45534</v>
      </c>
      <c r="J46" s="199">
        <v>45716</v>
      </c>
      <c r="K46" s="180" t="s">
        <v>7432</v>
      </c>
      <c r="L46" s="193">
        <v>1999</v>
      </c>
      <c r="M46" s="179" t="s">
        <v>7395</v>
      </c>
      <c r="N46" s="180" t="s">
        <v>7343</v>
      </c>
      <c r="O46" s="179">
        <v>1022949089</v>
      </c>
      <c r="P46" s="191" t="s">
        <v>7396</v>
      </c>
      <c r="Q46" s="193">
        <v>1</v>
      </c>
      <c r="R46" s="200">
        <v>114428</v>
      </c>
      <c r="S46" s="179" t="s">
        <v>7397</v>
      </c>
      <c r="T46" s="192">
        <v>14896000</v>
      </c>
      <c r="U46" s="193"/>
      <c r="V46" s="180"/>
      <c r="W46" s="192"/>
      <c r="X46" s="180"/>
      <c r="Y46" s="193"/>
      <c r="Z46" s="174">
        <v>14896000</v>
      </c>
      <c r="AA46" s="193" t="s">
        <v>7398</v>
      </c>
      <c r="AB46" s="158" t="s">
        <v>7347</v>
      </c>
      <c r="AC46" s="158" t="s">
        <v>7347</v>
      </c>
      <c r="AD46" s="158" t="s">
        <v>7347</v>
      </c>
      <c r="AE46" s="194" t="s">
        <v>7378</v>
      </c>
      <c r="AF46" s="248" t="s">
        <v>7349</v>
      </c>
      <c r="AG46" s="195" t="s">
        <v>7350</v>
      </c>
      <c r="AH46" s="180" t="s">
        <v>7624</v>
      </c>
      <c r="AI46" s="180">
        <v>3133584702</v>
      </c>
      <c r="AJ46" s="180" t="s">
        <v>7625</v>
      </c>
      <c r="AK46" s="187" t="s">
        <v>7626</v>
      </c>
      <c r="AL46" s="189" t="s">
        <v>7353</v>
      </c>
      <c r="AM46" s="159" t="s">
        <v>7627</v>
      </c>
      <c r="AN46" s="160">
        <f t="shared" si="0"/>
        <v>40</v>
      </c>
      <c r="AO46" s="160">
        <v>2024</v>
      </c>
    </row>
    <row r="47" spans="2:41" ht="15" customHeight="1">
      <c r="B47" s="193" t="s">
        <v>7628</v>
      </c>
      <c r="C47" s="180" t="s">
        <v>7338</v>
      </c>
      <c r="D47" s="180" t="s">
        <v>7629</v>
      </c>
      <c r="E47" s="174">
        <v>1023980498</v>
      </c>
      <c r="F47" s="192">
        <v>29792000</v>
      </c>
      <c r="G47" s="198" t="s">
        <v>7393</v>
      </c>
      <c r="H47" s="192">
        <v>7448000</v>
      </c>
      <c r="I47" s="199">
        <v>45541</v>
      </c>
      <c r="J47" s="199">
        <v>45719</v>
      </c>
      <c r="K47" s="180" t="s">
        <v>7630</v>
      </c>
      <c r="L47" s="193">
        <v>1979</v>
      </c>
      <c r="M47" s="179" t="s">
        <v>7631</v>
      </c>
      <c r="N47" s="180" t="s">
        <v>7343</v>
      </c>
      <c r="O47" s="252">
        <v>1020819463</v>
      </c>
      <c r="P47" s="180" t="s">
        <v>7632</v>
      </c>
      <c r="Q47" s="193">
        <v>5</v>
      </c>
      <c r="R47" s="200">
        <v>113696</v>
      </c>
      <c r="S47" s="179" t="s">
        <v>7633</v>
      </c>
      <c r="T47" s="192">
        <v>14399467</v>
      </c>
      <c r="U47" s="193"/>
      <c r="V47" s="180"/>
      <c r="W47" s="192"/>
      <c r="X47" s="180"/>
      <c r="Y47" s="193"/>
      <c r="Z47" s="174">
        <v>14399467</v>
      </c>
      <c r="AA47" s="193" t="s">
        <v>7634</v>
      </c>
      <c r="AB47" s="158" t="s">
        <v>7347</v>
      </c>
      <c r="AC47" s="158" t="s">
        <v>7347</v>
      </c>
      <c r="AD47" s="158" t="s">
        <v>7347</v>
      </c>
      <c r="AE47" s="194" t="s">
        <v>7504</v>
      </c>
      <c r="AF47" s="248" t="s">
        <v>7349</v>
      </c>
      <c r="AG47" s="193" t="s">
        <v>7399</v>
      </c>
      <c r="AH47" s="180" t="s">
        <v>7635</v>
      </c>
      <c r="AI47" s="180">
        <v>3143006220</v>
      </c>
      <c r="AJ47" s="180" t="s">
        <v>7352</v>
      </c>
      <c r="AK47" s="187" t="s">
        <v>7636</v>
      </c>
      <c r="AL47" s="189" t="s">
        <v>7353</v>
      </c>
      <c r="AM47" s="159" t="s">
        <v>7637</v>
      </c>
      <c r="AN47" s="160">
        <f t="shared" si="0"/>
        <v>41</v>
      </c>
      <c r="AO47" s="160">
        <v>2024</v>
      </c>
    </row>
    <row r="48" spans="2:41" ht="15" customHeight="1">
      <c r="B48" s="193" t="s">
        <v>7638</v>
      </c>
      <c r="C48" s="180" t="s">
        <v>7338</v>
      </c>
      <c r="D48" s="180" t="s">
        <v>7639</v>
      </c>
      <c r="E48" s="174">
        <v>97613868</v>
      </c>
      <c r="F48" s="192">
        <v>21836000</v>
      </c>
      <c r="G48" s="198" t="s">
        <v>7393</v>
      </c>
      <c r="H48" s="192">
        <v>5549000</v>
      </c>
      <c r="I48" s="199">
        <v>45537</v>
      </c>
      <c r="J48" s="199">
        <v>45717</v>
      </c>
      <c r="K48" s="180" t="s">
        <v>7640</v>
      </c>
      <c r="L48" s="193">
        <v>1978</v>
      </c>
      <c r="M48" s="173" t="s">
        <v>7464</v>
      </c>
      <c r="N48" s="180" t="s">
        <v>7343</v>
      </c>
      <c r="O48" s="179">
        <v>1010170739</v>
      </c>
      <c r="P48" s="191" t="s">
        <v>7465</v>
      </c>
      <c r="Q48" s="193">
        <v>1</v>
      </c>
      <c r="R48" s="200">
        <v>113764</v>
      </c>
      <c r="S48" s="179" t="s">
        <v>7450</v>
      </c>
      <c r="T48" s="192">
        <v>10918000</v>
      </c>
      <c r="U48" s="193"/>
      <c r="V48" s="180"/>
      <c r="W48" s="192"/>
      <c r="X48" s="180"/>
      <c r="Y48" s="193"/>
      <c r="Z48" s="174">
        <v>10918000</v>
      </c>
      <c r="AA48" s="193" t="s">
        <v>7466</v>
      </c>
      <c r="AB48" s="158" t="s">
        <v>7347</v>
      </c>
      <c r="AC48" s="158" t="s">
        <v>7347</v>
      </c>
      <c r="AD48" s="158" t="s">
        <v>7347</v>
      </c>
      <c r="AE48" s="194" t="s">
        <v>7378</v>
      </c>
      <c r="AF48" s="194" t="s">
        <v>7641</v>
      </c>
      <c r="AG48" s="193" t="s">
        <v>7399</v>
      </c>
      <c r="AH48" s="180" t="s">
        <v>7642</v>
      </c>
      <c r="AI48" s="180">
        <v>3103111123</v>
      </c>
      <c r="AJ48" s="186" t="s">
        <v>7370</v>
      </c>
      <c r="AK48" s="187" t="s">
        <v>7643</v>
      </c>
      <c r="AL48" s="189" t="s">
        <v>7353</v>
      </c>
      <c r="AM48" s="159" t="s">
        <v>7644</v>
      </c>
      <c r="AN48" s="160">
        <f t="shared" si="0"/>
        <v>42</v>
      </c>
      <c r="AO48" s="160">
        <v>2024</v>
      </c>
    </row>
    <row r="49" spans="2:41" ht="15" customHeight="1">
      <c r="B49" s="193" t="s">
        <v>7645</v>
      </c>
      <c r="C49" s="180" t="s">
        <v>7338</v>
      </c>
      <c r="D49" s="180" t="s">
        <v>7646</v>
      </c>
      <c r="E49" s="174">
        <v>1023953657</v>
      </c>
      <c r="F49" s="192">
        <v>11532000</v>
      </c>
      <c r="G49" s="198" t="s">
        <v>7393</v>
      </c>
      <c r="H49" s="192">
        <v>2883000</v>
      </c>
      <c r="I49" s="199">
        <v>45545</v>
      </c>
      <c r="J49" s="199">
        <v>45708</v>
      </c>
      <c r="K49" s="180" t="s">
        <v>7647</v>
      </c>
      <c r="L49" s="193">
        <v>1978</v>
      </c>
      <c r="M49" s="179" t="s">
        <v>7573</v>
      </c>
      <c r="N49" s="180" t="s">
        <v>7448</v>
      </c>
      <c r="O49" s="179">
        <v>51895879</v>
      </c>
      <c r="P49" s="191" t="s">
        <v>7574</v>
      </c>
      <c r="Q49" s="193">
        <v>1</v>
      </c>
      <c r="R49" s="200">
        <v>115240</v>
      </c>
      <c r="S49" s="179" t="s">
        <v>7648</v>
      </c>
      <c r="T49" s="192">
        <v>3940100</v>
      </c>
      <c r="U49" s="193"/>
      <c r="V49" s="180"/>
      <c r="W49" s="192"/>
      <c r="X49" s="180"/>
      <c r="Y49" s="193"/>
      <c r="Z49" s="174">
        <v>3940100</v>
      </c>
      <c r="AA49" s="193" t="s">
        <v>7649</v>
      </c>
      <c r="AB49" s="158" t="s">
        <v>7347</v>
      </c>
      <c r="AC49" s="158" t="s">
        <v>7347</v>
      </c>
      <c r="AD49" s="158" t="s">
        <v>7347</v>
      </c>
      <c r="AE49" s="194" t="s">
        <v>7387</v>
      </c>
      <c r="AF49" s="248" t="s">
        <v>7349</v>
      </c>
      <c r="AG49" s="193" t="s">
        <v>7399</v>
      </c>
      <c r="AH49" s="180" t="s">
        <v>7650</v>
      </c>
      <c r="AI49" s="180">
        <v>3002999640</v>
      </c>
      <c r="AJ49" s="186" t="s">
        <v>7370</v>
      </c>
      <c r="AK49" s="187" t="s">
        <v>7651</v>
      </c>
      <c r="AL49" s="189" t="s">
        <v>7353</v>
      </c>
      <c r="AM49" s="159" t="s">
        <v>7652</v>
      </c>
      <c r="AN49" s="160">
        <f t="shared" si="0"/>
        <v>43</v>
      </c>
      <c r="AO49" s="160">
        <v>2024</v>
      </c>
    </row>
    <row r="50" spans="2:41" ht="15" customHeight="1">
      <c r="B50" s="193" t="s">
        <v>7653</v>
      </c>
      <c r="C50" s="180" t="s">
        <v>7338</v>
      </c>
      <c r="D50" s="180" t="s">
        <v>7654</v>
      </c>
      <c r="E50" s="174">
        <v>79169164</v>
      </c>
      <c r="F50" s="192">
        <v>29792000</v>
      </c>
      <c r="G50" s="198" t="s">
        <v>7405</v>
      </c>
      <c r="H50" s="192">
        <v>7448000</v>
      </c>
      <c r="I50" s="199">
        <v>45537</v>
      </c>
      <c r="J50" s="199">
        <v>45716</v>
      </c>
      <c r="K50" s="180" t="s">
        <v>7655</v>
      </c>
      <c r="L50" s="193">
        <v>1978</v>
      </c>
      <c r="M50" s="179" t="s">
        <v>7342</v>
      </c>
      <c r="N50" s="180" t="s">
        <v>7343</v>
      </c>
      <c r="O50" s="179">
        <v>79148675</v>
      </c>
      <c r="P50" s="191" t="s">
        <v>7344</v>
      </c>
      <c r="Q50" s="193">
        <v>3</v>
      </c>
      <c r="R50" s="200">
        <v>113883</v>
      </c>
      <c r="S50" s="179" t="s">
        <v>7345</v>
      </c>
      <c r="T50" s="192">
        <v>14647733</v>
      </c>
      <c r="U50" s="193"/>
      <c r="V50" s="180"/>
      <c r="W50" s="192"/>
      <c r="X50" s="180"/>
      <c r="Y50" s="193"/>
      <c r="Z50" s="174">
        <v>14647733</v>
      </c>
      <c r="AA50" s="193" t="s">
        <v>7656</v>
      </c>
      <c r="AB50" s="158" t="s">
        <v>7347</v>
      </c>
      <c r="AC50" s="158" t="s">
        <v>7347</v>
      </c>
      <c r="AD50" s="158" t="s">
        <v>7347</v>
      </c>
      <c r="AE50" s="194" t="s">
        <v>7387</v>
      </c>
      <c r="AF50" s="248" t="s">
        <v>7349</v>
      </c>
      <c r="AG50" s="193" t="s">
        <v>7414</v>
      </c>
      <c r="AH50" s="180" t="s">
        <v>7657</v>
      </c>
      <c r="AI50" s="180">
        <v>3115583797</v>
      </c>
      <c r="AJ50" s="186" t="s">
        <v>7370</v>
      </c>
      <c r="AK50" s="187" t="s">
        <v>7658</v>
      </c>
      <c r="AL50" s="189" t="s">
        <v>7353</v>
      </c>
      <c r="AM50" s="159" t="s">
        <v>7659</v>
      </c>
      <c r="AN50" s="160">
        <f t="shared" si="0"/>
        <v>44</v>
      </c>
      <c r="AO50" s="160">
        <v>2024</v>
      </c>
    </row>
    <row r="51" spans="2:41" ht="15" customHeight="1">
      <c r="B51" s="193" t="s">
        <v>7660</v>
      </c>
      <c r="C51" s="180" t="s">
        <v>7338</v>
      </c>
      <c r="D51" s="180" t="s">
        <v>7631</v>
      </c>
      <c r="E51" s="174">
        <v>1020819463</v>
      </c>
      <c r="F51" s="192">
        <v>29792000</v>
      </c>
      <c r="G51" s="198" t="s">
        <v>7393</v>
      </c>
      <c r="H51" s="192">
        <v>7448000</v>
      </c>
      <c r="I51" s="199">
        <v>45539</v>
      </c>
      <c r="J51" s="199">
        <v>45718</v>
      </c>
      <c r="K51" s="180" t="s">
        <v>7630</v>
      </c>
      <c r="L51" s="193">
        <v>1953</v>
      </c>
      <c r="M51" s="179" t="s">
        <v>7407</v>
      </c>
      <c r="N51" s="180" t="s">
        <v>7407</v>
      </c>
      <c r="O51" s="179" t="s">
        <v>7407</v>
      </c>
      <c r="P51" s="180" t="s">
        <v>7407</v>
      </c>
      <c r="Q51" s="193">
        <v>5</v>
      </c>
      <c r="R51" s="200">
        <v>113696</v>
      </c>
      <c r="S51" s="179" t="s">
        <v>7386</v>
      </c>
      <c r="T51" s="192">
        <v>14647733</v>
      </c>
      <c r="U51" s="193"/>
      <c r="V51" s="180"/>
      <c r="W51" s="192"/>
      <c r="X51" s="180"/>
      <c r="Y51" s="193"/>
      <c r="Z51" s="174">
        <v>14647733</v>
      </c>
      <c r="AA51" s="193" t="s">
        <v>7656</v>
      </c>
      <c r="AB51" s="158" t="s">
        <v>7347</v>
      </c>
      <c r="AC51" s="158" t="s">
        <v>7347</v>
      </c>
      <c r="AD51" s="158" t="s">
        <v>7347</v>
      </c>
      <c r="AE51" s="194" t="s">
        <v>7387</v>
      </c>
      <c r="AF51" s="248" t="s">
        <v>7349</v>
      </c>
      <c r="AG51" s="193" t="s">
        <v>7586</v>
      </c>
      <c r="AH51" s="180" t="s">
        <v>7661</v>
      </c>
      <c r="AI51" s="180">
        <v>3203569041</v>
      </c>
      <c r="AJ51" s="186" t="s">
        <v>7370</v>
      </c>
      <c r="AK51" s="187" t="s">
        <v>7662</v>
      </c>
      <c r="AL51" s="189" t="s">
        <v>7353</v>
      </c>
      <c r="AM51" s="159" t="s">
        <v>7663</v>
      </c>
      <c r="AN51" s="160">
        <f t="shared" si="0"/>
        <v>45</v>
      </c>
      <c r="AO51" s="160">
        <v>2024</v>
      </c>
    </row>
    <row r="52" spans="2:41" ht="15" customHeight="1">
      <c r="B52" s="193" t="s">
        <v>7664</v>
      </c>
      <c r="C52" s="180" t="s">
        <v>7338</v>
      </c>
      <c r="D52" s="180" t="s">
        <v>7665</v>
      </c>
      <c r="E52" s="174">
        <v>52697415</v>
      </c>
      <c r="F52" s="192">
        <v>29792000</v>
      </c>
      <c r="G52" s="198" t="s">
        <v>7393</v>
      </c>
      <c r="H52" s="192">
        <v>7448000</v>
      </c>
      <c r="I52" s="199">
        <v>45545</v>
      </c>
      <c r="J52" s="199">
        <v>45721</v>
      </c>
      <c r="K52" s="180" t="s">
        <v>7666</v>
      </c>
      <c r="L52" s="193">
        <v>1978</v>
      </c>
      <c r="M52" s="179" t="s">
        <v>7357</v>
      </c>
      <c r="N52" s="180" t="s">
        <v>7343</v>
      </c>
      <c r="O52" s="179">
        <v>38565432</v>
      </c>
      <c r="P52" s="180" t="s">
        <v>7358</v>
      </c>
      <c r="Q52" s="193">
        <v>1</v>
      </c>
      <c r="R52" s="200">
        <v>115000</v>
      </c>
      <c r="S52" s="179" t="s">
        <v>7359</v>
      </c>
      <c r="T52" s="192">
        <v>13902933</v>
      </c>
      <c r="U52" s="193"/>
      <c r="V52" s="180"/>
      <c r="W52" s="192"/>
      <c r="X52" s="180"/>
      <c r="Y52" s="193"/>
      <c r="Z52" s="174">
        <v>13902933</v>
      </c>
      <c r="AA52" s="193" t="s">
        <v>7667</v>
      </c>
      <c r="AB52" s="158" t="s">
        <v>7347</v>
      </c>
      <c r="AC52" s="158" t="s">
        <v>7347</v>
      </c>
      <c r="AD52" s="158" t="s">
        <v>7347</v>
      </c>
      <c r="AE52" s="194" t="s">
        <v>7387</v>
      </c>
      <c r="AF52" s="248" t="s">
        <v>7349</v>
      </c>
      <c r="AG52" s="193" t="s">
        <v>7368</v>
      </c>
      <c r="AH52" s="180" t="s">
        <v>7668</v>
      </c>
      <c r="AI52" s="180">
        <v>3003621407</v>
      </c>
      <c r="AJ52" s="180" t="s">
        <v>7380</v>
      </c>
      <c r="AK52" s="187" t="s">
        <v>7669</v>
      </c>
      <c r="AL52" s="189" t="s">
        <v>7353</v>
      </c>
      <c r="AM52" s="159" t="s">
        <v>7670</v>
      </c>
      <c r="AN52" s="160">
        <f t="shared" si="0"/>
        <v>46</v>
      </c>
      <c r="AO52" s="160">
        <v>2024</v>
      </c>
    </row>
    <row r="53" spans="2:41" ht="15" customHeight="1">
      <c r="B53" s="193" t="s">
        <v>7671</v>
      </c>
      <c r="C53" s="180" t="s">
        <v>7338</v>
      </c>
      <c r="D53" s="180" t="s">
        <v>7672</v>
      </c>
      <c r="E53" s="174">
        <v>1019099233</v>
      </c>
      <c r="F53" s="192">
        <v>11532000</v>
      </c>
      <c r="G53" s="198" t="s">
        <v>7393</v>
      </c>
      <c r="H53" s="192">
        <v>2883000</v>
      </c>
      <c r="I53" s="199">
        <v>45539</v>
      </c>
      <c r="J53" s="199">
        <v>45725</v>
      </c>
      <c r="K53" s="180" t="s">
        <v>7673</v>
      </c>
      <c r="L53" s="193">
        <v>1978</v>
      </c>
      <c r="M53" s="179" t="s">
        <v>7573</v>
      </c>
      <c r="N53" s="180" t="s">
        <v>7448</v>
      </c>
      <c r="O53" s="179">
        <v>51895879</v>
      </c>
      <c r="P53" s="191" t="s">
        <v>7574</v>
      </c>
      <c r="Q53" s="193">
        <v>1</v>
      </c>
      <c r="R53" s="200">
        <v>115240</v>
      </c>
      <c r="S53" s="179" t="s">
        <v>7674</v>
      </c>
      <c r="T53" s="192">
        <v>5669900</v>
      </c>
      <c r="U53" s="193"/>
      <c r="V53" s="180"/>
      <c r="W53" s="192"/>
      <c r="X53" s="180"/>
      <c r="Y53" s="193"/>
      <c r="Z53" s="174">
        <v>5669900</v>
      </c>
      <c r="AA53" s="193" t="s">
        <v>7656</v>
      </c>
      <c r="AB53" s="158" t="s">
        <v>7347</v>
      </c>
      <c r="AC53" s="158" t="s">
        <v>7347</v>
      </c>
      <c r="AD53" s="158" t="s">
        <v>7347</v>
      </c>
      <c r="AE53" s="194" t="s">
        <v>7441</v>
      </c>
      <c r="AF53" s="248" t="s">
        <v>7349</v>
      </c>
      <c r="AG53" s="193" t="s">
        <v>7414</v>
      </c>
      <c r="AH53" s="180" t="s">
        <v>7675</v>
      </c>
      <c r="AI53" s="180">
        <v>3117187135</v>
      </c>
      <c r="AJ53" s="180" t="s">
        <v>7352</v>
      </c>
      <c r="AK53" s="187" t="s">
        <v>7676</v>
      </c>
      <c r="AL53" s="189" t="s">
        <v>7353</v>
      </c>
      <c r="AM53" s="159" t="s">
        <v>7677</v>
      </c>
      <c r="AN53" s="160">
        <f t="shared" si="0"/>
        <v>47</v>
      </c>
      <c r="AO53" s="160">
        <v>2024</v>
      </c>
    </row>
    <row r="54" spans="2:41" ht="15" customHeight="1">
      <c r="B54" s="193" t="s">
        <v>7678</v>
      </c>
      <c r="C54" s="180" t="s">
        <v>7338</v>
      </c>
      <c r="D54" s="180" t="s">
        <v>7679</v>
      </c>
      <c r="E54" s="174">
        <v>79154885</v>
      </c>
      <c r="F54" s="192">
        <v>26068000</v>
      </c>
      <c r="G54" s="198" t="s">
        <v>7680</v>
      </c>
      <c r="H54" s="192">
        <v>7448000</v>
      </c>
      <c r="I54" s="199">
        <v>45544</v>
      </c>
      <c r="J54" s="199">
        <v>45702</v>
      </c>
      <c r="K54" s="180" t="s">
        <v>7681</v>
      </c>
      <c r="L54" s="193">
        <v>1978</v>
      </c>
      <c r="M54" s="179" t="s">
        <v>7342</v>
      </c>
      <c r="N54" s="180" t="s">
        <v>7343</v>
      </c>
      <c r="O54" s="179">
        <v>79148675</v>
      </c>
      <c r="P54" s="191" t="s">
        <v>7344</v>
      </c>
      <c r="Q54" s="193">
        <v>3</v>
      </c>
      <c r="R54" s="200">
        <v>115971</v>
      </c>
      <c r="S54" s="179" t="s">
        <v>7345</v>
      </c>
      <c r="T54" s="192">
        <v>12909867</v>
      </c>
      <c r="U54" s="193"/>
      <c r="V54" s="180"/>
      <c r="W54" s="192"/>
      <c r="X54" s="180"/>
      <c r="Y54" s="193"/>
      <c r="Z54" s="174">
        <v>12909867</v>
      </c>
      <c r="AA54" s="193" t="s">
        <v>7682</v>
      </c>
      <c r="AB54" s="158" t="s">
        <v>7347</v>
      </c>
      <c r="AC54" s="158" t="s">
        <v>7347</v>
      </c>
      <c r="AD54" s="158" t="s">
        <v>7347</v>
      </c>
      <c r="AE54" s="194" t="s">
        <v>7536</v>
      </c>
      <c r="AF54" s="248" t="s">
        <v>7349</v>
      </c>
      <c r="AG54" s="195" t="s">
        <v>7350</v>
      </c>
      <c r="AH54" s="180" t="s">
        <v>7683</v>
      </c>
      <c r="AI54" s="180">
        <v>3106103933</v>
      </c>
      <c r="AJ54" s="186" t="s">
        <v>7370</v>
      </c>
      <c r="AK54" s="187" t="s">
        <v>7684</v>
      </c>
      <c r="AL54" s="189" t="s">
        <v>7353</v>
      </c>
      <c r="AM54" s="159" t="s">
        <v>7685</v>
      </c>
      <c r="AN54" s="160">
        <f t="shared" si="0"/>
        <v>48</v>
      </c>
      <c r="AO54" s="160">
        <v>2024</v>
      </c>
    </row>
    <row r="55" spans="2:41" ht="15" customHeight="1">
      <c r="B55" s="193" t="s">
        <v>7686</v>
      </c>
      <c r="C55" s="180" t="s">
        <v>7338</v>
      </c>
      <c r="D55" s="180" t="s">
        <v>7687</v>
      </c>
      <c r="E55" s="174">
        <v>52390170</v>
      </c>
      <c r="F55" s="192">
        <v>21836000</v>
      </c>
      <c r="G55" s="198" t="s">
        <v>7393</v>
      </c>
      <c r="H55" s="192">
        <v>5459000</v>
      </c>
      <c r="I55" s="199">
        <v>45538</v>
      </c>
      <c r="J55" s="199">
        <v>45700</v>
      </c>
      <c r="K55" s="180" t="s">
        <v>7688</v>
      </c>
      <c r="L55" s="193">
        <v>1953</v>
      </c>
      <c r="M55" s="179" t="s">
        <v>7689</v>
      </c>
      <c r="N55" s="180" t="s">
        <v>7343</v>
      </c>
      <c r="O55" s="179">
        <v>80257080</v>
      </c>
      <c r="P55" s="180" t="s">
        <v>7690</v>
      </c>
      <c r="Q55" s="193">
        <v>3</v>
      </c>
      <c r="R55" s="200">
        <v>114314</v>
      </c>
      <c r="S55" s="179" t="s">
        <v>7691</v>
      </c>
      <c r="T55" s="192">
        <v>7278666</v>
      </c>
      <c r="U55" s="193"/>
      <c r="V55" s="180"/>
      <c r="W55" s="192"/>
      <c r="X55" s="180"/>
      <c r="Y55" s="193"/>
      <c r="Z55" s="174">
        <v>7278666</v>
      </c>
      <c r="AA55" s="193" t="s">
        <v>7692</v>
      </c>
      <c r="AB55" s="158" t="s">
        <v>7347</v>
      </c>
      <c r="AC55" s="158" t="s">
        <v>7347</v>
      </c>
      <c r="AD55" s="158" t="s">
        <v>7347</v>
      </c>
      <c r="AE55" s="194" t="s">
        <v>7378</v>
      </c>
      <c r="AF55" s="248" t="s">
        <v>7349</v>
      </c>
      <c r="AG55" s="195" t="s">
        <v>7350</v>
      </c>
      <c r="AH55" s="180" t="s">
        <v>7693</v>
      </c>
      <c r="AI55" s="180">
        <v>3157419962</v>
      </c>
      <c r="AJ55" s="180" t="s">
        <v>7380</v>
      </c>
      <c r="AK55" s="187" t="s">
        <v>7694</v>
      </c>
      <c r="AL55" s="189" t="s">
        <v>7353</v>
      </c>
      <c r="AM55" s="159" t="s">
        <v>7695</v>
      </c>
      <c r="AN55" s="160">
        <f t="shared" si="0"/>
        <v>49</v>
      </c>
      <c r="AO55" s="160">
        <v>2024</v>
      </c>
    </row>
    <row r="56" spans="2:41" ht="15" customHeight="1">
      <c r="B56" s="193" t="s">
        <v>7696</v>
      </c>
      <c r="C56" s="180" t="s">
        <v>7338</v>
      </c>
      <c r="D56" s="180" t="s">
        <v>7697</v>
      </c>
      <c r="E56" s="174">
        <v>1000006335</v>
      </c>
      <c r="F56" s="192">
        <v>21836000</v>
      </c>
      <c r="G56" s="198" t="s">
        <v>7393</v>
      </c>
      <c r="H56" s="192">
        <v>5459000</v>
      </c>
      <c r="I56" s="199">
        <v>45540</v>
      </c>
      <c r="J56" s="199">
        <v>45718</v>
      </c>
      <c r="K56" s="180" t="s">
        <v>7698</v>
      </c>
      <c r="L56" s="193">
        <v>1978</v>
      </c>
      <c r="M56" s="179" t="s">
        <v>7375</v>
      </c>
      <c r="N56" s="180" t="s">
        <v>7343</v>
      </c>
      <c r="O56" s="179">
        <v>1010190690</v>
      </c>
      <c r="P56" s="191" t="s">
        <v>7699</v>
      </c>
      <c r="Q56" s="193">
        <v>1</v>
      </c>
      <c r="R56" s="200">
        <v>114927</v>
      </c>
      <c r="S56" s="202" t="s">
        <v>7700</v>
      </c>
      <c r="T56" s="192">
        <v>10554067</v>
      </c>
      <c r="U56" s="193"/>
      <c r="V56" s="180"/>
      <c r="W56" s="192"/>
      <c r="X56" s="180"/>
      <c r="Y56" s="193"/>
      <c r="Z56" s="174">
        <v>10554067</v>
      </c>
      <c r="AA56" s="193" t="s">
        <v>7634</v>
      </c>
      <c r="AB56" s="158" t="s">
        <v>7347</v>
      </c>
      <c r="AC56" s="158" t="s">
        <v>7347</v>
      </c>
      <c r="AD56" s="158" t="s">
        <v>7347</v>
      </c>
      <c r="AE56" s="194" t="s">
        <v>7504</v>
      </c>
      <c r="AF56" s="248" t="s">
        <v>7349</v>
      </c>
      <c r="AG56" s="193" t="s">
        <v>7368</v>
      </c>
      <c r="AH56" s="180" t="s">
        <v>7701</v>
      </c>
      <c r="AI56" s="180">
        <v>3163431779</v>
      </c>
      <c r="AJ56" s="186" t="s">
        <v>7370</v>
      </c>
      <c r="AK56" s="197" t="s">
        <v>7702</v>
      </c>
      <c r="AL56" s="189" t="s">
        <v>7353</v>
      </c>
      <c r="AM56" s="159" t="s">
        <v>7703</v>
      </c>
      <c r="AN56" s="160">
        <f t="shared" si="0"/>
        <v>50</v>
      </c>
      <c r="AO56" s="160">
        <v>2024</v>
      </c>
    </row>
    <row r="57" spans="2:41" ht="15" customHeight="1">
      <c r="B57" s="193" t="s">
        <v>7704</v>
      </c>
      <c r="C57" s="180" t="s">
        <v>7338</v>
      </c>
      <c r="D57" s="180" t="s">
        <v>7705</v>
      </c>
      <c r="E57" s="174">
        <v>1013609480</v>
      </c>
      <c r="F57" s="192">
        <v>11532000</v>
      </c>
      <c r="G57" s="198" t="s">
        <v>7393</v>
      </c>
      <c r="H57" s="192">
        <v>2883000</v>
      </c>
      <c r="I57" s="199">
        <v>45539</v>
      </c>
      <c r="J57" s="199">
        <v>45690</v>
      </c>
      <c r="K57" s="180" t="s">
        <v>7673</v>
      </c>
      <c r="L57" s="193">
        <v>1978</v>
      </c>
      <c r="M57" s="179" t="s">
        <v>7573</v>
      </c>
      <c r="N57" s="180" t="s">
        <v>7448</v>
      </c>
      <c r="O57" s="179">
        <v>51895879</v>
      </c>
      <c r="P57" s="191" t="s">
        <v>7574</v>
      </c>
      <c r="Q57" s="193">
        <v>1</v>
      </c>
      <c r="R57" s="200">
        <v>115240</v>
      </c>
      <c r="S57" s="179" t="s">
        <v>7648</v>
      </c>
      <c r="T57" s="204">
        <v>2883000</v>
      </c>
      <c r="U57" s="193"/>
      <c r="V57" s="180"/>
      <c r="W57" s="192"/>
      <c r="X57" s="180"/>
      <c r="Y57" s="193"/>
      <c r="Z57" s="174">
        <v>2883000</v>
      </c>
      <c r="AA57" s="193" t="s">
        <v>7360</v>
      </c>
      <c r="AB57" s="158" t="s">
        <v>7347</v>
      </c>
      <c r="AC57" s="158" t="s">
        <v>7347</v>
      </c>
      <c r="AD57" s="158" t="s">
        <v>7347</v>
      </c>
      <c r="AE57" s="194" t="s">
        <v>7441</v>
      </c>
      <c r="AF57" s="248" t="s">
        <v>7349</v>
      </c>
      <c r="AG57" s="193" t="s">
        <v>7362</v>
      </c>
      <c r="AH57" s="180" t="s">
        <v>7706</v>
      </c>
      <c r="AI57" s="180">
        <v>3202917183</v>
      </c>
      <c r="AJ57" s="180" t="s">
        <v>7380</v>
      </c>
      <c r="AK57" s="187" t="s">
        <v>7707</v>
      </c>
      <c r="AL57" s="189" t="s">
        <v>7353</v>
      </c>
      <c r="AM57" s="159" t="s">
        <v>7708</v>
      </c>
      <c r="AN57" s="160">
        <f t="shared" si="0"/>
        <v>51</v>
      </c>
      <c r="AO57" s="160">
        <v>2024</v>
      </c>
    </row>
    <row r="58" spans="2:41" ht="15" customHeight="1">
      <c r="B58" s="193" t="s">
        <v>7709</v>
      </c>
      <c r="C58" s="180" t="s">
        <v>7338</v>
      </c>
      <c r="D58" s="180" t="s">
        <v>7710</v>
      </c>
      <c r="E58" s="174">
        <v>1032453867</v>
      </c>
      <c r="F58" s="192">
        <v>21836000</v>
      </c>
      <c r="G58" s="198" t="s">
        <v>7393</v>
      </c>
      <c r="H58" s="192">
        <v>5459000</v>
      </c>
      <c r="I58" s="199">
        <v>45538</v>
      </c>
      <c r="J58" s="199">
        <v>45716</v>
      </c>
      <c r="K58" s="180" t="s">
        <v>7711</v>
      </c>
      <c r="L58" s="193">
        <v>1953</v>
      </c>
      <c r="M58" s="179" t="s">
        <v>7712</v>
      </c>
      <c r="N58" s="180" t="s">
        <v>7343</v>
      </c>
      <c r="O58" s="179">
        <v>20533153</v>
      </c>
      <c r="P58" s="191" t="s">
        <v>7713</v>
      </c>
      <c r="Q58" s="193">
        <v>5</v>
      </c>
      <c r="R58" s="200">
        <v>114827</v>
      </c>
      <c r="S58" s="179" t="s">
        <v>7714</v>
      </c>
      <c r="T58" s="192">
        <v>10736033</v>
      </c>
      <c r="U58" s="193"/>
      <c r="V58" s="180"/>
      <c r="W58" s="192"/>
      <c r="X58" s="180"/>
      <c r="Y58" s="193"/>
      <c r="Z58" s="174">
        <v>10736033</v>
      </c>
      <c r="AA58" s="193" t="s">
        <v>7656</v>
      </c>
      <c r="AB58" s="158" t="s">
        <v>7347</v>
      </c>
      <c r="AC58" s="158" t="s">
        <v>7347</v>
      </c>
      <c r="AD58" s="158" t="s">
        <v>7347</v>
      </c>
      <c r="AE58" s="194" t="s">
        <v>7387</v>
      </c>
      <c r="AF58" s="194" t="s">
        <v>7349</v>
      </c>
      <c r="AG58" s="193" t="s">
        <v>7399</v>
      </c>
      <c r="AH58" s="180" t="s">
        <v>7715</v>
      </c>
      <c r="AI58" s="180">
        <v>3153899026</v>
      </c>
      <c r="AJ58" s="186" t="s">
        <v>7370</v>
      </c>
      <c r="AK58" s="187" t="s">
        <v>7716</v>
      </c>
      <c r="AL58" s="189" t="s">
        <v>7353</v>
      </c>
      <c r="AM58" s="159" t="s">
        <v>7717</v>
      </c>
      <c r="AN58" s="160">
        <f t="shared" si="0"/>
        <v>52</v>
      </c>
      <c r="AO58" s="160">
        <v>2024</v>
      </c>
    </row>
    <row r="59" spans="2:41" ht="15" customHeight="1">
      <c r="B59" s="193" t="s">
        <v>7718</v>
      </c>
      <c r="C59" s="180" t="s">
        <v>7338</v>
      </c>
      <c r="D59" s="180" t="s">
        <v>7719</v>
      </c>
      <c r="E59" s="174">
        <v>7520500</v>
      </c>
      <c r="F59" s="192">
        <v>29792000</v>
      </c>
      <c r="G59" s="198" t="s">
        <v>7393</v>
      </c>
      <c r="H59" s="192">
        <v>7448000</v>
      </c>
      <c r="I59" s="199">
        <v>45544</v>
      </c>
      <c r="J59" s="199">
        <v>45720</v>
      </c>
      <c r="K59" s="180" t="s">
        <v>7561</v>
      </c>
      <c r="L59" s="193">
        <v>1978</v>
      </c>
      <c r="M59" s="173" t="s">
        <v>7464</v>
      </c>
      <c r="N59" s="180" t="s">
        <v>7343</v>
      </c>
      <c r="O59" s="179">
        <v>1010170739</v>
      </c>
      <c r="P59" s="191" t="s">
        <v>7465</v>
      </c>
      <c r="Q59" s="193">
        <v>1</v>
      </c>
      <c r="R59" s="200">
        <v>113786</v>
      </c>
      <c r="S59" s="179" t="s">
        <v>7450</v>
      </c>
      <c r="T59" s="192">
        <v>13902933</v>
      </c>
      <c r="U59" s="193"/>
      <c r="V59" s="180"/>
      <c r="W59" s="192"/>
      <c r="X59" s="180"/>
      <c r="Y59" s="193"/>
      <c r="Z59" s="174">
        <v>13902933</v>
      </c>
      <c r="AA59" s="193" t="s">
        <v>7667</v>
      </c>
      <c r="AB59" s="158" t="s">
        <v>7347</v>
      </c>
      <c r="AC59" s="158" t="s">
        <v>7347</v>
      </c>
      <c r="AD59" s="158" t="s">
        <v>7347</v>
      </c>
      <c r="AE59" s="194" t="s">
        <v>7720</v>
      </c>
      <c r="AF59" s="248" t="s">
        <v>7349</v>
      </c>
      <c r="AG59" s="193" t="s">
        <v>7350</v>
      </c>
      <c r="AH59" s="180" t="s">
        <v>7721</v>
      </c>
      <c r="AI59" s="180">
        <v>3006100750</v>
      </c>
      <c r="AJ59" s="186" t="s">
        <v>7370</v>
      </c>
      <c r="AK59" s="197">
        <v>76105092616</v>
      </c>
      <c r="AL59" s="189" t="s">
        <v>7353</v>
      </c>
      <c r="AM59" s="159" t="s">
        <v>7722</v>
      </c>
      <c r="AN59" s="160">
        <f t="shared" si="0"/>
        <v>53</v>
      </c>
      <c r="AO59" s="160">
        <v>2024</v>
      </c>
    </row>
    <row r="60" spans="2:41" ht="15" customHeight="1">
      <c r="B60" s="193" t="s">
        <v>7723</v>
      </c>
      <c r="C60" s="180" t="s">
        <v>7338</v>
      </c>
      <c r="D60" s="180" t="s">
        <v>7724</v>
      </c>
      <c r="E60" s="174">
        <v>80472621</v>
      </c>
      <c r="F60" s="192">
        <v>21836000</v>
      </c>
      <c r="G60" s="198" t="s">
        <v>7393</v>
      </c>
      <c r="H60" s="192">
        <v>5459000</v>
      </c>
      <c r="I60" s="199">
        <v>45537</v>
      </c>
      <c r="J60" s="199">
        <v>45717</v>
      </c>
      <c r="K60" s="180" t="s">
        <v>7725</v>
      </c>
      <c r="L60" s="193">
        <v>1953</v>
      </c>
      <c r="M60" s="179" t="s">
        <v>7689</v>
      </c>
      <c r="N60" s="180" t="s">
        <v>7343</v>
      </c>
      <c r="O60" s="179">
        <v>80257080</v>
      </c>
      <c r="P60" s="180" t="s">
        <v>7690</v>
      </c>
      <c r="Q60" s="193">
        <v>1</v>
      </c>
      <c r="R60" s="200">
        <v>115108</v>
      </c>
      <c r="S60" s="179" t="s">
        <v>7726</v>
      </c>
      <c r="T60" s="192">
        <v>10918000</v>
      </c>
      <c r="U60" s="193"/>
      <c r="V60" s="180"/>
      <c r="W60" s="192"/>
      <c r="X60" s="180"/>
      <c r="Y60" s="193"/>
      <c r="Z60" s="174">
        <v>10918000</v>
      </c>
      <c r="AA60" s="193" t="s">
        <v>7398</v>
      </c>
      <c r="AB60" s="158" t="s">
        <v>7347</v>
      </c>
      <c r="AC60" s="158" t="s">
        <v>7347</v>
      </c>
      <c r="AD60" s="158" t="s">
        <v>7347</v>
      </c>
      <c r="AE60" s="194" t="s">
        <v>7387</v>
      </c>
      <c r="AF60" s="194" t="s">
        <v>7349</v>
      </c>
      <c r="AG60" s="193" t="s">
        <v>7586</v>
      </c>
      <c r="AH60" s="180" t="s">
        <v>7727</v>
      </c>
      <c r="AI60" s="180">
        <v>3142974572</v>
      </c>
      <c r="AJ60" s="180" t="s">
        <v>7482</v>
      </c>
      <c r="AK60" s="187" t="s">
        <v>7728</v>
      </c>
      <c r="AL60" s="189" t="s">
        <v>7353</v>
      </c>
      <c r="AM60" s="159" t="s">
        <v>7729</v>
      </c>
      <c r="AN60" s="160">
        <f t="shared" si="0"/>
        <v>54</v>
      </c>
      <c r="AO60" s="160">
        <v>2024</v>
      </c>
    </row>
    <row r="61" spans="2:41" ht="15" customHeight="1">
      <c r="B61" s="193" t="s">
        <v>7730</v>
      </c>
      <c r="C61" s="180" t="s">
        <v>7338</v>
      </c>
      <c r="D61" s="180" t="s">
        <v>7731</v>
      </c>
      <c r="E61" s="174">
        <v>1000047774</v>
      </c>
      <c r="F61" s="192">
        <v>21836000</v>
      </c>
      <c r="G61" s="198" t="s">
        <v>7393</v>
      </c>
      <c r="H61" s="192">
        <v>5459000</v>
      </c>
      <c r="I61" s="199">
        <v>45537</v>
      </c>
      <c r="J61" s="199">
        <v>45717</v>
      </c>
      <c r="K61" s="180" t="s">
        <v>7487</v>
      </c>
      <c r="L61" s="193">
        <v>1978</v>
      </c>
      <c r="M61" s="173" t="s">
        <v>7464</v>
      </c>
      <c r="N61" s="180" t="s">
        <v>7343</v>
      </c>
      <c r="O61" s="179">
        <v>1010170739</v>
      </c>
      <c r="P61" s="191" t="s">
        <v>7465</v>
      </c>
      <c r="Q61" s="193">
        <v>1</v>
      </c>
      <c r="R61" s="200">
        <v>114811</v>
      </c>
      <c r="S61" s="179" t="s">
        <v>7450</v>
      </c>
      <c r="T61" s="192">
        <v>10918000</v>
      </c>
      <c r="U61" s="193"/>
      <c r="V61" s="180"/>
      <c r="W61" s="192"/>
      <c r="X61" s="180"/>
      <c r="Y61" s="193"/>
      <c r="Z61" s="174">
        <v>10918000</v>
      </c>
      <c r="AA61" s="193" t="s">
        <v>7466</v>
      </c>
      <c r="AB61" s="158" t="s">
        <v>7347</v>
      </c>
      <c r="AC61" s="158" t="s">
        <v>7347</v>
      </c>
      <c r="AD61" s="158" t="s">
        <v>7347</v>
      </c>
      <c r="AE61" s="194" t="s">
        <v>7387</v>
      </c>
      <c r="AF61" s="194" t="s">
        <v>7349</v>
      </c>
      <c r="AG61" s="195" t="s">
        <v>7350</v>
      </c>
      <c r="AH61" s="180" t="s">
        <v>7732</v>
      </c>
      <c r="AI61" s="180">
        <v>3157672993</v>
      </c>
      <c r="AJ61" s="186" t="s">
        <v>7370</v>
      </c>
      <c r="AK61" s="187" t="s">
        <v>7733</v>
      </c>
      <c r="AL61" s="189" t="s">
        <v>7353</v>
      </c>
      <c r="AM61" s="159" t="s">
        <v>7734</v>
      </c>
      <c r="AN61" s="160">
        <f t="shared" si="0"/>
        <v>55</v>
      </c>
      <c r="AO61" s="160">
        <v>2024</v>
      </c>
    </row>
    <row r="62" spans="2:41" ht="15" customHeight="1">
      <c r="B62" s="193" t="s">
        <v>7735</v>
      </c>
      <c r="C62" s="180" t="s">
        <v>7338</v>
      </c>
      <c r="D62" s="180" t="s">
        <v>7736</v>
      </c>
      <c r="E62" s="174">
        <v>1023031163</v>
      </c>
      <c r="F62" s="192">
        <v>11532000</v>
      </c>
      <c r="G62" s="198" t="s">
        <v>7393</v>
      </c>
      <c r="H62" s="192">
        <v>2883000</v>
      </c>
      <c r="I62" s="199">
        <v>45537</v>
      </c>
      <c r="J62" s="199">
        <v>45717</v>
      </c>
      <c r="K62" s="180" t="s">
        <v>7737</v>
      </c>
      <c r="L62" s="193">
        <v>1978</v>
      </c>
      <c r="M62" s="179" t="s">
        <v>7573</v>
      </c>
      <c r="N62" s="180" t="s">
        <v>7448</v>
      </c>
      <c r="O62" s="179">
        <v>51895879</v>
      </c>
      <c r="P62" s="191" t="s">
        <v>7574</v>
      </c>
      <c r="Q62" s="193">
        <v>1</v>
      </c>
      <c r="R62" s="200">
        <v>113483</v>
      </c>
      <c r="S62" s="179" t="s">
        <v>7738</v>
      </c>
      <c r="T62" s="192">
        <v>5766000</v>
      </c>
      <c r="U62" s="193"/>
      <c r="V62" s="180"/>
      <c r="W62" s="192"/>
      <c r="X62" s="180"/>
      <c r="Y62" s="193"/>
      <c r="Z62" s="174">
        <v>5766000</v>
      </c>
      <c r="AA62" s="193" t="s">
        <v>7398</v>
      </c>
      <c r="AB62" s="158" t="s">
        <v>7347</v>
      </c>
      <c r="AC62" s="158" t="s">
        <v>7347</v>
      </c>
      <c r="AD62" s="158" t="s">
        <v>7347</v>
      </c>
      <c r="AE62" s="194" t="s">
        <v>7387</v>
      </c>
      <c r="AF62" s="248" t="s">
        <v>7349</v>
      </c>
      <c r="AG62" s="193" t="s">
        <v>7414</v>
      </c>
      <c r="AH62" s="180" t="s">
        <v>7739</v>
      </c>
      <c r="AI62" s="180">
        <v>3118955065</v>
      </c>
      <c r="AJ62" s="180" t="s">
        <v>7380</v>
      </c>
      <c r="AK62" s="187" t="s">
        <v>7740</v>
      </c>
      <c r="AL62" s="189" t="s">
        <v>7353</v>
      </c>
      <c r="AM62" s="159" t="s">
        <v>7741</v>
      </c>
      <c r="AN62" s="160">
        <f t="shared" si="0"/>
        <v>56</v>
      </c>
      <c r="AO62" s="160">
        <v>2024</v>
      </c>
    </row>
    <row r="63" spans="2:41" ht="15" customHeight="1">
      <c r="B63" s="193" t="s">
        <v>583</v>
      </c>
      <c r="C63" s="180" t="s">
        <v>7338</v>
      </c>
      <c r="D63" s="180" t="s">
        <v>7742</v>
      </c>
      <c r="E63" s="174">
        <v>1136887598</v>
      </c>
      <c r="F63" s="192">
        <v>29792000</v>
      </c>
      <c r="G63" s="198" t="s">
        <v>7393</v>
      </c>
      <c r="H63" s="192">
        <v>7448000</v>
      </c>
      <c r="I63" s="199">
        <v>45537</v>
      </c>
      <c r="J63" s="199">
        <v>45689</v>
      </c>
      <c r="K63" s="180" t="s">
        <v>7630</v>
      </c>
      <c r="L63" s="193">
        <v>1999</v>
      </c>
      <c r="M63" s="179" t="s">
        <v>7631</v>
      </c>
      <c r="N63" s="180" t="s">
        <v>7343</v>
      </c>
      <c r="O63" s="252">
        <v>1020819463</v>
      </c>
      <c r="P63" s="180" t="s">
        <v>7632</v>
      </c>
      <c r="Q63" s="193">
        <v>5</v>
      </c>
      <c r="R63" s="200">
        <v>113696</v>
      </c>
      <c r="S63" s="179" t="s">
        <v>7633</v>
      </c>
      <c r="T63" s="192">
        <v>7448000</v>
      </c>
      <c r="U63" s="193"/>
      <c r="V63" s="180"/>
      <c r="W63" s="192"/>
      <c r="X63" s="180"/>
      <c r="Y63" s="193"/>
      <c r="Z63" s="174">
        <v>7448000</v>
      </c>
      <c r="AA63" s="193" t="s">
        <v>7360</v>
      </c>
      <c r="AB63" s="158" t="s">
        <v>7347</v>
      </c>
      <c r="AC63" s="158" t="s">
        <v>7347</v>
      </c>
      <c r="AD63" s="158" t="s">
        <v>7347</v>
      </c>
      <c r="AE63" s="194" t="s">
        <v>7348</v>
      </c>
      <c r="AF63" s="248" t="s">
        <v>7349</v>
      </c>
      <c r="AG63" s="193" t="s">
        <v>7388</v>
      </c>
      <c r="AH63" s="180" t="s">
        <v>7743</v>
      </c>
      <c r="AI63" s="180">
        <v>3015611606</v>
      </c>
      <c r="AJ63" s="186" t="s">
        <v>7370</v>
      </c>
      <c r="AK63" s="197">
        <v>64051598022</v>
      </c>
      <c r="AL63" s="189" t="s">
        <v>7353</v>
      </c>
      <c r="AM63" s="159" t="s">
        <v>7744</v>
      </c>
      <c r="AN63" s="160">
        <f t="shared" si="0"/>
        <v>57</v>
      </c>
      <c r="AO63" s="160">
        <v>2024</v>
      </c>
    </row>
    <row r="64" spans="2:41" ht="15" customHeight="1">
      <c r="B64" s="193" t="s">
        <v>7745</v>
      </c>
      <c r="C64" s="180" t="s">
        <v>7338</v>
      </c>
      <c r="D64" s="180" t="s">
        <v>7746</v>
      </c>
      <c r="E64" s="174">
        <v>79625059</v>
      </c>
      <c r="F64" s="192">
        <v>29792000</v>
      </c>
      <c r="G64" s="198" t="s">
        <v>7393</v>
      </c>
      <c r="H64" s="192">
        <v>7448000</v>
      </c>
      <c r="I64" s="199">
        <v>45537</v>
      </c>
      <c r="J64" s="199">
        <v>45717</v>
      </c>
      <c r="K64" s="180" t="s">
        <v>7747</v>
      </c>
      <c r="L64" s="193">
        <v>1979</v>
      </c>
      <c r="M64" s="179" t="s">
        <v>7342</v>
      </c>
      <c r="N64" s="180" t="s">
        <v>7343</v>
      </c>
      <c r="O64" s="179">
        <v>79148675</v>
      </c>
      <c r="P64" s="191" t="s">
        <v>7344</v>
      </c>
      <c r="Q64" s="193">
        <v>1</v>
      </c>
      <c r="R64" s="200">
        <v>115126</v>
      </c>
      <c r="S64" s="179" t="s">
        <v>7345</v>
      </c>
      <c r="T64" s="192">
        <v>14896000</v>
      </c>
      <c r="U64" s="193"/>
      <c r="V64" s="180"/>
      <c r="W64" s="192"/>
      <c r="X64" s="180"/>
      <c r="Y64" s="193"/>
      <c r="Z64" s="174">
        <v>14896000</v>
      </c>
      <c r="AA64" s="193" t="s">
        <v>7398</v>
      </c>
      <c r="AB64" s="158" t="s">
        <v>7347</v>
      </c>
      <c r="AC64" s="158" t="s">
        <v>7347</v>
      </c>
      <c r="AD64" s="158" t="s">
        <v>7347</v>
      </c>
      <c r="AE64" s="194" t="s">
        <v>7378</v>
      </c>
      <c r="AF64" s="248" t="s">
        <v>7349</v>
      </c>
      <c r="AG64" s="195" t="s">
        <v>7350</v>
      </c>
      <c r="AH64" s="180" t="s">
        <v>7748</v>
      </c>
      <c r="AI64" s="180">
        <v>3203425963</v>
      </c>
      <c r="AJ64" s="180" t="s">
        <v>7380</v>
      </c>
      <c r="AK64" s="187" t="s">
        <v>7749</v>
      </c>
      <c r="AL64" s="189" t="s">
        <v>7353</v>
      </c>
      <c r="AM64" s="159" t="s">
        <v>7750</v>
      </c>
      <c r="AN64" s="160">
        <f t="shared" si="0"/>
        <v>58</v>
      </c>
      <c r="AO64" s="160">
        <v>2024</v>
      </c>
    </row>
    <row r="65" spans="2:41" ht="15" customHeight="1">
      <c r="B65" s="193" t="s">
        <v>587</v>
      </c>
      <c r="C65" s="180" t="s">
        <v>7338</v>
      </c>
      <c r="D65" s="180" t="s">
        <v>7751</v>
      </c>
      <c r="E65" s="174">
        <v>51968149</v>
      </c>
      <c r="F65" s="192">
        <v>21836000</v>
      </c>
      <c r="G65" s="198" t="s">
        <v>7393</v>
      </c>
      <c r="H65" s="192">
        <v>5459000</v>
      </c>
      <c r="I65" s="199">
        <v>45541</v>
      </c>
      <c r="J65" s="199">
        <v>45721</v>
      </c>
      <c r="K65" s="180" t="s">
        <v>7752</v>
      </c>
      <c r="L65" s="193">
        <v>1979</v>
      </c>
      <c r="M65" s="179" t="s">
        <v>7375</v>
      </c>
      <c r="N65" s="180" t="s">
        <v>7343</v>
      </c>
      <c r="O65" s="179">
        <v>1010190690</v>
      </c>
      <c r="P65" s="191" t="s">
        <v>7699</v>
      </c>
      <c r="Q65" s="193">
        <v>1</v>
      </c>
      <c r="R65" s="200">
        <v>114927</v>
      </c>
      <c r="S65" s="202" t="s">
        <v>7700</v>
      </c>
      <c r="T65" s="192">
        <v>10554067</v>
      </c>
      <c r="U65" s="193"/>
      <c r="V65" s="180"/>
      <c r="W65" s="192"/>
      <c r="X65" s="180"/>
      <c r="Y65" s="193"/>
      <c r="Z65" s="174">
        <v>10554067</v>
      </c>
      <c r="AA65" s="193" t="s">
        <v>7634</v>
      </c>
      <c r="AB65" s="158" t="s">
        <v>7347</v>
      </c>
      <c r="AC65" s="158" t="s">
        <v>7347</v>
      </c>
      <c r="AD65" s="158" t="s">
        <v>7347</v>
      </c>
      <c r="AE65" s="194" t="s">
        <v>7441</v>
      </c>
      <c r="AF65" s="248" t="s">
        <v>7349</v>
      </c>
      <c r="AG65" s="195" t="s">
        <v>7350</v>
      </c>
      <c r="AH65" s="180" t="s">
        <v>7753</v>
      </c>
      <c r="AI65" s="180">
        <v>3138310958</v>
      </c>
      <c r="AJ65" s="180" t="s">
        <v>7352</v>
      </c>
      <c r="AK65" s="187" t="s">
        <v>7754</v>
      </c>
      <c r="AL65" s="189" t="s">
        <v>7353</v>
      </c>
      <c r="AM65" s="159" t="s">
        <v>7755</v>
      </c>
      <c r="AN65" s="160">
        <f t="shared" si="0"/>
        <v>59</v>
      </c>
      <c r="AO65" s="160">
        <v>2024</v>
      </c>
    </row>
    <row r="66" spans="2:41" ht="15" customHeight="1">
      <c r="B66" s="193" t="s">
        <v>589</v>
      </c>
      <c r="C66" s="180" t="s">
        <v>7338</v>
      </c>
      <c r="D66" s="180" t="s">
        <v>7756</v>
      </c>
      <c r="E66" s="174">
        <v>9398950</v>
      </c>
      <c r="F66" s="192">
        <v>11532000</v>
      </c>
      <c r="G66" s="198" t="s">
        <v>7393</v>
      </c>
      <c r="H66" s="192">
        <v>2883000</v>
      </c>
      <c r="I66" s="199">
        <v>45545</v>
      </c>
      <c r="J66" s="199">
        <v>45721</v>
      </c>
      <c r="K66" s="180" t="s">
        <v>7757</v>
      </c>
      <c r="L66" s="193">
        <v>1978</v>
      </c>
      <c r="M66" s="179" t="s">
        <v>7573</v>
      </c>
      <c r="N66" s="180" t="s">
        <v>7448</v>
      </c>
      <c r="O66" s="179">
        <v>51895879</v>
      </c>
      <c r="P66" s="191" t="s">
        <v>7574</v>
      </c>
      <c r="Q66" s="193">
        <v>4</v>
      </c>
      <c r="R66" s="200">
        <v>115606</v>
      </c>
      <c r="S66" s="179" t="s">
        <v>7575</v>
      </c>
      <c r="T66" s="192">
        <v>5381600</v>
      </c>
      <c r="U66" s="193"/>
      <c r="V66" s="180"/>
      <c r="W66" s="192"/>
      <c r="X66" s="180"/>
      <c r="Y66" s="193"/>
      <c r="Z66" s="174">
        <v>5381600</v>
      </c>
      <c r="AA66" s="193" t="s">
        <v>7667</v>
      </c>
      <c r="AB66" s="158" t="s">
        <v>7347</v>
      </c>
      <c r="AC66" s="158" t="s">
        <v>7347</v>
      </c>
      <c r="AD66" s="158" t="s">
        <v>7347</v>
      </c>
      <c r="AE66" s="194" t="s">
        <v>7504</v>
      </c>
      <c r="AF66" s="248" t="s">
        <v>7349</v>
      </c>
      <c r="AG66" s="193" t="s">
        <v>7510</v>
      </c>
      <c r="AH66" s="180" t="s">
        <v>7758</v>
      </c>
      <c r="AI66" s="180">
        <v>3132533409</v>
      </c>
      <c r="AJ66" s="180" t="s">
        <v>7380</v>
      </c>
      <c r="AK66" s="187" t="s">
        <v>7759</v>
      </c>
      <c r="AL66" s="189" t="s">
        <v>7353</v>
      </c>
      <c r="AM66" s="159" t="s">
        <v>7760</v>
      </c>
      <c r="AN66" s="160">
        <f t="shared" si="0"/>
        <v>60</v>
      </c>
      <c r="AO66" s="160">
        <v>2024</v>
      </c>
    </row>
    <row r="67" spans="2:41" ht="15" customHeight="1">
      <c r="B67" s="193" t="s">
        <v>7761</v>
      </c>
      <c r="C67" s="180" t="s">
        <v>7338</v>
      </c>
      <c r="D67" s="180" t="s">
        <v>7762</v>
      </c>
      <c r="E67" s="174">
        <v>1019047130</v>
      </c>
      <c r="F67" s="192">
        <v>21836000</v>
      </c>
      <c r="G67" s="198" t="s">
        <v>7393</v>
      </c>
      <c r="H67" s="192">
        <v>5459000</v>
      </c>
      <c r="I67" s="199">
        <v>45544</v>
      </c>
      <c r="J67" s="199">
        <v>45707</v>
      </c>
      <c r="K67" s="180" t="s">
        <v>7688</v>
      </c>
      <c r="L67" s="193">
        <v>1953</v>
      </c>
      <c r="M67" s="179" t="s">
        <v>7689</v>
      </c>
      <c r="N67" s="180" t="s">
        <v>7343</v>
      </c>
      <c r="O67" s="179">
        <v>80257080</v>
      </c>
      <c r="P67" s="180" t="s">
        <v>7690</v>
      </c>
      <c r="Q67" s="193">
        <v>3</v>
      </c>
      <c r="R67" s="200">
        <v>115108</v>
      </c>
      <c r="S67" s="179" t="s">
        <v>7726</v>
      </c>
      <c r="T67" s="192">
        <v>7460633</v>
      </c>
      <c r="U67" s="193"/>
      <c r="V67" s="180"/>
      <c r="W67" s="192"/>
      <c r="X67" s="180"/>
      <c r="Y67" s="193"/>
      <c r="Z67" s="174">
        <v>7460633</v>
      </c>
      <c r="AA67" s="193" t="s">
        <v>7649</v>
      </c>
      <c r="AB67" s="158" t="s">
        <v>7347</v>
      </c>
      <c r="AC67" s="158" t="s">
        <v>7347</v>
      </c>
      <c r="AD67" s="158" t="s">
        <v>7347</v>
      </c>
      <c r="AE67" s="194" t="s">
        <v>7387</v>
      </c>
      <c r="AF67" s="248" t="s">
        <v>7349</v>
      </c>
      <c r="AG67" s="193" t="s">
        <v>7368</v>
      </c>
      <c r="AH67" s="180" t="s">
        <v>7763</v>
      </c>
      <c r="AI67" s="185">
        <v>3013670001</v>
      </c>
      <c r="AJ67" s="180" t="s">
        <v>7434</v>
      </c>
      <c r="AK67" s="187" t="s">
        <v>7764</v>
      </c>
      <c r="AL67" s="189" t="s">
        <v>7353</v>
      </c>
      <c r="AM67" s="159" t="s">
        <v>7765</v>
      </c>
      <c r="AN67" s="160">
        <f t="shared" si="0"/>
        <v>61</v>
      </c>
      <c r="AO67" s="160">
        <v>2024</v>
      </c>
    </row>
    <row r="68" spans="2:41" ht="15" customHeight="1">
      <c r="B68" s="193" t="s">
        <v>7766</v>
      </c>
      <c r="C68" s="180" t="s">
        <v>7338</v>
      </c>
      <c r="D68" s="180" t="s">
        <v>7767</v>
      </c>
      <c r="E68" s="174">
        <v>1019008624</v>
      </c>
      <c r="F68" s="192">
        <v>24836000</v>
      </c>
      <c r="G68" s="198" t="s">
        <v>7393</v>
      </c>
      <c r="H68" s="192">
        <v>5459000</v>
      </c>
      <c r="I68" s="199">
        <v>45541</v>
      </c>
      <c r="J68" s="199">
        <v>45706</v>
      </c>
      <c r="K68" s="180" t="s">
        <v>7688</v>
      </c>
      <c r="L68" s="193">
        <v>1953</v>
      </c>
      <c r="M68" s="179" t="s">
        <v>7689</v>
      </c>
      <c r="N68" s="180" t="s">
        <v>7343</v>
      </c>
      <c r="O68" s="179">
        <v>80257080</v>
      </c>
      <c r="P68" s="180" t="s">
        <v>7690</v>
      </c>
      <c r="Q68" s="193">
        <v>3</v>
      </c>
      <c r="R68" s="200">
        <v>115108</v>
      </c>
      <c r="S68" s="179" t="s">
        <v>7726</v>
      </c>
      <c r="T68" s="192">
        <v>7824566</v>
      </c>
      <c r="U68" s="193"/>
      <c r="V68" s="180"/>
      <c r="W68" s="192"/>
      <c r="X68" s="180"/>
      <c r="Y68" s="193"/>
      <c r="Z68" s="174">
        <v>7824566</v>
      </c>
      <c r="AA68" s="193" t="s">
        <v>7768</v>
      </c>
      <c r="AB68" s="158" t="s">
        <v>7347</v>
      </c>
      <c r="AC68" s="158" t="s">
        <v>7347</v>
      </c>
      <c r="AD68" s="158" t="s">
        <v>7347</v>
      </c>
      <c r="AE68" s="194" t="s">
        <v>7361</v>
      </c>
      <c r="AF68" s="248" t="s">
        <v>7349</v>
      </c>
      <c r="AG68" s="193" t="s">
        <v>7368</v>
      </c>
      <c r="AH68" s="180" t="s">
        <v>7769</v>
      </c>
      <c r="AI68" s="180">
        <v>3144522123</v>
      </c>
      <c r="AJ68" s="180" t="s">
        <v>7370</v>
      </c>
      <c r="AK68" s="187" t="s">
        <v>7770</v>
      </c>
      <c r="AL68" s="189" t="s">
        <v>7353</v>
      </c>
      <c r="AM68" s="159" t="s">
        <v>7771</v>
      </c>
      <c r="AN68" s="160">
        <f t="shared" si="0"/>
        <v>62</v>
      </c>
      <c r="AO68" s="160">
        <v>2024</v>
      </c>
    </row>
    <row r="69" spans="2:41" ht="15" customHeight="1">
      <c r="B69" s="269" t="s">
        <v>7772</v>
      </c>
      <c r="C69" s="180" t="s">
        <v>7338</v>
      </c>
      <c r="D69" s="180" t="s">
        <v>7773</v>
      </c>
      <c r="E69" s="174">
        <v>1016047711</v>
      </c>
      <c r="F69" s="192">
        <v>21836000</v>
      </c>
      <c r="G69" s="198" t="s">
        <v>7393</v>
      </c>
      <c r="H69" s="192">
        <v>5459000</v>
      </c>
      <c r="I69" s="199">
        <v>45538</v>
      </c>
      <c r="J69" s="199">
        <v>45721</v>
      </c>
      <c r="K69" s="180" t="s">
        <v>7487</v>
      </c>
      <c r="L69" s="193">
        <v>1999</v>
      </c>
      <c r="M69" s="179" t="s">
        <v>7447</v>
      </c>
      <c r="N69" s="180" t="s">
        <v>7448</v>
      </c>
      <c r="O69" s="179">
        <v>51698679</v>
      </c>
      <c r="P69" s="180" t="s">
        <v>7449</v>
      </c>
      <c r="Q69" s="193">
        <v>1</v>
      </c>
      <c r="R69" s="200">
        <v>114811</v>
      </c>
      <c r="S69" s="179" t="s">
        <v>7450</v>
      </c>
      <c r="T69" s="192">
        <v>10554067</v>
      </c>
      <c r="U69" s="193"/>
      <c r="V69" s="180"/>
      <c r="W69" s="192"/>
      <c r="X69" s="180"/>
      <c r="Y69" s="193"/>
      <c r="Z69" s="174">
        <v>10554067</v>
      </c>
      <c r="AA69" s="193" t="s">
        <v>7634</v>
      </c>
      <c r="AB69" s="161">
        <v>45567</v>
      </c>
      <c r="AC69" s="161">
        <v>45569</v>
      </c>
      <c r="AD69" s="162" t="s">
        <v>7774</v>
      </c>
      <c r="AE69" s="194" t="s">
        <v>7378</v>
      </c>
      <c r="AF69" s="194" t="s">
        <v>7641</v>
      </c>
      <c r="AG69" s="193" t="s">
        <v>7368</v>
      </c>
      <c r="AH69" s="180" t="s">
        <v>7775</v>
      </c>
      <c r="AI69" s="180">
        <v>3203992865</v>
      </c>
      <c r="AJ69" s="186" t="s">
        <v>7370</v>
      </c>
      <c r="AK69" s="187" t="s">
        <v>7776</v>
      </c>
      <c r="AL69" s="189" t="s">
        <v>7353</v>
      </c>
      <c r="AM69" s="159" t="s">
        <v>7777</v>
      </c>
      <c r="AN69" s="160">
        <f t="shared" si="0"/>
        <v>63</v>
      </c>
      <c r="AO69" s="160">
        <v>2024</v>
      </c>
    </row>
    <row r="70" spans="2:41" ht="15" customHeight="1">
      <c r="B70" s="193" t="s">
        <v>7778</v>
      </c>
      <c r="C70" s="180" t="s">
        <v>7338</v>
      </c>
      <c r="D70" s="180" t="s">
        <v>7779</v>
      </c>
      <c r="E70" s="174">
        <v>52283101</v>
      </c>
      <c r="F70" s="192">
        <v>29792000</v>
      </c>
      <c r="G70" s="198" t="s">
        <v>7393</v>
      </c>
      <c r="H70" s="192">
        <v>7448000</v>
      </c>
      <c r="I70" s="199">
        <v>45538</v>
      </c>
      <c r="J70" s="199">
        <v>45717</v>
      </c>
      <c r="K70" s="180" t="s">
        <v>7780</v>
      </c>
      <c r="L70" s="193">
        <v>2032</v>
      </c>
      <c r="M70" s="173" t="s">
        <v>7464</v>
      </c>
      <c r="N70" s="180" t="s">
        <v>7343</v>
      </c>
      <c r="O70" s="179">
        <v>1010170739</v>
      </c>
      <c r="P70" s="191" t="s">
        <v>7465</v>
      </c>
      <c r="Q70" s="193">
        <v>1</v>
      </c>
      <c r="R70" s="200">
        <v>114808</v>
      </c>
      <c r="S70" s="179" t="s">
        <v>7450</v>
      </c>
      <c r="T70" s="192">
        <v>14647733</v>
      </c>
      <c r="U70" s="193"/>
      <c r="V70" s="180"/>
      <c r="W70" s="192"/>
      <c r="X70" s="180"/>
      <c r="Y70" s="193"/>
      <c r="Z70" s="174">
        <v>14647733</v>
      </c>
      <c r="AA70" s="193" t="s">
        <v>7781</v>
      </c>
      <c r="AB70" s="158" t="s">
        <v>7347</v>
      </c>
      <c r="AC70" s="158" t="s">
        <v>7347</v>
      </c>
      <c r="AD70" s="158" t="s">
        <v>7347</v>
      </c>
      <c r="AE70" s="194" t="s">
        <v>7387</v>
      </c>
      <c r="AF70" s="248" t="s">
        <v>7349</v>
      </c>
      <c r="AG70" s="195" t="s">
        <v>7350</v>
      </c>
      <c r="AH70" s="180" t="s">
        <v>7782</v>
      </c>
      <c r="AI70" s="180">
        <v>3208028931</v>
      </c>
      <c r="AJ70" s="180" t="s">
        <v>7489</v>
      </c>
      <c r="AK70" s="187" t="s">
        <v>7783</v>
      </c>
      <c r="AL70" s="189" t="s">
        <v>7353</v>
      </c>
      <c r="AM70" s="159" t="s">
        <v>7784</v>
      </c>
      <c r="AN70" s="160">
        <f t="shared" si="0"/>
        <v>64</v>
      </c>
      <c r="AO70" s="160">
        <v>2024</v>
      </c>
    </row>
    <row r="71" spans="2:41" ht="15" customHeight="1">
      <c r="B71" s="193" t="s">
        <v>7785</v>
      </c>
      <c r="C71" s="180" t="s">
        <v>7338</v>
      </c>
      <c r="D71" s="180" t="s">
        <v>7786</v>
      </c>
      <c r="E71" s="174">
        <v>26640800</v>
      </c>
      <c r="F71" s="192">
        <v>29792000</v>
      </c>
      <c r="G71" s="198" t="s">
        <v>7393</v>
      </c>
      <c r="H71" s="192">
        <v>7448000</v>
      </c>
      <c r="I71" s="199">
        <v>45540</v>
      </c>
      <c r="J71" s="199">
        <v>45720</v>
      </c>
      <c r="K71" s="180" t="s">
        <v>7472</v>
      </c>
      <c r="L71" s="193">
        <v>2032</v>
      </c>
      <c r="M71" s="179" t="s">
        <v>7407</v>
      </c>
      <c r="N71" s="180" t="s">
        <v>7407</v>
      </c>
      <c r="O71" s="179" t="s">
        <v>7407</v>
      </c>
      <c r="P71" s="180" t="s">
        <v>7407</v>
      </c>
      <c r="Q71" s="193">
        <v>1</v>
      </c>
      <c r="R71" s="200">
        <v>114808</v>
      </c>
      <c r="S71" s="179" t="s">
        <v>7386</v>
      </c>
      <c r="T71" s="192">
        <v>14399467</v>
      </c>
      <c r="U71" s="193"/>
      <c r="V71" s="180"/>
      <c r="W71" s="192"/>
      <c r="X71" s="180"/>
      <c r="Y71" s="193"/>
      <c r="Z71" s="174">
        <v>14399467</v>
      </c>
      <c r="AA71" s="193" t="s">
        <v>7634</v>
      </c>
      <c r="AB71" s="158" t="s">
        <v>7347</v>
      </c>
      <c r="AC71" s="158" t="s">
        <v>7347</v>
      </c>
      <c r="AD71" s="158" t="s">
        <v>7347</v>
      </c>
      <c r="AE71" s="194" t="s">
        <v>7378</v>
      </c>
      <c r="AF71" s="248" t="s">
        <v>7349</v>
      </c>
      <c r="AG71" s="193" t="s">
        <v>7347</v>
      </c>
      <c r="AH71" s="180" t="s">
        <v>7787</v>
      </c>
      <c r="AI71" s="180">
        <v>6018011431</v>
      </c>
      <c r="AJ71" s="180" t="s">
        <v>7434</v>
      </c>
      <c r="AK71" s="197" t="s">
        <v>7788</v>
      </c>
      <c r="AL71" s="193" t="s">
        <v>7789</v>
      </c>
      <c r="AM71" s="159" t="s">
        <v>7790</v>
      </c>
      <c r="AN71" s="160">
        <f t="shared" si="0"/>
        <v>65</v>
      </c>
      <c r="AO71" s="160">
        <v>2024</v>
      </c>
    </row>
    <row r="72" spans="2:41" ht="15" customHeight="1">
      <c r="B72" s="171" t="s">
        <v>7791</v>
      </c>
      <c r="C72" s="172" t="s">
        <v>7338</v>
      </c>
      <c r="D72" s="173" t="s">
        <v>7792</v>
      </c>
      <c r="E72" s="174">
        <v>1032383953</v>
      </c>
      <c r="F72" s="174">
        <v>29792000</v>
      </c>
      <c r="G72" s="175" t="s">
        <v>7793</v>
      </c>
      <c r="H72" s="176">
        <v>7448000</v>
      </c>
      <c r="I72" s="177">
        <v>45540</v>
      </c>
      <c r="J72" s="199">
        <v>45720</v>
      </c>
      <c r="K72" s="178" t="s">
        <v>7472</v>
      </c>
      <c r="L72" s="163">
        <v>1978</v>
      </c>
      <c r="M72" s="173" t="s">
        <v>7464</v>
      </c>
      <c r="N72" s="180" t="s">
        <v>7343</v>
      </c>
      <c r="O72" s="179">
        <v>1010170739</v>
      </c>
      <c r="P72" s="191" t="s">
        <v>7465</v>
      </c>
      <c r="Q72" s="181">
        <v>1</v>
      </c>
      <c r="R72" s="182">
        <v>114808</v>
      </c>
      <c r="S72" s="179" t="s">
        <v>7450</v>
      </c>
      <c r="T72" s="192">
        <v>0</v>
      </c>
      <c r="U72" s="163"/>
      <c r="V72" s="183"/>
      <c r="W72" s="174"/>
      <c r="X72" s="163"/>
      <c r="Y72" s="163"/>
      <c r="Z72" s="174">
        <v>0</v>
      </c>
      <c r="AA72" s="193" t="s">
        <v>7347</v>
      </c>
      <c r="AB72" s="158" t="s">
        <v>7347</v>
      </c>
      <c r="AC72" s="158" t="s">
        <v>7347</v>
      </c>
      <c r="AD72" s="158" t="s">
        <v>7347</v>
      </c>
      <c r="AE72" s="203" t="s">
        <v>7348</v>
      </c>
      <c r="AF72" s="203" t="s">
        <v>7794</v>
      </c>
      <c r="AG72" s="195" t="s">
        <v>7350</v>
      </c>
      <c r="AH72" s="196" t="s">
        <v>7795</v>
      </c>
      <c r="AI72" s="185">
        <v>3045626127</v>
      </c>
      <c r="AJ72" s="180" t="s">
        <v>7380</v>
      </c>
      <c r="AK72" s="201" t="s">
        <v>7796</v>
      </c>
      <c r="AL72" s="189" t="s">
        <v>7353</v>
      </c>
      <c r="AM72" s="159" t="s">
        <v>7790</v>
      </c>
      <c r="AN72" s="160">
        <f t="shared" si="0"/>
        <v>66</v>
      </c>
      <c r="AO72" s="160">
        <v>2024</v>
      </c>
    </row>
    <row r="73" spans="2:41" ht="15" customHeight="1">
      <c r="B73" s="193" t="s">
        <v>7797</v>
      </c>
      <c r="C73" s="180" t="s">
        <v>7338</v>
      </c>
      <c r="D73" s="180" t="s">
        <v>7798</v>
      </c>
      <c r="E73" s="174">
        <v>1026286062</v>
      </c>
      <c r="F73" s="192">
        <v>29792000</v>
      </c>
      <c r="G73" s="198" t="s">
        <v>7393</v>
      </c>
      <c r="H73" s="192">
        <v>7448000</v>
      </c>
      <c r="I73" s="199">
        <v>45539</v>
      </c>
      <c r="J73" s="199">
        <v>45719</v>
      </c>
      <c r="K73" s="180" t="s">
        <v>7432</v>
      </c>
      <c r="L73" s="193">
        <v>1978</v>
      </c>
      <c r="M73" s="179" t="s">
        <v>7395</v>
      </c>
      <c r="N73" s="180" t="s">
        <v>7343</v>
      </c>
      <c r="O73" s="179">
        <v>1022949089</v>
      </c>
      <c r="P73" s="191" t="s">
        <v>7396</v>
      </c>
      <c r="Q73" s="193">
        <v>1</v>
      </c>
      <c r="R73" s="200">
        <v>114428</v>
      </c>
      <c r="S73" s="179" t="s">
        <v>7397</v>
      </c>
      <c r="T73" s="192">
        <v>14896000</v>
      </c>
      <c r="U73" s="193"/>
      <c r="V73" s="180"/>
      <c r="W73" s="192"/>
      <c r="X73" s="180"/>
      <c r="Y73" s="193"/>
      <c r="Z73" s="174">
        <v>14896000</v>
      </c>
      <c r="AA73" s="193" t="s">
        <v>7398</v>
      </c>
      <c r="AB73" s="158" t="s">
        <v>7347</v>
      </c>
      <c r="AC73" s="158" t="s">
        <v>7347</v>
      </c>
      <c r="AD73" s="158" t="s">
        <v>7347</v>
      </c>
      <c r="AE73" s="194" t="s">
        <v>7361</v>
      </c>
      <c r="AF73" s="248" t="s">
        <v>7349</v>
      </c>
      <c r="AG73" s="193" t="s">
        <v>7362</v>
      </c>
      <c r="AH73" s="180" t="s">
        <v>7799</v>
      </c>
      <c r="AI73" s="180">
        <v>3006989817</v>
      </c>
      <c r="AJ73" s="180" t="s">
        <v>7380</v>
      </c>
      <c r="AK73" s="187" t="s">
        <v>7800</v>
      </c>
      <c r="AL73" s="189" t="s">
        <v>7353</v>
      </c>
      <c r="AM73" s="159" t="s">
        <v>7801</v>
      </c>
      <c r="AN73" s="160">
        <f t="shared" si="0"/>
        <v>67</v>
      </c>
      <c r="AO73" s="160">
        <v>2024</v>
      </c>
    </row>
    <row r="74" spans="2:41" ht="15" customHeight="1">
      <c r="B74" s="193" t="s">
        <v>7802</v>
      </c>
      <c r="C74" s="180" t="s">
        <v>7338</v>
      </c>
      <c r="D74" s="180" t="s">
        <v>7803</v>
      </c>
      <c r="E74" s="174">
        <v>1018469980</v>
      </c>
      <c r="F74" s="192">
        <v>21836000</v>
      </c>
      <c r="G74" s="198" t="s">
        <v>7393</v>
      </c>
      <c r="H74" s="192">
        <v>5459000</v>
      </c>
      <c r="I74" s="199">
        <v>45540</v>
      </c>
      <c r="J74" s="199">
        <v>45718</v>
      </c>
      <c r="K74" s="180" t="s">
        <v>7804</v>
      </c>
      <c r="L74" s="193">
        <v>2032</v>
      </c>
      <c r="M74" s="179" t="s">
        <v>7342</v>
      </c>
      <c r="N74" s="180" t="s">
        <v>7343</v>
      </c>
      <c r="O74" s="179">
        <v>79148675</v>
      </c>
      <c r="P74" s="191" t="s">
        <v>7344</v>
      </c>
      <c r="Q74" s="193">
        <v>5</v>
      </c>
      <c r="R74" s="200">
        <v>115132</v>
      </c>
      <c r="S74" s="179" t="s">
        <v>7345</v>
      </c>
      <c r="T74" s="192">
        <v>10554067</v>
      </c>
      <c r="U74" s="193"/>
      <c r="V74" s="180"/>
      <c r="W74" s="192"/>
      <c r="X74" s="180"/>
      <c r="Y74" s="193"/>
      <c r="Z74" s="174">
        <v>10554067</v>
      </c>
      <c r="AA74" s="193" t="s">
        <v>7634</v>
      </c>
      <c r="AB74" s="158" t="s">
        <v>7347</v>
      </c>
      <c r="AC74" s="158" t="s">
        <v>7347</v>
      </c>
      <c r="AD74" s="158" t="s">
        <v>7347</v>
      </c>
      <c r="AE74" s="194" t="s">
        <v>7720</v>
      </c>
      <c r="AF74" s="248" t="s">
        <v>7349</v>
      </c>
      <c r="AG74" s="193" t="s">
        <v>7414</v>
      </c>
      <c r="AH74" s="180" t="s">
        <v>7805</v>
      </c>
      <c r="AI74" s="180">
        <v>3233934241</v>
      </c>
      <c r="AJ74" s="180" t="s">
        <v>7434</v>
      </c>
      <c r="AK74" s="187" t="s">
        <v>7806</v>
      </c>
      <c r="AL74" s="189" t="s">
        <v>7353</v>
      </c>
      <c r="AM74" s="159" t="s">
        <v>7807</v>
      </c>
      <c r="AN74" s="160">
        <f t="shared" si="0"/>
        <v>68</v>
      </c>
      <c r="AO74" s="160">
        <v>2024</v>
      </c>
    </row>
    <row r="75" spans="2:41" ht="15" customHeight="1">
      <c r="B75" s="171" t="s">
        <v>7808</v>
      </c>
      <c r="C75" s="172" t="s">
        <v>7338</v>
      </c>
      <c r="D75" s="173" t="s">
        <v>7809</v>
      </c>
      <c r="E75" s="174">
        <v>1001114137</v>
      </c>
      <c r="F75" s="174">
        <v>10143000</v>
      </c>
      <c r="G75" s="175" t="s">
        <v>7810</v>
      </c>
      <c r="H75" s="176">
        <v>3381000</v>
      </c>
      <c r="I75" s="177">
        <v>45614</v>
      </c>
      <c r="J75" s="177">
        <v>45705</v>
      </c>
      <c r="K75" s="178" t="s">
        <v>7811</v>
      </c>
      <c r="L75" s="163">
        <v>2031</v>
      </c>
      <c r="M75" s="173" t="s">
        <v>7495</v>
      </c>
      <c r="N75" s="180" t="s">
        <v>7343</v>
      </c>
      <c r="O75" s="179">
        <v>79553844</v>
      </c>
      <c r="P75" s="180" t="s">
        <v>7496</v>
      </c>
      <c r="Q75" s="181">
        <v>5</v>
      </c>
      <c r="R75" s="182">
        <v>114443</v>
      </c>
      <c r="S75" s="202" t="s">
        <v>7497</v>
      </c>
      <c r="T75" s="192">
        <v>0</v>
      </c>
      <c r="U75" s="163"/>
      <c r="V75" s="183"/>
      <c r="W75" s="174"/>
      <c r="X75" s="163"/>
      <c r="Y75" s="163"/>
      <c r="Z75" s="174">
        <v>0</v>
      </c>
      <c r="AA75" s="193" t="s">
        <v>7347</v>
      </c>
      <c r="AB75" s="158" t="s">
        <v>7347</v>
      </c>
      <c r="AC75" s="158" t="s">
        <v>7347</v>
      </c>
      <c r="AD75" s="158" t="s">
        <v>7347</v>
      </c>
      <c r="AE75" s="194" t="s">
        <v>7387</v>
      </c>
      <c r="AF75" s="194" t="s">
        <v>7349</v>
      </c>
      <c r="AG75" s="195" t="s">
        <v>7586</v>
      </c>
      <c r="AH75" s="196" t="s">
        <v>7812</v>
      </c>
      <c r="AI75" s="185">
        <v>3045982955</v>
      </c>
      <c r="AJ75" s="186" t="s">
        <v>7370</v>
      </c>
      <c r="AK75" s="187" t="s">
        <v>7813</v>
      </c>
      <c r="AL75" s="189" t="s">
        <v>7353</v>
      </c>
      <c r="AM75" s="159" t="s">
        <v>7814</v>
      </c>
      <c r="AN75" s="160">
        <f t="shared" si="0"/>
        <v>69</v>
      </c>
      <c r="AO75" s="160">
        <v>2024</v>
      </c>
    </row>
    <row r="76" spans="2:41" ht="15" customHeight="1">
      <c r="B76" s="193" t="s">
        <v>7815</v>
      </c>
      <c r="C76" s="180" t="s">
        <v>7338</v>
      </c>
      <c r="D76" s="180" t="s">
        <v>7816</v>
      </c>
      <c r="E76" s="174">
        <v>52156103</v>
      </c>
      <c r="F76" s="192">
        <v>21836000</v>
      </c>
      <c r="G76" s="198" t="s">
        <v>7393</v>
      </c>
      <c r="H76" s="192">
        <v>5459000</v>
      </c>
      <c r="I76" s="199">
        <v>45551</v>
      </c>
      <c r="J76" s="199">
        <v>45711</v>
      </c>
      <c r="K76" s="180" t="s">
        <v>7688</v>
      </c>
      <c r="L76" s="193">
        <v>1953</v>
      </c>
      <c r="M76" s="179" t="s">
        <v>7689</v>
      </c>
      <c r="N76" s="180" t="s">
        <v>7343</v>
      </c>
      <c r="O76" s="179">
        <v>80257080</v>
      </c>
      <c r="P76" s="180" t="s">
        <v>7690</v>
      </c>
      <c r="Q76" s="193">
        <v>3</v>
      </c>
      <c r="R76" s="200">
        <v>115108</v>
      </c>
      <c r="S76" s="179" t="s">
        <v>7726</v>
      </c>
      <c r="T76" s="192">
        <v>6914733</v>
      </c>
      <c r="U76" s="193"/>
      <c r="V76" s="180"/>
      <c r="W76" s="192"/>
      <c r="X76" s="180"/>
      <c r="Y76" s="193"/>
      <c r="Z76" s="174">
        <v>6914733</v>
      </c>
      <c r="AA76" s="193" t="s">
        <v>7817</v>
      </c>
      <c r="AB76" s="158" t="s">
        <v>7347</v>
      </c>
      <c r="AC76" s="158" t="s">
        <v>7347</v>
      </c>
      <c r="AD76" s="158" t="s">
        <v>7347</v>
      </c>
      <c r="AE76" s="194" t="s">
        <v>7378</v>
      </c>
      <c r="AF76" s="248" t="s">
        <v>7349</v>
      </c>
      <c r="AG76" s="195" t="s">
        <v>7350</v>
      </c>
      <c r="AH76" s="180" t="s">
        <v>7818</v>
      </c>
      <c r="AI76" s="180">
        <v>5201114</v>
      </c>
      <c r="AJ76" s="180" t="s">
        <v>7380</v>
      </c>
      <c r="AK76" s="197">
        <v>550488419184921</v>
      </c>
      <c r="AL76" s="189" t="s">
        <v>7353</v>
      </c>
      <c r="AM76" s="159" t="s">
        <v>7819</v>
      </c>
      <c r="AN76" s="160">
        <f t="shared" ref="AN76:AN139" si="1">+AN75+1</f>
        <v>70</v>
      </c>
      <c r="AO76" s="160">
        <v>2024</v>
      </c>
    </row>
    <row r="77" spans="2:41" ht="15" customHeight="1">
      <c r="B77" s="193" t="s">
        <v>600</v>
      </c>
      <c r="C77" s="180" t="s">
        <v>7338</v>
      </c>
      <c r="D77" s="180" t="s">
        <v>7820</v>
      </c>
      <c r="E77" s="174">
        <v>1073130856</v>
      </c>
      <c r="F77" s="192">
        <v>21836000</v>
      </c>
      <c r="G77" s="198" t="s">
        <v>7393</v>
      </c>
      <c r="H77" s="192">
        <v>5459000</v>
      </c>
      <c r="I77" s="199">
        <v>45540</v>
      </c>
      <c r="J77" s="199">
        <v>45657</v>
      </c>
      <c r="K77" s="180" t="s">
        <v>7752</v>
      </c>
      <c r="L77" s="193">
        <v>1979</v>
      </c>
      <c r="M77" s="179" t="s">
        <v>7375</v>
      </c>
      <c r="N77" s="180" t="s">
        <v>7343</v>
      </c>
      <c r="O77" s="179">
        <v>1010190690</v>
      </c>
      <c r="P77" s="191" t="s">
        <v>7699</v>
      </c>
      <c r="Q77" s="193">
        <v>1</v>
      </c>
      <c r="R77" s="200">
        <v>114927</v>
      </c>
      <c r="S77" s="179" t="s">
        <v>7345</v>
      </c>
      <c r="T77" s="192">
        <v>0</v>
      </c>
      <c r="U77" s="193"/>
      <c r="V77" s="180"/>
      <c r="W77" s="192"/>
      <c r="X77" s="180"/>
      <c r="Y77" s="193"/>
      <c r="Z77" s="174">
        <v>0</v>
      </c>
      <c r="AA77" s="193" t="s">
        <v>7347</v>
      </c>
      <c r="AB77" s="158" t="s">
        <v>7347</v>
      </c>
      <c r="AC77" s="158" t="s">
        <v>7347</v>
      </c>
      <c r="AD77" s="158" t="s">
        <v>7347</v>
      </c>
      <c r="AE77" s="194" t="s">
        <v>7504</v>
      </c>
      <c r="AF77" s="248" t="s">
        <v>7349</v>
      </c>
      <c r="AG77" s="195" t="s">
        <v>7350</v>
      </c>
      <c r="AH77" s="180" t="s">
        <v>7821</v>
      </c>
      <c r="AI77" s="180">
        <v>3116890446</v>
      </c>
      <c r="AJ77" s="180" t="s">
        <v>7434</v>
      </c>
      <c r="AK77" s="197">
        <v>519022529</v>
      </c>
      <c r="AL77" s="189" t="s">
        <v>7353</v>
      </c>
      <c r="AM77" s="159" t="s">
        <v>7822</v>
      </c>
      <c r="AN77" s="160">
        <f t="shared" si="1"/>
        <v>71</v>
      </c>
      <c r="AO77" s="160">
        <v>2024</v>
      </c>
    </row>
    <row r="78" spans="2:41" ht="15" customHeight="1">
      <c r="B78" s="193" t="s">
        <v>7823</v>
      </c>
      <c r="C78" s="180" t="s">
        <v>7338</v>
      </c>
      <c r="D78" s="180" t="s">
        <v>7824</v>
      </c>
      <c r="E78" s="174">
        <v>52357639</v>
      </c>
      <c r="F78" s="192">
        <v>11532000</v>
      </c>
      <c r="G78" s="198" t="s">
        <v>7393</v>
      </c>
      <c r="H78" s="192">
        <v>2883000</v>
      </c>
      <c r="I78" s="199">
        <v>45546</v>
      </c>
      <c r="J78" s="199">
        <v>45723</v>
      </c>
      <c r="K78" s="180" t="s">
        <v>7673</v>
      </c>
      <c r="L78" s="193">
        <v>2032</v>
      </c>
      <c r="M78" s="179" t="s">
        <v>7573</v>
      </c>
      <c r="N78" s="180" t="s">
        <v>7448</v>
      </c>
      <c r="O78" s="179">
        <v>51895879</v>
      </c>
      <c r="P78" s="191" t="s">
        <v>7574</v>
      </c>
      <c r="Q78" s="193">
        <v>1</v>
      </c>
      <c r="R78" s="200">
        <v>115240</v>
      </c>
      <c r="S78" s="179" t="s">
        <v>7648</v>
      </c>
      <c r="T78" s="192">
        <v>5285500</v>
      </c>
      <c r="U78" s="193"/>
      <c r="V78" s="180"/>
      <c r="W78" s="192"/>
      <c r="X78" s="180"/>
      <c r="Y78" s="193"/>
      <c r="Z78" s="174">
        <v>5285500</v>
      </c>
      <c r="AA78" s="193" t="s">
        <v>7825</v>
      </c>
      <c r="AB78" s="158" t="s">
        <v>7347</v>
      </c>
      <c r="AC78" s="158" t="s">
        <v>7347</v>
      </c>
      <c r="AD78" s="158" t="s">
        <v>7347</v>
      </c>
      <c r="AE78" s="194" t="s">
        <v>7361</v>
      </c>
      <c r="AF78" s="248" t="s">
        <v>7349</v>
      </c>
      <c r="AG78" s="193" t="s">
        <v>7362</v>
      </c>
      <c r="AH78" s="180" t="s">
        <v>7826</v>
      </c>
      <c r="AI78" s="180">
        <v>3133309194</v>
      </c>
      <c r="AJ78" s="180" t="s">
        <v>7434</v>
      </c>
      <c r="AK78" s="197">
        <v>802380659</v>
      </c>
      <c r="AL78" s="189" t="s">
        <v>7353</v>
      </c>
      <c r="AM78" s="159" t="s">
        <v>7827</v>
      </c>
      <c r="AN78" s="160">
        <f t="shared" si="1"/>
        <v>72</v>
      </c>
      <c r="AO78" s="160">
        <v>2024</v>
      </c>
    </row>
    <row r="79" spans="2:41" ht="15" customHeight="1">
      <c r="B79" s="193" t="s">
        <v>7828</v>
      </c>
      <c r="C79" s="180" t="s">
        <v>7338</v>
      </c>
      <c r="D79" s="180" t="s">
        <v>7829</v>
      </c>
      <c r="E79" s="174">
        <v>51724006</v>
      </c>
      <c r="F79" s="192">
        <v>11200000</v>
      </c>
      <c r="G79" s="198" t="s">
        <v>7393</v>
      </c>
      <c r="H79" s="192">
        <v>2800000</v>
      </c>
      <c r="I79" s="199">
        <v>45541</v>
      </c>
      <c r="J79" s="199">
        <v>45721</v>
      </c>
      <c r="K79" s="180" t="s">
        <v>7830</v>
      </c>
      <c r="L79" s="193">
        <v>1998</v>
      </c>
      <c r="M79" s="173" t="s">
        <v>7495</v>
      </c>
      <c r="N79" s="180" t="s">
        <v>7343</v>
      </c>
      <c r="O79" s="179">
        <v>79553844</v>
      </c>
      <c r="P79" s="180" t="s">
        <v>7496</v>
      </c>
      <c r="Q79" s="193">
        <v>5</v>
      </c>
      <c r="R79" s="200">
        <v>115712</v>
      </c>
      <c r="S79" s="179" t="s">
        <v>7497</v>
      </c>
      <c r="T79" s="204">
        <v>5413333</v>
      </c>
      <c r="U79" s="193"/>
      <c r="V79" s="180"/>
      <c r="W79" s="192"/>
      <c r="X79" s="180"/>
      <c r="Y79" s="193"/>
      <c r="Z79" s="174">
        <v>5413333</v>
      </c>
      <c r="AA79" s="193" t="s">
        <v>7831</v>
      </c>
      <c r="AB79" s="158" t="s">
        <v>7347</v>
      </c>
      <c r="AC79" s="158" t="s">
        <v>7347</v>
      </c>
      <c r="AD79" s="158" t="s">
        <v>7347</v>
      </c>
      <c r="AE79" s="194" t="s">
        <v>7387</v>
      </c>
      <c r="AF79" s="248" t="s">
        <v>7349</v>
      </c>
      <c r="AG79" s="193" t="s">
        <v>7832</v>
      </c>
      <c r="AH79" s="180" t="s">
        <v>7833</v>
      </c>
      <c r="AI79" s="180">
        <v>3152063564</v>
      </c>
      <c r="AJ79" s="180" t="s">
        <v>7352</v>
      </c>
      <c r="AK79" s="187" t="s">
        <v>7834</v>
      </c>
      <c r="AL79" s="189" t="s">
        <v>7353</v>
      </c>
      <c r="AM79" s="159" t="s">
        <v>7835</v>
      </c>
      <c r="AN79" s="160">
        <f t="shared" si="1"/>
        <v>73</v>
      </c>
      <c r="AO79" s="160">
        <v>2024</v>
      </c>
    </row>
    <row r="80" spans="2:41" ht="15" customHeight="1">
      <c r="B80" s="193" t="s">
        <v>604</v>
      </c>
      <c r="C80" s="180" t="s">
        <v>7338</v>
      </c>
      <c r="D80" s="180" t="s">
        <v>7836</v>
      </c>
      <c r="E80" s="174">
        <v>1032417308</v>
      </c>
      <c r="F80" s="192">
        <v>21836000</v>
      </c>
      <c r="G80" s="198" t="s">
        <v>7393</v>
      </c>
      <c r="H80" s="192">
        <v>5459000</v>
      </c>
      <c r="I80" s="199">
        <v>45541</v>
      </c>
      <c r="J80" s="199">
        <v>45719</v>
      </c>
      <c r="K80" s="180" t="s">
        <v>7711</v>
      </c>
      <c r="L80" s="193">
        <v>2032</v>
      </c>
      <c r="M80" s="179" t="s">
        <v>7712</v>
      </c>
      <c r="N80" s="180" t="s">
        <v>7343</v>
      </c>
      <c r="O80" s="179">
        <v>20533153</v>
      </c>
      <c r="P80" s="191" t="s">
        <v>7713</v>
      </c>
      <c r="Q80" s="193">
        <v>5</v>
      </c>
      <c r="R80" s="200">
        <v>114827</v>
      </c>
      <c r="S80" s="179" t="s">
        <v>7714</v>
      </c>
      <c r="T80" s="192">
        <v>10554066</v>
      </c>
      <c r="U80" s="193"/>
      <c r="V80" s="180"/>
      <c r="W80" s="192"/>
      <c r="X80" s="180"/>
      <c r="Y80" s="193"/>
      <c r="Z80" s="174">
        <v>10554066</v>
      </c>
      <c r="AA80" s="193" t="s">
        <v>7634</v>
      </c>
      <c r="AB80" s="158" t="s">
        <v>7347</v>
      </c>
      <c r="AC80" s="158" t="s">
        <v>7347</v>
      </c>
      <c r="AD80" s="158" t="s">
        <v>7347</v>
      </c>
      <c r="AE80" s="194" t="s">
        <v>7361</v>
      </c>
      <c r="AF80" s="248" t="s">
        <v>7349</v>
      </c>
      <c r="AG80" s="193" t="s">
        <v>7414</v>
      </c>
      <c r="AH80" s="180" t="s">
        <v>7837</v>
      </c>
      <c r="AI80" s="180">
        <v>3214688980</v>
      </c>
      <c r="AJ80" s="180" t="s">
        <v>7489</v>
      </c>
      <c r="AK80" s="187" t="s">
        <v>7838</v>
      </c>
      <c r="AL80" s="189" t="s">
        <v>7353</v>
      </c>
      <c r="AM80" s="159" t="s">
        <v>7839</v>
      </c>
      <c r="AN80" s="160">
        <f t="shared" si="1"/>
        <v>74</v>
      </c>
      <c r="AO80" s="160">
        <v>2024</v>
      </c>
    </row>
    <row r="81" spans="2:41" ht="15" customHeight="1">
      <c r="B81" s="193" t="s">
        <v>606</v>
      </c>
      <c r="C81" s="180" t="s">
        <v>7338</v>
      </c>
      <c r="D81" s="180" t="s">
        <v>7840</v>
      </c>
      <c r="E81" s="174">
        <v>3024927</v>
      </c>
      <c r="F81" s="192">
        <v>29792000</v>
      </c>
      <c r="G81" s="198" t="s">
        <v>7393</v>
      </c>
      <c r="H81" s="192">
        <v>7448000</v>
      </c>
      <c r="I81" s="199">
        <v>45540</v>
      </c>
      <c r="J81" s="199">
        <v>45657</v>
      </c>
      <c r="K81" s="180" t="s">
        <v>7747</v>
      </c>
      <c r="L81" s="193">
        <v>2032</v>
      </c>
      <c r="M81" s="179" t="s">
        <v>7342</v>
      </c>
      <c r="N81" s="180" t="s">
        <v>7343</v>
      </c>
      <c r="O81" s="179">
        <v>79148675</v>
      </c>
      <c r="P81" s="191" t="s">
        <v>7344</v>
      </c>
      <c r="Q81" s="193">
        <v>1</v>
      </c>
      <c r="R81" s="200">
        <v>115126</v>
      </c>
      <c r="S81" s="179" t="s">
        <v>7345</v>
      </c>
      <c r="T81" s="192">
        <v>0</v>
      </c>
      <c r="U81" s="193"/>
      <c r="V81" s="180"/>
      <c r="W81" s="192"/>
      <c r="X81" s="180"/>
      <c r="Y81" s="193"/>
      <c r="Z81" s="174">
        <v>0</v>
      </c>
      <c r="AA81" s="193" t="s">
        <v>7347</v>
      </c>
      <c r="AB81" s="158" t="s">
        <v>7347</v>
      </c>
      <c r="AC81" s="158" t="s">
        <v>7347</v>
      </c>
      <c r="AD81" s="158" t="s">
        <v>7347</v>
      </c>
      <c r="AE81" s="194" t="s">
        <v>7387</v>
      </c>
      <c r="AF81" s="248" t="s">
        <v>7349</v>
      </c>
      <c r="AG81" s="193" t="s">
        <v>7368</v>
      </c>
      <c r="AH81" s="180" t="s">
        <v>7841</v>
      </c>
      <c r="AI81" s="180">
        <v>6756504</v>
      </c>
      <c r="AJ81" s="180" t="s">
        <v>7380</v>
      </c>
      <c r="AK81" s="197" t="s">
        <v>7842</v>
      </c>
      <c r="AL81" s="189" t="s">
        <v>7353</v>
      </c>
      <c r="AM81" s="159" t="s">
        <v>7843</v>
      </c>
      <c r="AN81" s="160">
        <f t="shared" si="1"/>
        <v>75</v>
      </c>
      <c r="AO81" s="160">
        <v>2024</v>
      </c>
    </row>
    <row r="82" spans="2:41" ht="15" customHeight="1">
      <c r="B82" s="171" t="s">
        <v>7844</v>
      </c>
      <c r="C82" s="172" t="s">
        <v>7338</v>
      </c>
      <c r="D82" s="173" t="s">
        <v>7845</v>
      </c>
      <c r="E82" s="174">
        <v>52985831</v>
      </c>
      <c r="F82" s="192">
        <v>11200000</v>
      </c>
      <c r="G82" s="198" t="s">
        <v>7846</v>
      </c>
      <c r="H82" s="192">
        <v>2800000</v>
      </c>
      <c r="I82" s="177">
        <v>45558</v>
      </c>
      <c r="J82" s="177">
        <v>45729</v>
      </c>
      <c r="K82" s="178" t="s">
        <v>7830</v>
      </c>
      <c r="L82" s="163">
        <v>2032</v>
      </c>
      <c r="M82" s="173" t="s">
        <v>7495</v>
      </c>
      <c r="N82" s="180" t="s">
        <v>7343</v>
      </c>
      <c r="O82" s="179">
        <v>79553844</v>
      </c>
      <c r="P82" s="180" t="s">
        <v>7496</v>
      </c>
      <c r="Q82" s="181">
        <v>5</v>
      </c>
      <c r="R82" s="182">
        <v>115712</v>
      </c>
      <c r="S82" s="202" t="s">
        <v>7497</v>
      </c>
      <c r="T82" s="204">
        <v>4946667</v>
      </c>
      <c r="U82" s="163" t="s">
        <v>7247</v>
      </c>
      <c r="V82" s="183"/>
      <c r="W82" s="174"/>
      <c r="X82" s="163"/>
      <c r="Y82" s="163"/>
      <c r="Z82" s="174">
        <v>4946667</v>
      </c>
      <c r="AA82" s="193" t="s">
        <v>7847</v>
      </c>
      <c r="AB82" s="158" t="s">
        <v>7347</v>
      </c>
      <c r="AC82" s="158" t="s">
        <v>7347</v>
      </c>
      <c r="AD82" s="158" t="s">
        <v>7347</v>
      </c>
      <c r="AE82" s="194" t="s">
        <v>7387</v>
      </c>
      <c r="AF82" s="248" t="s">
        <v>7349</v>
      </c>
      <c r="AG82" s="193" t="s">
        <v>7414</v>
      </c>
      <c r="AH82" s="196" t="s">
        <v>7848</v>
      </c>
      <c r="AI82" s="185">
        <v>3229485520</v>
      </c>
      <c r="AJ82" s="186" t="s">
        <v>7370</v>
      </c>
      <c r="AK82" s="201" t="s">
        <v>7849</v>
      </c>
      <c r="AL82" s="189" t="s">
        <v>7353</v>
      </c>
      <c r="AM82" s="159" t="s">
        <v>7850</v>
      </c>
      <c r="AN82" s="160">
        <f t="shared" si="1"/>
        <v>76</v>
      </c>
      <c r="AO82" s="160">
        <v>2024</v>
      </c>
    </row>
    <row r="83" spans="2:41" ht="15" customHeight="1">
      <c r="B83" s="193" t="s">
        <v>7851</v>
      </c>
      <c r="C83" s="180" t="s">
        <v>7338</v>
      </c>
      <c r="D83" s="180" t="s">
        <v>7852</v>
      </c>
      <c r="E83" s="174">
        <v>79576515</v>
      </c>
      <c r="F83" s="192">
        <v>11200000</v>
      </c>
      <c r="G83" s="198" t="s">
        <v>7393</v>
      </c>
      <c r="H83" s="192">
        <v>2800000</v>
      </c>
      <c r="I83" s="199">
        <v>45545</v>
      </c>
      <c r="J83" s="199">
        <v>45721</v>
      </c>
      <c r="K83" s="180" t="s">
        <v>7830</v>
      </c>
      <c r="L83" s="193">
        <v>1966</v>
      </c>
      <c r="M83" s="173" t="s">
        <v>7495</v>
      </c>
      <c r="N83" s="180" t="s">
        <v>7343</v>
      </c>
      <c r="O83" s="179">
        <v>79553844</v>
      </c>
      <c r="P83" s="180" t="s">
        <v>7496</v>
      </c>
      <c r="Q83" s="193">
        <v>5</v>
      </c>
      <c r="R83" s="200">
        <v>115712</v>
      </c>
      <c r="S83" s="179" t="s">
        <v>7497</v>
      </c>
      <c r="T83" s="204">
        <v>5266667</v>
      </c>
      <c r="U83" s="193"/>
      <c r="V83" s="180"/>
      <c r="W83" s="192"/>
      <c r="X83" s="180"/>
      <c r="Y83" s="193"/>
      <c r="Z83" s="174">
        <v>5266667</v>
      </c>
      <c r="AA83" s="193" t="s">
        <v>7853</v>
      </c>
      <c r="AB83" s="158" t="s">
        <v>7347</v>
      </c>
      <c r="AC83" s="158" t="s">
        <v>7347</v>
      </c>
      <c r="AD83" s="158" t="s">
        <v>7347</v>
      </c>
      <c r="AE83" s="194" t="s">
        <v>7387</v>
      </c>
      <c r="AF83" s="194" t="s">
        <v>7794</v>
      </c>
      <c r="AG83" s="193" t="s">
        <v>7414</v>
      </c>
      <c r="AH83" s="180" t="s">
        <v>7854</v>
      </c>
      <c r="AI83" s="180">
        <v>3104054531</v>
      </c>
      <c r="AJ83" s="180" t="s">
        <v>7482</v>
      </c>
      <c r="AK83" s="187" t="s">
        <v>7855</v>
      </c>
      <c r="AL83" s="189" t="s">
        <v>7353</v>
      </c>
      <c r="AM83" s="159" t="s">
        <v>7856</v>
      </c>
      <c r="AN83" s="160">
        <f t="shared" si="1"/>
        <v>77</v>
      </c>
      <c r="AO83" s="160">
        <v>2024</v>
      </c>
    </row>
    <row r="84" spans="2:41" ht="15" customHeight="1">
      <c r="B84" s="193" t="s">
        <v>612</v>
      </c>
      <c r="C84" s="180" t="s">
        <v>7338</v>
      </c>
      <c r="D84" s="180" t="s">
        <v>7857</v>
      </c>
      <c r="E84" s="174">
        <v>91295079</v>
      </c>
      <c r="F84" s="192">
        <v>29792000</v>
      </c>
      <c r="G84" s="198" t="s">
        <v>7393</v>
      </c>
      <c r="H84" s="192">
        <v>7448000</v>
      </c>
      <c r="I84" s="199">
        <v>45543</v>
      </c>
      <c r="J84" s="199">
        <v>45657</v>
      </c>
      <c r="K84" s="180" t="s">
        <v>7804</v>
      </c>
      <c r="L84" s="193">
        <v>1978</v>
      </c>
      <c r="M84" s="179" t="s">
        <v>7342</v>
      </c>
      <c r="N84" s="180" t="s">
        <v>7343</v>
      </c>
      <c r="O84" s="179">
        <v>79148675</v>
      </c>
      <c r="P84" s="191" t="s">
        <v>7344</v>
      </c>
      <c r="Q84" s="193">
        <v>5</v>
      </c>
      <c r="R84" s="200">
        <v>114313</v>
      </c>
      <c r="S84" s="179" t="s">
        <v>7345</v>
      </c>
      <c r="T84" s="192">
        <v>0</v>
      </c>
      <c r="U84" s="193"/>
      <c r="V84" s="180"/>
      <c r="W84" s="192"/>
      <c r="X84" s="180"/>
      <c r="Y84" s="193"/>
      <c r="Z84" s="174">
        <v>0</v>
      </c>
      <c r="AA84" s="193" t="s">
        <v>7347</v>
      </c>
      <c r="AB84" s="158" t="s">
        <v>7347</v>
      </c>
      <c r="AC84" s="158" t="s">
        <v>7347</v>
      </c>
      <c r="AD84" s="158" t="s">
        <v>7347</v>
      </c>
      <c r="AE84" s="194" t="s">
        <v>7378</v>
      </c>
      <c r="AF84" s="248" t="s">
        <v>7349</v>
      </c>
      <c r="AG84" s="193" t="s">
        <v>7399</v>
      </c>
      <c r="AH84" s="180" t="s">
        <v>7858</v>
      </c>
      <c r="AI84" s="180">
        <v>3112366691</v>
      </c>
      <c r="AJ84" s="186" t="s">
        <v>7370</v>
      </c>
      <c r="AK84" s="197">
        <v>30622948008</v>
      </c>
      <c r="AL84" s="189" t="s">
        <v>7353</v>
      </c>
      <c r="AM84" s="159" t="s">
        <v>7859</v>
      </c>
      <c r="AN84" s="160">
        <f t="shared" si="1"/>
        <v>78</v>
      </c>
      <c r="AO84" s="160">
        <v>2024</v>
      </c>
    </row>
    <row r="85" spans="2:41" ht="15" customHeight="1">
      <c r="B85" s="193" t="s">
        <v>7860</v>
      </c>
      <c r="C85" s="180" t="s">
        <v>7338</v>
      </c>
      <c r="D85" s="180" t="s">
        <v>7861</v>
      </c>
      <c r="E85" s="174">
        <v>72208761</v>
      </c>
      <c r="F85" s="192">
        <v>11200000</v>
      </c>
      <c r="G85" s="198" t="s">
        <v>7393</v>
      </c>
      <c r="H85" s="192">
        <v>2800000</v>
      </c>
      <c r="I85" s="199">
        <v>45541</v>
      </c>
      <c r="J85" s="199">
        <v>45662</v>
      </c>
      <c r="K85" s="180" t="s">
        <v>7830</v>
      </c>
      <c r="L85" s="193">
        <v>1978</v>
      </c>
      <c r="M85" s="173" t="s">
        <v>7495</v>
      </c>
      <c r="N85" s="180" t="s">
        <v>7343</v>
      </c>
      <c r="O85" s="179">
        <v>79553844</v>
      </c>
      <c r="P85" s="180" t="s">
        <v>7496</v>
      </c>
      <c r="Q85" s="193">
        <v>5</v>
      </c>
      <c r="R85" s="200">
        <v>115712</v>
      </c>
      <c r="S85" s="179" t="s">
        <v>7497</v>
      </c>
      <c r="T85" s="192">
        <v>0</v>
      </c>
      <c r="U85" s="193"/>
      <c r="V85" s="180"/>
      <c r="W85" s="192"/>
      <c r="X85" s="180"/>
      <c r="Y85" s="193"/>
      <c r="Z85" s="174">
        <v>0</v>
      </c>
      <c r="AA85" s="193" t="s">
        <v>7347</v>
      </c>
      <c r="AB85" s="158" t="s">
        <v>7347</v>
      </c>
      <c r="AC85" s="158" t="s">
        <v>7347</v>
      </c>
      <c r="AD85" s="158" t="s">
        <v>7347</v>
      </c>
      <c r="AE85" s="194" t="s">
        <v>7387</v>
      </c>
      <c r="AF85" s="248" t="s">
        <v>7349</v>
      </c>
      <c r="AG85" s="193" t="s">
        <v>7368</v>
      </c>
      <c r="AH85" s="180" t="s">
        <v>7862</v>
      </c>
      <c r="AI85" s="180">
        <v>3227525370</v>
      </c>
      <c r="AJ85" s="186" t="s">
        <v>7370</v>
      </c>
      <c r="AK85" s="197">
        <v>54725744164</v>
      </c>
      <c r="AL85" s="189" t="s">
        <v>7353</v>
      </c>
      <c r="AM85" s="159" t="s">
        <v>7863</v>
      </c>
      <c r="AN85" s="160">
        <f t="shared" si="1"/>
        <v>79</v>
      </c>
      <c r="AO85" s="160">
        <v>2024</v>
      </c>
    </row>
    <row r="86" spans="2:41" ht="15" customHeight="1">
      <c r="B86" s="193" t="s">
        <v>615</v>
      </c>
      <c r="C86" s="180" t="s">
        <v>7338</v>
      </c>
      <c r="D86" s="180" t="s">
        <v>7864</v>
      </c>
      <c r="E86" s="174">
        <v>80028094</v>
      </c>
      <c r="F86" s="192">
        <v>11200000</v>
      </c>
      <c r="G86" s="198" t="s">
        <v>7393</v>
      </c>
      <c r="H86" s="192">
        <v>2800000</v>
      </c>
      <c r="I86" s="199">
        <v>45541</v>
      </c>
      <c r="J86" s="199">
        <v>45717</v>
      </c>
      <c r="K86" s="180" t="s">
        <v>7830</v>
      </c>
      <c r="L86" s="193">
        <v>1978</v>
      </c>
      <c r="M86" s="173" t="s">
        <v>7495</v>
      </c>
      <c r="N86" s="180" t="s">
        <v>7343</v>
      </c>
      <c r="O86" s="179">
        <v>79553844</v>
      </c>
      <c r="P86" s="180" t="s">
        <v>7496</v>
      </c>
      <c r="Q86" s="193">
        <v>5</v>
      </c>
      <c r="R86" s="200">
        <v>115712</v>
      </c>
      <c r="S86" s="179" t="s">
        <v>7497</v>
      </c>
      <c r="T86" s="204">
        <v>5226667</v>
      </c>
      <c r="U86" s="193"/>
      <c r="V86" s="180"/>
      <c r="W86" s="192"/>
      <c r="X86" s="180"/>
      <c r="Y86" s="193"/>
      <c r="Z86" s="174">
        <v>5226667</v>
      </c>
      <c r="AA86" s="193" t="s">
        <v>7865</v>
      </c>
      <c r="AB86" s="158" t="s">
        <v>7347</v>
      </c>
      <c r="AC86" s="158" t="s">
        <v>7347</v>
      </c>
      <c r="AD86" s="158" t="s">
        <v>7347</v>
      </c>
      <c r="AE86" s="194" t="s">
        <v>7720</v>
      </c>
      <c r="AF86" s="248" t="s">
        <v>7349</v>
      </c>
      <c r="AG86" s="195" t="s">
        <v>7350</v>
      </c>
      <c r="AH86" s="180" t="s">
        <v>7866</v>
      </c>
      <c r="AI86" s="180">
        <v>3235721411</v>
      </c>
      <c r="AJ86" s="180" t="s">
        <v>7380</v>
      </c>
      <c r="AK86" s="197" t="s">
        <v>7867</v>
      </c>
      <c r="AL86" s="189" t="s">
        <v>7353</v>
      </c>
      <c r="AM86" s="159" t="s">
        <v>7868</v>
      </c>
      <c r="AN86" s="160">
        <f t="shared" si="1"/>
        <v>80</v>
      </c>
      <c r="AO86" s="160">
        <v>2024</v>
      </c>
    </row>
    <row r="87" spans="2:41" ht="15" customHeight="1">
      <c r="B87" s="193" t="s">
        <v>7869</v>
      </c>
      <c r="C87" s="180" t="s">
        <v>7338</v>
      </c>
      <c r="D87" s="180" t="s">
        <v>7870</v>
      </c>
      <c r="E87" s="174">
        <v>1015416350</v>
      </c>
      <c r="F87" s="192">
        <v>11200000</v>
      </c>
      <c r="G87" s="198" t="s">
        <v>7393</v>
      </c>
      <c r="H87" s="192">
        <v>2800000</v>
      </c>
      <c r="I87" s="199">
        <v>45541</v>
      </c>
      <c r="J87" s="199">
        <v>45717</v>
      </c>
      <c r="K87" s="180" t="s">
        <v>7830</v>
      </c>
      <c r="L87" s="193">
        <v>2032</v>
      </c>
      <c r="M87" s="173" t="s">
        <v>7495</v>
      </c>
      <c r="N87" s="180" t="s">
        <v>7343</v>
      </c>
      <c r="O87" s="179">
        <v>79553844</v>
      </c>
      <c r="P87" s="180" t="s">
        <v>7496</v>
      </c>
      <c r="Q87" s="193">
        <v>5</v>
      </c>
      <c r="R87" s="200">
        <v>115712</v>
      </c>
      <c r="S87" s="179" t="s">
        <v>7497</v>
      </c>
      <c r="T87" s="192">
        <v>0</v>
      </c>
      <c r="U87" s="193" t="s">
        <v>7347</v>
      </c>
      <c r="V87" s="180"/>
      <c r="W87" s="192"/>
      <c r="X87" s="180"/>
      <c r="Y87" s="193"/>
      <c r="Z87" s="174">
        <v>5226667</v>
      </c>
      <c r="AA87" s="193" t="s">
        <v>7865</v>
      </c>
      <c r="AB87" s="158" t="s">
        <v>7347</v>
      </c>
      <c r="AC87" s="158" t="s">
        <v>7347</v>
      </c>
      <c r="AD87" s="158" t="s">
        <v>7347</v>
      </c>
      <c r="AE87" s="194" t="s">
        <v>7387</v>
      </c>
      <c r="AF87" s="194" t="s">
        <v>7794</v>
      </c>
      <c r="AG87" s="195" t="s">
        <v>7350</v>
      </c>
      <c r="AH87" s="180" t="s">
        <v>7871</v>
      </c>
      <c r="AI87" s="180">
        <v>3108553798</v>
      </c>
      <c r="AJ87" s="186" t="s">
        <v>7370</v>
      </c>
      <c r="AK87" s="187" t="s">
        <v>7872</v>
      </c>
      <c r="AL87" s="189" t="s">
        <v>7353</v>
      </c>
      <c r="AM87" s="159" t="s">
        <v>7873</v>
      </c>
      <c r="AN87" s="160">
        <f t="shared" si="1"/>
        <v>81</v>
      </c>
      <c r="AO87" s="160">
        <v>2024</v>
      </c>
    </row>
    <row r="88" spans="2:41" ht="15" customHeight="1">
      <c r="B88" s="193" t="s">
        <v>7874</v>
      </c>
      <c r="C88" s="180" t="s">
        <v>7338</v>
      </c>
      <c r="D88" s="180" t="s">
        <v>7875</v>
      </c>
      <c r="E88" s="174">
        <v>52582802</v>
      </c>
      <c r="F88" s="192">
        <v>21836000</v>
      </c>
      <c r="G88" s="198" t="s">
        <v>7393</v>
      </c>
      <c r="H88" s="192">
        <v>5459000</v>
      </c>
      <c r="I88" s="199">
        <v>45541</v>
      </c>
      <c r="J88" s="199">
        <v>45719</v>
      </c>
      <c r="K88" s="180" t="s">
        <v>7876</v>
      </c>
      <c r="L88" s="193">
        <v>2032</v>
      </c>
      <c r="M88" s="179" t="s">
        <v>7573</v>
      </c>
      <c r="N88" s="180" t="s">
        <v>7448</v>
      </c>
      <c r="O88" s="179">
        <v>51895879</v>
      </c>
      <c r="P88" s="191" t="s">
        <v>7574</v>
      </c>
      <c r="Q88" s="193">
        <v>1</v>
      </c>
      <c r="R88" s="200">
        <v>115748</v>
      </c>
      <c r="S88" s="179" t="s">
        <v>7738</v>
      </c>
      <c r="T88" s="192">
        <v>10554067</v>
      </c>
      <c r="U88" s="193"/>
      <c r="V88" s="180"/>
      <c r="W88" s="192"/>
      <c r="X88" s="180"/>
      <c r="Y88" s="193"/>
      <c r="Z88" s="174">
        <v>10554067</v>
      </c>
      <c r="AA88" s="193" t="s">
        <v>7634</v>
      </c>
      <c r="AB88" s="158" t="s">
        <v>7347</v>
      </c>
      <c r="AC88" s="158" t="s">
        <v>7347</v>
      </c>
      <c r="AD88" s="158" t="s">
        <v>7347</v>
      </c>
      <c r="AE88" s="194" t="s">
        <v>7720</v>
      </c>
      <c r="AF88" s="248" t="s">
        <v>7349</v>
      </c>
      <c r="AG88" s="195" t="s">
        <v>7350</v>
      </c>
      <c r="AH88" s="180" t="s">
        <v>7877</v>
      </c>
      <c r="AI88" s="180">
        <v>3123793363</v>
      </c>
      <c r="AJ88" s="180" t="s">
        <v>7380</v>
      </c>
      <c r="AK88" s="187" t="s">
        <v>7878</v>
      </c>
      <c r="AL88" s="189" t="s">
        <v>7353</v>
      </c>
      <c r="AM88" s="159" t="s">
        <v>7879</v>
      </c>
      <c r="AN88" s="160">
        <f t="shared" si="1"/>
        <v>82</v>
      </c>
      <c r="AO88" s="160">
        <v>2024</v>
      </c>
    </row>
    <row r="89" spans="2:41" ht="15" customHeight="1">
      <c r="B89" s="193" t="s">
        <v>7880</v>
      </c>
      <c r="C89" s="180" t="s">
        <v>7338</v>
      </c>
      <c r="D89" s="180" t="s">
        <v>7881</v>
      </c>
      <c r="E89" s="174">
        <v>80094549</v>
      </c>
      <c r="F89" s="192">
        <v>29792000</v>
      </c>
      <c r="G89" s="198" t="s">
        <v>7393</v>
      </c>
      <c r="H89" s="192">
        <v>7448000</v>
      </c>
      <c r="I89" s="199">
        <v>45544</v>
      </c>
      <c r="J89" s="199">
        <v>45720</v>
      </c>
      <c r="K89" s="180" t="s">
        <v>7780</v>
      </c>
      <c r="L89" s="193">
        <v>1979</v>
      </c>
      <c r="M89" s="173" t="s">
        <v>7464</v>
      </c>
      <c r="N89" s="180" t="s">
        <v>7343</v>
      </c>
      <c r="O89" s="179">
        <v>1010170739</v>
      </c>
      <c r="P89" s="191" t="s">
        <v>7465</v>
      </c>
      <c r="Q89" s="193">
        <v>1</v>
      </c>
      <c r="R89" s="200">
        <v>114808</v>
      </c>
      <c r="S89" s="179" t="s">
        <v>7450</v>
      </c>
      <c r="T89" s="192">
        <v>13902933</v>
      </c>
      <c r="U89" s="193"/>
      <c r="V89" s="180"/>
      <c r="W89" s="192"/>
      <c r="X89" s="180"/>
      <c r="Y89" s="193"/>
      <c r="Z89" s="174">
        <v>13902933</v>
      </c>
      <c r="AA89" s="193" t="s">
        <v>7667</v>
      </c>
      <c r="AB89" s="158" t="s">
        <v>7347</v>
      </c>
      <c r="AC89" s="158" t="s">
        <v>7347</v>
      </c>
      <c r="AD89" s="158" t="s">
        <v>7347</v>
      </c>
      <c r="AE89" s="194" t="s">
        <v>7387</v>
      </c>
      <c r="AF89" s="248" t="s">
        <v>7349</v>
      </c>
      <c r="AG89" s="195" t="s">
        <v>7350</v>
      </c>
      <c r="AH89" s="180" t="s">
        <v>7882</v>
      </c>
      <c r="AI89" s="180">
        <v>3105759045</v>
      </c>
      <c r="AJ89" s="180" t="s">
        <v>7364</v>
      </c>
      <c r="AK89" s="187" t="s">
        <v>7883</v>
      </c>
      <c r="AL89" s="189" t="s">
        <v>7353</v>
      </c>
      <c r="AM89" s="159" t="s">
        <v>7884</v>
      </c>
      <c r="AN89" s="160">
        <f t="shared" si="1"/>
        <v>83</v>
      </c>
      <c r="AO89" s="160">
        <v>2024</v>
      </c>
    </row>
    <row r="90" spans="2:41" ht="15" customHeight="1">
      <c r="B90" s="171" t="s">
        <v>7885</v>
      </c>
      <c r="C90" s="172" t="s">
        <v>7338</v>
      </c>
      <c r="D90" s="173" t="s">
        <v>7886</v>
      </c>
      <c r="E90" s="174">
        <v>1099208734</v>
      </c>
      <c r="F90" s="174">
        <v>11200000</v>
      </c>
      <c r="G90" s="175" t="s">
        <v>7887</v>
      </c>
      <c r="H90" s="176">
        <v>2800000</v>
      </c>
      <c r="I90" s="177">
        <v>45544</v>
      </c>
      <c r="J90" s="177">
        <v>45722</v>
      </c>
      <c r="K90" s="178" t="s">
        <v>7888</v>
      </c>
      <c r="L90" s="163">
        <v>2032</v>
      </c>
      <c r="M90" s="173" t="s">
        <v>7495</v>
      </c>
      <c r="N90" s="180" t="s">
        <v>7343</v>
      </c>
      <c r="O90" s="179">
        <v>79553844</v>
      </c>
      <c r="P90" s="180" t="s">
        <v>7496</v>
      </c>
      <c r="Q90" s="181">
        <v>5</v>
      </c>
      <c r="R90" s="182">
        <v>115712</v>
      </c>
      <c r="S90" s="202" t="s">
        <v>7497</v>
      </c>
      <c r="T90" s="192">
        <v>0</v>
      </c>
      <c r="U90" s="163"/>
      <c r="V90" s="183"/>
      <c r="W90" s="174"/>
      <c r="X90" s="163"/>
      <c r="Y90" s="163"/>
      <c r="Z90" s="174">
        <v>0</v>
      </c>
      <c r="AA90" s="193" t="s">
        <v>7347</v>
      </c>
      <c r="AB90" s="158" t="s">
        <v>7347</v>
      </c>
      <c r="AC90" s="158" t="s">
        <v>7347</v>
      </c>
      <c r="AD90" s="158" t="s">
        <v>7347</v>
      </c>
      <c r="AE90" s="203" t="s">
        <v>7441</v>
      </c>
      <c r="AF90" s="248" t="s">
        <v>7349</v>
      </c>
      <c r="AG90" s="195" t="s">
        <v>7889</v>
      </c>
      <c r="AH90" s="196" t="s">
        <v>7890</v>
      </c>
      <c r="AI90" s="185">
        <v>3158617128</v>
      </c>
      <c r="AJ90" s="180" t="s">
        <v>7380</v>
      </c>
      <c r="AK90" s="187" t="s">
        <v>7891</v>
      </c>
      <c r="AL90" s="189" t="s">
        <v>7353</v>
      </c>
      <c r="AM90" s="159" t="s">
        <v>7892</v>
      </c>
      <c r="AN90" s="160">
        <f t="shared" si="1"/>
        <v>84</v>
      </c>
      <c r="AO90" s="160">
        <v>2024</v>
      </c>
    </row>
    <row r="91" spans="2:41" ht="15" customHeight="1">
      <c r="B91" s="193" t="s">
        <v>7893</v>
      </c>
      <c r="C91" s="180" t="s">
        <v>7338</v>
      </c>
      <c r="D91" s="180" t="s">
        <v>7894</v>
      </c>
      <c r="E91" s="174">
        <v>1018431408</v>
      </c>
      <c r="F91" s="192">
        <v>11532000</v>
      </c>
      <c r="G91" s="198" t="s">
        <v>7393</v>
      </c>
      <c r="H91" s="192">
        <v>2883000</v>
      </c>
      <c r="I91" s="199">
        <v>45544</v>
      </c>
      <c r="J91" s="199">
        <v>45722</v>
      </c>
      <c r="K91" s="180" t="s">
        <v>7673</v>
      </c>
      <c r="L91" s="193">
        <v>1979</v>
      </c>
      <c r="M91" s="179" t="s">
        <v>7573</v>
      </c>
      <c r="N91" s="180" t="s">
        <v>7448</v>
      </c>
      <c r="O91" s="179">
        <v>51895879</v>
      </c>
      <c r="P91" s="191" t="s">
        <v>7574</v>
      </c>
      <c r="Q91" s="193">
        <v>1</v>
      </c>
      <c r="R91" s="200">
        <v>115240</v>
      </c>
      <c r="S91" s="179" t="s">
        <v>7648</v>
      </c>
      <c r="T91" s="192">
        <v>5381600</v>
      </c>
      <c r="U91" s="193"/>
      <c r="V91" s="180"/>
      <c r="W91" s="192"/>
      <c r="X91" s="180"/>
      <c r="Y91" s="193"/>
      <c r="Z91" s="174">
        <v>5381600</v>
      </c>
      <c r="AA91" s="193" t="s">
        <v>7667</v>
      </c>
      <c r="AB91" s="158" t="s">
        <v>7347</v>
      </c>
      <c r="AC91" s="158" t="s">
        <v>7347</v>
      </c>
      <c r="AD91" s="158" t="s">
        <v>7347</v>
      </c>
      <c r="AE91" s="194" t="s">
        <v>7504</v>
      </c>
      <c r="AF91" s="248" t="s">
        <v>7349</v>
      </c>
      <c r="AG91" s="193" t="s">
        <v>7399</v>
      </c>
      <c r="AH91" s="180" t="s">
        <v>7895</v>
      </c>
      <c r="AI91" s="180">
        <v>3224017174</v>
      </c>
      <c r="AJ91" s="180" t="s">
        <v>7380</v>
      </c>
      <c r="AK91" s="187" t="s">
        <v>7896</v>
      </c>
      <c r="AL91" s="189" t="s">
        <v>7353</v>
      </c>
      <c r="AM91" s="159" t="s">
        <v>7897</v>
      </c>
      <c r="AN91" s="160">
        <f t="shared" si="1"/>
        <v>85</v>
      </c>
      <c r="AO91" s="160">
        <v>2024</v>
      </c>
    </row>
    <row r="92" spans="2:41" ht="15" customHeight="1">
      <c r="B92" s="193" t="s">
        <v>7898</v>
      </c>
      <c r="C92" s="180" t="s">
        <v>7338</v>
      </c>
      <c r="D92" s="180" t="s">
        <v>7899</v>
      </c>
      <c r="E92" s="174">
        <v>1094246364</v>
      </c>
      <c r="F92" s="192">
        <v>21836000</v>
      </c>
      <c r="G92" s="198" t="s">
        <v>7393</v>
      </c>
      <c r="H92" s="192">
        <v>5459000</v>
      </c>
      <c r="I92" s="199">
        <v>45544</v>
      </c>
      <c r="J92" s="199">
        <v>45722</v>
      </c>
      <c r="K92" s="180" t="s">
        <v>7698</v>
      </c>
      <c r="L92" s="193">
        <v>1979</v>
      </c>
      <c r="M92" s="179" t="s">
        <v>7375</v>
      </c>
      <c r="N92" s="180" t="s">
        <v>7343</v>
      </c>
      <c r="O92" s="179">
        <v>1010190690</v>
      </c>
      <c r="P92" s="191" t="s">
        <v>7699</v>
      </c>
      <c r="Q92" s="193">
        <v>1</v>
      </c>
      <c r="R92" s="200">
        <v>114927</v>
      </c>
      <c r="S92" s="202" t="s">
        <v>7700</v>
      </c>
      <c r="T92" s="192">
        <v>10190133</v>
      </c>
      <c r="U92" s="193"/>
      <c r="V92" s="180"/>
      <c r="W92" s="192"/>
      <c r="X92" s="180"/>
      <c r="Y92" s="193"/>
      <c r="Z92" s="174">
        <v>10190133</v>
      </c>
      <c r="AA92" s="193" t="s">
        <v>7667</v>
      </c>
      <c r="AB92" s="158" t="s">
        <v>7347</v>
      </c>
      <c r="AC92" s="158" t="s">
        <v>7347</v>
      </c>
      <c r="AD92" s="158" t="s">
        <v>7347</v>
      </c>
      <c r="AE92" s="194" t="s">
        <v>7720</v>
      </c>
      <c r="AF92" s="248" t="s">
        <v>7349</v>
      </c>
      <c r="AG92" s="193" t="s">
        <v>7399</v>
      </c>
      <c r="AH92" s="180" t="s">
        <v>7900</v>
      </c>
      <c r="AI92" s="180">
        <v>3106225563</v>
      </c>
      <c r="AJ92" s="180" t="s">
        <v>7489</v>
      </c>
      <c r="AK92" s="197">
        <v>64236441</v>
      </c>
      <c r="AL92" s="189" t="s">
        <v>7353</v>
      </c>
      <c r="AM92" s="159" t="s">
        <v>7901</v>
      </c>
      <c r="AN92" s="160">
        <f t="shared" si="1"/>
        <v>86</v>
      </c>
      <c r="AO92" s="160">
        <v>2024</v>
      </c>
    </row>
    <row r="93" spans="2:41" ht="15" customHeight="1">
      <c r="B93" s="171" t="s">
        <v>622</v>
      </c>
      <c r="C93" s="172" t="s">
        <v>7338</v>
      </c>
      <c r="D93" s="173" t="s">
        <v>7902</v>
      </c>
      <c r="E93" s="174">
        <v>23494132</v>
      </c>
      <c r="F93" s="192">
        <v>21836000</v>
      </c>
      <c r="G93" s="198" t="s">
        <v>7903</v>
      </c>
      <c r="H93" s="192">
        <v>5459000</v>
      </c>
      <c r="I93" s="177">
        <v>45569</v>
      </c>
      <c r="J93" s="177">
        <v>45731</v>
      </c>
      <c r="K93" s="178" t="s">
        <v>7698</v>
      </c>
      <c r="L93" s="163">
        <v>1979</v>
      </c>
      <c r="M93" s="179" t="s">
        <v>7375</v>
      </c>
      <c r="N93" s="180" t="s">
        <v>7343</v>
      </c>
      <c r="O93" s="179">
        <v>1010190690</v>
      </c>
      <c r="P93" s="191" t="s">
        <v>7699</v>
      </c>
      <c r="Q93" s="181">
        <v>1</v>
      </c>
      <c r="R93" s="182">
        <v>114927</v>
      </c>
      <c r="S93" s="202" t="s">
        <v>7700</v>
      </c>
      <c r="T93" s="192">
        <v>7642600</v>
      </c>
      <c r="U93" s="163" t="s">
        <v>7247</v>
      </c>
      <c r="V93" s="183"/>
      <c r="W93" s="174"/>
      <c r="X93" s="163"/>
      <c r="Y93" s="163"/>
      <c r="Z93" s="174">
        <v>7642600</v>
      </c>
      <c r="AA93" s="193" t="s">
        <v>7904</v>
      </c>
      <c r="AB93" s="158" t="s">
        <v>7347</v>
      </c>
      <c r="AC93" s="158" t="s">
        <v>7347</v>
      </c>
      <c r="AD93" s="158" t="s">
        <v>7347</v>
      </c>
      <c r="AE93" s="194" t="s">
        <v>7536</v>
      </c>
      <c r="AF93" s="248" t="s">
        <v>7349</v>
      </c>
      <c r="AG93" s="193" t="s">
        <v>7905</v>
      </c>
      <c r="AH93" s="196" t="s">
        <v>7906</v>
      </c>
      <c r="AI93" s="185">
        <v>3133767705</v>
      </c>
      <c r="AJ93" s="186" t="s">
        <v>7370</v>
      </c>
      <c r="AK93" s="201" t="s">
        <v>7907</v>
      </c>
      <c r="AL93" s="189" t="s">
        <v>7353</v>
      </c>
      <c r="AM93" s="159" t="s">
        <v>7908</v>
      </c>
      <c r="AN93" s="160">
        <f t="shared" si="1"/>
        <v>87</v>
      </c>
      <c r="AO93" s="160">
        <v>2024</v>
      </c>
    </row>
    <row r="94" spans="2:41" ht="15" customHeight="1">
      <c r="B94" s="193" t="s">
        <v>624</v>
      </c>
      <c r="C94" s="180" t="s">
        <v>7338</v>
      </c>
      <c r="D94" s="180" t="s">
        <v>7909</v>
      </c>
      <c r="E94" s="174">
        <v>52440208</v>
      </c>
      <c r="F94" s="192">
        <v>11833500</v>
      </c>
      <c r="G94" s="198" t="s">
        <v>7393</v>
      </c>
      <c r="H94" s="192">
        <v>3381000</v>
      </c>
      <c r="I94" s="199">
        <v>45555</v>
      </c>
      <c r="J94" s="199">
        <v>45712</v>
      </c>
      <c r="K94" s="180" t="s">
        <v>7910</v>
      </c>
      <c r="L94" s="193">
        <v>1978</v>
      </c>
      <c r="M94" s="179" t="s">
        <v>7342</v>
      </c>
      <c r="N94" s="180" t="s">
        <v>7343</v>
      </c>
      <c r="O94" s="179">
        <v>79148675</v>
      </c>
      <c r="P94" s="191" t="s">
        <v>7344</v>
      </c>
      <c r="Q94" s="193">
        <v>1</v>
      </c>
      <c r="R94" s="200">
        <v>115966</v>
      </c>
      <c r="S94" s="179" t="s">
        <v>7345</v>
      </c>
      <c r="T94" s="192">
        <v>5747700</v>
      </c>
      <c r="U94" s="193"/>
      <c r="V94" s="180"/>
      <c r="W94" s="192"/>
      <c r="X94" s="180"/>
      <c r="Y94" s="193"/>
      <c r="Z94" s="174">
        <v>5747700</v>
      </c>
      <c r="AA94" s="193" t="s">
        <v>7911</v>
      </c>
      <c r="AB94" s="158" t="s">
        <v>7347</v>
      </c>
      <c r="AC94" s="158" t="s">
        <v>7347</v>
      </c>
      <c r="AD94" s="158" t="s">
        <v>7347</v>
      </c>
      <c r="AE94" s="194" t="s">
        <v>7361</v>
      </c>
      <c r="AF94" s="248" t="s">
        <v>7349</v>
      </c>
      <c r="AG94" s="193" t="s">
        <v>7414</v>
      </c>
      <c r="AH94" s="180" t="s">
        <v>7912</v>
      </c>
      <c r="AI94" s="180">
        <v>3115780311</v>
      </c>
      <c r="AJ94" s="180" t="s">
        <v>7370</v>
      </c>
      <c r="AK94" s="187" t="s">
        <v>7913</v>
      </c>
      <c r="AL94" s="189" t="s">
        <v>7353</v>
      </c>
      <c r="AM94" s="159" t="s">
        <v>7914</v>
      </c>
      <c r="AN94" s="160">
        <f t="shared" si="1"/>
        <v>88</v>
      </c>
      <c r="AO94" s="160">
        <v>2024</v>
      </c>
    </row>
    <row r="95" spans="2:41" ht="15" customHeight="1">
      <c r="B95" s="193" t="s">
        <v>7915</v>
      </c>
      <c r="C95" s="180" t="s">
        <v>7338</v>
      </c>
      <c r="D95" s="180" t="s">
        <v>7916</v>
      </c>
      <c r="E95" s="174">
        <v>39791636</v>
      </c>
      <c r="F95" s="192">
        <v>11532000</v>
      </c>
      <c r="G95" s="198" t="s">
        <v>7393</v>
      </c>
      <c r="H95" s="192">
        <v>2883000</v>
      </c>
      <c r="I95" s="199">
        <v>45540</v>
      </c>
      <c r="J95" s="199">
        <v>45720</v>
      </c>
      <c r="K95" s="180" t="s">
        <v>7673</v>
      </c>
      <c r="L95" s="193">
        <v>1978</v>
      </c>
      <c r="M95" s="179" t="s">
        <v>7573</v>
      </c>
      <c r="N95" s="180" t="s">
        <v>7448</v>
      </c>
      <c r="O95" s="179">
        <v>51895879</v>
      </c>
      <c r="P95" s="191" t="s">
        <v>7574</v>
      </c>
      <c r="Q95" s="193">
        <v>1</v>
      </c>
      <c r="R95" s="200">
        <v>115240</v>
      </c>
      <c r="S95" s="179" t="s">
        <v>7648</v>
      </c>
      <c r="T95" s="192">
        <v>5573800</v>
      </c>
      <c r="U95" s="193"/>
      <c r="V95" s="180"/>
      <c r="W95" s="192"/>
      <c r="X95" s="180"/>
      <c r="Y95" s="193"/>
      <c r="Z95" s="174">
        <v>5573800</v>
      </c>
      <c r="AA95" s="193" t="s">
        <v>7634</v>
      </c>
      <c r="AB95" s="158" t="s">
        <v>7347</v>
      </c>
      <c r="AC95" s="158" t="s">
        <v>7347</v>
      </c>
      <c r="AD95" s="158" t="s">
        <v>7347</v>
      </c>
      <c r="AE95" s="194" t="s">
        <v>7504</v>
      </c>
      <c r="AF95" s="248" t="s">
        <v>7349</v>
      </c>
      <c r="AG95" s="195" t="s">
        <v>7350</v>
      </c>
      <c r="AH95" s="180" t="s">
        <v>7917</v>
      </c>
      <c r="AI95" s="180">
        <v>3168752098</v>
      </c>
      <c r="AJ95" s="180" t="s">
        <v>7380</v>
      </c>
      <c r="AK95" s="187" t="s">
        <v>7918</v>
      </c>
      <c r="AL95" s="189" t="s">
        <v>7353</v>
      </c>
      <c r="AM95" s="159" t="s">
        <v>7919</v>
      </c>
      <c r="AN95" s="160">
        <f t="shared" si="1"/>
        <v>89</v>
      </c>
      <c r="AO95" s="160">
        <v>2024</v>
      </c>
    </row>
    <row r="96" spans="2:41" ht="15" customHeight="1">
      <c r="B96" s="171" t="s">
        <v>628</v>
      </c>
      <c r="C96" s="172" t="s">
        <v>7338</v>
      </c>
      <c r="D96" s="173" t="s">
        <v>7920</v>
      </c>
      <c r="E96" s="174">
        <v>11794982</v>
      </c>
      <c r="F96" s="192">
        <v>29792000</v>
      </c>
      <c r="G96" s="198" t="s">
        <v>7405</v>
      </c>
      <c r="H96" s="192">
        <v>7448000</v>
      </c>
      <c r="I96" s="177">
        <v>45567</v>
      </c>
      <c r="J96" s="177">
        <v>45731</v>
      </c>
      <c r="K96" s="178" t="s">
        <v>7921</v>
      </c>
      <c r="L96" s="163">
        <v>1978</v>
      </c>
      <c r="M96" s="179" t="s">
        <v>7573</v>
      </c>
      <c r="N96" s="180" t="s">
        <v>7448</v>
      </c>
      <c r="O96" s="179">
        <v>51895879</v>
      </c>
      <c r="P96" s="191" t="s">
        <v>7574</v>
      </c>
      <c r="Q96" s="181">
        <v>1</v>
      </c>
      <c r="R96" s="182">
        <v>115554</v>
      </c>
      <c r="S96" s="365" t="s">
        <v>7575</v>
      </c>
      <c r="T96" s="192">
        <v>10923733</v>
      </c>
      <c r="U96" s="163"/>
      <c r="V96" s="183"/>
      <c r="W96" s="174"/>
      <c r="X96" s="163"/>
      <c r="Y96" s="163"/>
      <c r="Z96" s="174">
        <v>10923733</v>
      </c>
      <c r="AA96" s="193" t="s">
        <v>7922</v>
      </c>
      <c r="AB96" s="158" t="s">
        <v>7347</v>
      </c>
      <c r="AC96" s="158" t="s">
        <v>7347</v>
      </c>
      <c r="AD96" s="158" t="s">
        <v>7347</v>
      </c>
      <c r="AE96" s="194" t="s">
        <v>7923</v>
      </c>
      <c r="AF96" s="248" t="s">
        <v>7349</v>
      </c>
      <c r="AG96" s="195" t="s">
        <v>7350</v>
      </c>
      <c r="AH96" s="196" t="s">
        <v>7924</v>
      </c>
      <c r="AI96" s="185">
        <v>3118185651</v>
      </c>
      <c r="AJ96" s="180" t="s">
        <v>7489</v>
      </c>
      <c r="AK96" s="187" t="s">
        <v>7925</v>
      </c>
      <c r="AL96" s="189" t="s">
        <v>7353</v>
      </c>
      <c r="AM96" s="159" t="s">
        <v>7926</v>
      </c>
      <c r="AN96" s="160">
        <f t="shared" si="1"/>
        <v>90</v>
      </c>
      <c r="AO96" s="160">
        <v>2024</v>
      </c>
    </row>
    <row r="97" spans="2:41" ht="15" customHeight="1">
      <c r="B97" s="193" t="s">
        <v>7927</v>
      </c>
      <c r="C97" s="180" t="s">
        <v>7338</v>
      </c>
      <c r="D97" s="180" t="s">
        <v>7928</v>
      </c>
      <c r="E97" s="174">
        <v>1019081112</v>
      </c>
      <c r="F97" s="192">
        <v>11200000</v>
      </c>
      <c r="G97" s="198" t="s">
        <v>7393</v>
      </c>
      <c r="H97" s="192">
        <v>2800000</v>
      </c>
      <c r="I97" s="199">
        <v>45541</v>
      </c>
      <c r="J97" s="199">
        <v>45720</v>
      </c>
      <c r="K97" s="180" t="s">
        <v>7888</v>
      </c>
      <c r="L97" s="193">
        <v>2032</v>
      </c>
      <c r="M97" s="173" t="s">
        <v>7495</v>
      </c>
      <c r="N97" s="180" t="s">
        <v>7343</v>
      </c>
      <c r="O97" s="179">
        <v>79553844</v>
      </c>
      <c r="P97" s="180" t="s">
        <v>7496</v>
      </c>
      <c r="Q97" s="193">
        <v>5</v>
      </c>
      <c r="R97" s="200">
        <v>115712</v>
      </c>
      <c r="S97" s="179" t="s">
        <v>7497</v>
      </c>
      <c r="T97" s="204">
        <v>5413333</v>
      </c>
      <c r="U97" s="193"/>
      <c r="V97" s="180"/>
      <c r="W97" s="192"/>
      <c r="X97" s="180"/>
      <c r="Y97" s="193"/>
      <c r="Z97" s="174">
        <v>5413333</v>
      </c>
      <c r="AA97" s="193" t="s">
        <v>7634</v>
      </c>
      <c r="AB97" s="158" t="s">
        <v>7347</v>
      </c>
      <c r="AC97" s="158" t="s">
        <v>7347</v>
      </c>
      <c r="AD97" s="158" t="s">
        <v>7347</v>
      </c>
      <c r="AE97" s="194" t="s">
        <v>7378</v>
      </c>
      <c r="AF97" s="248" t="s">
        <v>7349</v>
      </c>
      <c r="AG97" s="193" t="s">
        <v>7414</v>
      </c>
      <c r="AH97" s="180" t="s">
        <v>7929</v>
      </c>
      <c r="AI97" s="180">
        <v>3058181678</v>
      </c>
      <c r="AJ97" s="180" t="s">
        <v>7489</v>
      </c>
      <c r="AK97" s="187" t="s">
        <v>7930</v>
      </c>
      <c r="AL97" s="189" t="s">
        <v>7353</v>
      </c>
      <c r="AM97" s="159" t="s">
        <v>7931</v>
      </c>
      <c r="AN97" s="160">
        <f t="shared" si="1"/>
        <v>91</v>
      </c>
      <c r="AO97" s="160">
        <v>2024</v>
      </c>
    </row>
    <row r="98" spans="2:41" ht="15" customHeight="1">
      <c r="B98" s="193" t="s">
        <v>7932</v>
      </c>
      <c r="C98" s="180" t="s">
        <v>7338</v>
      </c>
      <c r="D98" s="180" t="s">
        <v>7933</v>
      </c>
      <c r="E98" s="174">
        <v>1077035352</v>
      </c>
      <c r="F98" s="192">
        <v>29792000</v>
      </c>
      <c r="G98" s="198" t="s">
        <v>7393</v>
      </c>
      <c r="H98" s="192">
        <v>7448000</v>
      </c>
      <c r="I98" s="199">
        <v>45541</v>
      </c>
      <c r="J98" s="199">
        <v>45719</v>
      </c>
      <c r="K98" s="180" t="s">
        <v>7934</v>
      </c>
      <c r="L98" s="193">
        <v>1998</v>
      </c>
      <c r="M98" s="179" t="s">
        <v>7935</v>
      </c>
      <c r="N98" s="179" t="s">
        <v>7343</v>
      </c>
      <c r="O98" s="179">
        <v>52526364</v>
      </c>
      <c r="P98" s="191" t="s">
        <v>7936</v>
      </c>
      <c r="Q98" s="193">
        <v>5</v>
      </c>
      <c r="R98" s="200">
        <v>115023</v>
      </c>
      <c r="S98" s="179" t="s">
        <v>7937</v>
      </c>
      <c r="T98" s="192">
        <v>14399466.67</v>
      </c>
      <c r="U98" s="193"/>
      <c r="V98" s="180"/>
      <c r="W98" s="192"/>
      <c r="X98" s="180"/>
      <c r="Y98" s="193"/>
      <c r="Z98" s="174">
        <v>14399466.67</v>
      </c>
      <c r="AA98" s="193" t="s">
        <v>7634</v>
      </c>
      <c r="AB98" s="158" t="s">
        <v>7347</v>
      </c>
      <c r="AC98" s="158" t="s">
        <v>7347</v>
      </c>
      <c r="AD98" s="158" t="s">
        <v>7347</v>
      </c>
      <c r="AE98" s="194" t="s">
        <v>7387</v>
      </c>
      <c r="AF98" s="248" t="s">
        <v>7349</v>
      </c>
      <c r="AG98" s="193" t="s">
        <v>7414</v>
      </c>
      <c r="AH98" s="180" t="s">
        <v>7938</v>
      </c>
      <c r="AI98" s="180">
        <v>3043696488</v>
      </c>
      <c r="AJ98" s="186" t="s">
        <v>7370</v>
      </c>
      <c r="AK98" s="197" t="s">
        <v>7939</v>
      </c>
      <c r="AL98" s="189" t="s">
        <v>7353</v>
      </c>
      <c r="AM98" s="159" t="s">
        <v>7940</v>
      </c>
      <c r="AN98" s="160">
        <f t="shared" si="1"/>
        <v>92</v>
      </c>
      <c r="AO98" s="160">
        <v>2024</v>
      </c>
    </row>
    <row r="99" spans="2:41" ht="15" customHeight="1">
      <c r="B99" s="193" t="s">
        <v>7941</v>
      </c>
      <c r="C99" s="180" t="s">
        <v>7338</v>
      </c>
      <c r="D99" s="180" t="s">
        <v>7942</v>
      </c>
      <c r="E99" s="174">
        <v>1032360876</v>
      </c>
      <c r="F99" s="192">
        <v>21836000</v>
      </c>
      <c r="G99" s="198" t="s">
        <v>7393</v>
      </c>
      <c r="H99" s="192">
        <v>5459000</v>
      </c>
      <c r="I99" s="199">
        <v>45551</v>
      </c>
      <c r="J99" s="199">
        <v>45711</v>
      </c>
      <c r="K99" s="180" t="s">
        <v>7688</v>
      </c>
      <c r="L99" s="193">
        <v>1953</v>
      </c>
      <c r="M99" s="179" t="s">
        <v>7689</v>
      </c>
      <c r="N99" s="180" t="s">
        <v>7343</v>
      </c>
      <c r="O99" s="179">
        <v>80257080</v>
      </c>
      <c r="P99" s="180" t="s">
        <v>7690</v>
      </c>
      <c r="Q99" s="193">
        <v>3</v>
      </c>
      <c r="R99" s="200">
        <v>115108</v>
      </c>
      <c r="S99" s="179" t="s">
        <v>7726</v>
      </c>
      <c r="T99" s="192">
        <v>6914733</v>
      </c>
      <c r="U99" s="193"/>
      <c r="V99" s="180"/>
      <c r="W99" s="192"/>
      <c r="X99" s="180"/>
      <c r="Y99" s="193"/>
      <c r="Z99" s="174">
        <v>6914733</v>
      </c>
      <c r="AA99" s="193" t="s">
        <v>7817</v>
      </c>
      <c r="AB99" s="158" t="s">
        <v>7347</v>
      </c>
      <c r="AC99" s="158" t="s">
        <v>7347</v>
      </c>
      <c r="AD99" s="158" t="s">
        <v>7347</v>
      </c>
      <c r="AE99" s="194" t="s">
        <v>7361</v>
      </c>
      <c r="AF99" s="248" t="s">
        <v>7349</v>
      </c>
      <c r="AG99" s="193" t="s">
        <v>7586</v>
      </c>
      <c r="AH99" s="180" t="s">
        <v>7943</v>
      </c>
      <c r="AI99" s="180">
        <v>3117650380</v>
      </c>
      <c r="AJ99" s="180" t="s">
        <v>7370</v>
      </c>
      <c r="AK99" s="187" t="s">
        <v>7944</v>
      </c>
      <c r="AL99" s="189" t="s">
        <v>7353</v>
      </c>
      <c r="AM99" s="159" t="s">
        <v>7945</v>
      </c>
      <c r="AN99" s="160">
        <f t="shared" si="1"/>
        <v>93</v>
      </c>
      <c r="AO99" s="160">
        <v>2024</v>
      </c>
    </row>
    <row r="100" spans="2:41" ht="15" customHeight="1">
      <c r="B100" s="193" t="s">
        <v>7946</v>
      </c>
      <c r="C100" s="180" t="s">
        <v>7338</v>
      </c>
      <c r="D100" s="180" t="s">
        <v>7947</v>
      </c>
      <c r="E100" s="174">
        <v>1012445138</v>
      </c>
      <c r="F100" s="192">
        <v>11200000</v>
      </c>
      <c r="G100" s="198" t="s">
        <v>7393</v>
      </c>
      <c r="H100" s="192">
        <v>2800000</v>
      </c>
      <c r="I100" s="199">
        <v>45544</v>
      </c>
      <c r="J100" s="199">
        <v>45734</v>
      </c>
      <c r="K100" s="180" t="s">
        <v>7830</v>
      </c>
      <c r="L100" s="193">
        <v>2032</v>
      </c>
      <c r="M100" s="173" t="s">
        <v>7495</v>
      </c>
      <c r="N100" s="180" t="s">
        <v>7343</v>
      </c>
      <c r="O100" s="179">
        <v>79553844</v>
      </c>
      <c r="P100" s="180" t="s">
        <v>7496</v>
      </c>
      <c r="Q100" s="193">
        <v>5</v>
      </c>
      <c r="R100" s="200">
        <v>115712</v>
      </c>
      <c r="S100" s="179" t="s">
        <v>7497</v>
      </c>
      <c r="T100" s="204">
        <v>4013333</v>
      </c>
      <c r="U100" s="193"/>
      <c r="V100" s="180"/>
      <c r="W100" s="192"/>
      <c r="X100" s="180"/>
      <c r="Y100" s="193"/>
      <c r="Z100" s="174">
        <v>4013333</v>
      </c>
      <c r="AA100" s="193" t="s">
        <v>7768</v>
      </c>
      <c r="AB100" s="158" t="s">
        <v>7347</v>
      </c>
      <c r="AC100" s="158" t="s">
        <v>7347</v>
      </c>
      <c r="AD100" s="158" t="s">
        <v>7347</v>
      </c>
      <c r="AE100" s="194" t="s">
        <v>7948</v>
      </c>
      <c r="AF100" s="194" t="s">
        <v>7794</v>
      </c>
      <c r="AG100" s="193" t="s">
        <v>7368</v>
      </c>
      <c r="AH100" s="180" t="s">
        <v>7949</v>
      </c>
      <c r="AI100" s="180">
        <v>3133622563</v>
      </c>
      <c r="AJ100" s="180" t="s">
        <v>7352</v>
      </c>
      <c r="AK100" s="187" t="s">
        <v>7950</v>
      </c>
      <c r="AL100" s="189" t="s">
        <v>7353</v>
      </c>
      <c r="AM100" s="159" t="s">
        <v>7951</v>
      </c>
      <c r="AN100" s="160">
        <f t="shared" si="1"/>
        <v>94</v>
      </c>
      <c r="AO100" s="160">
        <v>2024</v>
      </c>
    </row>
    <row r="101" spans="2:41" ht="15" customHeight="1">
      <c r="B101" s="193" t="s">
        <v>7952</v>
      </c>
      <c r="C101" s="180" t="s">
        <v>7338</v>
      </c>
      <c r="D101" s="180" t="s">
        <v>7953</v>
      </c>
      <c r="E101" s="174">
        <v>52584430</v>
      </c>
      <c r="F101" s="192">
        <v>11200000</v>
      </c>
      <c r="G101" s="198" t="s">
        <v>7393</v>
      </c>
      <c r="H101" s="192">
        <v>2800000</v>
      </c>
      <c r="I101" s="199">
        <v>45541</v>
      </c>
      <c r="J101" s="199">
        <v>45719</v>
      </c>
      <c r="K101" s="180" t="s">
        <v>7888</v>
      </c>
      <c r="L101" s="193">
        <v>2032</v>
      </c>
      <c r="M101" s="173" t="s">
        <v>7495</v>
      </c>
      <c r="N101" s="180" t="s">
        <v>7343</v>
      </c>
      <c r="O101" s="179">
        <v>79553844</v>
      </c>
      <c r="P101" s="180" t="s">
        <v>7496</v>
      </c>
      <c r="Q101" s="193">
        <v>5</v>
      </c>
      <c r="R101" s="200">
        <v>115712</v>
      </c>
      <c r="S101" s="179" t="s">
        <v>7497</v>
      </c>
      <c r="T101" s="204">
        <v>5413333</v>
      </c>
      <c r="U101" s="193"/>
      <c r="V101" s="180"/>
      <c r="W101" s="192"/>
      <c r="X101" s="180"/>
      <c r="Y101" s="193"/>
      <c r="Z101" s="174">
        <v>5413333</v>
      </c>
      <c r="AA101" s="193" t="s">
        <v>7954</v>
      </c>
      <c r="AB101" s="158" t="s">
        <v>7347</v>
      </c>
      <c r="AC101" s="158" t="s">
        <v>7347</v>
      </c>
      <c r="AD101" s="158" t="s">
        <v>7347</v>
      </c>
      <c r="AE101" s="194" t="s">
        <v>7441</v>
      </c>
      <c r="AF101" s="194" t="s">
        <v>7641</v>
      </c>
      <c r="AG101" s="193" t="s">
        <v>7586</v>
      </c>
      <c r="AH101" s="180" t="s">
        <v>7955</v>
      </c>
      <c r="AI101" s="270">
        <v>3112006271</v>
      </c>
      <c r="AJ101" s="180" t="s">
        <v>7434</v>
      </c>
      <c r="AK101" s="187" t="s">
        <v>7956</v>
      </c>
      <c r="AL101" s="189" t="s">
        <v>7353</v>
      </c>
      <c r="AM101" s="159" t="s">
        <v>7957</v>
      </c>
      <c r="AN101" s="160">
        <f t="shared" si="1"/>
        <v>95</v>
      </c>
      <c r="AO101" s="160">
        <v>2024</v>
      </c>
    </row>
    <row r="102" spans="2:41" ht="15" customHeight="1">
      <c r="B102" s="193" t="s">
        <v>639</v>
      </c>
      <c r="C102" s="180" t="s">
        <v>7338</v>
      </c>
      <c r="D102" s="180" t="s">
        <v>7958</v>
      </c>
      <c r="E102" s="174">
        <v>23301545</v>
      </c>
      <c r="F102" s="192">
        <v>29792000</v>
      </c>
      <c r="G102" s="198" t="s">
        <v>7393</v>
      </c>
      <c r="H102" s="192">
        <v>7448000</v>
      </c>
      <c r="I102" s="199">
        <v>45544</v>
      </c>
      <c r="J102" s="199">
        <v>45720</v>
      </c>
      <c r="K102" s="180" t="s">
        <v>7959</v>
      </c>
      <c r="L102" s="193">
        <v>1978</v>
      </c>
      <c r="M102" s="179" t="s">
        <v>7616</v>
      </c>
      <c r="N102" s="180" t="s">
        <v>7343</v>
      </c>
      <c r="O102" s="179">
        <v>1063481921</v>
      </c>
      <c r="P102" s="191" t="s">
        <v>7617</v>
      </c>
      <c r="Q102" s="193">
        <v>1</v>
      </c>
      <c r="R102" s="200">
        <v>113714</v>
      </c>
      <c r="S102" s="202" t="s">
        <v>7618</v>
      </c>
      <c r="T102" s="192">
        <v>13902933</v>
      </c>
      <c r="U102" s="193"/>
      <c r="V102" s="180"/>
      <c r="W102" s="192"/>
      <c r="X102" s="180"/>
      <c r="Y102" s="193"/>
      <c r="Z102" s="174">
        <v>13902933</v>
      </c>
      <c r="AA102" s="193" t="s">
        <v>7667</v>
      </c>
      <c r="AB102" s="158" t="s">
        <v>7347</v>
      </c>
      <c r="AC102" s="158" t="s">
        <v>7347</v>
      </c>
      <c r="AD102" s="158" t="s">
        <v>7347</v>
      </c>
      <c r="AE102" s="194" t="s">
        <v>7960</v>
      </c>
      <c r="AF102" s="248" t="s">
        <v>7349</v>
      </c>
      <c r="AG102" s="193" t="s">
        <v>7586</v>
      </c>
      <c r="AH102" s="180" t="s">
        <v>7961</v>
      </c>
      <c r="AI102" s="180">
        <v>3125164612</v>
      </c>
      <c r="AJ102" s="186" t="s">
        <v>7370</v>
      </c>
      <c r="AK102" s="187" t="s">
        <v>7962</v>
      </c>
      <c r="AL102" s="189" t="s">
        <v>7353</v>
      </c>
      <c r="AM102" s="159" t="s">
        <v>7963</v>
      </c>
      <c r="AN102" s="160">
        <f t="shared" si="1"/>
        <v>96</v>
      </c>
      <c r="AO102" s="160">
        <v>2024</v>
      </c>
    </row>
    <row r="103" spans="2:41" ht="15" customHeight="1">
      <c r="B103" s="193" t="s">
        <v>7964</v>
      </c>
      <c r="C103" s="180" t="s">
        <v>7338</v>
      </c>
      <c r="D103" s="222" t="s">
        <v>7965</v>
      </c>
      <c r="E103" s="174">
        <v>52356206</v>
      </c>
      <c r="F103" s="192">
        <v>16377000</v>
      </c>
      <c r="G103" s="198" t="s">
        <v>7966</v>
      </c>
      <c r="H103" s="192">
        <v>5459000</v>
      </c>
      <c r="I103" s="199">
        <v>45544</v>
      </c>
      <c r="J103" s="177">
        <v>45677</v>
      </c>
      <c r="K103" s="180" t="s">
        <v>7967</v>
      </c>
      <c r="L103" s="193">
        <v>1966</v>
      </c>
      <c r="M103" s="179" t="s">
        <v>7407</v>
      </c>
      <c r="N103" s="180" t="s">
        <v>7407</v>
      </c>
      <c r="O103" s="179" t="s">
        <v>7407</v>
      </c>
      <c r="P103" s="180" t="s">
        <v>7407</v>
      </c>
      <c r="Q103" s="193">
        <v>1</v>
      </c>
      <c r="R103" s="200">
        <v>115754</v>
      </c>
      <c r="S103" s="179" t="s">
        <v>7386</v>
      </c>
      <c r="T103" s="192">
        <v>0</v>
      </c>
      <c r="U103" s="193"/>
      <c r="V103" s="180"/>
      <c r="W103" s="192"/>
      <c r="X103" s="180"/>
      <c r="Y103" s="193"/>
      <c r="Z103" s="174">
        <v>7642600</v>
      </c>
      <c r="AA103" s="193" t="s">
        <v>7968</v>
      </c>
      <c r="AB103" s="158" t="s">
        <v>7347</v>
      </c>
      <c r="AC103" s="158" t="s">
        <v>7347</v>
      </c>
      <c r="AD103" s="158" t="s">
        <v>7347</v>
      </c>
      <c r="AE103" s="194" t="s">
        <v>7387</v>
      </c>
      <c r="AF103" s="248" t="s">
        <v>7349</v>
      </c>
      <c r="AG103" s="195" t="s">
        <v>7350</v>
      </c>
      <c r="AH103" s="180" t="s">
        <v>7969</v>
      </c>
      <c r="AI103" s="185">
        <v>3174297267</v>
      </c>
      <c r="AJ103" s="180" t="s">
        <v>7380</v>
      </c>
      <c r="AK103" s="187" t="s">
        <v>7970</v>
      </c>
      <c r="AL103" s="189" t="s">
        <v>7353</v>
      </c>
      <c r="AM103" s="159" t="s">
        <v>7971</v>
      </c>
      <c r="AN103" s="160">
        <f t="shared" si="1"/>
        <v>97</v>
      </c>
      <c r="AO103" s="160">
        <v>2024</v>
      </c>
    </row>
    <row r="104" spans="2:41" ht="15" customHeight="1">
      <c r="B104" s="193" t="s">
        <v>7972</v>
      </c>
      <c r="C104" s="180" t="s">
        <v>7338</v>
      </c>
      <c r="D104" s="180" t="s">
        <v>7973</v>
      </c>
      <c r="E104" s="174">
        <v>1193534885</v>
      </c>
      <c r="F104" s="192">
        <v>17464000</v>
      </c>
      <c r="G104" s="198" t="s">
        <v>7393</v>
      </c>
      <c r="H104" s="192">
        <v>4366000</v>
      </c>
      <c r="I104" s="199">
        <v>45541</v>
      </c>
      <c r="J104" s="199">
        <v>45719</v>
      </c>
      <c r="K104" s="180" t="s">
        <v>7974</v>
      </c>
      <c r="L104" s="193">
        <v>1978</v>
      </c>
      <c r="M104" s="179" t="s">
        <v>7631</v>
      </c>
      <c r="N104" s="180" t="s">
        <v>7343</v>
      </c>
      <c r="O104" s="252">
        <v>1020819463</v>
      </c>
      <c r="P104" s="180" t="s">
        <v>7632</v>
      </c>
      <c r="Q104" s="193">
        <v>3</v>
      </c>
      <c r="R104" s="200">
        <v>115746</v>
      </c>
      <c r="S104" s="179" t="s">
        <v>7633</v>
      </c>
      <c r="T104" s="192">
        <v>8440933</v>
      </c>
      <c r="U104" s="193"/>
      <c r="V104" s="180"/>
      <c r="W104" s="192"/>
      <c r="X104" s="180"/>
      <c r="Y104" s="193"/>
      <c r="Z104" s="174">
        <v>8440933</v>
      </c>
      <c r="AA104" s="193" t="s">
        <v>7634</v>
      </c>
      <c r="AB104" s="158" t="s">
        <v>7347</v>
      </c>
      <c r="AC104" s="158" t="s">
        <v>7347</v>
      </c>
      <c r="AD104" s="158" t="s">
        <v>7347</v>
      </c>
      <c r="AE104" s="194" t="s">
        <v>7387</v>
      </c>
      <c r="AF104" s="248" t="s">
        <v>7349</v>
      </c>
      <c r="AG104" s="195" t="s">
        <v>7350</v>
      </c>
      <c r="AH104" s="180" t="s">
        <v>7975</v>
      </c>
      <c r="AI104" s="180">
        <v>3118731905</v>
      </c>
      <c r="AJ104" s="186" t="s">
        <v>7370</v>
      </c>
      <c r="AK104" s="197">
        <v>15600000711</v>
      </c>
      <c r="AL104" s="189" t="s">
        <v>7353</v>
      </c>
      <c r="AM104" s="159" t="s">
        <v>7976</v>
      </c>
      <c r="AN104" s="160">
        <f t="shared" si="1"/>
        <v>98</v>
      </c>
      <c r="AO104" s="160">
        <v>2024</v>
      </c>
    </row>
    <row r="105" spans="2:41" ht="15" customHeight="1">
      <c r="B105" s="193" t="s">
        <v>643</v>
      </c>
      <c r="C105" s="180" t="s">
        <v>7338</v>
      </c>
      <c r="D105" s="180" t="s">
        <v>7977</v>
      </c>
      <c r="E105" s="174">
        <v>13543982</v>
      </c>
      <c r="F105" s="192">
        <v>32000000</v>
      </c>
      <c r="G105" s="198" t="s">
        <v>7393</v>
      </c>
      <c r="H105" s="192">
        <v>8000000</v>
      </c>
      <c r="I105" s="199">
        <v>45547</v>
      </c>
      <c r="J105" s="199">
        <v>45722</v>
      </c>
      <c r="K105" s="180" t="s">
        <v>7978</v>
      </c>
      <c r="L105" s="193">
        <v>1978</v>
      </c>
      <c r="M105" s="179" t="s">
        <v>7395</v>
      </c>
      <c r="N105" s="180" t="s">
        <v>7343</v>
      </c>
      <c r="O105" s="179">
        <v>1022949089</v>
      </c>
      <c r="P105" s="191" t="s">
        <v>7396</v>
      </c>
      <c r="Q105" s="193">
        <v>1</v>
      </c>
      <c r="R105" s="200">
        <v>115206</v>
      </c>
      <c r="S105" s="179" t="s">
        <v>7397</v>
      </c>
      <c r="T105" s="192">
        <v>14666667</v>
      </c>
      <c r="U105" s="193"/>
      <c r="V105" s="180"/>
      <c r="W105" s="192"/>
      <c r="X105" s="180"/>
      <c r="Y105" s="193"/>
      <c r="Z105" s="174">
        <v>14666667</v>
      </c>
      <c r="AA105" s="193" t="s">
        <v>7825</v>
      </c>
      <c r="AB105" s="158" t="s">
        <v>7347</v>
      </c>
      <c r="AC105" s="158" t="s">
        <v>7347</v>
      </c>
      <c r="AD105" s="158" t="s">
        <v>7347</v>
      </c>
      <c r="AE105" s="203" t="s">
        <v>7979</v>
      </c>
      <c r="AF105" s="248" t="s">
        <v>7349</v>
      </c>
      <c r="AG105" s="195" t="s">
        <v>7350</v>
      </c>
      <c r="AH105" s="180" t="s">
        <v>7980</v>
      </c>
      <c r="AI105" s="180">
        <v>3112560293</v>
      </c>
      <c r="AJ105" s="180" t="s">
        <v>7434</v>
      </c>
      <c r="AK105" s="187" t="s">
        <v>7981</v>
      </c>
      <c r="AL105" s="189" t="s">
        <v>7353</v>
      </c>
      <c r="AM105" s="159" t="s">
        <v>7982</v>
      </c>
      <c r="AN105" s="160">
        <f t="shared" si="1"/>
        <v>99</v>
      </c>
      <c r="AO105" s="160">
        <v>2024</v>
      </c>
    </row>
    <row r="106" spans="2:41" ht="15" customHeight="1">
      <c r="B106" s="193" t="s">
        <v>7983</v>
      </c>
      <c r="C106" s="180" t="s">
        <v>7338</v>
      </c>
      <c r="D106" s="180" t="s">
        <v>7984</v>
      </c>
      <c r="E106" s="174">
        <v>38565432</v>
      </c>
      <c r="F106" s="192">
        <v>40000000</v>
      </c>
      <c r="G106" s="198" t="s">
        <v>7393</v>
      </c>
      <c r="H106" s="192">
        <v>10000000</v>
      </c>
      <c r="I106" s="199">
        <v>45544</v>
      </c>
      <c r="J106" s="199">
        <v>45720</v>
      </c>
      <c r="K106" s="180" t="s">
        <v>7985</v>
      </c>
      <c r="L106" s="193">
        <v>1978</v>
      </c>
      <c r="M106" s="179" t="s">
        <v>7407</v>
      </c>
      <c r="N106" s="180" t="s">
        <v>7407</v>
      </c>
      <c r="O106" s="179" t="s">
        <v>7407</v>
      </c>
      <c r="P106" s="180" t="s">
        <v>7407</v>
      </c>
      <c r="Q106" s="193">
        <v>5</v>
      </c>
      <c r="R106" s="200">
        <v>116146</v>
      </c>
      <c r="S106" s="179" t="s">
        <v>7386</v>
      </c>
      <c r="T106" s="192">
        <v>18666666</v>
      </c>
      <c r="U106" s="193"/>
      <c r="V106" s="180"/>
      <c r="W106" s="192"/>
      <c r="X106" s="180"/>
      <c r="Y106" s="193"/>
      <c r="Z106" s="174">
        <v>18666666</v>
      </c>
      <c r="AA106" s="193" t="s">
        <v>7667</v>
      </c>
      <c r="AB106" s="158" t="s">
        <v>7347</v>
      </c>
      <c r="AC106" s="158" t="s">
        <v>7347</v>
      </c>
      <c r="AD106" s="158" t="s">
        <v>7347</v>
      </c>
      <c r="AE106" s="194" t="s">
        <v>7387</v>
      </c>
      <c r="AF106" s="248" t="s">
        <v>7349</v>
      </c>
      <c r="AG106" s="193" t="s">
        <v>7399</v>
      </c>
      <c r="AH106" s="180" t="s">
        <v>7986</v>
      </c>
      <c r="AI106" s="180">
        <v>3183638529</v>
      </c>
      <c r="AJ106" s="186" t="s">
        <v>7370</v>
      </c>
      <c r="AK106" s="187" t="s">
        <v>7987</v>
      </c>
      <c r="AL106" s="189" t="s">
        <v>7353</v>
      </c>
      <c r="AM106" s="159" t="s">
        <v>7988</v>
      </c>
      <c r="AN106" s="160">
        <f t="shared" si="1"/>
        <v>100</v>
      </c>
      <c r="AO106" s="160">
        <v>2024</v>
      </c>
    </row>
    <row r="107" spans="2:41" ht="15" customHeight="1">
      <c r="B107" s="171" t="s">
        <v>7989</v>
      </c>
      <c r="C107" s="172" t="s">
        <v>7338</v>
      </c>
      <c r="D107" s="173" t="s">
        <v>7990</v>
      </c>
      <c r="E107" s="174">
        <v>86039504</v>
      </c>
      <c r="F107" s="192">
        <v>11200000</v>
      </c>
      <c r="G107" s="198" t="s">
        <v>7991</v>
      </c>
      <c r="H107" s="192">
        <v>2800000</v>
      </c>
      <c r="I107" s="177">
        <v>45561</v>
      </c>
      <c r="J107" s="177">
        <v>45729</v>
      </c>
      <c r="K107" s="178" t="s">
        <v>7830</v>
      </c>
      <c r="L107" s="163">
        <v>2032</v>
      </c>
      <c r="M107" s="173" t="s">
        <v>7495</v>
      </c>
      <c r="N107" s="180" t="s">
        <v>7343</v>
      </c>
      <c r="O107" s="179">
        <v>79553844</v>
      </c>
      <c r="P107" s="180" t="s">
        <v>7496</v>
      </c>
      <c r="Q107" s="181">
        <v>5</v>
      </c>
      <c r="R107" s="182">
        <v>115712</v>
      </c>
      <c r="S107" s="202" t="s">
        <v>7497</v>
      </c>
      <c r="T107" s="204">
        <v>4480000</v>
      </c>
      <c r="U107" s="163" t="s">
        <v>7247</v>
      </c>
      <c r="V107" s="183"/>
      <c r="W107" s="174"/>
      <c r="X107" s="163"/>
      <c r="Y107" s="163"/>
      <c r="Z107" s="174">
        <v>4480000</v>
      </c>
      <c r="AA107" s="193" t="s">
        <v>7992</v>
      </c>
      <c r="AB107" s="158" t="s">
        <v>7347</v>
      </c>
      <c r="AC107" s="158" t="s">
        <v>7347</v>
      </c>
      <c r="AD107" s="158" t="s">
        <v>7347</v>
      </c>
      <c r="AE107" s="194" t="s">
        <v>7504</v>
      </c>
      <c r="AF107" s="194" t="s">
        <v>7641</v>
      </c>
      <c r="AG107" s="195" t="s">
        <v>7350</v>
      </c>
      <c r="AH107" s="196" t="s">
        <v>7993</v>
      </c>
      <c r="AI107" s="185">
        <v>3143073381</v>
      </c>
      <c r="AJ107" s="180" t="s">
        <v>7352</v>
      </c>
      <c r="AK107" s="187" t="s">
        <v>7994</v>
      </c>
      <c r="AL107" s="189" t="s">
        <v>7353</v>
      </c>
      <c r="AM107" s="159" t="s">
        <v>7995</v>
      </c>
      <c r="AN107" s="160">
        <f t="shared" si="1"/>
        <v>101</v>
      </c>
      <c r="AO107" s="160">
        <v>2024</v>
      </c>
    </row>
    <row r="108" spans="2:41" ht="15" customHeight="1">
      <c r="B108" s="193" t="s">
        <v>7996</v>
      </c>
      <c r="C108" s="180" t="s">
        <v>7338</v>
      </c>
      <c r="D108" s="180" t="s">
        <v>7997</v>
      </c>
      <c r="E108" s="174">
        <v>1019044866</v>
      </c>
      <c r="F108" s="192">
        <v>11532000</v>
      </c>
      <c r="G108" s="198" t="s">
        <v>7393</v>
      </c>
      <c r="H108" s="192">
        <v>2883000</v>
      </c>
      <c r="I108" s="199">
        <v>45552</v>
      </c>
      <c r="J108" s="199">
        <v>45726</v>
      </c>
      <c r="K108" s="180" t="s">
        <v>7673</v>
      </c>
      <c r="L108" s="193">
        <v>1978</v>
      </c>
      <c r="M108" s="179" t="s">
        <v>7573</v>
      </c>
      <c r="N108" s="180" t="s">
        <v>7448</v>
      </c>
      <c r="O108" s="179">
        <v>51895879</v>
      </c>
      <c r="P108" s="191" t="s">
        <v>7574</v>
      </c>
      <c r="Q108" s="193">
        <v>1</v>
      </c>
      <c r="R108" s="200">
        <v>115240</v>
      </c>
      <c r="S108" s="179" t="s">
        <v>7648</v>
      </c>
      <c r="T108" s="192">
        <v>4997200</v>
      </c>
      <c r="U108" s="193"/>
      <c r="V108" s="180"/>
      <c r="W108" s="192"/>
      <c r="X108" s="180"/>
      <c r="Y108" s="193"/>
      <c r="Z108" s="174">
        <v>4997200</v>
      </c>
      <c r="AA108" s="193" t="s">
        <v>7682</v>
      </c>
      <c r="AB108" s="158" t="s">
        <v>7347</v>
      </c>
      <c r="AC108" s="158" t="s">
        <v>7347</v>
      </c>
      <c r="AD108" s="158" t="s">
        <v>7347</v>
      </c>
      <c r="AE108" s="194" t="s">
        <v>7378</v>
      </c>
      <c r="AF108" s="248" t="s">
        <v>7349</v>
      </c>
      <c r="AG108" s="193" t="s">
        <v>7399</v>
      </c>
      <c r="AH108" s="180" t="s">
        <v>7998</v>
      </c>
      <c r="AI108" s="180">
        <v>3107818704</v>
      </c>
      <c r="AJ108" s="180" t="s">
        <v>7489</v>
      </c>
      <c r="AK108" s="187" t="s">
        <v>7999</v>
      </c>
      <c r="AL108" s="189" t="s">
        <v>7353</v>
      </c>
      <c r="AM108" s="159" t="s">
        <v>8000</v>
      </c>
      <c r="AN108" s="160">
        <f t="shared" si="1"/>
        <v>102</v>
      </c>
      <c r="AO108" s="160">
        <v>2024</v>
      </c>
    </row>
    <row r="109" spans="2:41" ht="15" customHeight="1">
      <c r="B109" s="193" t="s">
        <v>8001</v>
      </c>
      <c r="C109" s="180" t="s">
        <v>7338</v>
      </c>
      <c r="D109" s="180" t="s">
        <v>8002</v>
      </c>
      <c r="E109" s="174">
        <v>52345761</v>
      </c>
      <c r="F109" s="192">
        <v>11532000</v>
      </c>
      <c r="G109" s="198" t="s">
        <v>7393</v>
      </c>
      <c r="H109" s="192">
        <v>2883000</v>
      </c>
      <c r="I109" s="199">
        <v>45548</v>
      </c>
      <c r="J109" s="199">
        <v>45724</v>
      </c>
      <c r="K109" s="180" t="s">
        <v>7673</v>
      </c>
      <c r="L109" s="193">
        <v>1978</v>
      </c>
      <c r="M109" s="179" t="s">
        <v>7573</v>
      </c>
      <c r="N109" s="180" t="s">
        <v>7448</v>
      </c>
      <c r="O109" s="179">
        <v>51895879</v>
      </c>
      <c r="P109" s="191" t="s">
        <v>7574</v>
      </c>
      <c r="Q109" s="193">
        <v>1</v>
      </c>
      <c r="R109" s="200">
        <v>115240</v>
      </c>
      <c r="S109" s="179" t="s">
        <v>7648</v>
      </c>
      <c r="T109" s="192">
        <v>5189400</v>
      </c>
      <c r="U109" s="193"/>
      <c r="V109" s="180"/>
      <c r="W109" s="192"/>
      <c r="X109" s="180"/>
      <c r="Y109" s="193"/>
      <c r="Z109" s="174">
        <v>5189400</v>
      </c>
      <c r="AA109" s="193" t="s">
        <v>8003</v>
      </c>
      <c r="AB109" s="158" t="s">
        <v>7347</v>
      </c>
      <c r="AC109" s="158" t="s">
        <v>7347</v>
      </c>
      <c r="AD109" s="158" t="s">
        <v>7347</v>
      </c>
      <c r="AE109" s="194" t="s">
        <v>7387</v>
      </c>
      <c r="AF109" s="248" t="s">
        <v>7349</v>
      </c>
      <c r="AG109" s="195" t="s">
        <v>7350</v>
      </c>
      <c r="AH109" s="180" t="s">
        <v>8004</v>
      </c>
      <c r="AI109" s="180">
        <v>3008136426</v>
      </c>
      <c r="AJ109" s="180" t="s">
        <v>7352</v>
      </c>
      <c r="AK109" s="187" t="s">
        <v>8005</v>
      </c>
      <c r="AL109" s="189" t="s">
        <v>7353</v>
      </c>
      <c r="AM109" s="159" t="s">
        <v>8006</v>
      </c>
      <c r="AN109" s="160">
        <f t="shared" si="1"/>
        <v>103</v>
      </c>
      <c r="AO109" s="160">
        <v>2024</v>
      </c>
    </row>
    <row r="110" spans="2:41" ht="15" customHeight="1">
      <c r="B110" s="193" t="s">
        <v>651</v>
      </c>
      <c r="C110" s="180" t="s">
        <v>7338</v>
      </c>
      <c r="D110" s="180" t="s">
        <v>8007</v>
      </c>
      <c r="E110" s="174">
        <v>1026597552</v>
      </c>
      <c r="F110" s="192">
        <v>21836000</v>
      </c>
      <c r="G110" s="198" t="s">
        <v>7393</v>
      </c>
      <c r="H110" s="192">
        <v>5459000</v>
      </c>
      <c r="I110" s="199">
        <v>45546</v>
      </c>
      <c r="J110" s="199">
        <v>45721</v>
      </c>
      <c r="K110" s="180" t="s">
        <v>7487</v>
      </c>
      <c r="L110" s="193">
        <v>1978</v>
      </c>
      <c r="M110" s="173" t="s">
        <v>7464</v>
      </c>
      <c r="N110" s="180" t="s">
        <v>7343</v>
      </c>
      <c r="O110" s="179">
        <v>1010170739</v>
      </c>
      <c r="P110" s="191" t="s">
        <v>7465</v>
      </c>
      <c r="Q110" s="193">
        <v>1</v>
      </c>
      <c r="R110" s="200">
        <v>114811</v>
      </c>
      <c r="S110" s="179" t="s">
        <v>7450</v>
      </c>
      <c r="T110" s="192">
        <v>10008167</v>
      </c>
      <c r="U110" s="193"/>
      <c r="V110" s="180"/>
      <c r="W110" s="192"/>
      <c r="X110" s="180"/>
      <c r="Y110" s="193"/>
      <c r="Z110" s="174">
        <v>10008167</v>
      </c>
      <c r="AA110" s="193" t="s">
        <v>7825</v>
      </c>
      <c r="AB110" s="158" t="s">
        <v>7347</v>
      </c>
      <c r="AC110" s="158" t="s">
        <v>7347</v>
      </c>
      <c r="AD110" s="158" t="s">
        <v>7347</v>
      </c>
      <c r="AE110" s="194" t="s">
        <v>7536</v>
      </c>
      <c r="AF110" s="248" t="s">
        <v>7349</v>
      </c>
      <c r="AG110" s="193" t="s">
        <v>7388</v>
      </c>
      <c r="AH110" s="180" t="s">
        <v>8008</v>
      </c>
      <c r="AI110" s="180">
        <v>3103315452</v>
      </c>
      <c r="AJ110" s="180" t="s">
        <v>7380</v>
      </c>
      <c r="AK110" s="187" t="s">
        <v>8009</v>
      </c>
      <c r="AL110" s="189" t="s">
        <v>7353</v>
      </c>
      <c r="AM110" s="159" t="s">
        <v>8010</v>
      </c>
      <c r="AN110" s="160">
        <f t="shared" si="1"/>
        <v>104</v>
      </c>
      <c r="AO110" s="160">
        <v>2024</v>
      </c>
    </row>
    <row r="111" spans="2:41" ht="15" customHeight="1">
      <c r="B111" s="193" t="s">
        <v>8011</v>
      </c>
      <c r="C111" s="180" t="s">
        <v>7338</v>
      </c>
      <c r="D111" s="180" t="s">
        <v>8012</v>
      </c>
      <c r="E111" s="174">
        <v>1020713661</v>
      </c>
      <c r="F111" s="192">
        <v>29792000</v>
      </c>
      <c r="G111" s="198" t="s">
        <v>7393</v>
      </c>
      <c r="H111" s="192">
        <v>7448000</v>
      </c>
      <c r="I111" s="199">
        <v>45549</v>
      </c>
      <c r="J111" s="199">
        <v>45723</v>
      </c>
      <c r="K111" s="180" t="s">
        <v>7432</v>
      </c>
      <c r="L111" s="193">
        <v>1978</v>
      </c>
      <c r="M111" s="179" t="s">
        <v>7395</v>
      </c>
      <c r="N111" s="180" t="s">
        <v>7343</v>
      </c>
      <c r="O111" s="179">
        <v>1022949089</v>
      </c>
      <c r="P111" s="191" t="s">
        <v>7396</v>
      </c>
      <c r="Q111" s="193">
        <v>1</v>
      </c>
      <c r="R111" s="200">
        <v>116133</v>
      </c>
      <c r="S111" s="179" t="s">
        <v>7397</v>
      </c>
      <c r="T111" s="192">
        <v>13406400</v>
      </c>
      <c r="U111" s="193"/>
      <c r="V111" s="180"/>
      <c r="W111" s="192"/>
      <c r="X111" s="180"/>
      <c r="Y111" s="193"/>
      <c r="Z111" s="174">
        <v>13406400</v>
      </c>
      <c r="AA111" s="193" t="s">
        <v>8003</v>
      </c>
      <c r="AB111" s="158" t="s">
        <v>7347</v>
      </c>
      <c r="AC111" s="158" t="s">
        <v>7347</v>
      </c>
      <c r="AD111" s="158" t="s">
        <v>7347</v>
      </c>
      <c r="AE111" s="194" t="s">
        <v>7387</v>
      </c>
      <c r="AF111" s="248" t="s">
        <v>7349</v>
      </c>
      <c r="AG111" s="193" t="s">
        <v>7368</v>
      </c>
      <c r="AH111" s="180" t="s">
        <v>8013</v>
      </c>
      <c r="AI111" s="180">
        <v>3105728082</v>
      </c>
      <c r="AJ111" s="180" t="s">
        <v>7611</v>
      </c>
      <c r="AK111" s="187" t="s">
        <v>8014</v>
      </c>
      <c r="AL111" s="189" t="s">
        <v>7353</v>
      </c>
      <c r="AM111" s="159" t="s">
        <v>8015</v>
      </c>
      <c r="AN111" s="160">
        <f t="shared" si="1"/>
        <v>105</v>
      </c>
      <c r="AO111" s="160">
        <v>2024</v>
      </c>
    </row>
    <row r="112" spans="2:41" ht="15" customHeight="1">
      <c r="B112" s="193" t="s">
        <v>655</v>
      </c>
      <c r="C112" s="180" t="s">
        <v>7338</v>
      </c>
      <c r="D112" s="180" t="s">
        <v>8016</v>
      </c>
      <c r="E112" s="174">
        <v>1037120087</v>
      </c>
      <c r="F112" s="192">
        <v>11200000</v>
      </c>
      <c r="G112" s="198" t="s">
        <v>7393</v>
      </c>
      <c r="H112" s="192">
        <v>2800000</v>
      </c>
      <c r="I112" s="199">
        <v>45546</v>
      </c>
      <c r="J112" s="199">
        <v>45721</v>
      </c>
      <c r="K112" s="180" t="s">
        <v>7830</v>
      </c>
      <c r="L112" s="193">
        <v>2032</v>
      </c>
      <c r="M112" s="173" t="s">
        <v>7495</v>
      </c>
      <c r="N112" s="180" t="s">
        <v>7343</v>
      </c>
      <c r="O112" s="179">
        <v>79553844</v>
      </c>
      <c r="P112" s="180" t="s">
        <v>7496</v>
      </c>
      <c r="Q112" s="193">
        <v>5</v>
      </c>
      <c r="R112" s="200">
        <v>115712</v>
      </c>
      <c r="S112" s="179" t="s">
        <v>7497</v>
      </c>
      <c r="T112" s="204">
        <v>5413333</v>
      </c>
      <c r="U112" s="193"/>
      <c r="V112" s="180"/>
      <c r="W112" s="192"/>
      <c r="X112" s="180"/>
      <c r="Y112" s="193"/>
      <c r="Z112" s="174">
        <v>5413333</v>
      </c>
      <c r="AA112" s="193" t="s">
        <v>8017</v>
      </c>
      <c r="AB112" s="158" t="s">
        <v>7347</v>
      </c>
      <c r="AC112" s="158" t="s">
        <v>7347</v>
      </c>
      <c r="AD112" s="158" t="s">
        <v>7347</v>
      </c>
      <c r="AE112" s="194" t="s">
        <v>7348</v>
      </c>
      <c r="AF112" s="194" t="s">
        <v>7641</v>
      </c>
      <c r="AG112" s="193" t="s">
        <v>7399</v>
      </c>
      <c r="AH112" s="180" t="s">
        <v>8018</v>
      </c>
      <c r="AI112" s="180">
        <v>3043565713</v>
      </c>
      <c r="AJ112" s="180" t="s">
        <v>8019</v>
      </c>
      <c r="AK112" s="187" t="s">
        <v>8020</v>
      </c>
      <c r="AL112" s="189" t="s">
        <v>7353</v>
      </c>
      <c r="AM112" s="159" t="s">
        <v>8021</v>
      </c>
      <c r="AN112" s="160">
        <f t="shared" si="1"/>
        <v>106</v>
      </c>
      <c r="AO112" s="160">
        <v>2024</v>
      </c>
    </row>
    <row r="113" spans="2:41" ht="15" customHeight="1">
      <c r="B113" s="193" t="s">
        <v>8022</v>
      </c>
      <c r="C113" s="180" t="s">
        <v>7338</v>
      </c>
      <c r="D113" s="180" t="s">
        <v>8023</v>
      </c>
      <c r="E113" s="174">
        <v>52586736</v>
      </c>
      <c r="F113" s="192">
        <v>11200000</v>
      </c>
      <c r="G113" s="198" t="s">
        <v>7393</v>
      </c>
      <c r="H113" s="192">
        <v>2800000</v>
      </c>
      <c r="I113" s="199">
        <v>45551</v>
      </c>
      <c r="J113" s="199">
        <v>45726</v>
      </c>
      <c r="K113" s="180" t="s">
        <v>7830</v>
      </c>
      <c r="L113" s="193">
        <v>2032</v>
      </c>
      <c r="M113" s="173" t="s">
        <v>7495</v>
      </c>
      <c r="N113" s="180" t="s">
        <v>7343</v>
      </c>
      <c r="O113" s="179">
        <v>79553844</v>
      </c>
      <c r="P113" s="180" t="s">
        <v>7496</v>
      </c>
      <c r="Q113" s="193">
        <v>5</v>
      </c>
      <c r="R113" s="200">
        <v>115712</v>
      </c>
      <c r="S113" s="179" t="s">
        <v>7497</v>
      </c>
      <c r="T113" s="204">
        <v>4946667</v>
      </c>
      <c r="U113" s="193"/>
      <c r="V113" s="180"/>
      <c r="W113" s="192"/>
      <c r="X113" s="180"/>
      <c r="Y113" s="193"/>
      <c r="Z113" s="174">
        <v>4946667</v>
      </c>
      <c r="AA113" s="193" t="s">
        <v>8024</v>
      </c>
      <c r="AB113" s="158" t="s">
        <v>7347</v>
      </c>
      <c r="AC113" s="158" t="s">
        <v>7347</v>
      </c>
      <c r="AD113" s="158" t="s">
        <v>7347</v>
      </c>
      <c r="AE113" s="194" t="s">
        <v>8025</v>
      </c>
      <c r="AF113" s="248" t="s">
        <v>7349</v>
      </c>
      <c r="AG113" s="193" t="s">
        <v>7399</v>
      </c>
      <c r="AH113" s="180" t="s">
        <v>8026</v>
      </c>
      <c r="AI113" s="180">
        <v>3142893010</v>
      </c>
      <c r="AJ113" s="180" t="s">
        <v>7352</v>
      </c>
      <c r="AK113" s="197">
        <v>24115762763</v>
      </c>
      <c r="AL113" s="189" t="s">
        <v>7353</v>
      </c>
      <c r="AM113" s="159" t="s">
        <v>8027</v>
      </c>
      <c r="AN113" s="160">
        <f t="shared" si="1"/>
        <v>107</v>
      </c>
      <c r="AO113" s="160">
        <v>2024</v>
      </c>
    </row>
    <row r="114" spans="2:41" ht="15" customHeight="1">
      <c r="B114" s="193" t="s">
        <v>8028</v>
      </c>
      <c r="C114" s="180" t="s">
        <v>7338</v>
      </c>
      <c r="D114" s="180" t="s">
        <v>8029</v>
      </c>
      <c r="E114" s="174">
        <v>1030692697</v>
      </c>
      <c r="F114" s="192">
        <v>21836000</v>
      </c>
      <c r="G114" s="198" t="s">
        <v>7393</v>
      </c>
      <c r="H114" s="192">
        <v>5459000</v>
      </c>
      <c r="I114" s="199">
        <v>45548</v>
      </c>
      <c r="J114" s="199">
        <v>45722</v>
      </c>
      <c r="K114" s="180" t="s">
        <v>7698</v>
      </c>
      <c r="L114" s="193">
        <v>1979</v>
      </c>
      <c r="M114" s="179" t="s">
        <v>7375</v>
      </c>
      <c r="N114" s="180" t="s">
        <v>7343</v>
      </c>
      <c r="O114" s="179">
        <v>1010190690</v>
      </c>
      <c r="P114" s="191" t="s">
        <v>7699</v>
      </c>
      <c r="Q114" s="193">
        <v>1</v>
      </c>
      <c r="R114" s="200">
        <v>114927</v>
      </c>
      <c r="S114" s="202" t="s">
        <v>7700</v>
      </c>
      <c r="T114" s="192">
        <v>9826200</v>
      </c>
      <c r="U114" s="193"/>
      <c r="V114" s="180"/>
      <c r="W114" s="192"/>
      <c r="X114" s="180"/>
      <c r="Y114" s="193"/>
      <c r="Z114" s="174">
        <v>9826200</v>
      </c>
      <c r="AA114" s="193" t="s">
        <v>8003</v>
      </c>
      <c r="AB114" s="158" t="s">
        <v>7347</v>
      </c>
      <c r="AC114" s="158" t="s">
        <v>7347</v>
      </c>
      <c r="AD114" s="158" t="s">
        <v>7347</v>
      </c>
      <c r="AE114" s="194" t="s">
        <v>7441</v>
      </c>
      <c r="AF114" s="248" t="s">
        <v>7349</v>
      </c>
      <c r="AG114" s="193" t="s">
        <v>7414</v>
      </c>
      <c r="AH114" s="180" t="s">
        <v>8030</v>
      </c>
      <c r="AI114" s="180">
        <v>3196780740</v>
      </c>
      <c r="AJ114" s="186" t="s">
        <v>7370</v>
      </c>
      <c r="AK114" s="187" t="s">
        <v>8031</v>
      </c>
      <c r="AL114" s="189" t="s">
        <v>7353</v>
      </c>
      <c r="AM114" s="159" t="s">
        <v>8032</v>
      </c>
      <c r="AN114" s="160">
        <f t="shared" si="1"/>
        <v>108</v>
      </c>
      <c r="AO114" s="160">
        <v>2024</v>
      </c>
    </row>
    <row r="115" spans="2:41" ht="15" customHeight="1">
      <c r="B115" s="193" t="s">
        <v>8033</v>
      </c>
      <c r="C115" s="180" t="s">
        <v>7338</v>
      </c>
      <c r="D115" s="180" t="s">
        <v>8034</v>
      </c>
      <c r="E115" s="174">
        <v>1010244911</v>
      </c>
      <c r="F115" s="192">
        <v>17464000</v>
      </c>
      <c r="G115" s="198" t="s">
        <v>7393</v>
      </c>
      <c r="H115" s="192">
        <v>4336000</v>
      </c>
      <c r="I115" s="199">
        <v>45548</v>
      </c>
      <c r="J115" s="199">
        <v>45721</v>
      </c>
      <c r="K115" s="180" t="s">
        <v>7974</v>
      </c>
      <c r="L115" s="193">
        <v>1978</v>
      </c>
      <c r="M115" s="179" t="s">
        <v>7631</v>
      </c>
      <c r="N115" s="180" t="s">
        <v>7343</v>
      </c>
      <c r="O115" s="252">
        <v>1020819463</v>
      </c>
      <c r="P115" s="180" t="s">
        <v>7632</v>
      </c>
      <c r="Q115" s="193">
        <v>3</v>
      </c>
      <c r="R115" s="200">
        <v>115746</v>
      </c>
      <c r="S115" s="179" t="s">
        <v>7633</v>
      </c>
      <c r="T115" s="192">
        <v>7804800</v>
      </c>
      <c r="U115" s="193"/>
      <c r="V115" s="180"/>
      <c r="W115" s="192"/>
      <c r="X115" s="180"/>
      <c r="Y115" s="193"/>
      <c r="Z115" s="174">
        <v>7804800</v>
      </c>
      <c r="AA115" s="193" t="s">
        <v>8003</v>
      </c>
      <c r="AB115" s="158" t="s">
        <v>7347</v>
      </c>
      <c r="AC115" s="158" t="s">
        <v>7347</v>
      </c>
      <c r="AD115" s="158" t="s">
        <v>7347</v>
      </c>
      <c r="AE115" s="194" t="s">
        <v>7504</v>
      </c>
      <c r="AF115" s="248" t="s">
        <v>7349</v>
      </c>
      <c r="AG115" s="193" t="s">
        <v>7399</v>
      </c>
      <c r="AH115" s="180" t="s">
        <v>8035</v>
      </c>
      <c r="AI115" s="180">
        <v>3022820975</v>
      </c>
      <c r="AJ115" s="180" t="s">
        <v>7380</v>
      </c>
      <c r="AK115" s="187" t="s">
        <v>8036</v>
      </c>
      <c r="AL115" s="189" t="s">
        <v>7353</v>
      </c>
      <c r="AM115" s="159" t="s">
        <v>8037</v>
      </c>
      <c r="AN115" s="160">
        <f t="shared" si="1"/>
        <v>109</v>
      </c>
      <c r="AO115" s="160">
        <v>2024</v>
      </c>
    </row>
    <row r="116" spans="2:41" ht="15" customHeight="1">
      <c r="B116" s="193" t="s">
        <v>8038</v>
      </c>
      <c r="C116" s="180" t="s">
        <v>7338</v>
      </c>
      <c r="D116" s="180" t="s">
        <v>8039</v>
      </c>
      <c r="E116" s="174">
        <v>1019095494</v>
      </c>
      <c r="F116" s="192">
        <v>29792000</v>
      </c>
      <c r="G116" s="198" t="s">
        <v>7393</v>
      </c>
      <c r="H116" s="192">
        <v>7448000</v>
      </c>
      <c r="I116" s="199">
        <v>45554</v>
      </c>
      <c r="J116" s="199">
        <v>45725</v>
      </c>
      <c r="K116" s="180" t="s">
        <v>7630</v>
      </c>
      <c r="L116" s="193">
        <v>1978</v>
      </c>
      <c r="M116" s="179" t="s">
        <v>7631</v>
      </c>
      <c r="N116" s="180" t="s">
        <v>7343</v>
      </c>
      <c r="O116" s="252">
        <v>1020819463</v>
      </c>
      <c r="P116" s="180" t="s">
        <v>7632</v>
      </c>
      <c r="Q116" s="193">
        <v>5</v>
      </c>
      <c r="R116" s="200">
        <v>113696</v>
      </c>
      <c r="S116" s="179" t="s">
        <v>7633</v>
      </c>
      <c r="T116" s="192">
        <v>12661600</v>
      </c>
      <c r="U116" s="193"/>
      <c r="V116" s="180"/>
      <c r="W116" s="192"/>
      <c r="X116" s="180"/>
      <c r="Y116" s="193"/>
      <c r="Z116" s="174">
        <v>12661600</v>
      </c>
      <c r="AA116" s="193" t="s">
        <v>8003</v>
      </c>
      <c r="AB116" s="158" t="s">
        <v>7347</v>
      </c>
      <c r="AC116" s="158" t="s">
        <v>7347</v>
      </c>
      <c r="AD116" s="158" t="s">
        <v>7347</v>
      </c>
      <c r="AE116" s="194" t="s">
        <v>7387</v>
      </c>
      <c r="AF116" s="248" t="s">
        <v>7349</v>
      </c>
      <c r="AG116" s="193" t="s">
        <v>7362</v>
      </c>
      <c r="AH116" s="180" t="s">
        <v>8040</v>
      </c>
      <c r="AI116" s="180">
        <v>3228170036</v>
      </c>
      <c r="AJ116" s="186" t="s">
        <v>7370</v>
      </c>
      <c r="AK116" s="187" t="s">
        <v>8041</v>
      </c>
      <c r="AL116" s="189" t="s">
        <v>7353</v>
      </c>
      <c r="AM116" s="159" t="s">
        <v>8042</v>
      </c>
      <c r="AN116" s="160">
        <f t="shared" si="1"/>
        <v>110</v>
      </c>
      <c r="AO116" s="160">
        <v>2024</v>
      </c>
    </row>
    <row r="117" spans="2:41" ht="15" customHeight="1">
      <c r="B117" s="171" t="s">
        <v>8043</v>
      </c>
      <c r="C117" s="172" t="s">
        <v>7338</v>
      </c>
      <c r="D117" s="173" t="s">
        <v>8044</v>
      </c>
      <c r="E117" s="174">
        <v>52412467</v>
      </c>
      <c r="F117" s="192">
        <v>21836000</v>
      </c>
      <c r="G117" s="198" t="s">
        <v>7393</v>
      </c>
      <c r="H117" s="192">
        <v>5459000</v>
      </c>
      <c r="I117" s="177">
        <v>45559</v>
      </c>
      <c r="J117" s="177">
        <v>45715</v>
      </c>
      <c r="K117" s="178" t="s">
        <v>7688</v>
      </c>
      <c r="L117" s="163">
        <v>1953</v>
      </c>
      <c r="M117" s="179" t="s">
        <v>7689</v>
      </c>
      <c r="N117" s="180" t="s">
        <v>7343</v>
      </c>
      <c r="O117" s="179">
        <v>80257080</v>
      </c>
      <c r="P117" s="180" t="s">
        <v>7690</v>
      </c>
      <c r="Q117" s="181">
        <v>3</v>
      </c>
      <c r="R117" s="182">
        <v>115108</v>
      </c>
      <c r="S117" s="202" t="s">
        <v>7726</v>
      </c>
      <c r="T117" s="192">
        <v>6186866</v>
      </c>
      <c r="U117" s="163" t="s">
        <v>7247</v>
      </c>
      <c r="V117" s="183"/>
      <c r="W117" s="174"/>
      <c r="X117" s="163"/>
      <c r="Y117" s="163"/>
      <c r="Z117" s="174">
        <v>6186866</v>
      </c>
      <c r="AA117" s="193" t="s">
        <v>8045</v>
      </c>
      <c r="AB117" s="158" t="s">
        <v>7347</v>
      </c>
      <c r="AC117" s="158" t="s">
        <v>7347</v>
      </c>
      <c r="AD117" s="158" t="s">
        <v>7347</v>
      </c>
      <c r="AE117" s="194" t="s">
        <v>7387</v>
      </c>
      <c r="AF117" s="248" t="s">
        <v>7349</v>
      </c>
      <c r="AG117" s="195" t="s">
        <v>7350</v>
      </c>
      <c r="AH117" s="196" t="s">
        <v>8046</v>
      </c>
      <c r="AI117" s="185">
        <v>3132461102</v>
      </c>
      <c r="AJ117" s="180" t="s">
        <v>7352</v>
      </c>
      <c r="AK117" s="187" t="s">
        <v>8047</v>
      </c>
      <c r="AL117" s="189" t="s">
        <v>7353</v>
      </c>
      <c r="AM117" s="159" t="s">
        <v>8048</v>
      </c>
      <c r="AN117" s="160">
        <f t="shared" si="1"/>
        <v>111</v>
      </c>
      <c r="AO117" s="160">
        <v>2024</v>
      </c>
    </row>
    <row r="118" spans="2:41" ht="15" customHeight="1">
      <c r="B118" s="193" t="s">
        <v>8049</v>
      </c>
      <c r="C118" s="180" t="s">
        <v>7338</v>
      </c>
      <c r="D118" s="180" t="s">
        <v>8050</v>
      </c>
      <c r="E118" s="174">
        <v>35890469</v>
      </c>
      <c r="F118" s="192">
        <v>21836000</v>
      </c>
      <c r="G118" s="198" t="s">
        <v>7393</v>
      </c>
      <c r="H118" s="192">
        <v>5459000</v>
      </c>
      <c r="I118" s="199">
        <v>45554</v>
      </c>
      <c r="J118" s="199">
        <v>45712</v>
      </c>
      <c r="K118" s="180" t="s">
        <v>7688</v>
      </c>
      <c r="L118" s="193">
        <v>1953</v>
      </c>
      <c r="M118" s="179" t="s">
        <v>7689</v>
      </c>
      <c r="N118" s="180" t="s">
        <v>7343</v>
      </c>
      <c r="O118" s="179">
        <v>80257080</v>
      </c>
      <c r="P118" s="180" t="s">
        <v>7690</v>
      </c>
      <c r="Q118" s="193">
        <v>3</v>
      </c>
      <c r="R118" s="200">
        <v>115108</v>
      </c>
      <c r="S118" s="179" t="s">
        <v>7726</v>
      </c>
      <c r="T118" s="192">
        <v>6550800</v>
      </c>
      <c r="U118" s="193"/>
      <c r="V118" s="180"/>
      <c r="W118" s="192"/>
      <c r="X118" s="180"/>
      <c r="Y118" s="193"/>
      <c r="Z118" s="174">
        <v>6550800</v>
      </c>
      <c r="AA118" s="193" t="s">
        <v>8051</v>
      </c>
      <c r="AB118" s="158" t="s">
        <v>7347</v>
      </c>
      <c r="AC118" s="158" t="s">
        <v>7347</v>
      </c>
      <c r="AD118" s="158" t="s">
        <v>7347</v>
      </c>
      <c r="AE118" s="194" t="s">
        <v>7387</v>
      </c>
      <c r="AF118" s="248" t="s">
        <v>7349</v>
      </c>
      <c r="AG118" s="193" t="s">
        <v>7368</v>
      </c>
      <c r="AH118" s="180" t="s">
        <v>8052</v>
      </c>
      <c r="AI118" s="180">
        <v>3122649141</v>
      </c>
      <c r="AJ118" s="180" t="s">
        <v>7380</v>
      </c>
      <c r="AK118" s="187" t="s">
        <v>8053</v>
      </c>
      <c r="AL118" s="189" t="s">
        <v>7353</v>
      </c>
      <c r="AM118" s="159" t="s">
        <v>8054</v>
      </c>
      <c r="AN118" s="160">
        <f t="shared" si="1"/>
        <v>112</v>
      </c>
      <c r="AO118" s="160">
        <v>2024</v>
      </c>
    </row>
    <row r="119" spans="2:41" ht="15" customHeight="1">
      <c r="B119" s="193" t="s">
        <v>8055</v>
      </c>
      <c r="C119" s="180" t="s">
        <v>7338</v>
      </c>
      <c r="D119" s="180" t="s">
        <v>8056</v>
      </c>
      <c r="E119" s="174">
        <v>1019144420</v>
      </c>
      <c r="F119" s="192">
        <v>11200000</v>
      </c>
      <c r="G119" s="198" t="s">
        <v>7393</v>
      </c>
      <c r="H119" s="192">
        <v>2800000</v>
      </c>
      <c r="I119" s="199">
        <v>45551</v>
      </c>
      <c r="J119" s="199">
        <v>45724</v>
      </c>
      <c r="K119" s="180" t="s">
        <v>7830</v>
      </c>
      <c r="L119" s="193">
        <v>2032</v>
      </c>
      <c r="M119" s="173" t="s">
        <v>7495</v>
      </c>
      <c r="N119" s="180" t="s">
        <v>7343</v>
      </c>
      <c r="O119" s="179">
        <v>79553844</v>
      </c>
      <c r="P119" s="180" t="s">
        <v>7496</v>
      </c>
      <c r="Q119" s="193">
        <v>5</v>
      </c>
      <c r="R119" s="200">
        <v>115712</v>
      </c>
      <c r="S119" s="179" t="s">
        <v>7497</v>
      </c>
      <c r="T119" s="204">
        <v>5226667</v>
      </c>
      <c r="U119" s="193"/>
      <c r="V119" s="180"/>
      <c r="W119" s="192"/>
      <c r="X119" s="180"/>
      <c r="Y119" s="193"/>
      <c r="Z119" s="174">
        <v>5226667</v>
      </c>
      <c r="AA119" s="193" t="s">
        <v>7667</v>
      </c>
      <c r="AB119" s="158" t="s">
        <v>7347</v>
      </c>
      <c r="AC119" s="158" t="s">
        <v>7347</v>
      </c>
      <c r="AD119" s="158" t="s">
        <v>7347</v>
      </c>
      <c r="AE119" s="194" t="s">
        <v>7378</v>
      </c>
      <c r="AF119" s="194" t="s">
        <v>7349</v>
      </c>
      <c r="AG119" s="193" t="s">
        <v>7414</v>
      </c>
      <c r="AH119" s="180" t="s">
        <v>8057</v>
      </c>
      <c r="AI119" s="180">
        <v>3193021376</v>
      </c>
      <c r="AJ119" s="180" t="s">
        <v>7380</v>
      </c>
      <c r="AK119" s="187" t="s">
        <v>8058</v>
      </c>
      <c r="AL119" s="189" t="s">
        <v>7353</v>
      </c>
      <c r="AM119" s="159" t="s">
        <v>8059</v>
      </c>
      <c r="AN119" s="160">
        <f t="shared" si="1"/>
        <v>113</v>
      </c>
      <c r="AO119" s="160">
        <v>2024</v>
      </c>
    </row>
    <row r="120" spans="2:41" ht="15" customHeight="1">
      <c r="B120" s="193" t="s">
        <v>8060</v>
      </c>
      <c r="C120" s="180" t="s">
        <v>7338</v>
      </c>
      <c r="D120" s="180" t="s">
        <v>8061</v>
      </c>
      <c r="E120" s="174">
        <v>1110480582</v>
      </c>
      <c r="F120" s="192">
        <v>21836000</v>
      </c>
      <c r="G120" s="198" t="s">
        <v>7393</v>
      </c>
      <c r="H120" s="192">
        <v>5459000</v>
      </c>
      <c r="I120" s="199">
        <v>45554</v>
      </c>
      <c r="J120" s="199">
        <v>45725</v>
      </c>
      <c r="K120" s="180" t="s">
        <v>7487</v>
      </c>
      <c r="L120" s="193">
        <v>1978</v>
      </c>
      <c r="M120" s="173" t="s">
        <v>7464</v>
      </c>
      <c r="N120" s="180" t="s">
        <v>7343</v>
      </c>
      <c r="O120" s="179">
        <v>1010170739</v>
      </c>
      <c r="P120" s="191" t="s">
        <v>7465</v>
      </c>
      <c r="Q120" s="193">
        <v>1</v>
      </c>
      <c r="R120" s="200">
        <v>114811</v>
      </c>
      <c r="S120" s="179" t="s">
        <v>7450</v>
      </c>
      <c r="T120" s="192">
        <v>9280300</v>
      </c>
      <c r="U120" s="193"/>
      <c r="V120" s="180"/>
      <c r="W120" s="192"/>
      <c r="X120" s="180"/>
      <c r="Y120" s="193"/>
      <c r="Z120" s="174">
        <v>9280300</v>
      </c>
      <c r="AA120" s="193" t="s">
        <v>7911</v>
      </c>
      <c r="AB120" s="158" t="s">
        <v>7347</v>
      </c>
      <c r="AC120" s="158" t="s">
        <v>7347</v>
      </c>
      <c r="AD120" s="158" t="s">
        <v>7347</v>
      </c>
      <c r="AE120" s="194" t="s">
        <v>7378</v>
      </c>
      <c r="AF120" s="248" t="s">
        <v>7349</v>
      </c>
      <c r="AG120" s="195" t="s">
        <v>7350</v>
      </c>
      <c r="AH120" s="180" t="s">
        <v>8062</v>
      </c>
      <c r="AI120" s="180">
        <v>3204000320</v>
      </c>
      <c r="AJ120" s="180" t="s">
        <v>7482</v>
      </c>
      <c r="AK120" s="187" t="s">
        <v>8063</v>
      </c>
      <c r="AL120" s="189" t="s">
        <v>7353</v>
      </c>
      <c r="AM120" s="159" t="s">
        <v>8064</v>
      </c>
      <c r="AN120" s="160">
        <f t="shared" si="1"/>
        <v>114</v>
      </c>
      <c r="AO120" s="160">
        <v>2024</v>
      </c>
    </row>
    <row r="121" spans="2:41" ht="15" customHeight="1">
      <c r="B121" s="193" t="s">
        <v>665</v>
      </c>
      <c r="C121" s="180" t="s">
        <v>7338</v>
      </c>
      <c r="D121" s="180" t="s">
        <v>8065</v>
      </c>
      <c r="E121" s="174">
        <v>1032492446</v>
      </c>
      <c r="F121" s="192">
        <v>21836000</v>
      </c>
      <c r="G121" s="198" t="s">
        <v>7393</v>
      </c>
      <c r="H121" s="192">
        <v>5459000</v>
      </c>
      <c r="I121" s="199">
        <v>45555</v>
      </c>
      <c r="J121" s="199">
        <v>45727</v>
      </c>
      <c r="K121" s="180" t="s">
        <v>7752</v>
      </c>
      <c r="L121" s="193">
        <v>1979</v>
      </c>
      <c r="M121" s="179" t="s">
        <v>7375</v>
      </c>
      <c r="N121" s="180" t="s">
        <v>7343</v>
      </c>
      <c r="O121" s="179">
        <v>1010190690</v>
      </c>
      <c r="P121" s="191" t="s">
        <v>7699</v>
      </c>
      <c r="Q121" s="193">
        <v>1</v>
      </c>
      <c r="R121" s="200">
        <v>114927</v>
      </c>
      <c r="S121" s="202" t="s">
        <v>7700</v>
      </c>
      <c r="T121" s="192">
        <v>9280300</v>
      </c>
      <c r="U121" s="193"/>
      <c r="V121" s="180"/>
      <c r="W121" s="192"/>
      <c r="X121" s="180"/>
      <c r="Y121" s="193"/>
      <c r="Z121" s="174">
        <v>9280300</v>
      </c>
      <c r="AA121" s="193" t="s">
        <v>7911</v>
      </c>
      <c r="AB121" s="158" t="s">
        <v>7347</v>
      </c>
      <c r="AC121" s="158" t="s">
        <v>7347</v>
      </c>
      <c r="AD121" s="158" t="s">
        <v>7347</v>
      </c>
      <c r="AE121" s="194" t="s">
        <v>7387</v>
      </c>
      <c r="AF121" s="248" t="s">
        <v>7349</v>
      </c>
      <c r="AG121" s="195" t="s">
        <v>7350</v>
      </c>
      <c r="AH121" s="180" t="s">
        <v>8066</v>
      </c>
      <c r="AI121" s="180">
        <v>3213379794</v>
      </c>
      <c r="AJ121" s="186" t="s">
        <v>7370</v>
      </c>
      <c r="AK121" s="187" t="s">
        <v>8067</v>
      </c>
      <c r="AL121" s="189" t="s">
        <v>7353</v>
      </c>
      <c r="AM121" s="159" t="s">
        <v>8068</v>
      </c>
      <c r="AN121" s="160">
        <f t="shared" si="1"/>
        <v>115</v>
      </c>
      <c r="AO121" s="160">
        <v>2024</v>
      </c>
    </row>
    <row r="122" spans="2:41" ht="15" customHeight="1">
      <c r="B122" s="193" t="s">
        <v>8069</v>
      </c>
      <c r="C122" s="180" t="s">
        <v>7338</v>
      </c>
      <c r="D122" s="180" t="s">
        <v>8070</v>
      </c>
      <c r="E122" s="174">
        <v>1013639105</v>
      </c>
      <c r="F122" s="192">
        <v>21836000</v>
      </c>
      <c r="G122" s="198" t="s">
        <v>7393</v>
      </c>
      <c r="H122" s="192">
        <v>5459000</v>
      </c>
      <c r="I122" s="199">
        <v>45548</v>
      </c>
      <c r="J122" s="199">
        <v>45722</v>
      </c>
      <c r="K122" s="180" t="s">
        <v>7752</v>
      </c>
      <c r="L122" s="193">
        <v>1979</v>
      </c>
      <c r="M122" s="179" t="s">
        <v>7375</v>
      </c>
      <c r="N122" s="180" t="s">
        <v>7343</v>
      </c>
      <c r="O122" s="179">
        <v>1010190690</v>
      </c>
      <c r="P122" s="191" t="s">
        <v>7699</v>
      </c>
      <c r="Q122" s="193">
        <v>1</v>
      </c>
      <c r="R122" s="200">
        <v>114927</v>
      </c>
      <c r="S122" s="202" t="s">
        <v>7700</v>
      </c>
      <c r="T122" s="192">
        <v>9826200</v>
      </c>
      <c r="U122" s="193"/>
      <c r="V122" s="180"/>
      <c r="W122" s="192"/>
      <c r="X122" s="180"/>
      <c r="Y122" s="193"/>
      <c r="Z122" s="174">
        <v>9826200</v>
      </c>
      <c r="AA122" s="193" t="s">
        <v>8071</v>
      </c>
      <c r="AB122" s="158" t="s">
        <v>7347</v>
      </c>
      <c r="AC122" s="158" t="s">
        <v>7347</v>
      </c>
      <c r="AD122" s="158" t="s">
        <v>7347</v>
      </c>
      <c r="AE122" s="194" t="s">
        <v>7441</v>
      </c>
      <c r="AF122" s="248" t="s">
        <v>7349</v>
      </c>
      <c r="AG122" s="193" t="s">
        <v>7586</v>
      </c>
      <c r="AH122" s="180" t="s">
        <v>8072</v>
      </c>
      <c r="AI122" s="180">
        <v>1013639105</v>
      </c>
      <c r="AJ122" s="180" t="s">
        <v>7352</v>
      </c>
      <c r="AK122" s="187" t="s">
        <v>8073</v>
      </c>
      <c r="AL122" s="189" t="s">
        <v>7353</v>
      </c>
      <c r="AM122" s="159" t="s">
        <v>8074</v>
      </c>
      <c r="AN122" s="160">
        <f t="shared" si="1"/>
        <v>116</v>
      </c>
      <c r="AO122" s="160">
        <v>2024</v>
      </c>
    </row>
    <row r="123" spans="2:41" ht="15" customHeight="1">
      <c r="B123" s="193" t="s">
        <v>8075</v>
      </c>
      <c r="C123" s="180" t="s">
        <v>7338</v>
      </c>
      <c r="D123" s="180" t="s">
        <v>8076</v>
      </c>
      <c r="E123" s="174">
        <v>80175628</v>
      </c>
      <c r="F123" s="192">
        <v>11532000</v>
      </c>
      <c r="G123" s="198" t="s">
        <v>7393</v>
      </c>
      <c r="H123" s="192">
        <v>2883000</v>
      </c>
      <c r="I123" s="199">
        <v>45547</v>
      </c>
      <c r="J123" s="199">
        <v>45724</v>
      </c>
      <c r="K123" s="180" t="s">
        <v>7542</v>
      </c>
      <c r="L123" s="193">
        <v>2032</v>
      </c>
      <c r="M123" s="173" t="s">
        <v>7495</v>
      </c>
      <c r="N123" s="180" t="s">
        <v>7343</v>
      </c>
      <c r="O123" s="179">
        <v>79553844</v>
      </c>
      <c r="P123" s="180" t="s">
        <v>7496</v>
      </c>
      <c r="Q123" s="193">
        <v>5</v>
      </c>
      <c r="R123" s="200">
        <v>113663</v>
      </c>
      <c r="S123" s="179" t="s">
        <v>7497</v>
      </c>
      <c r="T123" s="204">
        <v>5285500</v>
      </c>
      <c r="U123" s="193"/>
      <c r="V123" s="180"/>
      <c r="W123" s="192"/>
      <c r="X123" s="180"/>
      <c r="Y123" s="193"/>
      <c r="Z123" s="174">
        <v>5285500</v>
      </c>
      <c r="AA123" s="193" t="s">
        <v>8077</v>
      </c>
      <c r="AB123" s="158" t="s">
        <v>7347</v>
      </c>
      <c r="AC123" s="158" t="s">
        <v>7347</v>
      </c>
      <c r="AD123" s="158" t="s">
        <v>7347</v>
      </c>
      <c r="AE123" s="194" t="s">
        <v>7378</v>
      </c>
      <c r="AF123" s="194" t="s">
        <v>7794</v>
      </c>
      <c r="AG123" s="193" t="s">
        <v>7586</v>
      </c>
      <c r="AH123" s="180" t="s">
        <v>8078</v>
      </c>
      <c r="AI123" s="180">
        <v>3138422828</v>
      </c>
      <c r="AJ123" s="180" t="s">
        <v>7370</v>
      </c>
      <c r="AK123" s="187" t="s">
        <v>8079</v>
      </c>
      <c r="AL123" s="189" t="s">
        <v>7353</v>
      </c>
      <c r="AM123" s="159" t="s">
        <v>8080</v>
      </c>
      <c r="AN123" s="160">
        <f t="shared" si="1"/>
        <v>117</v>
      </c>
      <c r="AO123" s="160">
        <v>2024</v>
      </c>
    </row>
    <row r="124" spans="2:41" ht="15" customHeight="1">
      <c r="B124" s="269" t="s">
        <v>8081</v>
      </c>
      <c r="C124" s="180" t="s">
        <v>7338</v>
      </c>
      <c r="D124" s="180" t="s">
        <v>8082</v>
      </c>
      <c r="E124" s="174">
        <v>1019119765</v>
      </c>
      <c r="F124" s="192">
        <v>19052000</v>
      </c>
      <c r="G124" s="198" t="s">
        <v>7393</v>
      </c>
      <c r="H124" s="192">
        <v>4763000</v>
      </c>
      <c r="I124" s="199">
        <v>45552</v>
      </c>
      <c r="J124" s="199">
        <v>45724</v>
      </c>
      <c r="K124" s="180" t="s">
        <v>8083</v>
      </c>
      <c r="L124" s="193">
        <v>1978</v>
      </c>
      <c r="M124" s="179" t="s">
        <v>7447</v>
      </c>
      <c r="N124" s="180" t="s">
        <v>7448</v>
      </c>
      <c r="O124" s="179">
        <v>51698679</v>
      </c>
      <c r="P124" s="180" t="s">
        <v>7449</v>
      </c>
      <c r="Q124" s="193">
        <v>1</v>
      </c>
      <c r="R124" s="200">
        <v>116727</v>
      </c>
      <c r="S124" s="179" t="s">
        <v>7450</v>
      </c>
      <c r="T124" s="192">
        <v>8255866</v>
      </c>
      <c r="U124" s="193"/>
      <c r="V124" s="180"/>
      <c r="W124" s="192"/>
      <c r="X124" s="180"/>
      <c r="Y124" s="193"/>
      <c r="Z124" s="174">
        <v>8255866</v>
      </c>
      <c r="AA124" s="193" t="s">
        <v>7682</v>
      </c>
      <c r="AB124" s="158" t="s">
        <v>7347</v>
      </c>
      <c r="AC124" s="158" t="s">
        <v>7347</v>
      </c>
      <c r="AD124" s="158" t="s">
        <v>7347</v>
      </c>
      <c r="AE124" s="194" t="s">
        <v>7387</v>
      </c>
      <c r="AF124" s="248" t="s">
        <v>7349</v>
      </c>
      <c r="AG124" s="193" t="s">
        <v>7399</v>
      </c>
      <c r="AH124" s="180" t="s">
        <v>8084</v>
      </c>
      <c r="AI124" s="180">
        <v>3112925188</v>
      </c>
      <c r="AJ124" s="180" t="s">
        <v>7380</v>
      </c>
      <c r="AK124" s="187" t="s">
        <v>8085</v>
      </c>
      <c r="AL124" s="189" t="s">
        <v>7353</v>
      </c>
      <c r="AM124" s="159" t="s">
        <v>8086</v>
      </c>
      <c r="AN124" s="160">
        <f t="shared" si="1"/>
        <v>118</v>
      </c>
      <c r="AO124" s="160">
        <v>2024</v>
      </c>
    </row>
    <row r="125" spans="2:41" ht="15" customHeight="1">
      <c r="B125" s="171" t="s">
        <v>8087</v>
      </c>
      <c r="C125" s="202" t="s">
        <v>7338</v>
      </c>
      <c r="D125" s="173" t="s">
        <v>8088</v>
      </c>
      <c r="E125" s="174">
        <v>1007135739</v>
      </c>
      <c r="F125" s="174">
        <v>11200000</v>
      </c>
      <c r="G125" s="175" t="s">
        <v>8089</v>
      </c>
      <c r="H125" s="176">
        <v>2800000</v>
      </c>
      <c r="I125" s="177">
        <v>45561</v>
      </c>
      <c r="J125" s="177">
        <v>45729</v>
      </c>
      <c r="K125" s="178" t="s">
        <v>7888</v>
      </c>
      <c r="L125" s="163">
        <v>2032</v>
      </c>
      <c r="M125" s="173" t="s">
        <v>7495</v>
      </c>
      <c r="N125" s="180" t="s">
        <v>7343</v>
      </c>
      <c r="O125" s="179">
        <v>79553844</v>
      </c>
      <c r="P125" s="180" t="s">
        <v>7496</v>
      </c>
      <c r="Q125" s="181">
        <v>5</v>
      </c>
      <c r="R125" s="182">
        <v>115712</v>
      </c>
      <c r="S125" s="202" t="s">
        <v>7497</v>
      </c>
      <c r="T125" s="174">
        <v>0</v>
      </c>
      <c r="U125" s="163"/>
      <c r="V125" s="183"/>
      <c r="W125" s="174"/>
      <c r="X125" s="163"/>
      <c r="Y125" s="163"/>
      <c r="Z125" s="174">
        <v>0</v>
      </c>
      <c r="AA125" s="184" t="s">
        <v>8090</v>
      </c>
      <c r="AB125" s="158" t="s">
        <v>7347</v>
      </c>
      <c r="AC125" s="158" t="s">
        <v>7347</v>
      </c>
      <c r="AD125" s="158" t="s">
        <v>7347</v>
      </c>
      <c r="AE125" s="194" t="s">
        <v>7504</v>
      </c>
      <c r="AF125" s="248" t="s">
        <v>7349</v>
      </c>
      <c r="AG125" s="193" t="s">
        <v>7399</v>
      </c>
      <c r="AH125" s="196" t="s">
        <v>8091</v>
      </c>
      <c r="AI125" s="185">
        <v>3103204983</v>
      </c>
      <c r="AJ125" s="186" t="s">
        <v>7370</v>
      </c>
      <c r="AK125" s="187" t="s">
        <v>8092</v>
      </c>
      <c r="AL125" s="189" t="s">
        <v>7353</v>
      </c>
      <c r="AM125" s="207" t="s">
        <v>8093</v>
      </c>
      <c r="AN125" s="160">
        <f t="shared" si="1"/>
        <v>119</v>
      </c>
      <c r="AO125" s="160">
        <v>2024</v>
      </c>
    </row>
    <row r="126" spans="2:41" ht="15" customHeight="1">
      <c r="B126" s="193" t="s">
        <v>8094</v>
      </c>
      <c r="C126" s="180" t="s">
        <v>7338</v>
      </c>
      <c r="D126" s="180" t="s">
        <v>7395</v>
      </c>
      <c r="E126" s="174">
        <v>1022949089</v>
      </c>
      <c r="F126" s="192">
        <v>40000000</v>
      </c>
      <c r="G126" s="198" t="s">
        <v>7393</v>
      </c>
      <c r="H126" s="192">
        <v>10000000</v>
      </c>
      <c r="I126" s="199">
        <v>45554</v>
      </c>
      <c r="J126" s="199">
        <v>45725</v>
      </c>
      <c r="K126" s="180" t="s">
        <v>8095</v>
      </c>
      <c r="L126" s="193">
        <v>1978</v>
      </c>
      <c r="M126" s="179" t="s">
        <v>7407</v>
      </c>
      <c r="N126" s="180" t="s">
        <v>7407</v>
      </c>
      <c r="O126" s="179" t="s">
        <v>7407</v>
      </c>
      <c r="P126" s="180" t="s">
        <v>7407</v>
      </c>
      <c r="Q126" s="193">
        <v>1</v>
      </c>
      <c r="R126" s="200">
        <v>113336</v>
      </c>
      <c r="S126" s="179" t="s">
        <v>7386</v>
      </c>
      <c r="T126" s="192">
        <v>17000000</v>
      </c>
      <c r="U126" s="193"/>
      <c r="V126" s="180"/>
      <c r="W126" s="192"/>
      <c r="X126" s="180"/>
      <c r="Y126" s="193"/>
      <c r="Z126" s="174">
        <v>17000000</v>
      </c>
      <c r="AA126" s="193" t="s">
        <v>8096</v>
      </c>
      <c r="AB126" s="158" t="s">
        <v>7347</v>
      </c>
      <c r="AC126" s="158" t="s">
        <v>7347</v>
      </c>
      <c r="AD126" s="158" t="s">
        <v>7347</v>
      </c>
      <c r="AE126" s="194" t="s">
        <v>7387</v>
      </c>
      <c r="AF126" s="248" t="s">
        <v>7349</v>
      </c>
      <c r="AG126" s="195" t="s">
        <v>7350</v>
      </c>
      <c r="AH126" s="180" t="s">
        <v>8097</v>
      </c>
      <c r="AI126" s="180">
        <v>3213040487</v>
      </c>
      <c r="AJ126" s="180" t="s">
        <v>7380</v>
      </c>
      <c r="AK126" s="187" t="s">
        <v>8098</v>
      </c>
      <c r="AL126" s="189" t="s">
        <v>7353</v>
      </c>
      <c r="AM126" s="159" t="s">
        <v>8099</v>
      </c>
      <c r="AN126" s="160">
        <f t="shared" si="1"/>
        <v>120</v>
      </c>
      <c r="AO126" s="160">
        <v>2024</v>
      </c>
    </row>
    <row r="127" spans="2:41" ht="15" customHeight="1">
      <c r="B127" s="193" t="s">
        <v>8100</v>
      </c>
      <c r="C127" s="202" t="s">
        <v>7338</v>
      </c>
      <c r="D127" s="173" t="s">
        <v>8101</v>
      </c>
      <c r="E127" s="174">
        <v>79620012</v>
      </c>
      <c r="F127" s="174">
        <v>11532000</v>
      </c>
      <c r="G127" s="175" t="s">
        <v>8102</v>
      </c>
      <c r="H127" s="176">
        <v>2883000</v>
      </c>
      <c r="I127" s="199">
        <v>45551</v>
      </c>
      <c r="J127" s="177">
        <v>45731</v>
      </c>
      <c r="K127" s="178" t="s">
        <v>7888</v>
      </c>
      <c r="L127" s="163">
        <v>2032</v>
      </c>
      <c r="M127" s="173" t="s">
        <v>7495</v>
      </c>
      <c r="N127" s="180" t="s">
        <v>7343</v>
      </c>
      <c r="O127" s="179">
        <v>79553844</v>
      </c>
      <c r="P127" s="180" t="s">
        <v>7496</v>
      </c>
      <c r="Q127" s="181">
        <v>5</v>
      </c>
      <c r="R127" s="182">
        <v>113663</v>
      </c>
      <c r="S127" s="202" t="s">
        <v>7497</v>
      </c>
      <c r="T127" s="204">
        <v>4324500</v>
      </c>
      <c r="U127" s="163"/>
      <c r="V127" s="183"/>
      <c r="W127" s="174"/>
      <c r="X127" s="163"/>
      <c r="Y127" s="163"/>
      <c r="Z127" s="174">
        <v>4324500</v>
      </c>
      <c r="AA127" s="193" t="s">
        <v>8103</v>
      </c>
      <c r="AB127" s="158" t="s">
        <v>7347</v>
      </c>
      <c r="AC127" s="158" t="s">
        <v>7347</v>
      </c>
      <c r="AD127" s="158" t="s">
        <v>7347</v>
      </c>
      <c r="AE127" s="194" t="s">
        <v>7378</v>
      </c>
      <c r="AF127" s="248" t="s">
        <v>7349</v>
      </c>
      <c r="AG127" s="193" t="s">
        <v>8104</v>
      </c>
      <c r="AH127" s="196" t="s">
        <v>8105</v>
      </c>
      <c r="AI127" s="185">
        <v>3134873535</v>
      </c>
      <c r="AJ127" s="186" t="s">
        <v>7434</v>
      </c>
      <c r="AK127" s="187" t="s">
        <v>8106</v>
      </c>
      <c r="AL127" s="189" t="s">
        <v>7353</v>
      </c>
      <c r="AM127" s="207" t="s">
        <v>8107</v>
      </c>
      <c r="AN127" s="160">
        <f t="shared" si="1"/>
        <v>121</v>
      </c>
      <c r="AO127" s="160">
        <v>2024</v>
      </c>
    </row>
    <row r="128" spans="2:41" ht="15" customHeight="1">
      <c r="B128" s="193" t="s">
        <v>8108</v>
      </c>
      <c r="C128" s="180" t="s">
        <v>7338</v>
      </c>
      <c r="D128" s="180" t="s">
        <v>8109</v>
      </c>
      <c r="E128" s="174">
        <v>1032437679</v>
      </c>
      <c r="F128" s="192">
        <v>19052000</v>
      </c>
      <c r="G128" s="198" t="s">
        <v>7393</v>
      </c>
      <c r="H128" s="192">
        <v>4763000</v>
      </c>
      <c r="I128" s="199">
        <v>45554</v>
      </c>
      <c r="J128" s="199">
        <v>45725</v>
      </c>
      <c r="K128" s="180" t="s">
        <v>8110</v>
      </c>
      <c r="L128" s="193">
        <v>11978</v>
      </c>
      <c r="M128" s="179" t="s">
        <v>7935</v>
      </c>
      <c r="N128" s="179" t="s">
        <v>7343</v>
      </c>
      <c r="O128" s="179">
        <v>52526364</v>
      </c>
      <c r="P128" s="191" t="s">
        <v>7936</v>
      </c>
      <c r="Q128" s="193">
        <v>1</v>
      </c>
      <c r="R128" s="200">
        <v>115007</v>
      </c>
      <c r="S128" s="179" t="s">
        <v>7937</v>
      </c>
      <c r="T128" s="192">
        <v>8097100</v>
      </c>
      <c r="U128" s="193"/>
      <c r="V128" s="180"/>
      <c r="W128" s="192"/>
      <c r="X128" s="180"/>
      <c r="Y128" s="193"/>
      <c r="Z128" s="174">
        <v>8097100</v>
      </c>
      <c r="AA128" s="193" t="s">
        <v>7911</v>
      </c>
      <c r="AB128" s="158" t="s">
        <v>7347</v>
      </c>
      <c r="AC128" s="158" t="s">
        <v>7347</v>
      </c>
      <c r="AD128" s="158" t="s">
        <v>7347</v>
      </c>
      <c r="AE128" s="194" t="s">
        <v>7387</v>
      </c>
      <c r="AF128" s="248" t="s">
        <v>7349</v>
      </c>
      <c r="AG128" s="193" t="s">
        <v>7414</v>
      </c>
      <c r="AH128" s="180" t="s">
        <v>8111</v>
      </c>
      <c r="AI128" s="180" t="s">
        <v>8112</v>
      </c>
      <c r="AJ128" s="180" t="s">
        <v>7434</v>
      </c>
      <c r="AK128" s="197">
        <v>802342964</v>
      </c>
      <c r="AL128" s="189" t="s">
        <v>7353</v>
      </c>
      <c r="AM128" s="159" t="s">
        <v>8113</v>
      </c>
      <c r="AN128" s="160">
        <f t="shared" si="1"/>
        <v>122</v>
      </c>
      <c r="AO128" s="160">
        <v>2024</v>
      </c>
    </row>
    <row r="129" spans="2:41" ht="15" customHeight="1">
      <c r="B129" s="193" t="s">
        <v>8114</v>
      </c>
      <c r="C129" s="180" t="s">
        <v>7338</v>
      </c>
      <c r="D129" s="180" t="s">
        <v>8115</v>
      </c>
      <c r="E129" s="174">
        <v>1060417462</v>
      </c>
      <c r="F129" s="192">
        <v>11532000</v>
      </c>
      <c r="G129" s="198" t="s">
        <v>7393</v>
      </c>
      <c r="H129" s="192">
        <v>2883000</v>
      </c>
      <c r="I129" s="199">
        <v>45548</v>
      </c>
      <c r="J129" s="199">
        <v>45724</v>
      </c>
      <c r="K129" s="180" t="s">
        <v>7888</v>
      </c>
      <c r="L129" s="193">
        <v>2032</v>
      </c>
      <c r="M129" s="173" t="s">
        <v>7495</v>
      </c>
      <c r="N129" s="180" t="s">
        <v>7343</v>
      </c>
      <c r="O129" s="179">
        <v>79553844</v>
      </c>
      <c r="P129" s="180" t="s">
        <v>7496</v>
      </c>
      <c r="Q129" s="193">
        <v>5</v>
      </c>
      <c r="R129" s="200">
        <v>113663</v>
      </c>
      <c r="S129" s="179" t="s">
        <v>7497</v>
      </c>
      <c r="T129" s="204">
        <v>5189400</v>
      </c>
      <c r="U129" s="193"/>
      <c r="V129" s="180"/>
      <c r="W129" s="192"/>
      <c r="X129" s="180"/>
      <c r="Y129" s="193"/>
      <c r="Z129" s="174">
        <v>5189400</v>
      </c>
      <c r="AA129" s="193" t="s">
        <v>8116</v>
      </c>
      <c r="AB129" s="158" t="s">
        <v>7347</v>
      </c>
      <c r="AC129" s="158" t="s">
        <v>7347</v>
      </c>
      <c r="AD129" s="158" t="s">
        <v>7347</v>
      </c>
      <c r="AE129" s="194" t="s">
        <v>7504</v>
      </c>
      <c r="AF129" s="248" t="s">
        <v>7349</v>
      </c>
      <c r="AG129" s="193" t="s">
        <v>7414</v>
      </c>
      <c r="AH129" s="180" t="s">
        <v>8117</v>
      </c>
      <c r="AI129" s="180">
        <v>3118119730</v>
      </c>
      <c r="AJ129" s="180" t="s">
        <v>7625</v>
      </c>
      <c r="AK129" s="187" t="s">
        <v>8118</v>
      </c>
      <c r="AL129" s="189" t="s">
        <v>7353</v>
      </c>
      <c r="AM129" s="159" t="s">
        <v>8119</v>
      </c>
      <c r="AN129" s="160">
        <f t="shared" si="1"/>
        <v>123</v>
      </c>
      <c r="AO129" s="160">
        <v>2024</v>
      </c>
    </row>
    <row r="130" spans="2:41" ht="15" customHeight="1">
      <c r="B130" s="171" t="s">
        <v>680</v>
      </c>
      <c r="C130" s="172" t="s">
        <v>7338</v>
      </c>
      <c r="D130" s="173" t="s">
        <v>8120</v>
      </c>
      <c r="E130" s="174">
        <v>52536140</v>
      </c>
      <c r="F130" s="174">
        <v>21836000</v>
      </c>
      <c r="G130" s="175" t="s">
        <v>8121</v>
      </c>
      <c r="H130" s="176">
        <v>5459000</v>
      </c>
      <c r="I130" s="177">
        <v>45551</v>
      </c>
      <c r="J130" s="177">
        <v>45724</v>
      </c>
      <c r="K130" s="178" t="s">
        <v>7752</v>
      </c>
      <c r="L130" s="163">
        <v>1979</v>
      </c>
      <c r="M130" s="179" t="s">
        <v>7375</v>
      </c>
      <c r="N130" s="180" t="s">
        <v>7343</v>
      </c>
      <c r="O130" s="179">
        <v>1010190690</v>
      </c>
      <c r="P130" s="191" t="s">
        <v>7699</v>
      </c>
      <c r="Q130" s="181">
        <v>1</v>
      </c>
      <c r="R130" s="182">
        <v>114927</v>
      </c>
      <c r="S130" s="202" t="s">
        <v>7700</v>
      </c>
      <c r="T130" s="192">
        <v>9644233</v>
      </c>
      <c r="U130" s="163"/>
      <c r="V130" s="183"/>
      <c r="W130" s="174"/>
      <c r="X130" s="163"/>
      <c r="Y130" s="163"/>
      <c r="Z130" s="174">
        <v>9644233</v>
      </c>
      <c r="AA130" s="193" t="s">
        <v>8024</v>
      </c>
      <c r="AB130" s="208" t="s">
        <v>7347</v>
      </c>
      <c r="AC130" s="208" t="s">
        <v>7347</v>
      </c>
      <c r="AD130" s="158" t="s">
        <v>7347</v>
      </c>
      <c r="AE130" s="194" t="s">
        <v>7720</v>
      </c>
      <c r="AF130" s="248" t="s">
        <v>7349</v>
      </c>
      <c r="AG130" s="195" t="s">
        <v>7350</v>
      </c>
      <c r="AH130" s="196" t="s">
        <v>8122</v>
      </c>
      <c r="AI130" s="185">
        <v>3112576723</v>
      </c>
      <c r="AJ130" s="186" t="s">
        <v>7380</v>
      </c>
      <c r="AK130" s="249" t="s">
        <v>8123</v>
      </c>
      <c r="AL130" s="189" t="s">
        <v>7353</v>
      </c>
      <c r="AM130" s="159" t="s">
        <v>8124</v>
      </c>
      <c r="AN130" s="160">
        <f t="shared" si="1"/>
        <v>124</v>
      </c>
      <c r="AO130" s="160">
        <v>2024</v>
      </c>
    </row>
    <row r="131" spans="2:41" ht="15" customHeight="1">
      <c r="B131" s="193" t="s">
        <v>8125</v>
      </c>
      <c r="C131" s="180" t="s">
        <v>7338</v>
      </c>
      <c r="D131" s="180" t="s">
        <v>8126</v>
      </c>
      <c r="E131" s="174">
        <v>53006221</v>
      </c>
      <c r="F131" s="192">
        <v>21836000</v>
      </c>
      <c r="G131" s="198" t="s">
        <v>7393</v>
      </c>
      <c r="H131" s="192">
        <v>5459000</v>
      </c>
      <c r="I131" s="199">
        <v>45551</v>
      </c>
      <c r="J131" s="199">
        <v>45724</v>
      </c>
      <c r="K131" s="180" t="s">
        <v>7752</v>
      </c>
      <c r="L131" s="193">
        <v>1979</v>
      </c>
      <c r="M131" s="179" t="s">
        <v>7375</v>
      </c>
      <c r="N131" s="180" t="s">
        <v>7343</v>
      </c>
      <c r="O131" s="179">
        <v>1010190690</v>
      </c>
      <c r="P131" s="191" t="s">
        <v>7699</v>
      </c>
      <c r="Q131" s="193">
        <v>1</v>
      </c>
      <c r="R131" s="200">
        <v>114927</v>
      </c>
      <c r="S131" s="202" t="s">
        <v>7700</v>
      </c>
      <c r="T131" s="192">
        <v>9644233</v>
      </c>
      <c r="U131" s="193"/>
      <c r="V131" s="180"/>
      <c r="W131" s="192"/>
      <c r="X131" s="180"/>
      <c r="Y131" s="193"/>
      <c r="Z131" s="174">
        <v>9644233</v>
      </c>
      <c r="AA131" s="193" t="s">
        <v>8024</v>
      </c>
      <c r="AB131" s="158" t="s">
        <v>7347</v>
      </c>
      <c r="AC131" s="158" t="s">
        <v>7347</v>
      </c>
      <c r="AD131" s="158" t="s">
        <v>7347</v>
      </c>
      <c r="AE131" s="194" t="s">
        <v>7720</v>
      </c>
      <c r="AF131" s="248" t="s">
        <v>7349</v>
      </c>
      <c r="AG131" s="195" t="s">
        <v>7350</v>
      </c>
      <c r="AH131" s="180" t="s">
        <v>8127</v>
      </c>
      <c r="AI131" s="180">
        <v>3178550914</v>
      </c>
      <c r="AJ131" s="180" t="s">
        <v>7380</v>
      </c>
      <c r="AK131" s="197" t="s">
        <v>8123</v>
      </c>
      <c r="AL131" s="189" t="s">
        <v>7353</v>
      </c>
      <c r="AM131" s="159" t="s">
        <v>8128</v>
      </c>
      <c r="AN131" s="160">
        <f t="shared" si="1"/>
        <v>125</v>
      </c>
      <c r="AO131" s="160">
        <v>2024</v>
      </c>
    </row>
    <row r="132" spans="2:41" ht="15" customHeight="1">
      <c r="B132" s="269" t="s">
        <v>8129</v>
      </c>
      <c r="C132" s="180" t="s">
        <v>7338</v>
      </c>
      <c r="D132" s="180" t="s">
        <v>8130</v>
      </c>
      <c r="E132" s="174">
        <v>1019134250</v>
      </c>
      <c r="F132" s="192">
        <v>21836000</v>
      </c>
      <c r="G132" s="198" t="s">
        <v>7393</v>
      </c>
      <c r="H132" s="192">
        <v>5459000</v>
      </c>
      <c r="I132" s="199">
        <v>45551</v>
      </c>
      <c r="J132" s="199">
        <v>45723</v>
      </c>
      <c r="K132" s="180" t="s">
        <v>8131</v>
      </c>
      <c r="L132" s="193">
        <v>1978</v>
      </c>
      <c r="M132" s="179" t="s">
        <v>7447</v>
      </c>
      <c r="N132" s="180" t="s">
        <v>7448</v>
      </c>
      <c r="O132" s="179">
        <v>51698679</v>
      </c>
      <c r="P132" s="180" t="s">
        <v>7449</v>
      </c>
      <c r="Q132" s="193">
        <v>1</v>
      </c>
      <c r="R132" s="200">
        <v>114811</v>
      </c>
      <c r="S132" s="179" t="s">
        <v>7450</v>
      </c>
      <c r="T132" s="192">
        <v>9462267</v>
      </c>
      <c r="U132" s="193"/>
      <c r="V132" s="180"/>
      <c r="W132" s="192"/>
      <c r="X132" s="180"/>
      <c r="Y132" s="193"/>
      <c r="Z132" s="174">
        <v>9462267</v>
      </c>
      <c r="AA132" s="193" t="s">
        <v>7682</v>
      </c>
      <c r="AB132" s="158" t="s">
        <v>7347</v>
      </c>
      <c r="AC132" s="158" t="s">
        <v>7347</v>
      </c>
      <c r="AD132" s="158" t="s">
        <v>7347</v>
      </c>
      <c r="AE132" s="194" t="s">
        <v>7378</v>
      </c>
      <c r="AF132" s="248" t="s">
        <v>7349</v>
      </c>
      <c r="AG132" s="195" t="s">
        <v>7350</v>
      </c>
      <c r="AH132" s="180" t="s">
        <v>8132</v>
      </c>
      <c r="AI132" s="180">
        <v>3102957718</v>
      </c>
      <c r="AJ132" s="180" t="s">
        <v>7434</v>
      </c>
      <c r="AK132" s="187" t="s">
        <v>8133</v>
      </c>
      <c r="AL132" s="189" t="s">
        <v>7353</v>
      </c>
      <c r="AM132" s="159" t="s">
        <v>8134</v>
      </c>
      <c r="AN132" s="160">
        <f t="shared" si="1"/>
        <v>126</v>
      </c>
      <c r="AO132" s="160">
        <v>2024</v>
      </c>
    </row>
    <row r="133" spans="2:41" ht="15" customHeight="1">
      <c r="B133" s="193" t="s">
        <v>8135</v>
      </c>
      <c r="C133" s="180" t="s">
        <v>7338</v>
      </c>
      <c r="D133" s="180" t="s">
        <v>8136</v>
      </c>
      <c r="E133" s="174">
        <v>1019028360</v>
      </c>
      <c r="F133" s="192">
        <v>11532000</v>
      </c>
      <c r="G133" s="198" t="s">
        <v>7393</v>
      </c>
      <c r="H133" s="192">
        <v>2883000</v>
      </c>
      <c r="I133" s="199">
        <v>45551</v>
      </c>
      <c r="J133" s="199">
        <v>45725</v>
      </c>
      <c r="K133" s="180" t="s">
        <v>7487</v>
      </c>
      <c r="L133" s="193">
        <v>2032</v>
      </c>
      <c r="M133" s="173" t="s">
        <v>7495</v>
      </c>
      <c r="N133" s="180" t="s">
        <v>7343</v>
      </c>
      <c r="O133" s="179">
        <v>79553844</v>
      </c>
      <c r="P133" s="180" t="s">
        <v>7496</v>
      </c>
      <c r="Q133" s="193">
        <v>5</v>
      </c>
      <c r="R133" s="200">
        <v>113663</v>
      </c>
      <c r="S133" s="179" t="s">
        <v>7497</v>
      </c>
      <c r="T133" s="209">
        <v>5093300</v>
      </c>
      <c r="U133" s="193"/>
      <c r="V133" s="180"/>
      <c r="W133" s="192"/>
      <c r="X133" s="180"/>
      <c r="Y133" s="193"/>
      <c r="Z133" s="174">
        <v>5093300</v>
      </c>
      <c r="AA133" s="193" t="s">
        <v>8024</v>
      </c>
      <c r="AB133" s="158" t="s">
        <v>7347</v>
      </c>
      <c r="AC133" s="158" t="s">
        <v>7347</v>
      </c>
      <c r="AD133" s="158" t="s">
        <v>7347</v>
      </c>
      <c r="AE133" s="194" t="s">
        <v>7960</v>
      </c>
      <c r="AF133" s="194" t="s">
        <v>7794</v>
      </c>
      <c r="AG133" s="195" t="s">
        <v>7350</v>
      </c>
      <c r="AH133" s="180" t="s">
        <v>8137</v>
      </c>
      <c r="AI133" s="180">
        <v>3125726067</v>
      </c>
      <c r="AJ133" s="180" t="s">
        <v>7482</v>
      </c>
      <c r="AK133" s="187" t="s">
        <v>8138</v>
      </c>
      <c r="AL133" s="189" t="s">
        <v>7353</v>
      </c>
      <c r="AM133" s="159" t="s">
        <v>8139</v>
      </c>
      <c r="AN133" s="160">
        <f t="shared" si="1"/>
        <v>127</v>
      </c>
      <c r="AO133" s="160">
        <v>2024</v>
      </c>
    </row>
    <row r="134" spans="2:41" ht="15" customHeight="1">
      <c r="B134" s="269" t="s">
        <v>8140</v>
      </c>
      <c r="C134" s="180" t="s">
        <v>7338</v>
      </c>
      <c r="D134" s="173" t="s">
        <v>8141</v>
      </c>
      <c r="E134" s="174">
        <v>79940456</v>
      </c>
      <c r="F134" s="192">
        <v>21836000</v>
      </c>
      <c r="G134" s="198" t="s">
        <v>7393</v>
      </c>
      <c r="H134" s="192">
        <v>5459000</v>
      </c>
      <c r="I134" s="199">
        <v>45551</v>
      </c>
      <c r="J134" s="199">
        <v>45723</v>
      </c>
      <c r="K134" s="180" t="s">
        <v>7487</v>
      </c>
      <c r="L134" s="193">
        <v>1978</v>
      </c>
      <c r="M134" s="179" t="s">
        <v>7447</v>
      </c>
      <c r="N134" s="180" t="s">
        <v>7448</v>
      </c>
      <c r="O134" s="179">
        <v>51698679</v>
      </c>
      <c r="P134" s="180" t="s">
        <v>7449</v>
      </c>
      <c r="Q134" s="193">
        <v>1</v>
      </c>
      <c r="R134" s="200">
        <v>114811</v>
      </c>
      <c r="S134" s="179" t="s">
        <v>7450</v>
      </c>
      <c r="T134" s="192">
        <v>9462267</v>
      </c>
      <c r="U134" s="193"/>
      <c r="V134" s="180"/>
      <c r="W134" s="192"/>
      <c r="X134" s="180"/>
      <c r="Y134" s="193"/>
      <c r="Z134" s="174">
        <v>9462267</v>
      </c>
      <c r="AA134" s="193" t="s">
        <v>7682</v>
      </c>
      <c r="AB134" s="158" t="s">
        <v>7347</v>
      </c>
      <c r="AC134" s="158" t="s">
        <v>7347</v>
      </c>
      <c r="AD134" s="158" t="s">
        <v>7347</v>
      </c>
      <c r="AE134" s="194" t="s">
        <v>7387</v>
      </c>
      <c r="AF134" s="248" t="s">
        <v>7349</v>
      </c>
      <c r="AG134" s="195" t="s">
        <v>7350</v>
      </c>
      <c r="AH134" s="180" t="s">
        <v>8142</v>
      </c>
      <c r="AI134" s="180">
        <v>3102730230</v>
      </c>
      <c r="AJ134" s="180" t="s">
        <v>7434</v>
      </c>
      <c r="AK134" s="187" t="s">
        <v>8143</v>
      </c>
      <c r="AL134" s="189" t="s">
        <v>7353</v>
      </c>
      <c r="AM134" s="159" t="s">
        <v>8144</v>
      </c>
      <c r="AN134" s="160">
        <f t="shared" si="1"/>
        <v>128</v>
      </c>
      <c r="AO134" s="160">
        <v>2024</v>
      </c>
    </row>
    <row r="135" spans="2:41" ht="15" customHeight="1">
      <c r="B135" s="210" t="s">
        <v>8145</v>
      </c>
      <c r="C135" s="211" t="s">
        <v>7338</v>
      </c>
      <c r="D135" s="211" t="s">
        <v>8146</v>
      </c>
      <c r="E135" s="174">
        <v>1010163827</v>
      </c>
      <c r="F135" s="192">
        <v>29792000</v>
      </c>
      <c r="G135" s="198" t="s">
        <v>7393</v>
      </c>
      <c r="H135" s="192">
        <v>7448000</v>
      </c>
      <c r="I135" s="212">
        <v>45560</v>
      </c>
      <c r="J135" s="212">
        <v>45728</v>
      </c>
      <c r="K135" s="211" t="s">
        <v>8147</v>
      </c>
      <c r="L135" s="210">
        <v>1966</v>
      </c>
      <c r="M135" s="179" t="s">
        <v>7425</v>
      </c>
      <c r="N135" s="180" t="s">
        <v>7343</v>
      </c>
      <c r="O135" s="179">
        <v>19491384</v>
      </c>
      <c r="P135" s="191" t="s">
        <v>8148</v>
      </c>
      <c r="Q135" s="210">
        <v>1</v>
      </c>
      <c r="R135" s="213">
        <v>115777</v>
      </c>
      <c r="S135" s="179" t="s">
        <v>8149</v>
      </c>
      <c r="T135" s="192">
        <v>11916800</v>
      </c>
      <c r="U135" s="210" t="s">
        <v>7347</v>
      </c>
      <c r="V135" s="211"/>
      <c r="W135" s="214"/>
      <c r="X135" s="211"/>
      <c r="Y135" s="210"/>
      <c r="Z135" s="174">
        <v>11916800</v>
      </c>
      <c r="AA135" s="193" t="s">
        <v>8150</v>
      </c>
      <c r="AB135" s="158" t="s">
        <v>7347</v>
      </c>
      <c r="AC135" s="158" t="s">
        <v>7347</v>
      </c>
      <c r="AD135" s="158" t="s">
        <v>7347</v>
      </c>
      <c r="AE135" s="194" t="s">
        <v>7504</v>
      </c>
      <c r="AF135" s="248" t="s">
        <v>7349</v>
      </c>
      <c r="AG135" s="195" t="s">
        <v>7350</v>
      </c>
      <c r="AH135" s="211" t="s">
        <v>8151</v>
      </c>
      <c r="AI135" s="211">
        <v>3214501974</v>
      </c>
      <c r="AJ135" s="180" t="s">
        <v>7380</v>
      </c>
      <c r="AK135" s="187" t="s">
        <v>8152</v>
      </c>
      <c r="AL135" s="189" t="s">
        <v>7353</v>
      </c>
      <c r="AM135" s="159" t="s">
        <v>8153</v>
      </c>
      <c r="AN135" s="160">
        <f t="shared" si="1"/>
        <v>129</v>
      </c>
      <c r="AO135" s="160">
        <v>2024</v>
      </c>
    </row>
    <row r="136" spans="2:41" ht="15" customHeight="1">
      <c r="B136" s="193" t="s">
        <v>8154</v>
      </c>
      <c r="C136" s="180" t="s">
        <v>7338</v>
      </c>
      <c r="D136" s="180" t="s">
        <v>8155</v>
      </c>
      <c r="E136" s="174">
        <v>52786137</v>
      </c>
      <c r="F136" s="192">
        <v>19052000</v>
      </c>
      <c r="G136" s="198" t="s">
        <v>7393</v>
      </c>
      <c r="H136" s="192">
        <v>4763000</v>
      </c>
      <c r="I136" s="199">
        <v>45554</v>
      </c>
      <c r="J136" s="199">
        <v>45725</v>
      </c>
      <c r="K136" s="180" t="s">
        <v>8147</v>
      </c>
      <c r="L136" s="193">
        <v>1978</v>
      </c>
      <c r="M136" s="179" t="s">
        <v>7357</v>
      </c>
      <c r="N136" s="180" t="s">
        <v>7343</v>
      </c>
      <c r="O136" s="179">
        <v>38565432</v>
      </c>
      <c r="P136" s="180" t="s">
        <v>7358</v>
      </c>
      <c r="Q136" s="193">
        <v>5</v>
      </c>
      <c r="R136" s="200">
        <v>115002</v>
      </c>
      <c r="S136" s="179" t="s">
        <v>7359</v>
      </c>
      <c r="T136" s="192">
        <v>8097000</v>
      </c>
      <c r="U136" s="193"/>
      <c r="V136" s="180"/>
      <c r="W136" s="192"/>
      <c r="X136" s="180"/>
      <c r="Y136" s="193"/>
      <c r="Z136" s="174">
        <v>8097000</v>
      </c>
      <c r="AA136" s="193" t="s">
        <v>7911</v>
      </c>
      <c r="AB136" s="158" t="s">
        <v>7347</v>
      </c>
      <c r="AC136" s="158" t="s">
        <v>7347</v>
      </c>
      <c r="AD136" s="158" t="s">
        <v>7347</v>
      </c>
      <c r="AE136" s="194" t="s">
        <v>7387</v>
      </c>
      <c r="AF136" s="248" t="s">
        <v>7349</v>
      </c>
      <c r="AG136" s="193" t="s">
        <v>7586</v>
      </c>
      <c r="AH136" s="180" t="s">
        <v>8156</v>
      </c>
      <c r="AI136" s="180">
        <v>3003326953</v>
      </c>
      <c r="AJ136" s="180" t="s">
        <v>7434</v>
      </c>
      <c r="AK136" s="187" t="s">
        <v>8157</v>
      </c>
      <c r="AL136" s="189" t="s">
        <v>7353</v>
      </c>
      <c r="AM136" s="159" t="s">
        <v>8158</v>
      </c>
      <c r="AN136" s="160">
        <f t="shared" si="1"/>
        <v>130</v>
      </c>
      <c r="AO136" s="160">
        <v>2024</v>
      </c>
    </row>
    <row r="137" spans="2:41" ht="15" customHeight="1">
      <c r="B137" s="193" t="s">
        <v>682</v>
      </c>
      <c r="C137" s="180" t="s">
        <v>7338</v>
      </c>
      <c r="D137" s="180" t="s">
        <v>8159</v>
      </c>
      <c r="E137" s="174">
        <v>1015443211</v>
      </c>
      <c r="F137" s="192">
        <v>29792000</v>
      </c>
      <c r="G137" s="198" t="s">
        <v>7393</v>
      </c>
      <c r="H137" s="192">
        <v>7448000</v>
      </c>
      <c r="I137" s="199">
        <v>45561</v>
      </c>
      <c r="J137" s="199">
        <v>45726</v>
      </c>
      <c r="K137" s="180" t="s">
        <v>7630</v>
      </c>
      <c r="L137" s="193">
        <v>1978</v>
      </c>
      <c r="M137" s="179" t="s">
        <v>7631</v>
      </c>
      <c r="N137" s="180" t="s">
        <v>7343</v>
      </c>
      <c r="O137" s="252">
        <v>1020819463</v>
      </c>
      <c r="P137" s="180" t="s">
        <v>7632</v>
      </c>
      <c r="Q137" s="193">
        <v>1</v>
      </c>
      <c r="R137" s="200">
        <v>115719</v>
      </c>
      <c r="S137" s="179" t="s">
        <v>7633</v>
      </c>
      <c r="T137" s="192">
        <v>11916800</v>
      </c>
      <c r="U137" s="193" t="s">
        <v>7347</v>
      </c>
      <c r="V137" s="180"/>
      <c r="W137" s="192"/>
      <c r="X137" s="180"/>
      <c r="Y137" s="193"/>
      <c r="Z137" s="174">
        <v>11916800</v>
      </c>
      <c r="AA137" s="193" t="s">
        <v>8150</v>
      </c>
      <c r="AB137" s="158" t="s">
        <v>7347</v>
      </c>
      <c r="AC137" s="158" t="s">
        <v>7347</v>
      </c>
      <c r="AD137" s="158" t="s">
        <v>7347</v>
      </c>
      <c r="AE137" s="194" t="s">
        <v>7387</v>
      </c>
      <c r="AF137" s="248" t="s">
        <v>7349</v>
      </c>
      <c r="AG137" s="195" t="s">
        <v>7350</v>
      </c>
      <c r="AH137" s="180" t="s">
        <v>8160</v>
      </c>
      <c r="AI137" s="180">
        <v>3192985856</v>
      </c>
      <c r="AJ137" s="180" t="s">
        <v>7380</v>
      </c>
      <c r="AK137" s="187" t="s">
        <v>8161</v>
      </c>
      <c r="AL137" s="189" t="s">
        <v>7353</v>
      </c>
      <c r="AM137" s="159" t="s">
        <v>8162</v>
      </c>
      <c r="AN137" s="160">
        <f t="shared" si="1"/>
        <v>131</v>
      </c>
      <c r="AO137" s="160">
        <v>2024</v>
      </c>
    </row>
    <row r="138" spans="2:41" ht="15" customHeight="1">
      <c r="B138" s="193" t="s">
        <v>8163</v>
      </c>
      <c r="C138" s="180" t="s">
        <v>7338</v>
      </c>
      <c r="D138" s="180" t="s">
        <v>8164</v>
      </c>
      <c r="E138" s="174">
        <v>1110563481</v>
      </c>
      <c r="F138" s="192">
        <v>21836000</v>
      </c>
      <c r="G138" s="198" t="s">
        <v>7966</v>
      </c>
      <c r="H138" s="192">
        <v>5459000</v>
      </c>
      <c r="I138" s="199">
        <v>45569</v>
      </c>
      <c r="J138" s="199">
        <v>45731</v>
      </c>
      <c r="K138" s="180" t="s">
        <v>8165</v>
      </c>
      <c r="L138" s="193">
        <v>1999</v>
      </c>
      <c r="M138" s="179" t="s">
        <v>7342</v>
      </c>
      <c r="N138" s="180" t="s">
        <v>7343</v>
      </c>
      <c r="O138" s="179">
        <v>79148675</v>
      </c>
      <c r="P138" s="191" t="s">
        <v>7344</v>
      </c>
      <c r="Q138" s="193">
        <v>3</v>
      </c>
      <c r="R138" s="200">
        <v>115121</v>
      </c>
      <c r="S138" s="179" t="s">
        <v>7345</v>
      </c>
      <c r="T138" s="192">
        <v>7642600</v>
      </c>
      <c r="U138" s="193" t="s">
        <v>7347</v>
      </c>
      <c r="V138" s="180"/>
      <c r="W138" s="192"/>
      <c r="X138" s="180"/>
      <c r="Y138" s="193"/>
      <c r="Z138" s="174">
        <v>7642600</v>
      </c>
      <c r="AA138" s="193" t="s">
        <v>7904</v>
      </c>
      <c r="AB138" s="158" t="s">
        <v>7347</v>
      </c>
      <c r="AC138" s="158" t="s">
        <v>7347</v>
      </c>
      <c r="AD138" s="158" t="s">
        <v>7347</v>
      </c>
      <c r="AE138" s="194" t="s">
        <v>7378</v>
      </c>
      <c r="AF138" s="248" t="s">
        <v>7349</v>
      </c>
      <c r="AG138" s="195" t="s">
        <v>7350</v>
      </c>
      <c r="AH138" s="385" t="s">
        <v>8166</v>
      </c>
      <c r="AI138" s="385">
        <v>3232312174</v>
      </c>
      <c r="AJ138" s="186" t="s">
        <v>7370</v>
      </c>
      <c r="AK138" s="187" t="s">
        <v>8167</v>
      </c>
      <c r="AL138" s="189" t="s">
        <v>7353</v>
      </c>
      <c r="AM138" s="159" t="s">
        <v>8168</v>
      </c>
      <c r="AN138" s="160">
        <f t="shared" si="1"/>
        <v>132</v>
      </c>
      <c r="AO138" s="160">
        <v>2024</v>
      </c>
    </row>
    <row r="139" spans="2:41" ht="15" customHeight="1">
      <c r="B139" s="171" t="s">
        <v>8169</v>
      </c>
      <c r="C139" s="202" t="s">
        <v>7338</v>
      </c>
      <c r="D139" s="173" t="s">
        <v>8170</v>
      </c>
      <c r="E139" s="174">
        <v>1019092324</v>
      </c>
      <c r="F139" s="174">
        <v>21836000</v>
      </c>
      <c r="G139" s="175" t="s">
        <v>7966</v>
      </c>
      <c r="H139" s="176">
        <v>5459000</v>
      </c>
      <c r="I139" s="177">
        <v>45569</v>
      </c>
      <c r="J139" s="177">
        <v>45731</v>
      </c>
      <c r="K139" s="178" t="s">
        <v>8165</v>
      </c>
      <c r="L139" s="163">
        <v>1999</v>
      </c>
      <c r="M139" s="179" t="s">
        <v>7342</v>
      </c>
      <c r="N139" s="251" t="s">
        <v>7343</v>
      </c>
      <c r="O139" s="252">
        <v>79148675</v>
      </c>
      <c r="P139" s="253" t="s">
        <v>7344</v>
      </c>
      <c r="Q139" s="181">
        <v>3</v>
      </c>
      <c r="R139" s="182">
        <v>115121</v>
      </c>
      <c r="S139" s="179" t="s">
        <v>7345</v>
      </c>
      <c r="T139" s="174">
        <v>7642600</v>
      </c>
      <c r="U139" s="163" t="s">
        <v>7347</v>
      </c>
      <c r="V139" s="183"/>
      <c r="W139" s="174"/>
      <c r="X139" s="163"/>
      <c r="Y139" s="163"/>
      <c r="Z139" s="174">
        <v>7642600</v>
      </c>
      <c r="AA139" s="184" t="s">
        <v>7904</v>
      </c>
      <c r="AB139" s="158" t="s">
        <v>7347</v>
      </c>
      <c r="AC139" s="158" t="s">
        <v>7347</v>
      </c>
      <c r="AD139" s="158" t="s">
        <v>7347</v>
      </c>
      <c r="AE139" s="241" t="s">
        <v>7378</v>
      </c>
      <c r="AF139" s="248" t="s">
        <v>7349</v>
      </c>
      <c r="AG139" s="195" t="s">
        <v>7399</v>
      </c>
      <c r="AH139" s="180" t="s">
        <v>8171</v>
      </c>
      <c r="AI139" s="180">
        <v>3146674544</v>
      </c>
      <c r="AJ139" s="180" t="s">
        <v>7482</v>
      </c>
      <c r="AK139" s="187">
        <v>4412019934</v>
      </c>
      <c r="AL139" s="189" t="s">
        <v>7353</v>
      </c>
      <c r="AM139" s="159" t="s">
        <v>8172</v>
      </c>
      <c r="AN139" s="160">
        <f t="shared" si="1"/>
        <v>133</v>
      </c>
      <c r="AO139" s="160">
        <v>2024</v>
      </c>
    </row>
    <row r="140" spans="2:41" ht="15" customHeight="1">
      <c r="B140" s="193" t="s">
        <v>8173</v>
      </c>
      <c r="C140" s="180" t="s">
        <v>7338</v>
      </c>
      <c r="D140" s="180" t="s">
        <v>8174</v>
      </c>
      <c r="E140" s="174">
        <v>80186585</v>
      </c>
      <c r="F140" s="192">
        <v>29972000</v>
      </c>
      <c r="G140" s="198" t="s">
        <v>7393</v>
      </c>
      <c r="H140" s="192">
        <v>7448000</v>
      </c>
      <c r="I140" s="199">
        <v>45561</v>
      </c>
      <c r="J140" s="199">
        <v>45729</v>
      </c>
      <c r="K140" s="180" t="s">
        <v>7780</v>
      </c>
      <c r="L140" s="193">
        <v>1978</v>
      </c>
      <c r="M140" s="173" t="s">
        <v>7464</v>
      </c>
      <c r="N140" s="180" t="s">
        <v>7343</v>
      </c>
      <c r="O140" s="179">
        <v>1010170739</v>
      </c>
      <c r="P140" s="191" t="s">
        <v>7465</v>
      </c>
      <c r="Q140" s="193">
        <v>1</v>
      </c>
      <c r="R140" s="200">
        <v>114808</v>
      </c>
      <c r="S140" s="179" t="s">
        <v>7450</v>
      </c>
      <c r="T140" s="192">
        <v>11916800</v>
      </c>
      <c r="U140" s="193"/>
      <c r="V140" s="180"/>
      <c r="W140" s="192"/>
      <c r="X140" s="180"/>
      <c r="Y140" s="193"/>
      <c r="Z140" s="174">
        <v>11916800</v>
      </c>
      <c r="AA140" s="193" t="s">
        <v>8150</v>
      </c>
      <c r="AB140" s="158" t="s">
        <v>7347</v>
      </c>
      <c r="AC140" s="158" t="s">
        <v>7347</v>
      </c>
      <c r="AD140" s="158" t="s">
        <v>7347</v>
      </c>
      <c r="AE140" s="194" t="s">
        <v>7378</v>
      </c>
      <c r="AF140" s="248" t="s">
        <v>7349</v>
      </c>
      <c r="AG140" s="193" t="s">
        <v>7399</v>
      </c>
      <c r="AH140" s="180" t="s">
        <v>8175</v>
      </c>
      <c r="AI140" s="180">
        <v>3013978172</v>
      </c>
      <c r="AJ140" s="180" t="s">
        <v>7380</v>
      </c>
      <c r="AK140" s="197">
        <v>6400601446</v>
      </c>
      <c r="AL140" s="189" t="s">
        <v>7353</v>
      </c>
      <c r="AM140" s="159" t="s">
        <v>8176</v>
      </c>
      <c r="AN140" s="160">
        <f t="shared" ref="AN140:AN203" si="2">+AN139+1</f>
        <v>134</v>
      </c>
      <c r="AO140" s="160">
        <v>2024</v>
      </c>
    </row>
    <row r="141" spans="2:41" ht="15" customHeight="1">
      <c r="B141" s="287" t="s">
        <v>683</v>
      </c>
      <c r="C141" s="276" t="s">
        <v>7338</v>
      </c>
      <c r="D141" s="276" t="s">
        <v>8177</v>
      </c>
      <c r="E141" s="273">
        <v>1032444127</v>
      </c>
      <c r="F141" s="295">
        <v>16377000</v>
      </c>
      <c r="G141" s="302" t="s">
        <v>7966</v>
      </c>
      <c r="H141" s="295">
        <v>5459000</v>
      </c>
      <c r="I141" s="303">
        <v>45553</v>
      </c>
      <c r="J141" s="303">
        <v>45658</v>
      </c>
      <c r="K141" s="276" t="s">
        <v>7472</v>
      </c>
      <c r="L141" s="287">
        <v>1995</v>
      </c>
      <c r="M141" s="179" t="s">
        <v>7357</v>
      </c>
      <c r="N141" s="276" t="s">
        <v>7343</v>
      </c>
      <c r="O141" s="275">
        <v>38565432</v>
      </c>
      <c r="P141" s="276" t="s">
        <v>7358</v>
      </c>
      <c r="Q141" s="287">
        <v>5</v>
      </c>
      <c r="R141" s="305">
        <v>117401</v>
      </c>
      <c r="S141" s="275" t="s">
        <v>7359</v>
      </c>
      <c r="T141" s="295">
        <v>0</v>
      </c>
      <c r="U141" s="287"/>
      <c r="V141" s="276"/>
      <c r="W141" s="295"/>
      <c r="X141" s="276"/>
      <c r="Y141" s="287"/>
      <c r="Z141" s="273">
        <v>0</v>
      </c>
      <c r="AA141" s="287" t="s">
        <v>7347</v>
      </c>
      <c r="AB141" s="280" t="s">
        <v>7347</v>
      </c>
      <c r="AC141" s="280" t="s">
        <v>7347</v>
      </c>
      <c r="AD141" s="280" t="s">
        <v>7347</v>
      </c>
      <c r="AE141" s="296" t="s">
        <v>7387</v>
      </c>
      <c r="AF141" s="281" t="s">
        <v>7349</v>
      </c>
      <c r="AG141" s="297" t="s">
        <v>7350</v>
      </c>
      <c r="AH141" s="276" t="s">
        <v>8178</v>
      </c>
      <c r="AI141" s="276">
        <v>3164318002</v>
      </c>
      <c r="AJ141" s="276" t="s">
        <v>7380</v>
      </c>
      <c r="AK141" s="298" t="s">
        <v>8179</v>
      </c>
      <c r="AL141" s="284" t="s">
        <v>7353</v>
      </c>
      <c r="AM141" s="285" t="s">
        <v>8180</v>
      </c>
      <c r="AN141" s="160">
        <f t="shared" si="2"/>
        <v>135</v>
      </c>
      <c r="AO141" s="286">
        <v>2024</v>
      </c>
    </row>
    <row r="142" spans="2:41" ht="15" customHeight="1">
      <c r="B142" s="193" t="s">
        <v>684</v>
      </c>
      <c r="C142" s="180" t="s">
        <v>7338</v>
      </c>
      <c r="D142" s="180" t="s">
        <v>8181</v>
      </c>
      <c r="E142" s="174">
        <v>1019084310</v>
      </c>
      <c r="F142" s="192">
        <v>21836000</v>
      </c>
      <c r="G142" s="198" t="s">
        <v>7393</v>
      </c>
      <c r="H142" s="192">
        <v>5459000</v>
      </c>
      <c r="I142" s="199">
        <v>45553</v>
      </c>
      <c r="J142" s="199">
        <v>45715</v>
      </c>
      <c r="K142" s="180" t="s">
        <v>7688</v>
      </c>
      <c r="L142" s="193">
        <v>1953</v>
      </c>
      <c r="M142" s="179" t="s">
        <v>7689</v>
      </c>
      <c r="N142" s="180" t="s">
        <v>7343</v>
      </c>
      <c r="O142" s="179">
        <v>80257080</v>
      </c>
      <c r="P142" s="180" t="s">
        <v>7690</v>
      </c>
      <c r="Q142" s="193">
        <v>3</v>
      </c>
      <c r="R142" s="200">
        <v>115108</v>
      </c>
      <c r="S142" s="179" t="s">
        <v>7726</v>
      </c>
      <c r="T142" s="192">
        <v>7642600</v>
      </c>
      <c r="U142" s="193"/>
      <c r="V142" s="180"/>
      <c r="W142" s="192"/>
      <c r="X142" s="180"/>
      <c r="Y142" s="193"/>
      <c r="Z142" s="174">
        <v>7642600</v>
      </c>
      <c r="AA142" s="193" t="s">
        <v>7904</v>
      </c>
      <c r="AB142" s="158" t="s">
        <v>7347</v>
      </c>
      <c r="AC142" s="158" t="s">
        <v>7347</v>
      </c>
      <c r="AD142" s="158" t="s">
        <v>7347</v>
      </c>
      <c r="AE142" s="194" t="s">
        <v>7387</v>
      </c>
      <c r="AF142" s="248" t="s">
        <v>7349</v>
      </c>
      <c r="AG142" s="193" t="s">
        <v>7414</v>
      </c>
      <c r="AH142" s="180" t="s">
        <v>8182</v>
      </c>
      <c r="AI142" s="180">
        <v>3125689313</v>
      </c>
      <c r="AJ142" s="180" t="s">
        <v>7482</v>
      </c>
      <c r="AK142" s="187" t="s">
        <v>8183</v>
      </c>
      <c r="AL142" s="189" t="s">
        <v>7353</v>
      </c>
      <c r="AM142" s="159" t="s">
        <v>8184</v>
      </c>
      <c r="AN142" s="160">
        <f t="shared" si="2"/>
        <v>136</v>
      </c>
      <c r="AO142" s="160">
        <v>2024</v>
      </c>
    </row>
    <row r="143" spans="2:41" ht="15" customHeight="1">
      <c r="B143" s="193" t="s">
        <v>8185</v>
      </c>
      <c r="C143" s="180" t="s">
        <v>7338</v>
      </c>
      <c r="D143" s="180" t="s">
        <v>8186</v>
      </c>
      <c r="E143" s="174">
        <v>80189483</v>
      </c>
      <c r="F143" s="192">
        <v>29792000</v>
      </c>
      <c r="G143" s="198" t="s">
        <v>7393</v>
      </c>
      <c r="H143" s="192">
        <v>7448000</v>
      </c>
      <c r="I143" s="199">
        <v>45552</v>
      </c>
      <c r="J143" s="199">
        <v>45724</v>
      </c>
      <c r="K143" s="180" t="s">
        <v>7472</v>
      </c>
      <c r="L143" s="193">
        <v>1978</v>
      </c>
      <c r="M143" s="173" t="s">
        <v>7464</v>
      </c>
      <c r="N143" s="180" t="s">
        <v>7343</v>
      </c>
      <c r="O143" s="179">
        <v>1010170739</v>
      </c>
      <c r="P143" s="191" t="s">
        <v>7465</v>
      </c>
      <c r="Q143" s="193">
        <v>1</v>
      </c>
      <c r="R143" s="200">
        <v>114808</v>
      </c>
      <c r="S143" s="179" t="s">
        <v>7450</v>
      </c>
      <c r="T143" s="192">
        <v>12909867</v>
      </c>
      <c r="U143" s="193"/>
      <c r="V143" s="180"/>
      <c r="W143" s="192"/>
      <c r="X143" s="180"/>
      <c r="Y143" s="193"/>
      <c r="Z143" s="174">
        <v>12909867</v>
      </c>
      <c r="AA143" s="193" t="s">
        <v>7682</v>
      </c>
      <c r="AB143" s="158" t="s">
        <v>7347</v>
      </c>
      <c r="AC143" s="158" t="s">
        <v>7347</v>
      </c>
      <c r="AD143" s="158" t="s">
        <v>7347</v>
      </c>
      <c r="AE143" s="194" t="s">
        <v>7378</v>
      </c>
      <c r="AF143" s="248" t="s">
        <v>7349</v>
      </c>
      <c r="AG143" s="195" t="s">
        <v>7350</v>
      </c>
      <c r="AH143" s="180" t="s">
        <v>8187</v>
      </c>
      <c r="AI143" s="180">
        <v>3123820</v>
      </c>
      <c r="AJ143" s="186" t="s">
        <v>7370</v>
      </c>
      <c r="AK143" s="197" t="s">
        <v>8188</v>
      </c>
      <c r="AL143" s="189" t="s">
        <v>7353</v>
      </c>
      <c r="AM143" s="159" t="s">
        <v>8189</v>
      </c>
      <c r="AN143" s="160">
        <f t="shared" si="2"/>
        <v>137</v>
      </c>
      <c r="AO143" s="160">
        <v>2024</v>
      </c>
    </row>
    <row r="144" spans="2:41" ht="15" customHeight="1">
      <c r="B144" s="193" t="s">
        <v>8190</v>
      </c>
      <c r="C144" s="180" t="s">
        <v>7338</v>
      </c>
      <c r="D144" s="180" t="s">
        <v>8191</v>
      </c>
      <c r="E144" s="174">
        <v>1023962248</v>
      </c>
      <c r="F144" s="192">
        <v>29792000</v>
      </c>
      <c r="G144" s="198" t="s">
        <v>7393</v>
      </c>
      <c r="H144" s="192">
        <v>7448000</v>
      </c>
      <c r="I144" s="199">
        <v>45552</v>
      </c>
      <c r="J144" s="199">
        <v>45724</v>
      </c>
      <c r="K144" s="180" t="s">
        <v>7472</v>
      </c>
      <c r="L144" s="193">
        <v>1978</v>
      </c>
      <c r="M144" s="173" t="s">
        <v>7464</v>
      </c>
      <c r="N144" s="180" t="s">
        <v>7343</v>
      </c>
      <c r="O144" s="179">
        <v>1010170739</v>
      </c>
      <c r="P144" s="191" t="s">
        <v>7465</v>
      </c>
      <c r="Q144" s="193">
        <v>1</v>
      </c>
      <c r="R144" s="200">
        <v>114808</v>
      </c>
      <c r="S144" s="179" t="s">
        <v>7450</v>
      </c>
      <c r="T144" s="192">
        <v>12909867</v>
      </c>
      <c r="U144" s="193"/>
      <c r="V144" s="180"/>
      <c r="W144" s="192"/>
      <c r="X144" s="180"/>
      <c r="Y144" s="193"/>
      <c r="Z144" s="174">
        <v>12909867</v>
      </c>
      <c r="AA144" s="193" t="s">
        <v>7682</v>
      </c>
      <c r="AB144" s="158" t="s">
        <v>7347</v>
      </c>
      <c r="AC144" s="158" t="s">
        <v>7347</v>
      </c>
      <c r="AD144" s="158" t="s">
        <v>7347</v>
      </c>
      <c r="AE144" s="194" t="s">
        <v>7387</v>
      </c>
      <c r="AF144" s="248" t="s">
        <v>7349</v>
      </c>
      <c r="AG144" s="195" t="s">
        <v>7350</v>
      </c>
      <c r="AH144" s="180" t="s">
        <v>8192</v>
      </c>
      <c r="AI144" s="180">
        <v>3112559985</v>
      </c>
      <c r="AJ144" s="180" t="s">
        <v>7380</v>
      </c>
      <c r="AK144" s="187" t="s">
        <v>8193</v>
      </c>
      <c r="AL144" s="189" t="s">
        <v>7353</v>
      </c>
      <c r="AM144" s="159" t="s">
        <v>8194</v>
      </c>
      <c r="AN144" s="160">
        <f t="shared" si="2"/>
        <v>138</v>
      </c>
      <c r="AO144" s="160">
        <v>2024</v>
      </c>
    </row>
    <row r="145" spans="2:41" ht="15" customHeight="1">
      <c r="B145" s="193" t="s">
        <v>8195</v>
      </c>
      <c r="C145" s="180" t="s">
        <v>7338</v>
      </c>
      <c r="D145" s="180" t="s">
        <v>8196</v>
      </c>
      <c r="E145" s="174">
        <v>39615572</v>
      </c>
      <c r="F145" s="192">
        <v>21836000</v>
      </c>
      <c r="G145" s="198" t="s">
        <v>7393</v>
      </c>
      <c r="H145" s="192">
        <v>5459000</v>
      </c>
      <c r="I145" s="199">
        <v>45573</v>
      </c>
      <c r="J145" s="199">
        <v>45695</v>
      </c>
      <c r="K145" s="180" t="s">
        <v>8131</v>
      </c>
      <c r="L145" s="193">
        <v>1978</v>
      </c>
      <c r="M145" s="173" t="s">
        <v>7464</v>
      </c>
      <c r="N145" s="180" t="s">
        <v>7343</v>
      </c>
      <c r="O145" s="179">
        <v>1010170739</v>
      </c>
      <c r="P145" s="191" t="s">
        <v>7465</v>
      </c>
      <c r="Q145" s="193">
        <v>1</v>
      </c>
      <c r="R145" s="200">
        <v>114811</v>
      </c>
      <c r="S145" s="179" t="s">
        <v>7450</v>
      </c>
      <c r="T145" s="192">
        <v>0</v>
      </c>
      <c r="U145" s="193" t="s">
        <v>7347</v>
      </c>
      <c r="V145" s="180"/>
      <c r="W145" s="192"/>
      <c r="X145" s="180"/>
      <c r="Y145" s="193"/>
      <c r="Z145" s="174">
        <v>0</v>
      </c>
      <c r="AA145" s="193" t="s">
        <v>7347</v>
      </c>
      <c r="AB145" s="158" t="s">
        <v>7347</v>
      </c>
      <c r="AC145" s="158" t="s">
        <v>7347</v>
      </c>
      <c r="AD145" s="158" t="s">
        <v>7347</v>
      </c>
      <c r="AE145" s="194" t="s">
        <v>7387</v>
      </c>
      <c r="AF145" s="248" t="s">
        <v>7349</v>
      </c>
      <c r="AG145" s="193" t="s">
        <v>7347</v>
      </c>
      <c r="AH145" s="180" t="s">
        <v>8197</v>
      </c>
      <c r="AI145" s="180">
        <v>3108906042</v>
      </c>
      <c r="AJ145" s="186" t="s">
        <v>7370</v>
      </c>
      <c r="AK145" s="187" t="s">
        <v>8198</v>
      </c>
      <c r="AL145" s="189" t="s">
        <v>7353</v>
      </c>
      <c r="AM145" s="159" t="s">
        <v>8199</v>
      </c>
      <c r="AN145" s="160">
        <f t="shared" si="2"/>
        <v>139</v>
      </c>
      <c r="AO145" s="160">
        <v>2024</v>
      </c>
    </row>
    <row r="146" spans="2:41" ht="15" customHeight="1">
      <c r="B146" s="269" t="s">
        <v>685</v>
      </c>
      <c r="C146" s="180" t="s">
        <v>7338</v>
      </c>
      <c r="D146" s="180" t="s">
        <v>8200</v>
      </c>
      <c r="E146" s="174">
        <v>11187397</v>
      </c>
      <c r="F146" s="192">
        <v>21836000</v>
      </c>
      <c r="G146" s="198" t="s">
        <v>7393</v>
      </c>
      <c r="H146" s="192">
        <v>5459000</v>
      </c>
      <c r="I146" s="199">
        <v>45551</v>
      </c>
      <c r="J146" s="199">
        <v>45723</v>
      </c>
      <c r="K146" s="180" t="s">
        <v>7472</v>
      </c>
      <c r="L146" s="193">
        <v>1978</v>
      </c>
      <c r="M146" s="179" t="s">
        <v>7447</v>
      </c>
      <c r="N146" s="180" t="s">
        <v>7448</v>
      </c>
      <c r="O146" s="179">
        <v>51698679</v>
      </c>
      <c r="P146" s="180" t="s">
        <v>7449</v>
      </c>
      <c r="Q146" s="193">
        <v>1</v>
      </c>
      <c r="R146" s="200">
        <v>114811</v>
      </c>
      <c r="S146" s="179" t="s">
        <v>7450</v>
      </c>
      <c r="T146" s="192">
        <v>9462267</v>
      </c>
      <c r="U146" s="193"/>
      <c r="V146" s="180"/>
      <c r="W146" s="192"/>
      <c r="X146" s="180"/>
      <c r="Y146" s="193"/>
      <c r="Z146" s="174">
        <v>9462267</v>
      </c>
      <c r="AA146" s="193" t="s">
        <v>7682</v>
      </c>
      <c r="AB146" s="158" t="s">
        <v>7347</v>
      </c>
      <c r="AC146" s="158" t="s">
        <v>7347</v>
      </c>
      <c r="AD146" s="158" t="s">
        <v>7347</v>
      </c>
      <c r="AE146" s="194" t="s">
        <v>7387</v>
      </c>
      <c r="AF146" s="248" t="s">
        <v>7349</v>
      </c>
      <c r="AG146" s="195" t="s">
        <v>7350</v>
      </c>
      <c r="AH146" s="180" t="s">
        <v>8201</v>
      </c>
      <c r="AI146" s="180">
        <v>3124564236</v>
      </c>
      <c r="AJ146" s="186" t="s">
        <v>7370</v>
      </c>
      <c r="AK146" s="187" t="s">
        <v>8202</v>
      </c>
      <c r="AL146" s="189" t="s">
        <v>7353</v>
      </c>
      <c r="AM146" s="159" t="s">
        <v>8203</v>
      </c>
      <c r="AN146" s="160">
        <f t="shared" si="2"/>
        <v>140</v>
      </c>
      <c r="AO146" s="160">
        <v>2024</v>
      </c>
    </row>
    <row r="147" spans="2:41" ht="15" customHeight="1">
      <c r="B147" s="193" t="s">
        <v>8204</v>
      </c>
      <c r="C147" s="180" t="s">
        <v>7338</v>
      </c>
      <c r="D147" s="180" t="s">
        <v>8205</v>
      </c>
      <c r="E147" s="174">
        <v>1233889670</v>
      </c>
      <c r="F147" s="192">
        <v>11532000</v>
      </c>
      <c r="G147" s="198" t="s">
        <v>7393</v>
      </c>
      <c r="H147" s="192">
        <v>2883000</v>
      </c>
      <c r="I147" s="199">
        <v>45560</v>
      </c>
      <c r="J147" s="199">
        <v>45730</v>
      </c>
      <c r="K147" s="180" t="s">
        <v>7888</v>
      </c>
      <c r="L147" s="193">
        <v>2032</v>
      </c>
      <c r="M147" s="173" t="s">
        <v>7495</v>
      </c>
      <c r="N147" s="180" t="s">
        <v>7343</v>
      </c>
      <c r="O147" s="179">
        <v>79553844</v>
      </c>
      <c r="P147" s="180" t="s">
        <v>7496</v>
      </c>
      <c r="Q147" s="193">
        <v>5</v>
      </c>
      <c r="R147" s="200">
        <v>113663</v>
      </c>
      <c r="S147" s="206" t="s">
        <v>7497</v>
      </c>
      <c r="T147" s="204">
        <v>4612800</v>
      </c>
      <c r="U147" s="193" t="s">
        <v>7347</v>
      </c>
      <c r="V147" s="180"/>
      <c r="W147" s="192"/>
      <c r="X147" s="180"/>
      <c r="Y147" s="193"/>
      <c r="Z147" s="174">
        <v>4612800</v>
      </c>
      <c r="AA147" s="193" t="s">
        <v>8206</v>
      </c>
      <c r="AB147" s="158" t="s">
        <v>7347</v>
      </c>
      <c r="AC147" s="158" t="s">
        <v>7347</v>
      </c>
      <c r="AD147" s="158" t="s">
        <v>7347</v>
      </c>
      <c r="AE147" s="194" t="s">
        <v>8025</v>
      </c>
      <c r="AF147" s="248" t="s">
        <v>7349</v>
      </c>
      <c r="AG147" s="193" t="s">
        <v>7399</v>
      </c>
      <c r="AH147" s="180" t="s">
        <v>8207</v>
      </c>
      <c r="AI147" s="180">
        <v>3134648028</v>
      </c>
      <c r="AJ147" s="180" t="s">
        <v>7482</v>
      </c>
      <c r="AK147" s="187" t="s">
        <v>8208</v>
      </c>
      <c r="AL147" s="189" t="s">
        <v>7353</v>
      </c>
      <c r="AM147" s="159" t="s">
        <v>8209</v>
      </c>
      <c r="AN147" s="160">
        <f t="shared" si="2"/>
        <v>141</v>
      </c>
      <c r="AO147" s="160">
        <v>2024</v>
      </c>
    </row>
    <row r="148" spans="2:41" ht="15" customHeight="1">
      <c r="B148" s="171" t="s">
        <v>8210</v>
      </c>
      <c r="C148" s="172" t="s">
        <v>7338</v>
      </c>
      <c r="D148" s="173" t="s">
        <v>8211</v>
      </c>
      <c r="E148" s="174">
        <v>1073505718</v>
      </c>
      <c r="F148" s="174">
        <v>19052000</v>
      </c>
      <c r="G148" s="198" t="s">
        <v>7393</v>
      </c>
      <c r="H148" s="176">
        <v>4763000</v>
      </c>
      <c r="I148" s="177">
        <v>45553</v>
      </c>
      <c r="J148" s="177">
        <v>45725</v>
      </c>
      <c r="K148" s="178" t="s">
        <v>8212</v>
      </c>
      <c r="L148" s="163">
        <v>1978</v>
      </c>
      <c r="M148" s="179" t="s">
        <v>7631</v>
      </c>
      <c r="N148" s="180" t="s">
        <v>7343</v>
      </c>
      <c r="O148" s="252">
        <v>1020819463</v>
      </c>
      <c r="P148" s="180" t="s">
        <v>7632</v>
      </c>
      <c r="Q148" s="181">
        <v>1</v>
      </c>
      <c r="R148" s="182">
        <v>115156</v>
      </c>
      <c r="S148" s="202" t="s">
        <v>7633</v>
      </c>
      <c r="T148" s="192">
        <v>0</v>
      </c>
      <c r="U148" s="163"/>
      <c r="V148" s="183"/>
      <c r="W148" s="174"/>
      <c r="X148" s="163"/>
      <c r="Y148" s="163"/>
      <c r="Z148" s="174">
        <v>8255867</v>
      </c>
      <c r="AA148" s="193" t="s">
        <v>7682</v>
      </c>
      <c r="AB148" s="158" t="s">
        <v>7347</v>
      </c>
      <c r="AC148" s="158" t="s">
        <v>7347</v>
      </c>
      <c r="AD148" s="158" t="s">
        <v>7347</v>
      </c>
      <c r="AE148" s="194" t="s">
        <v>7387</v>
      </c>
      <c r="AF148" s="248" t="s">
        <v>7349</v>
      </c>
      <c r="AG148" s="195" t="s">
        <v>7368</v>
      </c>
      <c r="AH148" s="196" t="s">
        <v>8213</v>
      </c>
      <c r="AI148" s="185">
        <v>3502130600</v>
      </c>
      <c r="AJ148" s="186" t="s">
        <v>7370</v>
      </c>
      <c r="AK148" s="201" t="s">
        <v>8214</v>
      </c>
      <c r="AL148" s="189" t="s">
        <v>7353</v>
      </c>
      <c r="AM148" s="159" t="s">
        <v>8215</v>
      </c>
      <c r="AN148" s="160">
        <f t="shared" si="2"/>
        <v>142</v>
      </c>
      <c r="AO148" s="160">
        <v>2024</v>
      </c>
    </row>
    <row r="149" spans="2:41" ht="15" customHeight="1">
      <c r="B149" s="193" t="s">
        <v>687</v>
      </c>
      <c r="C149" s="180" t="s">
        <v>7338</v>
      </c>
      <c r="D149" s="180" t="s">
        <v>8216</v>
      </c>
      <c r="E149" s="174">
        <v>1030533128</v>
      </c>
      <c r="F149" s="192">
        <v>29792000</v>
      </c>
      <c r="G149" s="198" t="s">
        <v>7393</v>
      </c>
      <c r="H149" s="192">
        <v>7448000</v>
      </c>
      <c r="I149" s="199">
        <v>45555</v>
      </c>
      <c r="J149" s="199">
        <v>45729</v>
      </c>
      <c r="K149" s="180" t="s">
        <v>7921</v>
      </c>
      <c r="L149" s="193">
        <v>1978</v>
      </c>
      <c r="M149" s="179" t="s">
        <v>7573</v>
      </c>
      <c r="N149" s="180" t="s">
        <v>7448</v>
      </c>
      <c r="O149" s="179">
        <v>51895879</v>
      </c>
      <c r="P149" s="191" t="s">
        <v>7574</v>
      </c>
      <c r="Q149" s="193">
        <v>1</v>
      </c>
      <c r="R149" s="200">
        <v>115554</v>
      </c>
      <c r="S149" s="179" t="s">
        <v>7575</v>
      </c>
      <c r="T149" s="192">
        <v>12661600</v>
      </c>
      <c r="U149" s="193"/>
      <c r="V149" s="180"/>
      <c r="W149" s="192"/>
      <c r="X149" s="180"/>
      <c r="Y149" s="193"/>
      <c r="Z149" s="174">
        <v>12661600</v>
      </c>
      <c r="AA149" s="193" t="s">
        <v>7911</v>
      </c>
      <c r="AB149" s="158" t="s">
        <v>7347</v>
      </c>
      <c r="AC149" s="158" t="s">
        <v>7347</v>
      </c>
      <c r="AD149" s="158" t="s">
        <v>7347</v>
      </c>
      <c r="AE149" s="194" t="s">
        <v>7536</v>
      </c>
      <c r="AF149" s="248" t="s">
        <v>7349</v>
      </c>
      <c r="AG149" s="195" t="s">
        <v>7350</v>
      </c>
      <c r="AH149" s="180" t="s">
        <v>8217</v>
      </c>
      <c r="AI149" s="180">
        <v>3132739872</v>
      </c>
      <c r="AJ149" s="186" t="s">
        <v>7370</v>
      </c>
      <c r="AK149" s="187" t="s">
        <v>8218</v>
      </c>
      <c r="AL149" s="189" t="s">
        <v>7353</v>
      </c>
      <c r="AM149" s="159" t="s">
        <v>8219</v>
      </c>
      <c r="AN149" s="160">
        <f t="shared" si="2"/>
        <v>143</v>
      </c>
      <c r="AO149" s="160">
        <v>2024</v>
      </c>
    </row>
    <row r="150" spans="2:41" ht="15" customHeight="1">
      <c r="B150" s="269" t="s">
        <v>8220</v>
      </c>
      <c r="C150" s="180" t="s">
        <v>7338</v>
      </c>
      <c r="D150" s="180" t="s">
        <v>8221</v>
      </c>
      <c r="E150" s="174">
        <v>1121858712</v>
      </c>
      <c r="F150" s="192">
        <v>21836000</v>
      </c>
      <c r="G150" s="198" t="s">
        <v>7393</v>
      </c>
      <c r="H150" s="192">
        <v>5459000</v>
      </c>
      <c r="I150" s="199">
        <v>45552</v>
      </c>
      <c r="J150" s="199">
        <v>45724</v>
      </c>
      <c r="K150" s="180" t="s">
        <v>7487</v>
      </c>
      <c r="L150" s="193">
        <v>1978</v>
      </c>
      <c r="M150" s="179" t="s">
        <v>7447</v>
      </c>
      <c r="N150" s="180" t="s">
        <v>7448</v>
      </c>
      <c r="O150" s="179">
        <v>51698679</v>
      </c>
      <c r="P150" s="180" t="s">
        <v>7449</v>
      </c>
      <c r="Q150" s="193">
        <v>1</v>
      </c>
      <c r="R150" s="200">
        <v>114811</v>
      </c>
      <c r="S150" s="179" t="s">
        <v>7450</v>
      </c>
      <c r="T150" s="192">
        <v>9462267</v>
      </c>
      <c r="U150" s="193"/>
      <c r="V150" s="180"/>
      <c r="W150" s="192"/>
      <c r="X150" s="180"/>
      <c r="Y150" s="193"/>
      <c r="Z150" s="174">
        <v>9462267</v>
      </c>
      <c r="AA150" s="193" t="s">
        <v>7682</v>
      </c>
      <c r="AB150" s="158" t="s">
        <v>7347</v>
      </c>
      <c r="AC150" s="158" t="s">
        <v>7347</v>
      </c>
      <c r="AD150" s="158" t="s">
        <v>7347</v>
      </c>
      <c r="AE150" s="194" t="s">
        <v>7378</v>
      </c>
      <c r="AF150" s="248" t="s">
        <v>7349</v>
      </c>
      <c r="AG150" s="203" t="s">
        <v>7350</v>
      </c>
      <c r="AH150" s="180" t="s">
        <v>8222</v>
      </c>
      <c r="AI150" s="180">
        <v>3138797260</v>
      </c>
      <c r="AJ150" s="186" t="s">
        <v>7370</v>
      </c>
      <c r="AK150" s="187" t="s">
        <v>8223</v>
      </c>
      <c r="AL150" s="189" t="s">
        <v>7353</v>
      </c>
      <c r="AM150" s="159" t="s">
        <v>8224</v>
      </c>
      <c r="AN150" s="160">
        <f t="shared" si="2"/>
        <v>144</v>
      </c>
      <c r="AO150" s="160">
        <v>2024</v>
      </c>
    </row>
    <row r="151" spans="2:41" ht="15" customHeight="1">
      <c r="B151" s="193" t="s">
        <v>8225</v>
      </c>
      <c r="C151" s="180" t="s">
        <v>7338</v>
      </c>
      <c r="D151" s="180" t="s">
        <v>8226</v>
      </c>
      <c r="E151" s="174">
        <v>52184894</v>
      </c>
      <c r="F151" s="192">
        <v>13524000</v>
      </c>
      <c r="G151" s="198" t="s">
        <v>7393</v>
      </c>
      <c r="H151" s="192">
        <v>3381000</v>
      </c>
      <c r="I151" s="199">
        <v>45552</v>
      </c>
      <c r="J151" s="199">
        <v>45724</v>
      </c>
      <c r="K151" s="180" t="s">
        <v>8212</v>
      </c>
      <c r="L151" s="193">
        <v>1978</v>
      </c>
      <c r="M151" s="179" t="s">
        <v>7395</v>
      </c>
      <c r="N151" s="180" t="s">
        <v>7343</v>
      </c>
      <c r="O151" s="179">
        <v>1022949089</v>
      </c>
      <c r="P151" s="191" t="s">
        <v>7396</v>
      </c>
      <c r="Q151" s="193">
        <v>1</v>
      </c>
      <c r="R151" s="200">
        <v>115153</v>
      </c>
      <c r="S151" s="179" t="s">
        <v>7397</v>
      </c>
      <c r="T151" s="192">
        <v>5860400</v>
      </c>
      <c r="U151" s="193"/>
      <c r="V151" s="180"/>
      <c r="W151" s="192"/>
      <c r="X151" s="180"/>
      <c r="Y151" s="193"/>
      <c r="Z151" s="174">
        <v>5860400</v>
      </c>
      <c r="AA151" s="193" t="s">
        <v>7682</v>
      </c>
      <c r="AB151" s="158" t="s">
        <v>7347</v>
      </c>
      <c r="AC151" s="158" t="s">
        <v>7347</v>
      </c>
      <c r="AD151" s="158" t="s">
        <v>7347</v>
      </c>
      <c r="AE151" s="194" t="s">
        <v>7387</v>
      </c>
      <c r="AF151" s="248" t="s">
        <v>7349</v>
      </c>
      <c r="AG151" s="194" t="s">
        <v>7368</v>
      </c>
      <c r="AH151" s="180" t="s">
        <v>8227</v>
      </c>
      <c r="AI151" s="180">
        <v>3124985528</v>
      </c>
      <c r="AJ151" s="186" t="s">
        <v>7370</v>
      </c>
      <c r="AK151" s="197">
        <v>58637965776</v>
      </c>
      <c r="AL151" s="189" t="s">
        <v>7353</v>
      </c>
      <c r="AM151" s="159" t="s">
        <v>8228</v>
      </c>
      <c r="AN151" s="160">
        <f t="shared" si="2"/>
        <v>145</v>
      </c>
      <c r="AO151" s="160">
        <v>2024</v>
      </c>
    </row>
    <row r="152" spans="2:41" ht="15" customHeight="1">
      <c r="B152" s="193" t="s">
        <v>8229</v>
      </c>
      <c r="C152" s="180" t="s">
        <v>7338</v>
      </c>
      <c r="D152" s="180" t="s">
        <v>8230</v>
      </c>
      <c r="E152" s="174">
        <v>39792341</v>
      </c>
      <c r="F152" s="192">
        <v>13524000</v>
      </c>
      <c r="G152" s="198" t="s">
        <v>7393</v>
      </c>
      <c r="H152" s="192">
        <v>3381000</v>
      </c>
      <c r="I152" s="199">
        <v>45553</v>
      </c>
      <c r="J152" s="199">
        <v>45725</v>
      </c>
      <c r="K152" s="180" t="s">
        <v>8231</v>
      </c>
      <c r="L152" s="193">
        <v>1978</v>
      </c>
      <c r="M152" s="179" t="s">
        <v>7395</v>
      </c>
      <c r="N152" s="180" t="s">
        <v>7343</v>
      </c>
      <c r="O152" s="179">
        <v>1022949089</v>
      </c>
      <c r="P152" s="191" t="s">
        <v>7396</v>
      </c>
      <c r="Q152" s="193">
        <v>1</v>
      </c>
      <c r="R152" s="200">
        <v>115153</v>
      </c>
      <c r="S152" s="179" t="s">
        <v>7397</v>
      </c>
      <c r="T152" s="192">
        <v>5860400</v>
      </c>
      <c r="U152" s="193"/>
      <c r="V152" s="180"/>
      <c r="W152" s="192"/>
      <c r="X152" s="180"/>
      <c r="Y152" s="193"/>
      <c r="Z152" s="174">
        <v>5860400</v>
      </c>
      <c r="AA152" s="193" t="s">
        <v>7682</v>
      </c>
      <c r="AB152" s="158" t="s">
        <v>7347</v>
      </c>
      <c r="AC152" s="158" t="s">
        <v>7347</v>
      </c>
      <c r="AD152" s="158" t="s">
        <v>7347</v>
      </c>
      <c r="AE152" s="194" t="s">
        <v>7504</v>
      </c>
      <c r="AF152" s="248" t="s">
        <v>7349</v>
      </c>
      <c r="AG152" s="195" t="s">
        <v>7350</v>
      </c>
      <c r="AH152" s="180" t="s">
        <v>8232</v>
      </c>
      <c r="AI152" s="180">
        <v>3115719207</v>
      </c>
      <c r="AJ152" s="180" t="s">
        <v>7380</v>
      </c>
      <c r="AK152" s="187" t="s">
        <v>8233</v>
      </c>
      <c r="AL152" s="189" t="s">
        <v>7353</v>
      </c>
      <c r="AM152" s="159" t="s">
        <v>8234</v>
      </c>
      <c r="AN152" s="160">
        <f t="shared" si="2"/>
        <v>146</v>
      </c>
      <c r="AO152" s="160">
        <v>2024</v>
      </c>
    </row>
    <row r="153" spans="2:41" ht="15" customHeight="1">
      <c r="B153" s="193" t="s">
        <v>8235</v>
      </c>
      <c r="C153" s="180" t="s">
        <v>7338</v>
      </c>
      <c r="D153" s="180" t="s">
        <v>8236</v>
      </c>
      <c r="E153" s="174">
        <v>1019143123</v>
      </c>
      <c r="F153" s="192">
        <v>13524000</v>
      </c>
      <c r="G153" s="198" t="s">
        <v>7393</v>
      </c>
      <c r="H153" s="192">
        <v>3381000</v>
      </c>
      <c r="I153" s="199">
        <v>45552</v>
      </c>
      <c r="J153" s="199">
        <v>45724</v>
      </c>
      <c r="K153" s="180" t="s">
        <v>8237</v>
      </c>
      <c r="L153" s="193">
        <v>1978</v>
      </c>
      <c r="M153" s="179" t="s">
        <v>7395</v>
      </c>
      <c r="N153" s="180" t="s">
        <v>7343</v>
      </c>
      <c r="O153" s="179">
        <v>1022949089</v>
      </c>
      <c r="P153" s="191" t="s">
        <v>7396</v>
      </c>
      <c r="Q153" s="193">
        <v>1</v>
      </c>
      <c r="R153" s="200">
        <v>115153</v>
      </c>
      <c r="S153" s="179" t="s">
        <v>7397</v>
      </c>
      <c r="T153" s="192">
        <v>5860400</v>
      </c>
      <c r="U153" s="193"/>
      <c r="V153" s="180"/>
      <c r="W153" s="192"/>
      <c r="X153" s="180"/>
      <c r="Y153" s="193"/>
      <c r="Z153" s="174">
        <v>5860400</v>
      </c>
      <c r="AA153" s="193" t="s">
        <v>7682</v>
      </c>
      <c r="AB153" s="158" t="s">
        <v>7347</v>
      </c>
      <c r="AC153" s="158" t="s">
        <v>7347</v>
      </c>
      <c r="AD153" s="158" t="s">
        <v>7347</v>
      </c>
      <c r="AE153" s="194" t="s">
        <v>7348</v>
      </c>
      <c r="AF153" s="248" t="s">
        <v>7349</v>
      </c>
      <c r="AG153" s="193" t="s">
        <v>7414</v>
      </c>
      <c r="AH153" s="180" t="s">
        <v>8238</v>
      </c>
      <c r="AI153" s="180">
        <v>3107786481</v>
      </c>
      <c r="AJ153" s="180" t="s">
        <v>7380</v>
      </c>
      <c r="AK153" s="187" t="s">
        <v>8239</v>
      </c>
      <c r="AL153" s="189" t="s">
        <v>7353</v>
      </c>
      <c r="AM153" s="159" t="s">
        <v>8240</v>
      </c>
      <c r="AN153" s="160">
        <f t="shared" si="2"/>
        <v>147</v>
      </c>
      <c r="AO153" s="160">
        <v>2024</v>
      </c>
    </row>
    <row r="154" spans="2:41" ht="15" customHeight="1">
      <c r="B154" s="193" t="s">
        <v>8241</v>
      </c>
      <c r="C154" s="180" t="s">
        <v>7338</v>
      </c>
      <c r="D154" s="180" t="s">
        <v>8242</v>
      </c>
      <c r="E154" s="174">
        <v>1016052697</v>
      </c>
      <c r="F154" s="192">
        <v>29792000</v>
      </c>
      <c r="G154" s="198" t="s">
        <v>7393</v>
      </c>
      <c r="H154" s="192">
        <v>7448000</v>
      </c>
      <c r="I154" s="199">
        <v>45552</v>
      </c>
      <c r="J154" s="199">
        <v>45724</v>
      </c>
      <c r="K154" s="180" t="s">
        <v>8243</v>
      </c>
      <c r="L154" s="193">
        <v>1978</v>
      </c>
      <c r="M154" s="179" t="s">
        <v>7573</v>
      </c>
      <c r="N154" s="180" t="s">
        <v>7448</v>
      </c>
      <c r="O154" s="179">
        <v>51895879</v>
      </c>
      <c r="P154" s="191" t="s">
        <v>7574</v>
      </c>
      <c r="Q154" s="193">
        <v>1</v>
      </c>
      <c r="R154" s="200">
        <v>115583</v>
      </c>
      <c r="S154" s="179" t="s">
        <v>7575</v>
      </c>
      <c r="T154" s="192">
        <v>12909867</v>
      </c>
      <c r="U154" s="193"/>
      <c r="V154" s="180"/>
      <c r="W154" s="192"/>
      <c r="X154" s="180"/>
      <c r="Y154" s="193"/>
      <c r="Z154" s="174">
        <v>12909867</v>
      </c>
      <c r="AA154" s="193" t="s">
        <v>7682</v>
      </c>
      <c r="AB154" s="158" t="s">
        <v>7347</v>
      </c>
      <c r="AC154" s="158" t="s">
        <v>7347</v>
      </c>
      <c r="AD154" s="158" t="s">
        <v>7347</v>
      </c>
      <c r="AE154" s="194" t="s">
        <v>7378</v>
      </c>
      <c r="AF154" s="248" t="s">
        <v>7349</v>
      </c>
      <c r="AG154" s="193" t="s">
        <v>7362</v>
      </c>
      <c r="AH154" s="180" t="s">
        <v>8244</v>
      </c>
      <c r="AI154" s="180">
        <v>3214890571</v>
      </c>
      <c r="AJ154" s="180" t="s">
        <v>8019</v>
      </c>
      <c r="AK154" s="187" t="s">
        <v>8245</v>
      </c>
      <c r="AL154" s="189" t="s">
        <v>7353</v>
      </c>
      <c r="AM154" s="159" t="s">
        <v>8246</v>
      </c>
      <c r="AN154" s="160">
        <f t="shared" si="2"/>
        <v>148</v>
      </c>
      <c r="AO154" s="160">
        <v>2024</v>
      </c>
    </row>
    <row r="155" spans="2:41" ht="15" customHeight="1">
      <c r="B155" s="193" t="s">
        <v>8247</v>
      </c>
      <c r="C155" s="180" t="s">
        <v>7338</v>
      </c>
      <c r="D155" s="180" t="s">
        <v>8248</v>
      </c>
      <c r="E155" s="174">
        <v>1015437974</v>
      </c>
      <c r="F155" s="192">
        <v>17464000</v>
      </c>
      <c r="G155" s="198" t="s">
        <v>7393</v>
      </c>
      <c r="H155" s="192">
        <v>4366000</v>
      </c>
      <c r="I155" s="199">
        <v>45552</v>
      </c>
      <c r="J155" s="199">
        <v>45724</v>
      </c>
      <c r="K155" s="180" t="s">
        <v>7974</v>
      </c>
      <c r="L155" s="193">
        <v>1978</v>
      </c>
      <c r="M155" s="179" t="s">
        <v>7631</v>
      </c>
      <c r="N155" s="180" t="s">
        <v>7343</v>
      </c>
      <c r="O155" s="252">
        <v>1020819463</v>
      </c>
      <c r="P155" s="180" t="s">
        <v>7632</v>
      </c>
      <c r="Q155" s="193">
        <v>3</v>
      </c>
      <c r="R155" s="200">
        <v>115746</v>
      </c>
      <c r="S155" s="206" t="s">
        <v>7633</v>
      </c>
      <c r="T155" s="192">
        <v>7567733</v>
      </c>
      <c r="U155" s="193"/>
      <c r="V155" s="180"/>
      <c r="W155" s="192"/>
      <c r="X155" s="180"/>
      <c r="Y155" s="193"/>
      <c r="Z155" s="174">
        <v>7567733</v>
      </c>
      <c r="AA155" s="193" t="s">
        <v>7682</v>
      </c>
      <c r="AB155" s="158" t="s">
        <v>7347</v>
      </c>
      <c r="AC155" s="158" t="s">
        <v>7347</v>
      </c>
      <c r="AD155" s="158" t="s">
        <v>7347</v>
      </c>
      <c r="AE155" s="194" t="s">
        <v>7408</v>
      </c>
      <c r="AF155" s="248" t="s">
        <v>7349</v>
      </c>
      <c r="AG155" s="193" t="s">
        <v>7414</v>
      </c>
      <c r="AH155" s="180" t="s">
        <v>8249</v>
      </c>
      <c r="AI155" s="180">
        <v>3132562143</v>
      </c>
      <c r="AJ155" s="180" t="s">
        <v>7380</v>
      </c>
      <c r="AK155" s="187" t="s">
        <v>8250</v>
      </c>
      <c r="AL155" s="189" t="s">
        <v>7353</v>
      </c>
      <c r="AM155" s="159" t="s">
        <v>8251</v>
      </c>
      <c r="AN155" s="160">
        <f t="shared" si="2"/>
        <v>149</v>
      </c>
      <c r="AO155" s="160">
        <v>2024</v>
      </c>
    </row>
    <row r="156" spans="2:41" ht="15" customHeight="1">
      <c r="B156" s="193" t="s">
        <v>696</v>
      </c>
      <c r="C156" s="180" t="s">
        <v>7338</v>
      </c>
      <c r="D156" s="180" t="s">
        <v>8252</v>
      </c>
      <c r="E156" s="174">
        <v>1000049398</v>
      </c>
      <c r="F156" s="192">
        <v>11532000</v>
      </c>
      <c r="G156" s="198" t="s">
        <v>7393</v>
      </c>
      <c r="H156" s="192">
        <v>2883000</v>
      </c>
      <c r="I156" s="199">
        <v>45558</v>
      </c>
      <c r="J156" s="199">
        <v>45727</v>
      </c>
      <c r="K156" s="180" t="s">
        <v>7888</v>
      </c>
      <c r="L156" s="193">
        <v>2032</v>
      </c>
      <c r="M156" s="173" t="s">
        <v>7495</v>
      </c>
      <c r="N156" s="180" t="s">
        <v>7343</v>
      </c>
      <c r="O156" s="179">
        <v>79553844</v>
      </c>
      <c r="P156" s="180" t="s">
        <v>7496</v>
      </c>
      <c r="Q156" s="193">
        <v>5</v>
      </c>
      <c r="R156" s="200">
        <v>113663</v>
      </c>
      <c r="S156" s="206" t="s">
        <v>7497</v>
      </c>
      <c r="T156" s="192">
        <v>4708900</v>
      </c>
      <c r="U156" s="193"/>
      <c r="V156" s="180"/>
      <c r="W156" s="192"/>
      <c r="X156" s="180"/>
      <c r="Y156" s="193"/>
      <c r="Z156" s="174">
        <v>4708900</v>
      </c>
      <c r="AA156" s="193" t="s">
        <v>8253</v>
      </c>
      <c r="AB156" s="158" t="s">
        <v>7347</v>
      </c>
      <c r="AC156" s="158" t="s">
        <v>7347</v>
      </c>
      <c r="AD156" s="158" t="s">
        <v>7347</v>
      </c>
      <c r="AE156" s="194" t="s">
        <v>7387</v>
      </c>
      <c r="AF156" s="248" t="s">
        <v>7349</v>
      </c>
      <c r="AG156" s="203" t="s">
        <v>7350</v>
      </c>
      <c r="AH156" s="180" t="s">
        <v>8254</v>
      </c>
      <c r="AI156" s="180">
        <v>3202749997</v>
      </c>
      <c r="AJ156" s="180" t="s">
        <v>7625</v>
      </c>
      <c r="AK156" s="187" t="s">
        <v>8255</v>
      </c>
      <c r="AL156" s="189" t="s">
        <v>7353</v>
      </c>
      <c r="AM156" s="159" t="s">
        <v>8256</v>
      </c>
      <c r="AN156" s="160">
        <f t="shared" si="2"/>
        <v>150</v>
      </c>
      <c r="AO156" s="160">
        <v>2024</v>
      </c>
    </row>
    <row r="157" spans="2:41" ht="15" customHeight="1">
      <c r="B157" s="193" t="s">
        <v>698</v>
      </c>
      <c r="C157" s="180" t="s">
        <v>7338</v>
      </c>
      <c r="D157" s="180" t="s">
        <v>8257</v>
      </c>
      <c r="E157" s="174">
        <v>1010190162</v>
      </c>
      <c r="F157" s="192">
        <v>21836000</v>
      </c>
      <c r="G157" s="198" t="s">
        <v>7393</v>
      </c>
      <c r="H157" s="192">
        <v>5459000</v>
      </c>
      <c r="I157" s="199">
        <v>45555</v>
      </c>
      <c r="J157" s="199">
        <v>45657</v>
      </c>
      <c r="K157" s="180" t="s">
        <v>8258</v>
      </c>
      <c r="L157" s="193">
        <v>1979</v>
      </c>
      <c r="M157" s="179" t="s">
        <v>7419</v>
      </c>
      <c r="N157" s="180" t="s">
        <v>7343</v>
      </c>
      <c r="O157" s="179">
        <v>79693760</v>
      </c>
      <c r="P157" s="191" t="s">
        <v>8259</v>
      </c>
      <c r="Q157" s="193">
        <v>5</v>
      </c>
      <c r="R157" s="200">
        <v>115218</v>
      </c>
      <c r="S157" s="206" t="s">
        <v>8260</v>
      </c>
      <c r="T157" s="192">
        <v>0</v>
      </c>
      <c r="U157" s="193"/>
      <c r="V157" s="180"/>
      <c r="W157" s="192"/>
      <c r="X157" s="180"/>
      <c r="Y157" s="193"/>
      <c r="Z157" s="174">
        <v>0</v>
      </c>
      <c r="AA157" s="193" t="s">
        <v>7347</v>
      </c>
      <c r="AB157" s="158" t="s">
        <v>7347</v>
      </c>
      <c r="AC157" s="158" t="s">
        <v>7347</v>
      </c>
      <c r="AD157" s="158" t="s">
        <v>7347</v>
      </c>
      <c r="AE157" s="194" t="s">
        <v>7361</v>
      </c>
      <c r="AF157" s="248" t="s">
        <v>7349</v>
      </c>
      <c r="AG157" s="194" t="s">
        <v>7399</v>
      </c>
      <c r="AH157" s="180" t="s">
        <v>8261</v>
      </c>
      <c r="AI157" s="180">
        <v>6944992</v>
      </c>
      <c r="AJ157" s="180" t="s">
        <v>7370</v>
      </c>
      <c r="AK157" s="197">
        <v>60100003690</v>
      </c>
      <c r="AL157" s="189" t="s">
        <v>7353</v>
      </c>
      <c r="AM157" s="159" t="s">
        <v>8262</v>
      </c>
      <c r="AN157" s="160">
        <f t="shared" si="2"/>
        <v>151</v>
      </c>
      <c r="AO157" s="160">
        <v>2024</v>
      </c>
    </row>
    <row r="158" spans="2:41" ht="15" customHeight="1">
      <c r="B158" s="193" t="s">
        <v>8263</v>
      </c>
      <c r="C158" s="180" t="s">
        <v>7338</v>
      </c>
      <c r="D158" s="180" t="s">
        <v>8264</v>
      </c>
      <c r="E158" s="174">
        <v>52785500</v>
      </c>
      <c r="F158" s="192">
        <v>21836000</v>
      </c>
      <c r="G158" s="198" t="s">
        <v>7393</v>
      </c>
      <c r="H158" s="192">
        <v>5459000</v>
      </c>
      <c r="I158" s="199">
        <v>45555</v>
      </c>
      <c r="J158" s="199">
        <v>45724</v>
      </c>
      <c r="K158" s="180" t="s">
        <v>8265</v>
      </c>
      <c r="L158" s="193">
        <v>1953</v>
      </c>
      <c r="M158" s="179" t="s">
        <v>7689</v>
      </c>
      <c r="N158" s="180" t="s">
        <v>7343</v>
      </c>
      <c r="O158" s="179">
        <v>80257080</v>
      </c>
      <c r="P158" s="180" t="s">
        <v>7690</v>
      </c>
      <c r="Q158" s="193">
        <v>3</v>
      </c>
      <c r="R158" s="200">
        <v>115102</v>
      </c>
      <c r="S158" s="206" t="s">
        <v>7726</v>
      </c>
      <c r="T158" s="192">
        <v>9280300</v>
      </c>
      <c r="U158" s="193"/>
      <c r="V158" s="180"/>
      <c r="W158" s="192"/>
      <c r="X158" s="180"/>
      <c r="Y158" s="193"/>
      <c r="Z158" s="174">
        <v>9280300</v>
      </c>
      <c r="AA158" s="193" t="s">
        <v>7911</v>
      </c>
      <c r="AB158" s="158" t="s">
        <v>7347</v>
      </c>
      <c r="AC158" s="158" t="s">
        <v>7347</v>
      </c>
      <c r="AD158" s="158" t="s">
        <v>7347</v>
      </c>
      <c r="AE158" s="194" t="s">
        <v>7387</v>
      </c>
      <c r="AF158" s="248" t="s">
        <v>7349</v>
      </c>
      <c r="AG158" s="194" t="s">
        <v>7414</v>
      </c>
      <c r="AH158" s="180" t="s">
        <v>8266</v>
      </c>
      <c r="AI158" s="180">
        <v>3006784893</v>
      </c>
      <c r="AJ158" s="180" t="s">
        <v>7380</v>
      </c>
      <c r="AK158" s="187" t="s">
        <v>8267</v>
      </c>
      <c r="AL158" s="189" t="s">
        <v>7353</v>
      </c>
      <c r="AM158" s="159" t="s">
        <v>8268</v>
      </c>
      <c r="AN158" s="160">
        <f t="shared" si="2"/>
        <v>152</v>
      </c>
      <c r="AO158" s="160">
        <v>2024</v>
      </c>
    </row>
    <row r="159" spans="2:41" ht="15" customHeight="1">
      <c r="B159" s="193" t="s">
        <v>701</v>
      </c>
      <c r="C159" s="180" t="s">
        <v>7338</v>
      </c>
      <c r="D159" s="180" t="s">
        <v>8269</v>
      </c>
      <c r="E159" s="174">
        <v>1110456122</v>
      </c>
      <c r="F159" s="192">
        <v>29792000</v>
      </c>
      <c r="G159" s="198" t="s">
        <v>7393</v>
      </c>
      <c r="H159" s="192">
        <v>7448000</v>
      </c>
      <c r="I159" s="199">
        <v>45554</v>
      </c>
      <c r="J159" s="199">
        <v>45725</v>
      </c>
      <c r="K159" s="180" t="s">
        <v>7432</v>
      </c>
      <c r="L159" s="193">
        <v>1978</v>
      </c>
      <c r="M159" s="179" t="s">
        <v>7395</v>
      </c>
      <c r="N159" s="180" t="s">
        <v>7343</v>
      </c>
      <c r="O159" s="179">
        <v>1022949089</v>
      </c>
      <c r="P159" s="191" t="s">
        <v>7396</v>
      </c>
      <c r="Q159" s="193">
        <v>1</v>
      </c>
      <c r="R159" s="200">
        <v>116133</v>
      </c>
      <c r="S159" s="206" t="s">
        <v>7397</v>
      </c>
      <c r="T159" s="192">
        <v>12661600</v>
      </c>
      <c r="U159" s="193"/>
      <c r="V159" s="180"/>
      <c r="W159" s="192"/>
      <c r="X159" s="180"/>
      <c r="Y159" s="193"/>
      <c r="Z159" s="174">
        <v>12661600</v>
      </c>
      <c r="AA159" s="193" t="s">
        <v>7911</v>
      </c>
      <c r="AB159" s="158" t="s">
        <v>7347</v>
      </c>
      <c r="AC159" s="158" t="s">
        <v>7347</v>
      </c>
      <c r="AD159" s="158" t="s">
        <v>7347</v>
      </c>
      <c r="AE159" s="194" t="s">
        <v>7387</v>
      </c>
      <c r="AF159" s="248" t="s">
        <v>7349</v>
      </c>
      <c r="AG159" s="194" t="s">
        <v>7388</v>
      </c>
      <c r="AH159" s="180" t="s">
        <v>8270</v>
      </c>
      <c r="AI159" s="180">
        <v>2417900</v>
      </c>
      <c r="AJ159" s="186" t="s">
        <v>7370</v>
      </c>
      <c r="AK159" s="197" t="s">
        <v>8271</v>
      </c>
      <c r="AL159" s="189" t="s">
        <v>7353</v>
      </c>
      <c r="AM159" s="159" t="s">
        <v>8272</v>
      </c>
      <c r="AN159" s="160">
        <f t="shared" si="2"/>
        <v>153</v>
      </c>
      <c r="AO159" s="160">
        <v>2024</v>
      </c>
    </row>
    <row r="160" spans="2:41" ht="15" customHeight="1">
      <c r="B160" s="193" t="s">
        <v>8273</v>
      </c>
      <c r="C160" s="180" t="s">
        <v>7338</v>
      </c>
      <c r="D160" s="180" t="s">
        <v>8274</v>
      </c>
      <c r="E160" s="174">
        <v>1015435607</v>
      </c>
      <c r="F160" s="192">
        <v>11532000</v>
      </c>
      <c r="G160" s="198" t="s">
        <v>7393</v>
      </c>
      <c r="H160" s="192">
        <v>2883000</v>
      </c>
      <c r="I160" s="199">
        <v>45554</v>
      </c>
      <c r="J160" s="199">
        <v>45725</v>
      </c>
      <c r="K160" s="180" t="s">
        <v>8275</v>
      </c>
      <c r="L160" s="193">
        <v>1978</v>
      </c>
      <c r="M160" s="179" t="s">
        <v>7573</v>
      </c>
      <c r="N160" s="180" t="s">
        <v>7448</v>
      </c>
      <c r="O160" s="179">
        <v>51895879</v>
      </c>
      <c r="P160" s="191" t="s">
        <v>7574</v>
      </c>
      <c r="Q160" s="193">
        <v>4</v>
      </c>
      <c r="R160" s="200">
        <v>115606</v>
      </c>
      <c r="S160" s="179" t="s">
        <v>7575</v>
      </c>
      <c r="T160" s="192">
        <v>4901100</v>
      </c>
      <c r="U160" s="193"/>
      <c r="V160" s="180"/>
      <c r="W160" s="192"/>
      <c r="X160" s="180"/>
      <c r="Y160" s="193"/>
      <c r="Z160" s="174">
        <v>4901100</v>
      </c>
      <c r="AA160" s="193" t="s">
        <v>7911</v>
      </c>
      <c r="AB160" s="158" t="s">
        <v>7347</v>
      </c>
      <c r="AC160" s="158" t="s">
        <v>7347</v>
      </c>
      <c r="AD160" s="158" t="s">
        <v>7347</v>
      </c>
      <c r="AE160" s="194" t="s">
        <v>7960</v>
      </c>
      <c r="AF160" s="248" t="s">
        <v>7349</v>
      </c>
      <c r="AG160" s="194" t="s">
        <v>7399</v>
      </c>
      <c r="AH160" s="180" t="s">
        <v>8276</v>
      </c>
      <c r="AI160" s="180">
        <v>3223032086</v>
      </c>
      <c r="AJ160" s="180" t="s">
        <v>7380</v>
      </c>
      <c r="AK160" s="187" t="s">
        <v>8277</v>
      </c>
      <c r="AL160" s="189" t="s">
        <v>7353</v>
      </c>
      <c r="AM160" s="159" t="s">
        <v>8278</v>
      </c>
      <c r="AN160" s="160">
        <f t="shared" si="2"/>
        <v>154</v>
      </c>
      <c r="AO160" s="160">
        <v>2024</v>
      </c>
    </row>
    <row r="161" spans="2:41" ht="15" customHeight="1">
      <c r="B161" s="193" t="s">
        <v>705</v>
      </c>
      <c r="C161" s="180" t="s">
        <v>7338</v>
      </c>
      <c r="D161" s="180" t="s">
        <v>8279</v>
      </c>
      <c r="E161" s="174">
        <v>1010186947</v>
      </c>
      <c r="F161" s="192">
        <v>21836000</v>
      </c>
      <c r="G161" s="198" t="s">
        <v>7393</v>
      </c>
      <c r="H161" s="192">
        <v>5459000</v>
      </c>
      <c r="I161" s="199">
        <v>45555</v>
      </c>
      <c r="J161" s="199">
        <v>45726</v>
      </c>
      <c r="K161" s="180" t="s">
        <v>8258</v>
      </c>
      <c r="L161" s="193">
        <v>1979</v>
      </c>
      <c r="M161" s="179" t="s">
        <v>7419</v>
      </c>
      <c r="N161" s="180" t="s">
        <v>7343</v>
      </c>
      <c r="O161" s="179">
        <v>79693760</v>
      </c>
      <c r="P161" s="191" t="s">
        <v>8259</v>
      </c>
      <c r="Q161" s="193">
        <v>5</v>
      </c>
      <c r="R161" s="200">
        <v>115218</v>
      </c>
      <c r="S161" s="179" t="s">
        <v>8260</v>
      </c>
      <c r="T161" s="192">
        <v>9280300</v>
      </c>
      <c r="U161" s="193"/>
      <c r="V161" s="180"/>
      <c r="W161" s="192"/>
      <c r="X161" s="180"/>
      <c r="Y161" s="193"/>
      <c r="Z161" s="174">
        <v>9280300</v>
      </c>
      <c r="AA161" s="193" t="s">
        <v>7911</v>
      </c>
      <c r="AB161" s="158" t="s">
        <v>7347</v>
      </c>
      <c r="AC161" s="158" t="s">
        <v>7347</v>
      </c>
      <c r="AD161" s="158" t="s">
        <v>7347</v>
      </c>
      <c r="AE161" s="194" t="s">
        <v>7387</v>
      </c>
      <c r="AF161" s="248" t="s">
        <v>7349</v>
      </c>
      <c r="AG161" s="194" t="s">
        <v>7368</v>
      </c>
      <c r="AH161" s="385" t="s">
        <v>8280</v>
      </c>
      <c r="AI161" s="180">
        <v>3025422786</v>
      </c>
      <c r="AJ161" s="186" t="s">
        <v>7370</v>
      </c>
      <c r="AK161" s="187" t="s">
        <v>8281</v>
      </c>
      <c r="AL161" s="189" t="s">
        <v>7353</v>
      </c>
      <c r="AM161" s="159" t="s">
        <v>8282</v>
      </c>
      <c r="AN161" s="160">
        <f t="shared" si="2"/>
        <v>155</v>
      </c>
      <c r="AO161" s="160">
        <v>2024</v>
      </c>
    </row>
    <row r="162" spans="2:41" ht="15" customHeight="1">
      <c r="B162" s="193" t="s">
        <v>8283</v>
      </c>
      <c r="C162" s="180" t="s">
        <v>7338</v>
      </c>
      <c r="D162" s="180" t="s">
        <v>8284</v>
      </c>
      <c r="E162" s="174">
        <v>49789778</v>
      </c>
      <c r="F162" s="192">
        <v>21836000</v>
      </c>
      <c r="G162" s="198" t="s">
        <v>7393</v>
      </c>
      <c r="H162" s="192">
        <v>5459000</v>
      </c>
      <c r="I162" s="199">
        <v>45555</v>
      </c>
      <c r="J162" s="199">
        <v>45726</v>
      </c>
      <c r="K162" s="180" t="s">
        <v>8285</v>
      </c>
      <c r="L162" s="193">
        <v>1979</v>
      </c>
      <c r="M162" s="179" t="s">
        <v>7419</v>
      </c>
      <c r="N162" s="180" t="s">
        <v>7343</v>
      </c>
      <c r="O162" s="179">
        <v>79693760</v>
      </c>
      <c r="P162" s="191" t="s">
        <v>8259</v>
      </c>
      <c r="Q162" s="193">
        <v>5</v>
      </c>
      <c r="R162" s="200">
        <v>115218</v>
      </c>
      <c r="S162" s="179" t="s">
        <v>8260</v>
      </c>
      <c r="T162" s="192">
        <v>9280300</v>
      </c>
      <c r="U162" s="193"/>
      <c r="V162" s="180"/>
      <c r="W162" s="192"/>
      <c r="X162" s="180"/>
      <c r="Y162" s="193"/>
      <c r="Z162" s="174">
        <v>9280300</v>
      </c>
      <c r="AA162" s="193" t="s">
        <v>7911</v>
      </c>
      <c r="AB162" s="158" t="s">
        <v>7347</v>
      </c>
      <c r="AC162" s="158" t="s">
        <v>7347</v>
      </c>
      <c r="AD162" s="158" t="s">
        <v>7347</v>
      </c>
      <c r="AE162" s="194" t="s">
        <v>7361</v>
      </c>
      <c r="AF162" s="248" t="s">
        <v>7349</v>
      </c>
      <c r="AG162" s="195" t="s">
        <v>7350</v>
      </c>
      <c r="AH162" s="385" t="s">
        <v>8286</v>
      </c>
      <c r="AI162" s="180">
        <v>3183606302</v>
      </c>
      <c r="AJ162" s="180" t="s">
        <v>7370</v>
      </c>
      <c r="AK162" s="187" t="s">
        <v>8287</v>
      </c>
      <c r="AL162" s="189" t="s">
        <v>7353</v>
      </c>
      <c r="AM162" s="159" t="s">
        <v>8288</v>
      </c>
      <c r="AN162" s="160">
        <f t="shared" si="2"/>
        <v>156</v>
      </c>
      <c r="AO162" s="160">
        <v>2024</v>
      </c>
    </row>
    <row r="163" spans="2:41" ht="15" customHeight="1">
      <c r="B163" s="193" t="s">
        <v>709</v>
      </c>
      <c r="C163" s="180" t="s">
        <v>7338</v>
      </c>
      <c r="D163" s="180" t="s">
        <v>8289</v>
      </c>
      <c r="E163" s="174">
        <v>1118566890</v>
      </c>
      <c r="F163" s="192">
        <v>21836000</v>
      </c>
      <c r="G163" s="198" t="s">
        <v>7393</v>
      </c>
      <c r="H163" s="192">
        <v>5459000</v>
      </c>
      <c r="I163" s="199">
        <v>45555</v>
      </c>
      <c r="J163" s="199">
        <v>45726</v>
      </c>
      <c r="K163" s="180" t="s">
        <v>8290</v>
      </c>
      <c r="L163" s="193">
        <v>1978</v>
      </c>
      <c r="M163" s="179" t="s">
        <v>7342</v>
      </c>
      <c r="N163" s="180" t="s">
        <v>7343</v>
      </c>
      <c r="O163" s="179">
        <v>79148675</v>
      </c>
      <c r="P163" s="191" t="s">
        <v>7344</v>
      </c>
      <c r="Q163" s="193">
        <v>1</v>
      </c>
      <c r="R163" s="200">
        <v>115118</v>
      </c>
      <c r="S163" s="179" t="s">
        <v>7345</v>
      </c>
      <c r="T163" s="192">
        <v>9280300</v>
      </c>
      <c r="U163" s="193"/>
      <c r="V163" s="180"/>
      <c r="W163" s="192"/>
      <c r="X163" s="180"/>
      <c r="Y163" s="193"/>
      <c r="Z163" s="174">
        <v>9280300</v>
      </c>
      <c r="AA163" s="193" t="s">
        <v>7911</v>
      </c>
      <c r="AB163" s="158" t="s">
        <v>7347</v>
      </c>
      <c r="AC163" s="158" t="s">
        <v>7347</v>
      </c>
      <c r="AD163" s="158" t="s">
        <v>7347</v>
      </c>
      <c r="AE163" s="194" t="s">
        <v>7378</v>
      </c>
      <c r="AF163" s="248" t="s">
        <v>7349</v>
      </c>
      <c r="AG163" s="203" t="s">
        <v>7350</v>
      </c>
      <c r="AH163" s="180" t="s">
        <v>8291</v>
      </c>
      <c r="AI163" s="180">
        <v>3212517913</v>
      </c>
      <c r="AJ163" s="186" t="s">
        <v>7370</v>
      </c>
      <c r="AK163" s="187" t="s">
        <v>8292</v>
      </c>
      <c r="AL163" s="189" t="s">
        <v>7353</v>
      </c>
      <c r="AM163" s="159" t="s">
        <v>8293</v>
      </c>
      <c r="AN163" s="160">
        <f t="shared" si="2"/>
        <v>157</v>
      </c>
      <c r="AO163" s="160">
        <v>2024</v>
      </c>
    </row>
    <row r="164" spans="2:41" ht="15" customHeight="1">
      <c r="B164" s="193" t="s">
        <v>8294</v>
      </c>
      <c r="C164" s="180" t="s">
        <v>7338</v>
      </c>
      <c r="D164" s="180" t="s">
        <v>8295</v>
      </c>
      <c r="E164" s="174">
        <v>19202491</v>
      </c>
      <c r="F164" s="192">
        <v>29792000</v>
      </c>
      <c r="G164" s="198" t="s">
        <v>7393</v>
      </c>
      <c r="H164" s="192">
        <v>7448000</v>
      </c>
      <c r="I164" s="199">
        <v>45560</v>
      </c>
      <c r="J164" s="199">
        <v>45715</v>
      </c>
      <c r="K164" s="180" t="s">
        <v>8296</v>
      </c>
      <c r="L164" s="193">
        <v>1977</v>
      </c>
      <c r="M164" s="179" t="s">
        <v>7616</v>
      </c>
      <c r="N164" s="180" t="s">
        <v>7343</v>
      </c>
      <c r="O164" s="179">
        <v>1063481921</v>
      </c>
      <c r="P164" s="191" t="s">
        <v>7617</v>
      </c>
      <c r="Q164" s="193">
        <v>1</v>
      </c>
      <c r="R164" s="200">
        <v>116691</v>
      </c>
      <c r="S164" s="205" t="s">
        <v>7618</v>
      </c>
      <c r="T164" s="192">
        <v>7944532</v>
      </c>
      <c r="U164" s="193"/>
      <c r="V164" s="180"/>
      <c r="W164" s="192"/>
      <c r="X164" s="180"/>
      <c r="Y164" s="193"/>
      <c r="Z164" s="174">
        <v>7944532</v>
      </c>
      <c r="AA164" s="193" t="s">
        <v>8297</v>
      </c>
      <c r="AB164" s="158" t="s">
        <v>7347</v>
      </c>
      <c r="AC164" s="158" t="s">
        <v>7347</v>
      </c>
      <c r="AD164" s="158" t="s">
        <v>7347</v>
      </c>
      <c r="AE164" s="194" t="s">
        <v>7387</v>
      </c>
      <c r="AF164" s="248" t="s">
        <v>7349</v>
      </c>
      <c r="AG164" s="194" t="s">
        <v>7414</v>
      </c>
      <c r="AH164" s="180" t="s">
        <v>8298</v>
      </c>
      <c r="AI164" s="180">
        <v>3102286256</v>
      </c>
      <c r="AJ164" s="180" t="s">
        <v>7352</v>
      </c>
      <c r="AK164" s="187" t="s">
        <v>8299</v>
      </c>
      <c r="AL164" s="189" t="s">
        <v>7353</v>
      </c>
      <c r="AM164" s="159" t="s">
        <v>8300</v>
      </c>
      <c r="AN164" s="160">
        <f t="shared" si="2"/>
        <v>158</v>
      </c>
      <c r="AO164" s="160">
        <v>2024</v>
      </c>
    </row>
    <row r="165" spans="2:41" ht="15" customHeight="1">
      <c r="B165" s="193" t="s">
        <v>8301</v>
      </c>
      <c r="C165" s="180" t="s">
        <v>7338</v>
      </c>
      <c r="D165" s="180" t="s">
        <v>8302</v>
      </c>
      <c r="E165" s="174">
        <v>1016037910</v>
      </c>
      <c r="F165" s="192">
        <v>21836000</v>
      </c>
      <c r="G165" s="198" t="s">
        <v>7393</v>
      </c>
      <c r="H165" s="192">
        <v>5459000</v>
      </c>
      <c r="I165" s="199">
        <v>45558</v>
      </c>
      <c r="J165" s="199">
        <v>45726</v>
      </c>
      <c r="K165" s="180" t="s">
        <v>8265</v>
      </c>
      <c r="L165" s="193">
        <v>1953</v>
      </c>
      <c r="M165" s="179" t="s">
        <v>7689</v>
      </c>
      <c r="N165" s="180" t="s">
        <v>7343</v>
      </c>
      <c r="O165" s="179">
        <v>80257080</v>
      </c>
      <c r="P165" s="180" t="s">
        <v>7690</v>
      </c>
      <c r="Q165" s="193">
        <v>3</v>
      </c>
      <c r="R165" s="200">
        <v>115102</v>
      </c>
      <c r="S165" s="179" t="s">
        <v>8303</v>
      </c>
      <c r="T165" s="192">
        <v>8916366</v>
      </c>
      <c r="U165" s="193"/>
      <c r="V165" s="180"/>
      <c r="W165" s="192"/>
      <c r="X165" s="180"/>
      <c r="Y165" s="193"/>
      <c r="Z165" s="174">
        <v>8916366</v>
      </c>
      <c r="AA165" s="193" t="s">
        <v>8253</v>
      </c>
      <c r="AB165" s="158" t="s">
        <v>7347</v>
      </c>
      <c r="AC165" s="158" t="s">
        <v>7347</v>
      </c>
      <c r="AD165" s="158" t="s">
        <v>7347</v>
      </c>
      <c r="AE165" s="193" t="s">
        <v>7387</v>
      </c>
      <c r="AF165" s="384" t="s">
        <v>7349</v>
      </c>
      <c r="AG165" s="193" t="s">
        <v>8304</v>
      </c>
      <c r="AH165" s="180" t="s">
        <v>8305</v>
      </c>
      <c r="AI165" s="180">
        <v>3136555915</v>
      </c>
      <c r="AJ165" s="180" t="s">
        <v>7625</v>
      </c>
      <c r="AK165" s="197">
        <v>116060056078</v>
      </c>
      <c r="AL165" s="189" t="s">
        <v>7353</v>
      </c>
      <c r="AM165" s="159" t="s">
        <v>8306</v>
      </c>
      <c r="AN165" s="160">
        <f t="shared" si="2"/>
        <v>159</v>
      </c>
      <c r="AO165" s="160">
        <v>2024</v>
      </c>
    </row>
    <row r="166" spans="2:41" ht="15" customHeight="1">
      <c r="B166" s="193" t="s">
        <v>719</v>
      </c>
      <c r="C166" s="180" t="s">
        <v>7338</v>
      </c>
      <c r="D166" s="180" t="s">
        <v>8307</v>
      </c>
      <c r="E166" s="174">
        <v>80822420</v>
      </c>
      <c r="F166" s="192">
        <v>11532000</v>
      </c>
      <c r="G166" s="198" t="s">
        <v>7393</v>
      </c>
      <c r="H166" s="192">
        <v>2883000</v>
      </c>
      <c r="I166" s="199">
        <v>45559</v>
      </c>
      <c r="J166" s="199">
        <v>45728</v>
      </c>
      <c r="K166" s="180" t="s">
        <v>7830</v>
      </c>
      <c r="L166" s="193">
        <v>2032</v>
      </c>
      <c r="M166" s="173" t="s">
        <v>7495</v>
      </c>
      <c r="N166" s="180" t="s">
        <v>7343</v>
      </c>
      <c r="O166" s="179">
        <v>79553844</v>
      </c>
      <c r="P166" s="180" t="s">
        <v>7496</v>
      </c>
      <c r="Q166" s="193">
        <v>5</v>
      </c>
      <c r="R166" s="200">
        <v>113663</v>
      </c>
      <c r="S166" s="206" t="s">
        <v>7497</v>
      </c>
      <c r="T166" s="204">
        <v>4708900</v>
      </c>
      <c r="U166" s="193" t="s">
        <v>7347</v>
      </c>
      <c r="V166" s="180"/>
      <c r="W166" s="192"/>
      <c r="X166" s="180"/>
      <c r="Y166" s="193"/>
      <c r="Z166" s="174">
        <v>4708900</v>
      </c>
      <c r="AA166" s="193" t="s">
        <v>8253</v>
      </c>
      <c r="AB166" s="158" t="s">
        <v>7347</v>
      </c>
      <c r="AC166" s="158" t="s">
        <v>7347</v>
      </c>
      <c r="AD166" s="158" t="s">
        <v>7347</v>
      </c>
      <c r="AE166" s="194" t="s">
        <v>8308</v>
      </c>
      <c r="AF166" s="194" t="s">
        <v>7349</v>
      </c>
      <c r="AG166" s="193" t="s">
        <v>7414</v>
      </c>
      <c r="AH166" s="180" t="s">
        <v>8309</v>
      </c>
      <c r="AI166" s="180">
        <v>3113528105</v>
      </c>
      <c r="AJ166" s="180" t="s">
        <v>7434</v>
      </c>
      <c r="AK166" s="187" t="s">
        <v>8310</v>
      </c>
      <c r="AL166" s="189" t="s">
        <v>7353</v>
      </c>
      <c r="AM166" s="159" t="s">
        <v>8311</v>
      </c>
      <c r="AN166" s="160">
        <f t="shared" si="2"/>
        <v>160</v>
      </c>
      <c r="AO166" s="160">
        <v>2024</v>
      </c>
    </row>
    <row r="167" spans="2:41" ht="15" customHeight="1">
      <c r="B167" s="193" t="s">
        <v>8312</v>
      </c>
      <c r="C167" s="180" t="s">
        <v>7338</v>
      </c>
      <c r="D167" s="180" t="s">
        <v>8313</v>
      </c>
      <c r="E167" s="174">
        <v>1014250704</v>
      </c>
      <c r="F167" s="192">
        <v>21836000</v>
      </c>
      <c r="G167" s="198" t="s">
        <v>7393</v>
      </c>
      <c r="H167" s="192">
        <v>5459000</v>
      </c>
      <c r="I167" s="199">
        <v>45559</v>
      </c>
      <c r="J167" s="199">
        <v>45727</v>
      </c>
      <c r="K167" s="180" t="s">
        <v>7688</v>
      </c>
      <c r="L167" s="193">
        <v>1953</v>
      </c>
      <c r="M167" s="179" t="s">
        <v>7689</v>
      </c>
      <c r="N167" s="180" t="s">
        <v>7343</v>
      </c>
      <c r="O167" s="179">
        <v>80257080</v>
      </c>
      <c r="P167" s="180" t="s">
        <v>7690</v>
      </c>
      <c r="Q167" s="193">
        <v>3</v>
      </c>
      <c r="R167" s="200">
        <v>115108</v>
      </c>
      <c r="S167" s="179" t="s">
        <v>7726</v>
      </c>
      <c r="T167" s="192">
        <v>8916366</v>
      </c>
      <c r="U167" s="193" t="s">
        <v>7347</v>
      </c>
      <c r="V167" s="180"/>
      <c r="W167" s="192"/>
      <c r="X167" s="180"/>
      <c r="Y167" s="193"/>
      <c r="Z167" s="174">
        <v>8916366</v>
      </c>
      <c r="AA167" s="193" t="s">
        <v>8253</v>
      </c>
      <c r="AB167" s="158" t="s">
        <v>7347</v>
      </c>
      <c r="AC167" s="158" t="s">
        <v>7347</v>
      </c>
      <c r="AD167" s="158" t="s">
        <v>7347</v>
      </c>
      <c r="AE167" s="194" t="s">
        <v>7387</v>
      </c>
      <c r="AF167" s="194" t="s">
        <v>7349</v>
      </c>
      <c r="AG167" s="193" t="s">
        <v>7362</v>
      </c>
      <c r="AH167" s="180" t="s">
        <v>8314</v>
      </c>
      <c r="AI167" s="180">
        <v>3106283842</v>
      </c>
      <c r="AJ167" s="180" t="s">
        <v>7380</v>
      </c>
      <c r="AK167" s="187" t="s">
        <v>8315</v>
      </c>
      <c r="AL167" s="189" t="s">
        <v>7353</v>
      </c>
      <c r="AM167" s="159" t="s">
        <v>8316</v>
      </c>
      <c r="AN167" s="160">
        <f t="shared" si="2"/>
        <v>161</v>
      </c>
      <c r="AO167" s="160">
        <v>2024</v>
      </c>
    </row>
    <row r="168" spans="2:41" ht="15" customHeight="1">
      <c r="B168" s="193" t="s">
        <v>8317</v>
      </c>
      <c r="C168" s="180" t="s">
        <v>7338</v>
      </c>
      <c r="D168" s="180" t="s">
        <v>8318</v>
      </c>
      <c r="E168" s="174">
        <v>52483250</v>
      </c>
      <c r="F168" s="192">
        <v>21836000</v>
      </c>
      <c r="G168" s="198" t="s">
        <v>7393</v>
      </c>
      <c r="H168" s="192">
        <v>5459000</v>
      </c>
      <c r="I168" s="199">
        <v>45558</v>
      </c>
      <c r="J168" s="199">
        <v>45727</v>
      </c>
      <c r="K168" s="180" t="s">
        <v>8258</v>
      </c>
      <c r="L168" s="193">
        <v>1979</v>
      </c>
      <c r="M168" s="179" t="s">
        <v>7419</v>
      </c>
      <c r="N168" s="180" t="s">
        <v>7343</v>
      </c>
      <c r="O168" s="179">
        <v>79693760</v>
      </c>
      <c r="P168" s="191" t="s">
        <v>8259</v>
      </c>
      <c r="Q168" s="193">
        <v>5</v>
      </c>
      <c r="R168" s="200">
        <v>115218</v>
      </c>
      <c r="S168" s="179" t="s">
        <v>8260</v>
      </c>
      <c r="T168" s="192">
        <v>8916367</v>
      </c>
      <c r="U168" s="193" t="s">
        <v>7347</v>
      </c>
      <c r="V168" s="180"/>
      <c r="W168" s="192"/>
      <c r="X168" s="180"/>
      <c r="Y168" s="193"/>
      <c r="Z168" s="174">
        <v>8916367</v>
      </c>
      <c r="AA168" s="193" t="s">
        <v>8253</v>
      </c>
      <c r="AB168" s="158" t="s">
        <v>7347</v>
      </c>
      <c r="AC168" s="158" t="s">
        <v>7347</v>
      </c>
      <c r="AD168" s="158" t="s">
        <v>7347</v>
      </c>
      <c r="AE168" s="194" t="s">
        <v>7504</v>
      </c>
      <c r="AF168" s="194" t="s">
        <v>7349</v>
      </c>
      <c r="AG168" s="195" t="s">
        <v>7350</v>
      </c>
      <c r="AH168" s="180" t="s">
        <v>8319</v>
      </c>
      <c r="AI168" s="180">
        <v>3125157867</v>
      </c>
      <c r="AJ168" s="186" t="s">
        <v>7370</v>
      </c>
      <c r="AK168" s="187" t="s">
        <v>8320</v>
      </c>
      <c r="AL168" s="189" t="s">
        <v>7353</v>
      </c>
      <c r="AM168" s="159" t="s">
        <v>8321</v>
      </c>
      <c r="AN168" s="160">
        <f t="shared" si="2"/>
        <v>162</v>
      </c>
      <c r="AO168" s="160">
        <v>2024</v>
      </c>
    </row>
    <row r="169" spans="2:41" ht="15" customHeight="1">
      <c r="B169" s="193" t="s">
        <v>722</v>
      </c>
      <c r="C169" s="180" t="s">
        <v>7338</v>
      </c>
      <c r="D169" s="180" t="s">
        <v>8322</v>
      </c>
      <c r="E169" s="174">
        <v>1053322355</v>
      </c>
      <c r="F169" s="192">
        <v>21836000</v>
      </c>
      <c r="G169" s="198" t="s">
        <v>7393</v>
      </c>
      <c r="H169" s="192">
        <v>5459000</v>
      </c>
      <c r="I169" s="199">
        <v>45560</v>
      </c>
      <c r="J169" s="199">
        <v>45728</v>
      </c>
      <c r="K169" s="180" t="s">
        <v>8258</v>
      </c>
      <c r="L169" s="193">
        <v>1953</v>
      </c>
      <c r="M169" s="179" t="s">
        <v>7419</v>
      </c>
      <c r="N169" s="180" t="s">
        <v>7343</v>
      </c>
      <c r="O169" s="179">
        <v>79693760</v>
      </c>
      <c r="P169" s="191" t="s">
        <v>8259</v>
      </c>
      <c r="Q169" s="193">
        <v>5</v>
      </c>
      <c r="R169" s="200">
        <v>115218</v>
      </c>
      <c r="S169" s="179" t="s">
        <v>8260</v>
      </c>
      <c r="T169" s="192">
        <v>8734400</v>
      </c>
      <c r="U169" s="193" t="s">
        <v>7347</v>
      </c>
      <c r="V169" s="180"/>
      <c r="W169" s="192"/>
      <c r="X169" s="180"/>
      <c r="Y169" s="193"/>
      <c r="Z169" s="174">
        <v>8734400</v>
      </c>
      <c r="AA169" s="193" t="s">
        <v>8150</v>
      </c>
      <c r="AB169" s="158" t="s">
        <v>7347</v>
      </c>
      <c r="AC169" s="158" t="s">
        <v>7347</v>
      </c>
      <c r="AD169" s="158" t="s">
        <v>7347</v>
      </c>
      <c r="AE169" s="194" t="s">
        <v>7387</v>
      </c>
      <c r="AF169" s="194" t="s">
        <v>7349</v>
      </c>
      <c r="AG169" s="193" t="s">
        <v>7399</v>
      </c>
      <c r="AH169" s="180" t="s">
        <v>8323</v>
      </c>
      <c r="AI169" s="180">
        <v>3115514978</v>
      </c>
      <c r="AJ169" s="180" t="s">
        <v>7352</v>
      </c>
      <c r="AK169" s="187" t="s">
        <v>8324</v>
      </c>
      <c r="AL169" s="189" t="s">
        <v>7353</v>
      </c>
      <c r="AM169" s="159" t="s">
        <v>8325</v>
      </c>
      <c r="AN169" s="160">
        <f t="shared" si="2"/>
        <v>163</v>
      </c>
      <c r="AO169" s="160">
        <v>2024</v>
      </c>
    </row>
    <row r="170" spans="2:41" ht="15" customHeight="1">
      <c r="B170" s="193" t="s">
        <v>724</v>
      </c>
      <c r="C170" s="180" t="s">
        <v>7338</v>
      </c>
      <c r="D170" s="180" t="s">
        <v>8326</v>
      </c>
      <c r="E170" s="174">
        <v>1095836236</v>
      </c>
      <c r="F170" s="192">
        <v>21836000</v>
      </c>
      <c r="G170" s="198" t="s">
        <v>7393</v>
      </c>
      <c r="H170" s="192">
        <v>5459000</v>
      </c>
      <c r="I170" s="199">
        <v>45560</v>
      </c>
      <c r="J170" s="199">
        <v>45728</v>
      </c>
      <c r="K170" s="180" t="s">
        <v>7711</v>
      </c>
      <c r="L170" s="193">
        <v>1978</v>
      </c>
      <c r="M170" s="179" t="s">
        <v>7712</v>
      </c>
      <c r="N170" s="180" t="s">
        <v>7343</v>
      </c>
      <c r="O170" s="179">
        <v>20533153</v>
      </c>
      <c r="P170" s="191" t="s">
        <v>7713</v>
      </c>
      <c r="Q170" s="193">
        <v>5</v>
      </c>
      <c r="R170" s="200">
        <v>114827</v>
      </c>
      <c r="S170" s="179" t="s">
        <v>7714</v>
      </c>
      <c r="T170" s="192">
        <v>8734400</v>
      </c>
      <c r="U170" s="193" t="s">
        <v>7347</v>
      </c>
      <c r="V170" s="180"/>
      <c r="W170" s="192"/>
      <c r="X170" s="180"/>
      <c r="Y170" s="193"/>
      <c r="Z170" s="174">
        <v>8734400</v>
      </c>
      <c r="AA170" s="193" t="s">
        <v>8150</v>
      </c>
      <c r="AB170" s="158" t="s">
        <v>7347</v>
      </c>
      <c r="AC170" s="158" t="s">
        <v>7347</v>
      </c>
      <c r="AD170" s="158" t="s">
        <v>7347</v>
      </c>
      <c r="AE170" s="194" t="s">
        <v>7408</v>
      </c>
      <c r="AF170" s="194" t="s">
        <v>7349</v>
      </c>
      <c r="AG170" s="195" t="s">
        <v>7350</v>
      </c>
      <c r="AH170" s="180" t="s">
        <v>8327</v>
      </c>
      <c r="AI170" s="180">
        <v>3186911088</v>
      </c>
      <c r="AJ170" s="180" t="s">
        <v>7370</v>
      </c>
      <c r="AK170" s="187" t="s">
        <v>8328</v>
      </c>
      <c r="AL170" s="189" t="s">
        <v>7353</v>
      </c>
      <c r="AM170" s="159" t="s">
        <v>8329</v>
      </c>
      <c r="AN170" s="160">
        <f t="shared" si="2"/>
        <v>164</v>
      </c>
      <c r="AO170" s="160">
        <v>2024</v>
      </c>
    </row>
    <row r="171" spans="2:41" ht="15" customHeight="1">
      <c r="B171" s="193" t="s">
        <v>726</v>
      </c>
      <c r="C171" s="180" t="s">
        <v>7338</v>
      </c>
      <c r="D171" s="180" t="s">
        <v>8330</v>
      </c>
      <c r="E171" s="174">
        <v>80035309</v>
      </c>
      <c r="F171" s="192">
        <v>29792000</v>
      </c>
      <c r="G171" s="198" t="s">
        <v>7966</v>
      </c>
      <c r="H171" s="192">
        <v>7448000</v>
      </c>
      <c r="I171" s="199">
        <v>45576</v>
      </c>
      <c r="J171" s="199">
        <v>45731</v>
      </c>
      <c r="K171" s="180" t="s">
        <v>8331</v>
      </c>
      <c r="L171" s="193">
        <v>1979</v>
      </c>
      <c r="M171" s="179" t="s">
        <v>7375</v>
      </c>
      <c r="N171" s="180" t="s">
        <v>7343</v>
      </c>
      <c r="O171" s="179">
        <v>1010190690</v>
      </c>
      <c r="P171" s="191" t="s">
        <v>7699</v>
      </c>
      <c r="Q171" s="193">
        <v>5</v>
      </c>
      <c r="R171" s="200">
        <v>114933</v>
      </c>
      <c r="S171" s="202" t="s">
        <v>7700</v>
      </c>
      <c r="T171" s="192">
        <v>8689333</v>
      </c>
      <c r="U171" s="193" t="s">
        <v>7347</v>
      </c>
      <c r="V171" s="180"/>
      <c r="W171" s="192"/>
      <c r="X171" s="180"/>
      <c r="Y171" s="193"/>
      <c r="Z171" s="174">
        <v>8689333</v>
      </c>
      <c r="AA171" s="193" t="s">
        <v>8332</v>
      </c>
      <c r="AB171" s="158" t="s">
        <v>7347</v>
      </c>
      <c r="AC171" s="158" t="s">
        <v>7347</v>
      </c>
      <c r="AD171" s="158" t="s">
        <v>7347</v>
      </c>
      <c r="AE171" s="194" t="s">
        <v>7387</v>
      </c>
      <c r="AF171" s="194" t="s">
        <v>7349</v>
      </c>
      <c r="AG171" s="195" t="s">
        <v>7350</v>
      </c>
      <c r="AH171" s="180" t="s">
        <v>8333</v>
      </c>
      <c r="AI171" s="180">
        <v>3182619782</v>
      </c>
      <c r="AJ171" s="180" t="s">
        <v>8334</v>
      </c>
      <c r="AK171" s="197">
        <v>500802211811</v>
      </c>
      <c r="AL171" s="189" t="s">
        <v>7353</v>
      </c>
      <c r="AM171" s="159" t="s">
        <v>8335</v>
      </c>
      <c r="AN171" s="160">
        <f t="shared" si="2"/>
        <v>165</v>
      </c>
      <c r="AO171" s="160">
        <v>2024</v>
      </c>
    </row>
    <row r="172" spans="2:41" ht="15" customHeight="1">
      <c r="B172" s="193" t="s">
        <v>8336</v>
      </c>
      <c r="C172" s="180" t="s">
        <v>7338</v>
      </c>
      <c r="D172" s="180" t="s">
        <v>8337</v>
      </c>
      <c r="E172" s="174">
        <v>53073524</v>
      </c>
      <c r="F172" s="192">
        <v>29792000</v>
      </c>
      <c r="G172" s="198" t="s">
        <v>7393</v>
      </c>
      <c r="H172" s="192">
        <v>7448000</v>
      </c>
      <c r="I172" s="199">
        <v>45558</v>
      </c>
      <c r="J172" s="199">
        <v>45726</v>
      </c>
      <c r="K172" s="180" t="s">
        <v>8338</v>
      </c>
      <c r="L172" s="193">
        <v>1953</v>
      </c>
      <c r="M172" s="179" t="s">
        <v>7689</v>
      </c>
      <c r="N172" s="180" t="s">
        <v>7343</v>
      </c>
      <c r="O172" s="179">
        <v>80257080</v>
      </c>
      <c r="P172" s="180" t="s">
        <v>7690</v>
      </c>
      <c r="Q172" s="193">
        <v>1</v>
      </c>
      <c r="R172" s="200">
        <v>114251</v>
      </c>
      <c r="S172" s="179" t="s">
        <v>8339</v>
      </c>
      <c r="T172" s="192">
        <v>12165066</v>
      </c>
      <c r="U172" s="193" t="s">
        <v>7347</v>
      </c>
      <c r="V172" s="180"/>
      <c r="W172" s="192"/>
      <c r="X172" s="180"/>
      <c r="Y172" s="193"/>
      <c r="Z172" s="174">
        <v>12165066</v>
      </c>
      <c r="AA172" s="193" t="s">
        <v>8253</v>
      </c>
      <c r="AB172" s="158" t="s">
        <v>7347</v>
      </c>
      <c r="AC172" s="158" t="s">
        <v>7347</v>
      </c>
      <c r="AD172" s="158" t="s">
        <v>7347</v>
      </c>
      <c r="AE172" s="194" t="s">
        <v>7441</v>
      </c>
      <c r="AF172" s="194" t="s">
        <v>7349</v>
      </c>
      <c r="AG172" s="193" t="s">
        <v>7889</v>
      </c>
      <c r="AH172" s="180" t="s">
        <v>8340</v>
      </c>
      <c r="AI172" s="180">
        <v>3132751187</v>
      </c>
      <c r="AJ172" s="180" t="s">
        <v>7380</v>
      </c>
      <c r="AK172" s="187" t="s">
        <v>8341</v>
      </c>
      <c r="AL172" s="189" t="s">
        <v>7353</v>
      </c>
      <c r="AM172" s="159" t="s">
        <v>8342</v>
      </c>
      <c r="AN172" s="160">
        <f t="shared" si="2"/>
        <v>166</v>
      </c>
      <c r="AO172" s="160">
        <v>2024</v>
      </c>
    </row>
    <row r="173" spans="2:41" ht="15" customHeight="1">
      <c r="B173" s="193" t="s">
        <v>8343</v>
      </c>
      <c r="C173" s="180" t="s">
        <v>7338</v>
      </c>
      <c r="D173" s="180" t="s">
        <v>8344</v>
      </c>
      <c r="E173" s="174">
        <v>1019052561</v>
      </c>
      <c r="F173" s="192">
        <v>11532000</v>
      </c>
      <c r="G173" s="198" t="s">
        <v>7966</v>
      </c>
      <c r="H173" s="192">
        <v>2883000</v>
      </c>
      <c r="I173" s="199">
        <v>45581</v>
      </c>
      <c r="J173" s="199">
        <v>45731</v>
      </c>
      <c r="K173" s="180" t="s">
        <v>8345</v>
      </c>
      <c r="L173" s="193">
        <v>1979</v>
      </c>
      <c r="M173" s="179" t="s">
        <v>7375</v>
      </c>
      <c r="N173" s="180" t="s">
        <v>7343</v>
      </c>
      <c r="O173" s="179">
        <v>1010190690</v>
      </c>
      <c r="P173" s="191" t="s">
        <v>7699</v>
      </c>
      <c r="Q173" s="193">
        <v>1</v>
      </c>
      <c r="R173" s="200">
        <v>114931</v>
      </c>
      <c r="S173" s="179" t="s">
        <v>7377</v>
      </c>
      <c r="T173" s="192">
        <v>2883000</v>
      </c>
      <c r="U173" s="193" t="s">
        <v>7347</v>
      </c>
      <c r="V173" s="180"/>
      <c r="W173" s="192"/>
      <c r="X173" s="180"/>
      <c r="Y173" s="193"/>
      <c r="Z173" s="174">
        <v>2883000</v>
      </c>
      <c r="AA173" s="193" t="s">
        <v>7360</v>
      </c>
      <c r="AB173" s="158" t="s">
        <v>7347</v>
      </c>
      <c r="AC173" s="158" t="s">
        <v>7347</v>
      </c>
      <c r="AD173" s="158" t="s">
        <v>7347</v>
      </c>
      <c r="AE173" s="194" t="s">
        <v>7387</v>
      </c>
      <c r="AF173" s="194" t="s">
        <v>7349</v>
      </c>
      <c r="AG173" s="193" t="s">
        <v>7414</v>
      </c>
      <c r="AH173" s="180" t="s">
        <v>8346</v>
      </c>
      <c r="AI173" s="180">
        <v>3043892824</v>
      </c>
      <c r="AJ173" s="180" t="s">
        <v>7364</v>
      </c>
      <c r="AK173" s="197" t="s">
        <v>8347</v>
      </c>
      <c r="AL173" s="189" t="s">
        <v>7353</v>
      </c>
      <c r="AM173" s="159" t="s">
        <v>8348</v>
      </c>
      <c r="AN173" s="160">
        <f t="shared" si="2"/>
        <v>167</v>
      </c>
      <c r="AO173" s="160">
        <v>2024</v>
      </c>
    </row>
    <row r="174" spans="2:41" ht="15" customHeight="1">
      <c r="B174" s="193" t="s">
        <v>8349</v>
      </c>
      <c r="C174" s="180" t="s">
        <v>7338</v>
      </c>
      <c r="D174" s="180" t="s">
        <v>8350</v>
      </c>
      <c r="E174" s="174">
        <v>1026298434</v>
      </c>
      <c r="F174" s="192">
        <v>16404000</v>
      </c>
      <c r="G174" s="198" t="s">
        <v>7966</v>
      </c>
      <c r="H174" s="192">
        <v>5468000</v>
      </c>
      <c r="I174" s="199">
        <v>45575</v>
      </c>
      <c r="J174" s="199">
        <v>45708</v>
      </c>
      <c r="K174" s="180" t="s">
        <v>8351</v>
      </c>
      <c r="L174" s="193">
        <v>1978</v>
      </c>
      <c r="M174" s="179" t="s">
        <v>7407</v>
      </c>
      <c r="N174" s="180" t="s">
        <v>7407</v>
      </c>
      <c r="O174" s="179" t="s">
        <v>7407</v>
      </c>
      <c r="P174" s="180" t="s">
        <v>7407</v>
      </c>
      <c r="Q174" s="193">
        <v>1</v>
      </c>
      <c r="R174" s="200">
        <v>116434</v>
      </c>
      <c r="S174" s="206" t="s">
        <v>7386</v>
      </c>
      <c r="T174" s="192">
        <v>7472933</v>
      </c>
      <c r="U174" s="193" t="s">
        <v>7347</v>
      </c>
      <c r="V174" s="180"/>
      <c r="W174" s="192"/>
      <c r="X174" s="180"/>
      <c r="Y174" s="193"/>
      <c r="Z174" s="174">
        <v>7472933</v>
      </c>
      <c r="AA174" s="193" t="s">
        <v>8352</v>
      </c>
      <c r="AB174" s="158" t="s">
        <v>7347</v>
      </c>
      <c r="AC174" s="158" t="s">
        <v>7347</v>
      </c>
      <c r="AD174" s="158" t="s">
        <v>7347</v>
      </c>
      <c r="AE174" s="194" t="s">
        <v>7387</v>
      </c>
      <c r="AF174" s="194" t="s">
        <v>7349</v>
      </c>
      <c r="AG174" s="195" t="s">
        <v>7350</v>
      </c>
      <c r="AH174" s="180" t="s">
        <v>8353</v>
      </c>
      <c r="AI174" s="180">
        <v>3007062010</v>
      </c>
      <c r="AJ174" s="180" t="s">
        <v>7352</v>
      </c>
      <c r="AK174" s="187" t="s">
        <v>8354</v>
      </c>
      <c r="AL174" s="189" t="s">
        <v>7353</v>
      </c>
      <c r="AM174" s="159" t="s">
        <v>8355</v>
      </c>
      <c r="AN174" s="160">
        <f t="shared" si="2"/>
        <v>168</v>
      </c>
      <c r="AO174" s="160">
        <v>2024</v>
      </c>
    </row>
    <row r="175" spans="2:41" ht="15" customHeight="1">
      <c r="B175" s="193" t="s">
        <v>8356</v>
      </c>
      <c r="C175" s="180" t="s">
        <v>7338</v>
      </c>
      <c r="D175" s="180" t="s">
        <v>8357</v>
      </c>
      <c r="E175" s="174">
        <v>1005681628</v>
      </c>
      <c r="F175" s="192">
        <v>21836000</v>
      </c>
      <c r="G175" s="198" t="s">
        <v>7393</v>
      </c>
      <c r="H175" s="192">
        <v>5459000</v>
      </c>
      <c r="I175" s="199">
        <v>45567</v>
      </c>
      <c r="J175" s="199">
        <v>45689</v>
      </c>
      <c r="K175" s="180" t="s">
        <v>8358</v>
      </c>
      <c r="L175" s="193">
        <v>1957</v>
      </c>
      <c r="M175" s="179" t="s">
        <v>7935</v>
      </c>
      <c r="N175" s="179" t="s">
        <v>7343</v>
      </c>
      <c r="O175" s="179">
        <v>52526364</v>
      </c>
      <c r="P175" s="191" t="s">
        <v>7936</v>
      </c>
      <c r="Q175" s="193">
        <v>1</v>
      </c>
      <c r="R175" s="200">
        <v>114309</v>
      </c>
      <c r="S175" s="206" t="s">
        <v>7937</v>
      </c>
      <c r="T175" s="192">
        <v>0</v>
      </c>
      <c r="U175" s="193" t="s">
        <v>7347</v>
      </c>
      <c r="V175" s="180"/>
      <c r="W175" s="192"/>
      <c r="X175" s="180"/>
      <c r="Y175" s="193"/>
      <c r="Z175" s="174">
        <v>0</v>
      </c>
      <c r="AA175" s="193" t="s">
        <v>7347</v>
      </c>
      <c r="AB175" s="158" t="s">
        <v>7347</v>
      </c>
      <c r="AC175" s="158" t="s">
        <v>7347</v>
      </c>
      <c r="AD175" s="158" t="s">
        <v>7347</v>
      </c>
      <c r="AE175" s="194" t="s">
        <v>7441</v>
      </c>
      <c r="AF175" s="194" t="s">
        <v>7349</v>
      </c>
      <c r="AG175" s="195" t="s">
        <v>7350</v>
      </c>
      <c r="AH175" s="180" t="s">
        <v>8359</v>
      </c>
      <c r="AI175" s="180">
        <v>3167420672</v>
      </c>
      <c r="AJ175" s="180" t="s">
        <v>7380</v>
      </c>
      <c r="AK175" s="197">
        <v>488447399400</v>
      </c>
      <c r="AL175" s="189" t="s">
        <v>7353</v>
      </c>
      <c r="AM175" s="159" t="s">
        <v>8360</v>
      </c>
      <c r="AN175" s="160">
        <f t="shared" si="2"/>
        <v>169</v>
      </c>
      <c r="AO175" s="160">
        <v>2024</v>
      </c>
    </row>
    <row r="176" spans="2:41" ht="15" customHeight="1">
      <c r="B176" s="193" t="s">
        <v>732</v>
      </c>
      <c r="C176" s="180" t="s">
        <v>7338</v>
      </c>
      <c r="D176" s="180" t="s">
        <v>8361</v>
      </c>
      <c r="E176" s="174">
        <v>52898025</v>
      </c>
      <c r="F176" s="192">
        <v>29792000</v>
      </c>
      <c r="G176" s="198" t="s">
        <v>7393</v>
      </c>
      <c r="H176" s="192">
        <v>7448000</v>
      </c>
      <c r="I176" s="199">
        <v>45559</v>
      </c>
      <c r="J176" s="199">
        <v>45657</v>
      </c>
      <c r="K176" s="180" t="s">
        <v>7472</v>
      </c>
      <c r="L176" s="193">
        <v>1978</v>
      </c>
      <c r="M176" s="179" t="s">
        <v>7384</v>
      </c>
      <c r="N176" s="180" t="s">
        <v>7343</v>
      </c>
      <c r="O176" s="179">
        <v>53064832</v>
      </c>
      <c r="P176" s="191" t="s">
        <v>7385</v>
      </c>
      <c r="Q176" s="181">
        <v>2</v>
      </c>
      <c r="R176" s="182">
        <v>121260</v>
      </c>
      <c r="S176" s="202" t="s">
        <v>7937</v>
      </c>
      <c r="T176" s="192">
        <v>0</v>
      </c>
      <c r="U176" s="193" t="s">
        <v>7347</v>
      </c>
      <c r="V176" s="180"/>
      <c r="W176" s="192"/>
      <c r="X176" s="180"/>
      <c r="Y176" s="193"/>
      <c r="Z176" s="174">
        <v>0</v>
      </c>
      <c r="AA176" s="193" t="s">
        <v>7347</v>
      </c>
      <c r="AB176" s="158" t="s">
        <v>7347</v>
      </c>
      <c r="AC176" s="158" t="s">
        <v>7347</v>
      </c>
      <c r="AD176" s="158" t="s">
        <v>7347</v>
      </c>
      <c r="AE176" s="194" t="s">
        <v>7979</v>
      </c>
      <c r="AF176" s="194" t="s">
        <v>7349</v>
      </c>
      <c r="AG176" s="195" t="s">
        <v>7350</v>
      </c>
      <c r="AH176" s="180" t="s">
        <v>8362</v>
      </c>
      <c r="AI176" s="180">
        <v>3114750710</v>
      </c>
      <c r="AJ176" s="180" t="s">
        <v>7380</v>
      </c>
      <c r="AK176" s="197" t="s">
        <v>8363</v>
      </c>
      <c r="AL176" s="189" t="s">
        <v>7353</v>
      </c>
      <c r="AM176" s="159" t="s">
        <v>8364</v>
      </c>
      <c r="AN176" s="160">
        <f t="shared" si="2"/>
        <v>170</v>
      </c>
      <c r="AO176" s="160">
        <v>2024</v>
      </c>
    </row>
    <row r="177" spans="2:41" ht="15" customHeight="1">
      <c r="B177" s="193" t="s">
        <v>8365</v>
      </c>
      <c r="C177" s="180" t="s">
        <v>7338</v>
      </c>
      <c r="D177" s="180" t="s">
        <v>8366</v>
      </c>
      <c r="E177" s="174">
        <v>79724176</v>
      </c>
      <c r="F177" s="192">
        <v>29792000</v>
      </c>
      <c r="G177" s="198" t="s">
        <v>7393</v>
      </c>
      <c r="H177" s="192">
        <v>7448000</v>
      </c>
      <c r="I177" s="199">
        <v>45561</v>
      </c>
      <c r="J177" s="199">
        <v>45729</v>
      </c>
      <c r="K177" s="180" t="s">
        <v>7655</v>
      </c>
      <c r="L177" s="193">
        <v>1999</v>
      </c>
      <c r="M177" s="179" t="s">
        <v>7342</v>
      </c>
      <c r="N177" s="180" t="s">
        <v>7343</v>
      </c>
      <c r="O177" s="179">
        <v>79148675</v>
      </c>
      <c r="P177" s="191" t="s">
        <v>7344</v>
      </c>
      <c r="Q177" s="193">
        <v>3</v>
      </c>
      <c r="R177" s="200">
        <v>115998</v>
      </c>
      <c r="S177" s="179" t="s">
        <v>7345</v>
      </c>
      <c r="T177" s="192">
        <v>11916800</v>
      </c>
      <c r="U177" s="193" t="s">
        <v>7347</v>
      </c>
      <c r="V177" s="180"/>
      <c r="W177" s="192"/>
      <c r="X177" s="180"/>
      <c r="Y177" s="193"/>
      <c r="Z177" s="174">
        <v>11916800</v>
      </c>
      <c r="AA177" s="193" t="s">
        <v>8150</v>
      </c>
      <c r="AB177" s="158" t="s">
        <v>7347</v>
      </c>
      <c r="AC177" s="158" t="s">
        <v>7347</v>
      </c>
      <c r="AD177" s="158" t="s">
        <v>7347</v>
      </c>
      <c r="AE177" s="194" t="s">
        <v>7441</v>
      </c>
      <c r="AF177" s="194" t="s">
        <v>7349</v>
      </c>
      <c r="AG177" s="193" t="s">
        <v>7399</v>
      </c>
      <c r="AH177" s="180" t="s">
        <v>8367</v>
      </c>
      <c r="AI177" s="180">
        <v>3103142837</v>
      </c>
      <c r="AJ177" s="180" t="s">
        <v>7482</v>
      </c>
      <c r="AK177" s="187" t="s">
        <v>8368</v>
      </c>
      <c r="AL177" s="189" t="s">
        <v>7353</v>
      </c>
      <c r="AM177" s="159" t="s">
        <v>8369</v>
      </c>
      <c r="AN177" s="160">
        <f t="shared" si="2"/>
        <v>171</v>
      </c>
      <c r="AO177" s="160">
        <v>2024</v>
      </c>
    </row>
    <row r="178" spans="2:41" ht="15" customHeight="1">
      <c r="B178" s="193" t="s">
        <v>8370</v>
      </c>
      <c r="C178" s="180" t="s">
        <v>7338</v>
      </c>
      <c r="D178" s="180" t="s">
        <v>8371</v>
      </c>
      <c r="E178" s="174">
        <v>24100979</v>
      </c>
      <c r="F178" s="192">
        <v>12900000</v>
      </c>
      <c r="G178" s="198" t="s">
        <v>7340</v>
      </c>
      <c r="H178" s="192">
        <v>4300000</v>
      </c>
      <c r="I178" s="199">
        <v>45559</v>
      </c>
      <c r="J178" s="199">
        <v>45696</v>
      </c>
      <c r="K178" s="180" t="s">
        <v>8372</v>
      </c>
      <c r="L178" s="193">
        <v>20321</v>
      </c>
      <c r="M178" s="173" t="s">
        <v>7495</v>
      </c>
      <c r="N178" s="180" t="s">
        <v>7343</v>
      </c>
      <c r="O178" s="179">
        <v>79553844</v>
      </c>
      <c r="P178" s="180" t="s">
        <v>7496</v>
      </c>
      <c r="Q178" s="193">
        <v>5</v>
      </c>
      <c r="R178" s="200">
        <v>116315</v>
      </c>
      <c r="S178" s="206" t="s">
        <v>7497</v>
      </c>
      <c r="T178" s="204">
        <v>6450000</v>
      </c>
      <c r="U178" s="193" t="s">
        <v>7347</v>
      </c>
      <c r="V178" s="180"/>
      <c r="W178" s="192"/>
      <c r="X178" s="180"/>
      <c r="Y178" s="193"/>
      <c r="Z178" s="174">
        <v>6450000</v>
      </c>
      <c r="AA178" s="193" t="s">
        <v>8373</v>
      </c>
      <c r="AB178" s="158" t="s">
        <v>7347</v>
      </c>
      <c r="AC178" s="158" t="s">
        <v>7347</v>
      </c>
      <c r="AD178" s="158" t="s">
        <v>7347</v>
      </c>
      <c r="AE178" s="194" t="s">
        <v>7960</v>
      </c>
      <c r="AF178" s="194" t="s">
        <v>7349</v>
      </c>
      <c r="AG178" s="193" t="s">
        <v>7399</v>
      </c>
      <c r="AH178" s="180" t="s">
        <v>8374</v>
      </c>
      <c r="AI178" s="180">
        <v>3133336420</v>
      </c>
      <c r="AJ178" s="180" t="s">
        <v>7380</v>
      </c>
      <c r="AK178" s="197" t="s">
        <v>8375</v>
      </c>
      <c r="AL178" s="189" t="s">
        <v>7353</v>
      </c>
      <c r="AM178" s="159" t="s">
        <v>8376</v>
      </c>
      <c r="AN178" s="160">
        <f t="shared" si="2"/>
        <v>172</v>
      </c>
      <c r="AO178" s="160">
        <v>2024</v>
      </c>
    </row>
    <row r="179" spans="2:41" ht="15" customHeight="1">
      <c r="B179" s="193" t="s">
        <v>8377</v>
      </c>
      <c r="C179" s="180" t="s">
        <v>7338</v>
      </c>
      <c r="D179" s="180" t="s">
        <v>8378</v>
      </c>
      <c r="E179" s="174">
        <v>1023928325</v>
      </c>
      <c r="F179" s="192">
        <v>17464000</v>
      </c>
      <c r="G179" s="198" t="s">
        <v>7393</v>
      </c>
      <c r="H179" s="192">
        <v>4366000</v>
      </c>
      <c r="I179" s="199">
        <v>45562</v>
      </c>
      <c r="J179" s="199">
        <v>45729</v>
      </c>
      <c r="K179" s="180" t="s">
        <v>8379</v>
      </c>
      <c r="L179" s="193">
        <v>1978</v>
      </c>
      <c r="M179" s="179" t="s">
        <v>7712</v>
      </c>
      <c r="N179" s="180" t="s">
        <v>7343</v>
      </c>
      <c r="O179" s="179">
        <v>20533153</v>
      </c>
      <c r="P179" s="191" t="s">
        <v>7713</v>
      </c>
      <c r="Q179" s="193">
        <v>5</v>
      </c>
      <c r="R179" s="200">
        <v>116715</v>
      </c>
      <c r="S179" s="206" t="s">
        <v>7714</v>
      </c>
      <c r="T179" s="192">
        <v>6840066</v>
      </c>
      <c r="U179" s="193" t="s">
        <v>7347</v>
      </c>
      <c r="V179" s="180"/>
      <c r="W179" s="192"/>
      <c r="X179" s="180"/>
      <c r="Y179" s="193"/>
      <c r="Z179" s="174">
        <v>6840066</v>
      </c>
      <c r="AA179" s="193" t="s">
        <v>8380</v>
      </c>
      <c r="AB179" s="158" t="s">
        <v>7347</v>
      </c>
      <c r="AC179" s="158" t="s">
        <v>7347</v>
      </c>
      <c r="AD179" s="158" t="s">
        <v>7347</v>
      </c>
      <c r="AE179" s="194" t="s">
        <v>7408</v>
      </c>
      <c r="AF179" s="194" t="s">
        <v>7349</v>
      </c>
      <c r="AG179" s="193" t="s">
        <v>7586</v>
      </c>
      <c r="AH179" s="180" t="s">
        <v>8381</v>
      </c>
      <c r="AI179" s="180">
        <v>3196227528</v>
      </c>
      <c r="AJ179" s="180" t="s">
        <v>7370</v>
      </c>
      <c r="AK179" s="187" t="s">
        <v>8382</v>
      </c>
      <c r="AL179" s="189" t="s">
        <v>7353</v>
      </c>
      <c r="AM179" s="159" t="s">
        <v>8383</v>
      </c>
      <c r="AN179" s="160">
        <f t="shared" si="2"/>
        <v>173</v>
      </c>
      <c r="AO179" s="160">
        <v>2024</v>
      </c>
    </row>
    <row r="180" spans="2:41" ht="15" customHeight="1">
      <c r="B180" s="193" t="s">
        <v>8384</v>
      </c>
      <c r="C180" s="180" t="s">
        <v>7338</v>
      </c>
      <c r="D180" s="180" t="s">
        <v>8385</v>
      </c>
      <c r="E180" s="174">
        <v>1020810417</v>
      </c>
      <c r="F180" s="192">
        <v>11200000</v>
      </c>
      <c r="G180" s="198" t="s">
        <v>7393</v>
      </c>
      <c r="H180" s="192">
        <v>2800000</v>
      </c>
      <c r="I180" s="199">
        <v>45559</v>
      </c>
      <c r="J180" s="199">
        <v>45728</v>
      </c>
      <c r="K180" s="180" t="s">
        <v>7830</v>
      </c>
      <c r="L180" s="193">
        <v>2032</v>
      </c>
      <c r="M180" s="173" t="s">
        <v>7495</v>
      </c>
      <c r="N180" s="180" t="s">
        <v>7343</v>
      </c>
      <c r="O180" s="179">
        <v>79553844</v>
      </c>
      <c r="P180" s="180" t="s">
        <v>7496</v>
      </c>
      <c r="Q180" s="193">
        <v>5</v>
      </c>
      <c r="R180" s="200">
        <v>115712</v>
      </c>
      <c r="S180" s="179" t="s">
        <v>7497</v>
      </c>
      <c r="T180" s="204">
        <v>4573333</v>
      </c>
      <c r="U180" s="193" t="s">
        <v>7347</v>
      </c>
      <c r="V180" s="180"/>
      <c r="W180" s="192"/>
      <c r="X180" s="180"/>
      <c r="Y180" s="193"/>
      <c r="Z180" s="174">
        <v>4573333</v>
      </c>
      <c r="AA180" s="193" t="s">
        <v>8386</v>
      </c>
      <c r="AB180" s="158" t="s">
        <v>7347</v>
      </c>
      <c r="AC180" s="158" t="s">
        <v>7347</v>
      </c>
      <c r="AD180" s="158" t="s">
        <v>7347</v>
      </c>
      <c r="AE180" s="194" t="s">
        <v>7387</v>
      </c>
      <c r="AF180" s="194" t="s">
        <v>7349</v>
      </c>
      <c r="AG180" s="193" t="s">
        <v>7586</v>
      </c>
      <c r="AH180" s="180" t="s">
        <v>8387</v>
      </c>
      <c r="AI180" s="180">
        <v>3193654657</v>
      </c>
      <c r="AJ180" s="180" t="s">
        <v>7380</v>
      </c>
      <c r="AK180" s="197">
        <v>550036100696719</v>
      </c>
      <c r="AL180" s="189" t="s">
        <v>7353</v>
      </c>
      <c r="AM180" s="159" t="s">
        <v>8388</v>
      </c>
      <c r="AN180" s="160">
        <f t="shared" si="2"/>
        <v>174</v>
      </c>
      <c r="AO180" s="160">
        <v>2024</v>
      </c>
    </row>
    <row r="181" spans="2:41" ht="15" customHeight="1">
      <c r="B181" s="193" t="s">
        <v>8389</v>
      </c>
      <c r="C181" s="180" t="s">
        <v>7338</v>
      </c>
      <c r="D181" s="180" t="s">
        <v>8390</v>
      </c>
      <c r="E181" s="174">
        <v>1030686834</v>
      </c>
      <c r="F181" s="192">
        <v>21836000</v>
      </c>
      <c r="G181" s="198" t="s">
        <v>7393</v>
      </c>
      <c r="H181" s="192">
        <v>5459000</v>
      </c>
      <c r="I181" s="199">
        <v>45560</v>
      </c>
      <c r="J181" s="199">
        <v>45728</v>
      </c>
      <c r="K181" s="180" t="s">
        <v>7752</v>
      </c>
      <c r="L181" s="193">
        <v>1979</v>
      </c>
      <c r="M181" s="179" t="s">
        <v>7375</v>
      </c>
      <c r="N181" s="180" t="s">
        <v>7343</v>
      </c>
      <c r="O181" s="179">
        <v>1010190690</v>
      </c>
      <c r="P181" s="191" t="s">
        <v>7699</v>
      </c>
      <c r="Q181" s="193">
        <v>1</v>
      </c>
      <c r="R181" s="200">
        <v>114927</v>
      </c>
      <c r="S181" s="202" t="s">
        <v>7700</v>
      </c>
      <c r="T181" s="192">
        <v>8734400</v>
      </c>
      <c r="U181" s="193" t="s">
        <v>7347</v>
      </c>
      <c r="V181" s="180"/>
      <c r="W181" s="192"/>
      <c r="X181" s="180"/>
      <c r="Y181" s="193"/>
      <c r="Z181" s="174">
        <v>8734400</v>
      </c>
      <c r="AA181" s="193" t="s">
        <v>8150</v>
      </c>
      <c r="AB181" s="158" t="s">
        <v>7347</v>
      </c>
      <c r="AC181" s="158" t="s">
        <v>7347</v>
      </c>
      <c r="AD181" s="158" t="s">
        <v>7347</v>
      </c>
      <c r="AE181" s="194" t="s">
        <v>7387</v>
      </c>
      <c r="AF181" s="194" t="s">
        <v>7349</v>
      </c>
      <c r="AG181" s="195" t="s">
        <v>7350</v>
      </c>
      <c r="AH181" s="180" t="s">
        <v>8391</v>
      </c>
      <c r="AI181" s="180">
        <v>3102495729</v>
      </c>
      <c r="AJ181" s="186" t="s">
        <v>7370</v>
      </c>
      <c r="AK181" s="187" t="s">
        <v>8392</v>
      </c>
      <c r="AL181" s="189" t="s">
        <v>7353</v>
      </c>
      <c r="AM181" s="159" t="s">
        <v>8393</v>
      </c>
      <c r="AN181" s="160">
        <f t="shared" si="2"/>
        <v>175</v>
      </c>
      <c r="AO181" s="160">
        <v>2024</v>
      </c>
    </row>
    <row r="182" spans="2:41" ht="15" customHeight="1">
      <c r="B182" s="193" t="s">
        <v>8394</v>
      </c>
      <c r="C182" s="180" t="s">
        <v>7338</v>
      </c>
      <c r="D182" s="180" t="s">
        <v>8395</v>
      </c>
      <c r="E182" s="174">
        <v>20729744</v>
      </c>
      <c r="F182" s="192">
        <v>29792000</v>
      </c>
      <c r="G182" s="198" t="s">
        <v>7393</v>
      </c>
      <c r="H182" s="192">
        <v>7448000</v>
      </c>
      <c r="I182" s="199">
        <v>45559</v>
      </c>
      <c r="J182" s="199">
        <v>45728</v>
      </c>
      <c r="K182" s="180" t="s">
        <v>7472</v>
      </c>
      <c r="L182" s="193">
        <v>1978</v>
      </c>
      <c r="M182" s="173" t="s">
        <v>7464</v>
      </c>
      <c r="N182" s="180" t="s">
        <v>7343</v>
      </c>
      <c r="O182" s="179">
        <v>1010170739</v>
      </c>
      <c r="P182" s="191" t="s">
        <v>7465</v>
      </c>
      <c r="Q182" s="193">
        <v>1</v>
      </c>
      <c r="R182" s="200">
        <v>114808</v>
      </c>
      <c r="S182" s="179" t="s">
        <v>7450</v>
      </c>
      <c r="T182" s="192">
        <v>12165067</v>
      </c>
      <c r="U182" s="193" t="s">
        <v>7347</v>
      </c>
      <c r="V182" s="180"/>
      <c r="W182" s="192"/>
      <c r="X182" s="180"/>
      <c r="Y182" s="193"/>
      <c r="Z182" s="174">
        <v>12165067</v>
      </c>
      <c r="AA182" s="193" t="s">
        <v>8253</v>
      </c>
      <c r="AB182" s="158" t="s">
        <v>7347</v>
      </c>
      <c r="AC182" s="158" t="s">
        <v>7347</v>
      </c>
      <c r="AD182" s="158" t="s">
        <v>7347</v>
      </c>
      <c r="AE182" s="194" t="s">
        <v>7720</v>
      </c>
      <c r="AF182" s="194" t="s">
        <v>7349</v>
      </c>
      <c r="AG182" s="195" t="s">
        <v>7350</v>
      </c>
      <c r="AH182" s="180" t="s">
        <v>8396</v>
      </c>
      <c r="AI182" s="180">
        <v>3202484219</v>
      </c>
      <c r="AJ182" s="180" t="s">
        <v>7352</v>
      </c>
      <c r="AK182" s="197">
        <v>24065773534</v>
      </c>
      <c r="AL182" s="189" t="s">
        <v>7353</v>
      </c>
      <c r="AM182" s="159" t="s">
        <v>8397</v>
      </c>
      <c r="AN182" s="160">
        <f t="shared" si="2"/>
        <v>176</v>
      </c>
      <c r="AO182" s="160">
        <v>2024</v>
      </c>
    </row>
    <row r="183" spans="2:41" ht="15" customHeight="1">
      <c r="B183" s="193" t="s">
        <v>736</v>
      </c>
      <c r="C183" s="180" t="s">
        <v>7338</v>
      </c>
      <c r="D183" s="180" t="s">
        <v>8398</v>
      </c>
      <c r="E183" s="174">
        <v>44160288</v>
      </c>
      <c r="F183" s="192">
        <v>21836000</v>
      </c>
      <c r="G183" s="198" t="s">
        <v>7393</v>
      </c>
      <c r="H183" s="192">
        <v>5459000</v>
      </c>
      <c r="I183" s="199">
        <v>45560</v>
      </c>
      <c r="J183" s="199">
        <v>45657</v>
      </c>
      <c r="K183" s="180" t="s">
        <v>7711</v>
      </c>
      <c r="L183" s="193">
        <v>1978</v>
      </c>
      <c r="M183" s="179" t="s">
        <v>7712</v>
      </c>
      <c r="N183" s="180" t="s">
        <v>7343</v>
      </c>
      <c r="O183" s="179">
        <v>20533153</v>
      </c>
      <c r="P183" s="191" t="s">
        <v>7713</v>
      </c>
      <c r="Q183" s="193">
        <v>5</v>
      </c>
      <c r="R183" s="200">
        <v>114827</v>
      </c>
      <c r="S183" s="179" t="s">
        <v>7714</v>
      </c>
      <c r="T183" s="192">
        <v>0</v>
      </c>
      <c r="U183" s="193" t="s">
        <v>7347</v>
      </c>
      <c r="V183" s="180"/>
      <c r="W183" s="192"/>
      <c r="X183" s="180"/>
      <c r="Y183" s="193"/>
      <c r="Z183" s="174">
        <v>0</v>
      </c>
      <c r="AA183" s="193" t="s">
        <v>7347</v>
      </c>
      <c r="AB183" s="158" t="s">
        <v>7347</v>
      </c>
      <c r="AC183" s="158" t="s">
        <v>7347</v>
      </c>
      <c r="AD183" s="158" t="s">
        <v>7347</v>
      </c>
      <c r="AE183" s="194" t="s">
        <v>8399</v>
      </c>
      <c r="AF183" s="194" t="s">
        <v>7349</v>
      </c>
      <c r="AG183" s="195" t="s">
        <v>7350</v>
      </c>
      <c r="AH183" s="180" t="s">
        <v>8400</v>
      </c>
      <c r="AI183" s="180">
        <v>3004694411</v>
      </c>
      <c r="AJ183" s="186" t="s">
        <v>7370</v>
      </c>
      <c r="AK183" s="197">
        <v>54704588952</v>
      </c>
      <c r="AL183" s="189" t="s">
        <v>7353</v>
      </c>
      <c r="AM183" s="159" t="s">
        <v>8401</v>
      </c>
      <c r="AN183" s="160">
        <f t="shared" si="2"/>
        <v>177</v>
      </c>
      <c r="AO183" s="160">
        <v>2024</v>
      </c>
    </row>
    <row r="184" spans="2:41" ht="15" customHeight="1">
      <c r="B184" s="193" t="s">
        <v>8402</v>
      </c>
      <c r="C184" s="180" t="s">
        <v>7338</v>
      </c>
      <c r="D184" s="180" t="s">
        <v>8403</v>
      </c>
      <c r="E184" s="174">
        <v>52794153</v>
      </c>
      <c r="F184" s="192">
        <v>29792000</v>
      </c>
      <c r="G184" s="198" t="s">
        <v>7393</v>
      </c>
      <c r="H184" s="192">
        <v>7448000</v>
      </c>
      <c r="I184" s="199">
        <v>45559</v>
      </c>
      <c r="J184" s="199">
        <v>45728</v>
      </c>
      <c r="K184" s="180" t="s">
        <v>7921</v>
      </c>
      <c r="L184" s="193">
        <v>1978</v>
      </c>
      <c r="M184" s="179" t="s">
        <v>7573</v>
      </c>
      <c r="N184" s="180" t="s">
        <v>7448</v>
      </c>
      <c r="O184" s="179">
        <v>51895879</v>
      </c>
      <c r="P184" s="191" t="s">
        <v>7574</v>
      </c>
      <c r="Q184" s="193">
        <v>1</v>
      </c>
      <c r="R184" s="200">
        <v>115554</v>
      </c>
      <c r="S184" s="179" t="s">
        <v>7575</v>
      </c>
      <c r="T184" s="192">
        <v>12165066.67</v>
      </c>
      <c r="U184" s="193" t="s">
        <v>7347</v>
      </c>
      <c r="V184" s="180"/>
      <c r="W184" s="192"/>
      <c r="X184" s="180"/>
      <c r="Y184" s="193"/>
      <c r="Z184" s="174">
        <v>12165066.67</v>
      </c>
      <c r="AA184" s="193" t="s">
        <v>8253</v>
      </c>
      <c r="AB184" s="158" t="s">
        <v>7347</v>
      </c>
      <c r="AC184" s="158" t="s">
        <v>7347</v>
      </c>
      <c r="AD184" s="158" t="s">
        <v>7347</v>
      </c>
      <c r="AE184" s="194" t="s">
        <v>7387</v>
      </c>
      <c r="AF184" s="194" t="s">
        <v>7349</v>
      </c>
      <c r="AG184" s="193" t="s">
        <v>7586</v>
      </c>
      <c r="AH184" s="180" t="s">
        <v>8404</v>
      </c>
      <c r="AI184" s="180">
        <v>3102464935</v>
      </c>
      <c r="AJ184" s="186" t="s">
        <v>7370</v>
      </c>
      <c r="AK184" s="187" t="s">
        <v>8405</v>
      </c>
      <c r="AL184" s="189" t="s">
        <v>7353</v>
      </c>
      <c r="AM184" s="159" t="s">
        <v>8406</v>
      </c>
      <c r="AN184" s="160">
        <f t="shared" si="2"/>
        <v>178</v>
      </c>
      <c r="AO184" s="160">
        <v>2024</v>
      </c>
    </row>
    <row r="185" spans="2:41" ht="15" customHeight="1">
      <c r="B185" s="210" t="s">
        <v>741</v>
      </c>
      <c r="C185" s="180" t="s">
        <v>7338</v>
      </c>
      <c r="D185" s="180" t="s">
        <v>8407</v>
      </c>
      <c r="E185" s="174">
        <v>52826338</v>
      </c>
      <c r="F185" s="192">
        <v>21836000</v>
      </c>
      <c r="G185" s="198" t="s">
        <v>7393</v>
      </c>
      <c r="H185" s="192">
        <v>5459000</v>
      </c>
      <c r="I185" s="199">
        <v>45560</v>
      </c>
      <c r="J185" s="199">
        <v>45728</v>
      </c>
      <c r="K185" s="180" t="s">
        <v>7752</v>
      </c>
      <c r="L185" s="193">
        <v>1979</v>
      </c>
      <c r="M185" s="179" t="s">
        <v>7375</v>
      </c>
      <c r="N185" s="180" t="s">
        <v>7343</v>
      </c>
      <c r="O185" s="179">
        <v>1010190690</v>
      </c>
      <c r="P185" s="191" t="s">
        <v>7699</v>
      </c>
      <c r="Q185" s="193">
        <v>1</v>
      </c>
      <c r="R185" s="200">
        <v>114927</v>
      </c>
      <c r="S185" s="202" t="s">
        <v>7700</v>
      </c>
      <c r="T185" s="192">
        <v>8734400</v>
      </c>
      <c r="U185" s="193" t="s">
        <v>7347</v>
      </c>
      <c r="V185" s="180"/>
      <c r="W185" s="192"/>
      <c r="X185" s="180"/>
      <c r="Y185" s="193"/>
      <c r="Z185" s="174">
        <v>8734400</v>
      </c>
      <c r="AA185" s="193" t="s">
        <v>8150</v>
      </c>
      <c r="AB185" s="158" t="s">
        <v>7347</v>
      </c>
      <c r="AC185" s="158" t="s">
        <v>7347</v>
      </c>
      <c r="AD185" s="158" t="s">
        <v>7347</v>
      </c>
      <c r="AE185" s="194" t="s">
        <v>7387</v>
      </c>
      <c r="AF185" s="194" t="s">
        <v>7349</v>
      </c>
      <c r="AG185" s="193" t="s">
        <v>7399</v>
      </c>
      <c r="AH185" s="180" t="s">
        <v>8408</v>
      </c>
      <c r="AI185" s="180">
        <v>3142773774</v>
      </c>
      <c r="AJ185" s="180" t="s">
        <v>7482</v>
      </c>
      <c r="AK185" s="187" t="s">
        <v>8409</v>
      </c>
      <c r="AL185" s="189" t="s">
        <v>7353</v>
      </c>
      <c r="AM185" s="159" t="s">
        <v>8410</v>
      </c>
      <c r="AN185" s="160">
        <f t="shared" si="2"/>
        <v>179</v>
      </c>
      <c r="AO185" s="160">
        <v>2024</v>
      </c>
    </row>
    <row r="186" spans="2:41" ht="15" customHeight="1">
      <c r="B186" s="193" t="s">
        <v>8411</v>
      </c>
      <c r="C186" s="180" t="s">
        <v>7338</v>
      </c>
      <c r="D186" s="180" t="s">
        <v>8412</v>
      </c>
      <c r="E186" s="174">
        <v>1015400590</v>
      </c>
      <c r="F186" s="192">
        <v>22344000</v>
      </c>
      <c r="G186" s="198" t="s">
        <v>7340</v>
      </c>
      <c r="H186" s="192">
        <v>7448000</v>
      </c>
      <c r="I186" s="199">
        <v>45562</v>
      </c>
      <c r="J186" s="199">
        <v>45698</v>
      </c>
      <c r="K186" s="180" t="s">
        <v>8413</v>
      </c>
      <c r="L186" s="193">
        <v>1978</v>
      </c>
      <c r="M186" s="179" t="s">
        <v>7395</v>
      </c>
      <c r="N186" s="180" t="s">
        <v>7343</v>
      </c>
      <c r="O186" s="179">
        <v>1022949089</v>
      </c>
      <c r="P186" s="191" t="s">
        <v>7396</v>
      </c>
      <c r="Q186" s="193">
        <v>1</v>
      </c>
      <c r="R186" s="200">
        <v>117399</v>
      </c>
      <c r="S186" s="179" t="s">
        <v>7397</v>
      </c>
      <c r="T186" s="192">
        <v>11172000</v>
      </c>
      <c r="U186" s="193" t="s">
        <v>7347</v>
      </c>
      <c r="V186" s="180"/>
      <c r="W186" s="192"/>
      <c r="X186" s="180"/>
      <c r="Y186" s="193"/>
      <c r="Z186" s="174">
        <v>11172000</v>
      </c>
      <c r="AA186" s="193" t="s">
        <v>7346</v>
      </c>
      <c r="AB186" s="158" t="s">
        <v>7347</v>
      </c>
      <c r="AC186" s="158" t="s">
        <v>7347</v>
      </c>
      <c r="AD186" s="158" t="s">
        <v>7347</v>
      </c>
      <c r="AE186" s="194" t="s">
        <v>7378</v>
      </c>
      <c r="AF186" s="194" t="s">
        <v>7349</v>
      </c>
      <c r="AG186" s="193" t="s">
        <v>7399</v>
      </c>
      <c r="AH186" s="180" t="s">
        <v>8414</v>
      </c>
      <c r="AI186" s="180">
        <v>3115283793</v>
      </c>
      <c r="AJ186" s="180" t="s">
        <v>7352</v>
      </c>
      <c r="AK186" s="187" t="s">
        <v>8415</v>
      </c>
      <c r="AL186" s="189" t="s">
        <v>7353</v>
      </c>
      <c r="AM186" s="159" t="s">
        <v>8416</v>
      </c>
      <c r="AN186" s="160">
        <f t="shared" si="2"/>
        <v>180</v>
      </c>
      <c r="AO186" s="160">
        <v>2024</v>
      </c>
    </row>
    <row r="187" spans="2:41" ht="15" customHeight="1">
      <c r="B187" s="210" t="s">
        <v>744</v>
      </c>
      <c r="C187" s="211" t="s">
        <v>7338</v>
      </c>
      <c r="D187" s="211" t="s">
        <v>8417</v>
      </c>
      <c r="E187" s="174">
        <v>1019121891</v>
      </c>
      <c r="F187" s="214">
        <v>21836000</v>
      </c>
      <c r="G187" s="218" t="s">
        <v>7393</v>
      </c>
      <c r="H187" s="214">
        <v>5459000</v>
      </c>
      <c r="I187" s="212">
        <v>45559</v>
      </c>
      <c r="J187" s="212">
        <v>45728</v>
      </c>
      <c r="K187" s="211" t="s">
        <v>8258</v>
      </c>
      <c r="L187" s="210">
        <v>1979</v>
      </c>
      <c r="M187" s="206" t="s">
        <v>7419</v>
      </c>
      <c r="N187" s="211" t="s">
        <v>7343</v>
      </c>
      <c r="O187" s="206">
        <v>79693760</v>
      </c>
      <c r="P187" s="191" t="s">
        <v>8259</v>
      </c>
      <c r="Q187" s="210">
        <v>5</v>
      </c>
      <c r="R187" s="213">
        <v>115218</v>
      </c>
      <c r="S187" s="179" t="s">
        <v>8260</v>
      </c>
      <c r="T187" s="192">
        <v>8916367</v>
      </c>
      <c r="U187" s="210" t="s">
        <v>7347</v>
      </c>
      <c r="V187" s="211"/>
      <c r="W187" s="214"/>
      <c r="X187" s="211"/>
      <c r="Y187" s="210"/>
      <c r="Z187" s="174">
        <v>8916367</v>
      </c>
      <c r="AA187" s="193" t="s">
        <v>8253</v>
      </c>
      <c r="AB187" s="158" t="s">
        <v>7347</v>
      </c>
      <c r="AC187" s="158" t="s">
        <v>7347</v>
      </c>
      <c r="AD187" s="158" t="s">
        <v>7347</v>
      </c>
      <c r="AE187" s="219" t="s">
        <v>7387</v>
      </c>
      <c r="AF187" s="219" t="s">
        <v>7349</v>
      </c>
      <c r="AG187" s="193" t="s">
        <v>7362</v>
      </c>
      <c r="AH187" s="211" t="s">
        <v>8418</v>
      </c>
      <c r="AI187" s="211">
        <v>3133523591</v>
      </c>
      <c r="AJ187" s="180" t="s">
        <v>7482</v>
      </c>
      <c r="AK187" s="187" t="s">
        <v>8419</v>
      </c>
      <c r="AL187" s="189" t="s">
        <v>7353</v>
      </c>
      <c r="AM187" s="159" t="s">
        <v>8420</v>
      </c>
      <c r="AN187" s="160">
        <f t="shared" si="2"/>
        <v>181</v>
      </c>
      <c r="AO187" s="160">
        <v>2024</v>
      </c>
    </row>
    <row r="188" spans="2:41" ht="15" customHeight="1">
      <c r="B188" s="210" t="s">
        <v>8421</v>
      </c>
      <c r="C188" s="211" t="s">
        <v>7338</v>
      </c>
      <c r="D188" s="211" t="s">
        <v>8422</v>
      </c>
      <c r="E188" s="174">
        <v>53121197</v>
      </c>
      <c r="F188" s="214">
        <v>21836000</v>
      </c>
      <c r="G188" s="218" t="s">
        <v>7966</v>
      </c>
      <c r="H188" s="214">
        <v>5459000</v>
      </c>
      <c r="I188" s="212">
        <v>45574</v>
      </c>
      <c r="J188" s="212">
        <v>45731</v>
      </c>
      <c r="K188" s="211" t="s">
        <v>7752</v>
      </c>
      <c r="L188" s="210">
        <v>1979</v>
      </c>
      <c r="M188" s="179" t="s">
        <v>7375</v>
      </c>
      <c r="N188" s="180" t="s">
        <v>7343</v>
      </c>
      <c r="O188" s="179">
        <v>1010190690</v>
      </c>
      <c r="P188" s="191" t="s">
        <v>7699</v>
      </c>
      <c r="Q188" s="210">
        <v>1</v>
      </c>
      <c r="R188" s="213">
        <v>114927</v>
      </c>
      <c r="S188" s="202" t="s">
        <v>7700</v>
      </c>
      <c r="T188" s="192">
        <v>6732767</v>
      </c>
      <c r="U188" s="210" t="s">
        <v>7347</v>
      </c>
      <c r="V188" s="211"/>
      <c r="W188" s="214"/>
      <c r="X188" s="211"/>
      <c r="Y188" s="210"/>
      <c r="Z188" s="174">
        <v>6732767</v>
      </c>
      <c r="AA188" s="193" t="s">
        <v>8423</v>
      </c>
      <c r="AB188" s="158" t="s">
        <v>7347</v>
      </c>
      <c r="AC188" s="158" t="s">
        <v>7347</v>
      </c>
      <c r="AD188" s="158" t="s">
        <v>7347</v>
      </c>
      <c r="AE188" s="194" t="s">
        <v>7387</v>
      </c>
      <c r="AF188" s="194" t="s">
        <v>7349</v>
      </c>
      <c r="AG188" s="193" t="s">
        <v>7399</v>
      </c>
      <c r="AH188" s="211" t="s">
        <v>8424</v>
      </c>
      <c r="AI188" s="211">
        <v>3105776362</v>
      </c>
      <c r="AJ188" s="180" t="s">
        <v>7380</v>
      </c>
      <c r="AK188" s="187" t="s">
        <v>8425</v>
      </c>
      <c r="AL188" s="189" t="s">
        <v>7353</v>
      </c>
      <c r="AM188" s="159" t="s">
        <v>8426</v>
      </c>
      <c r="AN188" s="160">
        <f t="shared" si="2"/>
        <v>182</v>
      </c>
      <c r="AO188" s="160">
        <v>2024</v>
      </c>
    </row>
    <row r="189" spans="2:41" ht="15" customHeight="1">
      <c r="B189" s="210" t="s">
        <v>8427</v>
      </c>
      <c r="C189" s="211" t="s">
        <v>7338</v>
      </c>
      <c r="D189" s="56" t="s">
        <v>8428</v>
      </c>
      <c r="E189" s="174">
        <v>98566660</v>
      </c>
      <c r="F189" s="214">
        <v>40000000</v>
      </c>
      <c r="G189" s="218" t="s">
        <v>7966</v>
      </c>
      <c r="H189" s="214">
        <v>10000000</v>
      </c>
      <c r="I189" s="212">
        <v>45569</v>
      </c>
      <c r="J189" s="212">
        <v>45731</v>
      </c>
      <c r="K189" s="56" t="s">
        <v>8429</v>
      </c>
      <c r="L189" s="210">
        <v>1978</v>
      </c>
      <c r="M189" s="206" t="s">
        <v>7407</v>
      </c>
      <c r="N189" s="180" t="s">
        <v>7407</v>
      </c>
      <c r="O189" s="179" t="s">
        <v>7407</v>
      </c>
      <c r="P189" s="180" t="s">
        <v>7407</v>
      </c>
      <c r="Q189" s="210">
        <v>1</v>
      </c>
      <c r="R189" s="213">
        <v>116381</v>
      </c>
      <c r="S189" s="179" t="s">
        <v>7386</v>
      </c>
      <c r="T189" s="192">
        <v>14000000</v>
      </c>
      <c r="U189" s="210" t="s">
        <v>7347</v>
      </c>
      <c r="V189" s="211"/>
      <c r="W189" s="214"/>
      <c r="X189" s="211"/>
      <c r="Y189" s="210"/>
      <c r="Z189" s="174">
        <v>14000000</v>
      </c>
      <c r="AA189" s="193" t="s">
        <v>7904</v>
      </c>
      <c r="AB189" s="158" t="s">
        <v>7347</v>
      </c>
      <c r="AC189" s="158" t="s">
        <v>7347</v>
      </c>
      <c r="AD189" s="158" t="s">
        <v>7347</v>
      </c>
      <c r="AE189" s="219" t="s">
        <v>7378</v>
      </c>
      <c r="AF189" s="219" t="s">
        <v>7349</v>
      </c>
      <c r="AG189" s="193" t="s">
        <v>7368</v>
      </c>
      <c r="AH189" s="211" t="s">
        <v>8430</v>
      </c>
      <c r="AI189" s="211">
        <v>3158411119</v>
      </c>
      <c r="AJ189" s="180" t="s">
        <v>7611</v>
      </c>
      <c r="AK189" s="197">
        <v>19122101</v>
      </c>
      <c r="AL189" s="189" t="s">
        <v>7353</v>
      </c>
      <c r="AM189" s="159" t="s">
        <v>8431</v>
      </c>
      <c r="AN189" s="160">
        <f t="shared" si="2"/>
        <v>183</v>
      </c>
      <c r="AO189" s="160">
        <v>2024</v>
      </c>
    </row>
    <row r="190" spans="2:41" ht="15" customHeight="1">
      <c r="B190" s="210" t="s">
        <v>8432</v>
      </c>
      <c r="C190" s="180" t="s">
        <v>7338</v>
      </c>
      <c r="D190" s="211" t="s">
        <v>8433</v>
      </c>
      <c r="E190" s="174">
        <v>1019033764</v>
      </c>
      <c r="F190" s="214">
        <v>21836000</v>
      </c>
      <c r="G190" s="198" t="s">
        <v>7393</v>
      </c>
      <c r="H190" s="192">
        <v>5459000</v>
      </c>
      <c r="I190" s="199">
        <v>45573</v>
      </c>
      <c r="J190" s="199">
        <v>45731</v>
      </c>
      <c r="K190" s="211" t="s">
        <v>8285</v>
      </c>
      <c r="L190" s="193">
        <v>1979</v>
      </c>
      <c r="M190" s="179" t="s">
        <v>7419</v>
      </c>
      <c r="N190" s="180" t="s">
        <v>7343</v>
      </c>
      <c r="O190" s="179">
        <v>79693760</v>
      </c>
      <c r="P190" s="191" t="s">
        <v>8259</v>
      </c>
      <c r="Q190" s="193">
        <v>5</v>
      </c>
      <c r="R190" s="200">
        <v>115218</v>
      </c>
      <c r="S190" s="179" t="s">
        <v>8260</v>
      </c>
      <c r="T190" s="192">
        <v>6914733</v>
      </c>
      <c r="U190" s="210" t="s">
        <v>7347</v>
      </c>
      <c r="V190" s="211"/>
      <c r="W190" s="214"/>
      <c r="X190" s="211"/>
      <c r="Y190" s="210"/>
      <c r="Z190" s="174">
        <v>6914733</v>
      </c>
      <c r="AA190" s="193" t="s">
        <v>7817</v>
      </c>
      <c r="AB190" s="158" t="s">
        <v>7347</v>
      </c>
      <c r="AC190" s="158" t="s">
        <v>7347</v>
      </c>
      <c r="AD190" s="158" t="s">
        <v>7347</v>
      </c>
      <c r="AE190" s="194" t="s">
        <v>7378</v>
      </c>
      <c r="AF190" s="194" t="s">
        <v>7349</v>
      </c>
      <c r="AG190" s="195" t="s">
        <v>7350</v>
      </c>
      <c r="AH190" s="180" t="s">
        <v>8434</v>
      </c>
      <c r="AI190" s="180">
        <v>3103416195</v>
      </c>
      <c r="AJ190" s="180" t="s">
        <v>7380</v>
      </c>
      <c r="AK190" s="187" t="s">
        <v>8435</v>
      </c>
      <c r="AL190" s="189" t="s">
        <v>7353</v>
      </c>
      <c r="AM190" s="159" t="s">
        <v>8436</v>
      </c>
      <c r="AN190" s="160">
        <f t="shared" si="2"/>
        <v>184</v>
      </c>
      <c r="AO190" s="160">
        <v>2024</v>
      </c>
    </row>
    <row r="191" spans="2:41" ht="15" customHeight="1">
      <c r="B191" s="210" t="s">
        <v>8437</v>
      </c>
      <c r="C191" s="180" t="s">
        <v>7338</v>
      </c>
      <c r="D191" s="211" t="s">
        <v>8438</v>
      </c>
      <c r="E191" s="174">
        <v>52110945</v>
      </c>
      <c r="F191" s="214">
        <v>29972000</v>
      </c>
      <c r="G191" s="218" t="s">
        <v>7393</v>
      </c>
      <c r="H191" s="214">
        <v>7448000</v>
      </c>
      <c r="I191" s="212">
        <v>45561</v>
      </c>
      <c r="J191" s="212">
        <v>45729</v>
      </c>
      <c r="K191" s="211" t="s">
        <v>7561</v>
      </c>
      <c r="L191" s="210">
        <v>1978</v>
      </c>
      <c r="M191" s="173" t="s">
        <v>7464</v>
      </c>
      <c r="N191" s="180" t="s">
        <v>7343</v>
      </c>
      <c r="O191" s="179">
        <v>1010170739</v>
      </c>
      <c r="P191" s="191" t="s">
        <v>7465</v>
      </c>
      <c r="Q191" s="210">
        <v>1</v>
      </c>
      <c r="R191" s="213">
        <v>116722</v>
      </c>
      <c r="S191" s="179" t="s">
        <v>7450</v>
      </c>
      <c r="T191" s="192">
        <v>11916800</v>
      </c>
      <c r="U191" s="210"/>
      <c r="V191" s="211"/>
      <c r="W191" s="214"/>
      <c r="X191" s="211"/>
      <c r="Y191" s="210"/>
      <c r="Z191" s="174">
        <v>11916800</v>
      </c>
      <c r="AA191" s="193" t="s">
        <v>8150</v>
      </c>
      <c r="AB191" s="158" t="s">
        <v>7347</v>
      </c>
      <c r="AC191" s="158" t="s">
        <v>7347</v>
      </c>
      <c r="AD191" s="158" t="s">
        <v>7347</v>
      </c>
      <c r="AE191" s="219" t="s">
        <v>7378</v>
      </c>
      <c r="AF191" s="219" t="s">
        <v>7349</v>
      </c>
      <c r="AG191" s="193" t="s">
        <v>7399</v>
      </c>
      <c r="AH191" s="211" t="s">
        <v>8439</v>
      </c>
      <c r="AI191" s="211">
        <v>3219198572</v>
      </c>
      <c r="AJ191" s="180" t="s">
        <v>7380</v>
      </c>
      <c r="AK191" s="197">
        <v>5300461208</v>
      </c>
      <c r="AL191" s="189" t="s">
        <v>7353</v>
      </c>
      <c r="AM191" s="159" t="s">
        <v>8440</v>
      </c>
      <c r="AN191" s="160">
        <f t="shared" si="2"/>
        <v>185</v>
      </c>
      <c r="AO191" s="160">
        <v>2024</v>
      </c>
    </row>
    <row r="192" spans="2:41" ht="15" customHeight="1">
      <c r="B192" s="210" t="s">
        <v>8441</v>
      </c>
      <c r="C192" s="211" t="s">
        <v>7338</v>
      </c>
      <c r="D192" s="211" t="s">
        <v>8442</v>
      </c>
      <c r="E192" s="174">
        <v>51940503</v>
      </c>
      <c r="F192" s="214">
        <v>21836000</v>
      </c>
      <c r="G192" s="218" t="s">
        <v>7393</v>
      </c>
      <c r="H192" s="214">
        <v>5459000</v>
      </c>
      <c r="I192" s="212">
        <v>45561</v>
      </c>
      <c r="J192" s="212">
        <v>45731</v>
      </c>
      <c r="K192" s="211" t="s">
        <v>7752</v>
      </c>
      <c r="L192" s="210">
        <v>1979</v>
      </c>
      <c r="M192" s="179" t="s">
        <v>7375</v>
      </c>
      <c r="N192" s="180" t="s">
        <v>7343</v>
      </c>
      <c r="O192" s="179">
        <v>1010190690</v>
      </c>
      <c r="P192" s="191" t="s">
        <v>7699</v>
      </c>
      <c r="Q192" s="210">
        <v>2</v>
      </c>
      <c r="R192" s="213">
        <v>114927</v>
      </c>
      <c r="S192" s="202" t="s">
        <v>7700</v>
      </c>
      <c r="T192" s="192">
        <v>8734400</v>
      </c>
      <c r="U192" s="210" t="s">
        <v>7347</v>
      </c>
      <c r="V192" s="211"/>
      <c r="W192" s="214"/>
      <c r="X192" s="211"/>
      <c r="Y192" s="210"/>
      <c r="Z192" s="174">
        <v>8734400</v>
      </c>
      <c r="AA192" s="193" t="s">
        <v>8150</v>
      </c>
      <c r="AB192" s="158" t="s">
        <v>7347</v>
      </c>
      <c r="AC192" s="158" t="s">
        <v>7347</v>
      </c>
      <c r="AD192" s="158" t="s">
        <v>7347</v>
      </c>
      <c r="AE192" s="194" t="s">
        <v>7378</v>
      </c>
      <c r="AF192" s="194" t="s">
        <v>7349</v>
      </c>
      <c r="AG192" s="193" t="s">
        <v>7399</v>
      </c>
      <c r="AH192" s="211" t="s">
        <v>8443</v>
      </c>
      <c r="AI192" s="211">
        <v>3103076636</v>
      </c>
      <c r="AJ192" s="236" t="s">
        <v>7370</v>
      </c>
      <c r="AK192" s="187" t="s">
        <v>8444</v>
      </c>
      <c r="AL192" s="189" t="s">
        <v>7353</v>
      </c>
      <c r="AM192" s="159" t="s">
        <v>8445</v>
      </c>
      <c r="AN192" s="160">
        <f t="shared" si="2"/>
        <v>186</v>
      </c>
      <c r="AO192" s="160">
        <v>2024</v>
      </c>
    </row>
    <row r="193" spans="2:41" ht="15" customHeight="1">
      <c r="B193" s="210" t="s">
        <v>8446</v>
      </c>
      <c r="C193" s="211" t="s">
        <v>7338</v>
      </c>
      <c r="D193" s="211" t="s">
        <v>8447</v>
      </c>
      <c r="E193" s="174">
        <v>1019131782</v>
      </c>
      <c r="F193" s="214">
        <v>19052000</v>
      </c>
      <c r="G193" s="218" t="s">
        <v>7393</v>
      </c>
      <c r="H193" s="214">
        <v>4763000</v>
      </c>
      <c r="I193" s="212">
        <v>45565</v>
      </c>
      <c r="J193" s="212">
        <v>45717</v>
      </c>
      <c r="K193" s="211" t="s">
        <v>8448</v>
      </c>
      <c r="L193" s="210">
        <v>1978</v>
      </c>
      <c r="M193" s="179" t="s">
        <v>7573</v>
      </c>
      <c r="N193" s="180" t="s">
        <v>7448</v>
      </c>
      <c r="O193" s="179">
        <v>51895879</v>
      </c>
      <c r="P193" s="191" t="s">
        <v>7574</v>
      </c>
      <c r="Q193" s="210">
        <v>1</v>
      </c>
      <c r="R193" s="213">
        <v>115303</v>
      </c>
      <c r="S193" s="202" t="s">
        <v>8449</v>
      </c>
      <c r="T193" s="192">
        <v>4921767</v>
      </c>
      <c r="U193" s="210" t="s">
        <v>7347</v>
      </c>
      <c r="V193" s="211"/>
      <c r="W193" s="214"/>
      <c r="X193" s="211"/>
      <c r="Y193" s="210"/>
      <c r="Z193" s="174">
        <v>4921767</v>
      </c>
      <c r="AA193" s="193" t="s">
        <v>8450</v>
      </c>
      <c r="AB193" s="158" t="s">
        <v>7347</v>
      </c>
      <c r="AC193" s="158" t="s">
        <v>7347</v>
      </c>
      <c r="AD193" s="158" t="s">
        <v>7347</v>
      </c>
      <c r="AE193" s="219" t="s">
        <v>7387</v>
      </c>
      <c r="AF193" s="219" t="s">
        <v>7349</v>
      </c>
      <c r="AG193" s="195" t="s">
        <v>7350</v>
      </c>
      <c r="AH193" s="211" t="s">
        <v>8451</v>
      </c>
      <c r="AI193" s="211">
        <v>3143962448</v>
      </c>
      <c r="AJ193" s="211" t="s">
        <v>7380</v>
      </c>
      <c r="AK193" s="187" t="s">
        <v>8452</v>
      </c>
      <c r="AL193" s="189" t="s">
        <v>7353</v>
      </c>
      <c r="AM193" s="159" t="s">
        <v>8453</v>
      </c>
      <c r="AN193" s="160">
        <f t="shared" si="2"/>
        <v>187</v>
      </c>
      <c r="AO193" s="160">
        <v>2024</v>
      </c>
    </row>
    <row r="194" spans="2:41" ht="15" customHeight="1">
      <c r="B194" s="210" t="s">
        <v>8454</v>
      </c>
      <c r="C194" s="211" t="s">
        <v>7338</v>
      </c>
      <c r="D194" s="211" t="s">
        <v>8455</v>
      </c>
      <c r="E194" s="174">
        <v>71674865</v>
      </c>
      <c r="F194" s="214">
        <v>19052000</v>
      </c>
      <c r="G194" s="218" t="s">
        <v>7393</v>
      </c>
      <c r="H194" s="214">
        <v>4763000</v>
      </c>
      <c r="I194" s="212">
        <v>45565</v>
      </c>
      <c r="J194" s="212">
        <v>45717</v>
      </c>
      <c r="K194" s="211" t="s">
        <v>8448</v>
      </c>
      <c r="L194" s="210">
        <v>1978</v>
      </c>
      <c r="M194" s="179" t="s">
        <v>7573</v>
      </c>
      <c r="N194" s="180" t="s">
        <v>7448</v>
      </c>
      <c r="O194" s="179">
        <v>51895879</v>
      </c>
      <c r="P194" s="191" t="s">
        <v>7574</v>
      </c>
      <c r="Q194" s="210">
        <v>1</v>
      </c>
      <c r="R194" s="213">
        <v>115303</v>
      </c>
      <c r="S194" s="202" t="s">
        <v>8449</v>
      </c>
      <c r="T194" s="192">
        <v>4921767</v>
      </c>
      <c r="U194" s="210" t="s">
        <v>7347</v>
      </c>
      <c r="V194" s="211"/>
      <c r="W194" s="214"/>
      <c r="X194" s="211"/>
      <c r="Y194" s="210"/>
      <c r="Z194" s="174">
        <v>4921767</v>
      </c>
      <c r="AA194" s="193" t="s">
        <v>8450</v>
      </c>
      <c r="AB194" s="158" t="s">
        <v>7347</v>
      </c>
      <c r="AC194" s="158" t="s">
        <v>7347</v>
      </c>
      <c r="AD194" s="158" t="s">
        <v>7347</v>
      </c>
      <c r="AE194" s="194" t="s">
        <v>7348</v>
      </c>
      <c r="AF194" s="194" t="s">
        <v>7349</v>
      </c>
      <c r="AG194" s="195" t="s">
        <v>7350</v>
      </c>
      <c r="AH194" s="211" t="s">
        <v>8456</v>
      </c>
      <c r="AI194" s="211">
        <v>3004503210</v>
      </c>
      <c r="AJ194" s="186" t="s">
        <v>7370</v>
      </c>
      <c r="AK194" s="187" t="s">
        <v>8457</v>
      </c>
      <c r="AL194" s="189" t="s">
        <v>7353</v>
      </c>
      <c r="AM194" s="159" t="s">
        <v>8458</v>
      </c>
      <c r="AN194" s="160">
        <f t="shared" si="2"/>
        <v>188</v>
      </c>
      <c r="AO194" s="160">
        <v>2024</v>
      </c>
    </row>
    <row r="195" spans="2:41" ht="15" customHeight="1">
      <c r="B195" s="210" t="s">
        <v>8459</v>
      </c>
      <c r="C195" s="211" t="s">
        <v>7338</v>
      </c>
      <c r="D195" s="211" t="s">
        <v>8460</v>
      </c>
      <c r="E195" s="174">
        <v>1032503152</v>
      </c>
      <c r="F195" s="214">
        <v>22344000</v>
      </c>
      <c r="G195" s="218" t="s">
        <v>7340</v>
      </c>
      <c r="H195" s="214">
        <v>7448000</v>
      </c>
      <c r="I195" s="212">
        <v>45565</v>
      </c>
      <c r="J195" s="212">
        <v>45702</v>
      </c>
      <c r="K195" s="211" t="s">
        <v>8461</v>
      </c>
      <c r="L195" s="210">
        <v>1978</v>
      </c>
      <c r="M195" s="206" t="s">
        <v>7616</v>
      </c>
      <c r="N195" s="211" t="s">
        <v>7343</v>
      </c>
      <c r="O195" s="206">
        <v>1063481921</v>
      </c>
      <c r="P195" s="191" t="s">
        <v>7617</v>
      </c>
      <c r="Q195" s="210">
        <v>1</v>
      </c>
      <c r="R195" s="213">
        <v>116637</v>
      </c>
      <c r="S195" s="202" t="s">
        <v>7618</v>
      </c>
      <c r="T195" s="192">
        <v>11172000</v>
      </c>
      <c r="U195" s="210"/>
      <c r="V195" s="211"/>
      <c r="W195" s="214"/>
      <c r="X195" s="211"/>
      <c r="Y195" s="210"/>
      <c r="Z195" s="174">
        <v>11172000</v>
      </c>
      <c r="AA195" s="193" t="s">
        <v>7346</v>
      </c>
      <c r="AB195" s="158" t="s">
        <v>7347</v>
      </c>
      <c r="AC195" s="158" t="s">
        <v>7347</v>
      </c>
      <c r="AD195" s="158" t="s">
        <v>7347</v>
      </c>
      <c r="AE195" s="194" t="s">
        <v>7348</v>
      </c>
      <c r="AF195" s="194" t="s">
        <v>7349</v>
      </c>
      <c r="AG195" s="193" t="s">
        <v>7362</v>
      </c>
      <c r="AH195" s="211" t="s">
        <v>8462</v>
      </c>
      <c r="AI195" s="211">
        <v>3216525836</v>
      </c>
      <c r="AJ195" s="180" t="s">
        <v>7352</v>
      </c>
      <c r="AK195" s="197" t="s">
        <v>8463</v>
      </c>
      <c r="AL195" s="189" t="s">
        <v>7353</v>
      </c>
      <c r="AM195" s="159" t="s">
        <v>8464</v>
      </c>
      <c r="AN195" s="160">
        <f t="shared" si="2"/>
        <v>189</v>
      </c>
      <c r="AO195" s="160">
        <v>2024</v>
      </c>
    </row>
    <row r="196" spans="2:41" ht="15" customHeight="1">
      <c r="B196" s="210" t="s">
        <v>8465</v>
      </c>
      <c r="C196" s="211" t="s">
        <v>7338</v>
      </c>
      <c r="D196" s="211" t="s">
        <v>8466</v>
      </c>
      <c r="E196" s="174">
        <v>1102836251</v>
      </c>
      <c r="F196" s="214">
        <v>29792000</v>
      </c>
      <c r="G196" s="218" t="s">
        <v>7393</v>
      </c>
      <c r="H196" s="214">
        <v>7448000</v>
      </c>
      <c r="I196" s="212">
        <v>45565</v>
      </c>
      <c r="J196" s="212">
        <v>45729</v>
      </c>
      <c r="K196" s="211" t="s">
        <v>8467</v>
      </c>
      <c r="L196" s="210">
        <v>1979</v>
      </c>
      <c r="M196" s="179" t="s">
        <v>8468</v>
      </c>
      <c r="N196" s="180" t="s">
        <v>7448</v>
      </c>
      <c r="O196" s="179">
        <v>52804730</v>
      </c>
      <c r="P196" s="191" t="s">
        <v>8469</v>
      </c>
      <c r="Q196" s="210">
        <v>1</v>
      </c>
      <c r="R196" s="213">
        <v>116449</v>
      </c>
      <c r="S196" s="202" t="s">
        <v>7700</v>
      </c>
      <c r="T196" s="192">
        <v>10923733</v>
      </c>
      <c r="U196" s="210" t="s">
        <v>7347</v>
      </c>
      <c r="V196" s="211"/>
      <c r="W196" s="214"/>
      <c r="X196" s="211"/>
      <c r="Y196" s="210"/>
      <c r="Z196" s="174">
        <v>10923733</v>
      </c>
      <c r="AA196" s="193" t="s">
        <v>7922</v>
      </c>
      <c r="AB196" s="158" t="s">
        <v>7347</v>
      </c>
      <c r="AC196" s="158" t="s">
        <v>7347</v>
      </c>
      <c r="AD196" s="158" t="s">
        <v>7347</v>
      </c>
      <c r="AE196" s="194" t="s">
        <v>7378</v>
      </c>
      <c r="AF196" s="194" t="s">
        <v>7349</v>
      </c>
      <c r="AG196" s="195" t="s">
        <v>7350</v>
      </c>
      <c r="AH196" s="211" t="s">
        <v>8470</v>
      </c>
      <c r="AI196" s="211">
        <v>3003784207</v>
      </c>
      <c r="AJ196" s="211" t="s">
        <v>7489</v>
      </c>
      <c r="AK196" s="187" t="s">
        <v>8471</v>
      </c>
      <c r="AL196" s="189" t="s">
        <v>7353</v>
      </c>
      <c r="AM196" s="159" t="s">
        <v>8472</v>
      </c>
      <c r="AN196" s="160">
        <f t="shared" si="2"/>
        <v>190</v>
      </c>
      <c r="AO196" s="160">
        <v>2024</v>
      </c>
    </row>
    <row r="197" spans="2:41" ht="15" customHeight="1">
      <c r="B197" s="210" t="s">
        <v>756</v>
      </c>
      <c r="C197" s="211" t="s">
        <v>7338</v>
      </c>
      <c r="D197" s="211" t="s">
        <v>8473</v>
      </c>
      <c r="E197" s="174">
        <v>52588770</v>
      </c>
      <c r="F197" s="214">
        <v>14289000</v>
      </c>
      <c r="G197" s="218" t="s">
        <v>7340</v>
      </c>
      <c r="H197" s="214">
        <v>4763000</v>
      </c>
      <c r="I197" s="212">
        <v>45565</v>
      </c>
      <c r="J197" s="212">
        <v>45702</v>
      </c>
      <c r="K197" s="211" t="s">
        <v>8474</v>
      </c>
      <c r="L197" s="210">
        <v>1978</v>
      </c>
      <c r="M197" s="179" t="s">
        <v>7573</v>
      </c>
      <c r="N197" s="180" t="s">
        <v>7448</v>
      </c>
      <c r="O197" s="179">
        <v>51895879</v>
      </c>
      <c r="P197" s="191" t="s">
        <v>7574</v>
      </c>
      <c r="Q197" s="210">
        <v>1</v>
      </c>
      <c r="R197" s="213">
        <v>117415</v>
      </c>
      <c r="S197" s="179" t="s">
        <v>7575</v>
      </c>
      <c r="T197" s="192">
        <v>7144500</v>
      </c>
      <c r="U197" s="210" t="s">
        <v>7347</v>
      </c>
      <c r="V197" s="211"/>
      <c r="W197" s="214"/>
      <c r="X197" s="211"/>
      <c r="Y197" s="210"/>
      <c r="Z197" s="174">
        <v>7144500</v>
      </c>
      <c r="AA197" s="193" t="s">
        <v>7346</v>
      </c>
      <c r="AB197" s="158" t="s">
        <v>7347</v>
      </c>
      <c r="AC197" s="158" t="s">
        <v>7347</v>
      </c>
      <c r="AD197" s="158" t="s">
        <v>7347</v>
      </c>
      <c r="AE197" s="194" t="s">
        <v>7408</v>
      </c>
      <c r="AF197" s="194" t="s">
        <v>7349</v>
      </c>
      <c r="AG197" s="195" t="s">
        <v>7350</v>
      </c>
      <c r="AH197" s="211" t="s">
        <v>8475</v>
      </c>
      <c r="AI197" s="211">
        <v>3112557241</v>
      </c>
      <c r="AJ197" s="211" t="s">
        <v>7370</v>
      </c>
      <c r="AK197" s="187" t="s">
        <v>8476</v>
      </c>
      <c r="AL197" s="189" t="s">
        <v>7353</v>
      </c>
      <c r="AM197" s="159" t="s">
        <v>8477</v>
      </c>
      <c r="AN197" s="160">
        <f t="shared" si="2"/>
        <v>191</v>
      </c>
      <c r="AO197" s="160">
        <v>2024</v>
      </c>
    </row>
    <row r="198" spans="2:41" ht="15" customHeight="1">
      <c r="B198" s="210" t="s">
        <v>757</v>
      </c>
      <c r="C198" s="211" t="s">
        <v>7338</v>
      </c>
      <c r="D198" s="211" t="s">
        <v>8478</v>
      </c>
      <c r="E198" s="174">
        <v>1019106929</v>
      </c>
      <c r="F198" s="214">
        <v>15281000</v>
      </c>
      <c r="G198" s="218" t="s">
        <v>7680</v>
      </c>
      <c r="H198" s="214">
        <v>4366000</v>
      </c>
      <c r="I198" s="212">
        <v>45565</v>
      </c>
      <c r="J198" s="212">
        <v>45716</v>
      </c>
      <c r="K198" s="211" t="s">
        <v>8479</v>
      </c>
      <c r="L198" s="210">
        <v>1978</v>
      </c>
      <c r="M198" s="179" t="s">
        <v>7357</v>
      </c>
      <c r="N198" s="180" t="s">
        <v>7343</v>
      </c>
      <c r="O198" s="179">
        <v>38565432</v>
      </c>
      <c r="P198" s="180" t="s">
        <v>7358</v>
      </c>
      <c r="Q198" s="210">
        <v>1</v>
      </c>
      <c r="R198" s="213">
        <v>116153</v>
      </c>
      <c r="S198" s="206" t="s">
        <v>7359</v>
      </c>
      <c r="T198" s="192">
        <v>6694533</v>
      </c>
      <c r="U198" s="210" t="s">
        <v>7347</v>
      </c>
      <c r="V198" s="211"/>
      <c r="W198" s="214"/>
      <c r="X198" s="211"/>
      <c r="Y198" s="210"/>
      <c r="Z198" s="174">
        <v>6694533</v>
      </c>
      <c r="AA198" s="193" t="s">
        <v>8480</v>
      </c>
      <c r="AB198" s="158" t="s">
        <v>7347</v>
      </c>
      <c r="AC198" s="158" t="s">
        <v>7347</v>
      </c>
      <c r="AD198" s="158" t="s">
        <v>7347</v>
      </c>
      <c r="AE198" s="219" t="s">
        <v>7387</v>
      </c>
      <c r="AF198" s="219" t="s">
        <v>7349</v>
      </c>
      <c r="AG198" s="193" t="s">
        <v>7399</v>
      </c>
      <c r="AH198" s="211" t="s">
        <v>8481</v>
      </c>
      <c r="AI198" s="211">
        <v>3125187549</v>
      </c>
      <c r="AJ198" s="180" t="s">
        <v>7380</v>
      </c>
      <c r="AK198" s="187" t="s">
        <v>8482</v>
      </c>
      <c r="AL198" s="189" t="s">
        <v>7353</v>
      </c>
      <c r="AM198" s="159" t="s">
        <v>8483</v>
      </c>
      <c r="AN198" s="160">
        <f t="shared" si="2"/>
        <v>192</v>
      </c>
      <c r="AO198" s="160">
        <v>2024</v>
      </c>
    </row>
    <row r="199" spans="2:41" ht="15" customHeight="1">
      <c r="B199" s="210" t="s">
        <v>8484</v>
      </c>
      <c r="C199" s="211" t="s">
        <v>7338</v>
      </c>
      <c r="D199" s="211" t="s">
        <v>8485</v>
      </c>
      <c r="E199" s="174">
        <v>1022409783</v>
      </c>
      <c r="F199" s="214">
        <v>15281000</v>
      </c>
      <c r="G199" s="218" t="s">
        <v>7680</v>
      </c>
      <c r="H199" s="214">
        <v>4366000</v>
      </c>
      <c r="I199" s="212">
        <v>45565</v>
      </c>
      <c r="J199" s="212">
        <v>45716</v>
      </c>
      <c r="K199" s="211" t="s">
        <v>8479</v>
      </c>
      <c r="L199" s="210">
        <v>1978</v>
      </c>
      <c r="M199" s="179" t="s">
        <v>7357</v>
      </c>
      <c r="N199" s="180" t="s">
        <v>7343</v>
      </c>
      <c r="O199" s="179">
        <v>38565432</v>
      </c>
      <c r="P199" s="180" t="s">
        <v>7358</v>
      </c>
      <c r="Q199" s="210">
        <v>1</v>
      </c>
      <c r="R199" s="213">
        <v>116153</v>
      </c>
      <c r="S199" s="179" t="s">
        <v>7359</v>
      </c>
      <c r="T199" s="192">
        <v>6694533</v>
      </c>
      <c r="U199" s="210" t="s">
        <v>7347</v>
      </c>
      <c r="V199" s="211"/>
      <c r="W199" s="214"/>
      <c r="X199" s="211"/>
      <c r="Y199" s="210"/>
      <c r="Z199" s="174">
        <v>6694533</v>
      </c>
      <c r="AA199" s="193" t="s">
        <v>8480</v>
      </c>
      <c r="AB199" s="158" t="s">
        <v>7347</v>
      </c>
      <c r="AC199" s="158" t="s">
        <v>7347</v>
      </c>
      <c r="AD199" s="158" t="s">
        <v>7347</v>
      </c>
      <c r="AE199" s="219" t="s">
        <v>7387</v>
      </c>
      <c r="AF199" s="219" t="s">
        <v>7349</v>
      </c>
      <c r="AG199" s="193" t="s">
        <v>7399</v>
      </c>
      <c r="AH199" s="211" t="s">
        <v>8486</v>
      </c>
      <c r="AI199" s="211">
        <v>3223239883</v>
      </c>
      <c r="AJ199" s="180" t="s">
        <v>7380</v>
      </c>
      <c r="AK199" s="187" t="s">
        <v>8487</v>
      </c>
      <c r="AL199" s="189" t="s">
        <v>7353</v>
      </c>
      <c r="AM199" s="250" t="s">
        <v>8488</v>
      </c>
      <c r="AN199" s="160">
        <f t="shared" si="2"/>
        <v>193</v>
      </c>
      <c r="AO199" s="160">
        <v>2024</v>
      </c>
    </row>
    <row r="200" spans="2:41" ht="15" customHeight="1">
      <c r="B200" s="210" t="s">
        <v>8489</v>
      </c>
      <c r="C200" s="211" t="s">
        <v>7338</v>
      </c>
      <c r="D200" s="211" t="s">
        <v>8490</v>
      </c>
      <c r="E200" s="174">
        <v>1018407205</v>
      </c>
      <c r="F200" s="214">
        <v>29792000</v>
      </c>
      <c r="G200" s="218" t="s">
        <v>7393</v>
      </c>
      <c r="H200" s="214">
        <v>7448000</v>
      </c>
      <c r="I200" s="212">
        <v>45565</v>
      </c>
      <c r="J200" s="212">
        <v>45731</v>
      </c>
      <c r="K200" s="211" t="s">
        <v>8491</v>
      </c>
      <c r="L200" s="210">
        <v>1979</v>
      </c>
      <c r="M200" s="179" t="s">
        <v>7419</v>
      </c>
      <c r="N200" s="180" t="s">
        <v>7343</v>
      </c>
      <c r="O200" s="179">
        <v>79693760</v>
      </c>
      <c r="P200" s="191" t="s">
        <v>8259</v>
      </c>
      <c r="Q200" s="210">
        <v>5</v>
      </c>
      <c r="R200" s="213">
        <v>115246</v>
      </c>
      <c r="S200" s="202" t="s">
        <v>8260</v>
      </c>
      <c r="T200" s="192">
        <v>11172000</v>
      </c>
      <c r="U200" s="210" t="s">
        <v>7347</v>
      </c>
      <c r="V200" s="211"/>
      <c r="W200" s="214"/>
      <c r="X200" s="211"/>
      <c r="Y200" s="210"/>
      <c r="Z200" s="174">
        <v>11172000</v>
      </c>
      <c r="AA200" s="193" t="s">
        <v>7346</v>
      </c>
      <c r="AB200" s="158" t="s">
        <v>7347</v>
      </c>
      <c r="AC200" s="158" t="s">
        <v>7347</v>
      </c>
      <c r="AD200" s="158" t="s">
        <v>7347</v>
      </c>
      <c r="AE200" s="194" t="s">
        <v>7378</v>
      </c>
      <c r="AF200" s="194" t="s">
        <v>7349</v>
      </c>
      <c r="AG200" s="193" t="s">
        <v>7414</v>
      </c>
      <c r="AH200" s="211" t="s">
        <v>8492</v>
      </c>
      <c r="AI200" s="211">
        <v>3138063879</v>
      </c>
      <c r="AJ200" s="236" t="s">
        <v>7370</v>
      </c>
      <c r="AK200" s="187" t="s">
        <v>8493</v>
      </c>
      <c r="AL200" s="189" t="s">
        <v>7353</v>
      </c>
      <c r="AM200" s="159" t="s">
        <v>8494</v>
      </c>
      <c r="AN200" s="160">
        <f t="shared" si="2"/>
        <v>194</v>
      </c>
      <c r="AO200" s="160">
        <v>2024</v>
      </c>
    </row>
    <row r="201" spans="2:41" ht="15" customHeight="1">
      <c r="B201" s="217" t="s">
        <v>760</v>
      </c>
      <c r="C201" s="221" t="s">
        <v>7338</v>
      </c>
      <c r="D201" s="222" t="s">
        <v>8495</v>
      </c>
      <c r="E201" s="174">
        <v>1049602099</v>
      </c>
      <c r="F201" s="214">
        <v>29792000</v>
      </c>
      <c r="G201" s="218" t="s">
        <v>8496</v>
      </c>
      <c r="H201" s="214">
        <v>7448000</v>
      </c>
      <c r="I201" s="223">
        <v>45583</v>
      </c>
      <c r="J201" s="223">
        <v>45657</v>
      </c>
      <c r="K201" s="224" t="s">
        <v>8497</v>
      </c>
      <c r="L201" s="225">
        <v>1979</v>
      </c>
      <c r="M201" s="179" t="s">
        <v>7419</v>
      </c>
      <c r="N201" s="180" t="s">
        <v>7343</v>
      </c>
      <c r="O201" s="179">
        <v>79693760</v>
      </c>
      <c r="P201" s="191" t="s">
        <v>8259</v>
      </c>
      <c r="Q201" s="234">
        <v>5</v>
      </c>
      <c r="R201" s="235">
        <v>115246</v>
      </c>
      <c r="S201" s="206" t="s">
        <v>8260</v>
      </c>
      <c r="T201" s="192">
        <v>0</v>
      </c>
      <c r="U201" s="210" t="s">
        <v>7347</v>
      </c>
      <c r="V201" s="237"/>
      <c r="W201" s="230"/>
      <c r="X201" s="225"/>
      <c r="Y201" s="225"/>
      <c r="Z201" s="174">
        <v>0</v>
      </c>
      <c r="AA201" s="193" t="s">
        <v>7347</v>
      </c>
      <c r="AB201" s="158" t="s">
        <v>7347</v>
      </c>
      <c r="AC201" s="158" t="s">
        <v>7347</v>
      </c>
      <c r="AD201" s="158" t="s">
        <v>7347</v>
      </c>
      <c r="AE201" s="219" t="s">
        <v>7504</v>
      </c>
      <c r="AF201" s="219" t="s">
        <v>7349</v>
      </c>
      <c r="AG201" s="193" t="s">
        <v>7399</v>
      </c>
      <c r="AH201" s="228" t="s">
        <v>8498</v>
      </c>
      <c r="AI201" s="229">
        <v>3134086650</v>
      </c>
      <c r="AJ201" s="186" t="s">
        <v>7370</v>
      </c>
      <c r="AK201" s="201" t="s">
        <v>8499</v>
      </c>
      <c r="AL201" s="189" t="s">
        <v>7353</v>
      </c>
      <c r="AM201" s="159" t="s">
        <v>8500</v>
      </c>
      <c r="AN201" s="160">
        <f t="shared" si="2"/>
        <v>195</v>
      </c>
      <c r="AO201" s="160">
        <v>2024</v>
      </c>
    </row>
    <row r="202" spans="2:41" ht="15" customHeight="1">
      <c r="B202" s="210" t="s">
        <v>8501</v>
      </c>
      <c r="C202" s="211" t="s">
        <v>7338</v>
      </c>
      <c r="D202" s="211" t="s">
        <v>8502</v>
      </c>
      <c r="E202" s="174">
        <v>20758841</v>
      </c>
      <c r="F202" s="214">
        <v>29792000</v>
      </c>
      <c r="G202" s="218" t="s">
        <v>7966</v>
      </c>
      <c r="H202" s="214">
        <v>7448000</v>
      </c>
      <c r="I202" s="212">
        <v>45581</v>
      </c>
      <c r="J202" s="212">
        <v>45731</v>
      </c>
      <c r="K202" s="211" t="s">
        <v>8503</v>
      </c>
      <c r="L202" s="210">
        <v>1979</v>
      </c>
      <c r="M202" s="179" t="s">
        <v>7419</v>
      </c>
      <c r="N202" s="180" t="s">
        <v>7343</v>
      </c>
      <c r="O202" s="179">
        <v>79693760</v>
      </c>
      <c r="P202" s="191" t="s">
        <v>8259</v>
      </c>
      <c r="Q202" s="210">
        <v>5</v>
      </c>
      <c r="R202" s="213">
        <v>115248</v>
      </c>
      <c r="S202" s="179" t="s">
        <v>8260</v>
      </c>
      <c r="T202" s="192">
        <v>7448000</v>
      </c>
      <c r="U202" s="210" t="s">
        <v>7347</v>
      </c>
      <c r="V202" s="211"/>
      <c r="W202" s="214"/>
      <c r="X202" s="211"/>
      <c r="Y202" s="210"/>
      <c r="Z202" s="174">
        <v>7448000</v>
      </c>
      <c r="AA202" s="193" t="s">
        <v>7360</v>
      </c>
      <c r="AB202" s="158" t="s">
        <v>7347</v>
      </c>
      <c r="AC202" s="158" t="s">
        <v>7347</v>
      </c>
      <c r="AD202" s="158" t="s">
        <v>7347</v>
      </c>
      <c r="AE202" s="194" t="s">
        <v>7348</v>
      </c>
      <c r="AF202" s="194" t="s">
        <v>7349</v>
      </c>
      <c r="AG202" s="195" t="s">
        <v>7350</v>
      </c>
      <c r="AH202" s="211" t="s">
        <v>8504</v>
      </c>
      <c r="AI202" s="211">
        <v>3202737824</v>
      </c>
      <c r="AJ202" s="180" t="s">
        <v>7380</v>
      </c>
      <c r="AK202" s="187" t="s">
        <v>8505</v>
      </c>
      <c r="AL202" s="189" t="s">
        <v>7353</v>
      </c>
      <c r="AM202" s="159" t="s">
        <v>8506</v>
      </c>
      <c r="AN202" s="160">
        <f t="shared" si="2"/>
        <v>196</v>
      </c>
      <c r="AO202" s="160">
        <v>2024</v>
      </c>
    </row>
    <row r="203" spans="2:41" ht="15" customHeight="1">
      <c r="B203" s="210" t="s">
        <v>761</v>
      </c>
      <c r="C203" s="211" t="s">
        <v>7338</v>
      </c>
      <c r="D203" s="211" t="s">
        <v>8507</v>
      </c>
      <c r="E203" s="174">
        <v>37897509</v>
      </c>
      <c r="F203" s="214">
        <v>22344000</v>
      </c>
      <c r="G203" s="218" t="s">
        <v>7340</v>
      </c>
      <c r="H203" s="214">
        <v>7448000</v>
      </c>
      <c r="I203" s="212">
        <v>45565</v>
      </c>
      <c r="J203" s="212">
        <v>45702</v>
      </c>
      <c r="K203" s="211" t="s">
        <v>8508</v>
      </c>
      <c r="L203" s="210">
        <v>1978</v>
      </c>
      <c r="M203" s="179" t="s">
        <v>7573</v>
      </c>
      <c r="N203" s="180" t="s">
        <v>7448</v>
      </c>
      <c r="O203" s="179">
        <v>51895879</v>
      </c>
      <c r="P203" s="191" t="s">
        <v>7574</v>
      </c>
      <c r="Q203" s="210">
        <v>1</v>
      </c>
      <c r="R203" s="213">
        <v>117412</v>
      </c>
      <c r="S203" s="179" t="s">
        <v>7575</v>
      </c>
      <c r="T203" s="192">
        <v>11172000</v>
      </c>
      <c r="U203" s="210" t="s">
        <v>7347</v>
      </c>
      <c r="V203" s="211"/>
      <c r="W203" s="214"/>
      <c r="X203" s="211"/>
      <c r="Y203" s="210"/>
      <c r="Z203" s="174">
        <v>11172000</v>
      </c>
      <c r="AA203" s="193" t="s">
        <v>7346</v>
      </c>
      <c r="AB203" s="158" t="s">
        <v>7347</v>
      </c>
      <c r="AC203" s="158" t="s">
        <v>7347</v>
      </c>
      <c r="AD203" s="158" t="s">
        <v>7347</v>
      </c>
      <c r="AE203" s="194" t="s">
        <v>7504</v>
      </c>
      <c r="AF203" s="194" t="s">
        <v>7349</v>
      </c>
      <c r="AG203" s="195" t="s">
        <v>7350</v>
      </c>
      <c r="AH203" s="211" t="s">
        <v>8509</v>
      </c>
      <c r="AI203" s="211">
        <v>3108685018</v>
      </c>
      <c r="AJ203" s="180" t="s">
        <v>7364</v>
      </c>
      <c r="AK203" s="187" t="s">
        <v>8510</v>
      </c>
      <c r="AL203" s="189" t="s">
        <v>7353</v>
      </c>
      <c r="AM203" s="159" t="s">
        <v>8511</v>
      </c>
      <c r="AN203" s="160">
        <f t="shared" si="2"/>
        <v>197</v>
      </c>
      <c r="AO203" s="160">
        <v>2024</v>
      </c>
    </row>
    <row r="204" spans="2:41" ht="15" customHeight="1">
      <c r="B204" s="210" t="s">
        <v>8512</v>
      </c>
      <c r="C204" s="211" t="s">
        <v>7338</v>
      </c>
      <c r="D204" s="211" t="s">
        <v>8513</v>
      </c>
      <c r="E204" s="174">
        <v>52583315</v>
      </c>
      <c r="F204" s="214">
        <v>16404000</v>
      </c>
      <c r="G204" s="218" t="s">
        <v>7340</v>
      </c>
      <c r="H204" s="214">
        <v>5468000</v>
      </c>
      <c r="I204" s="212">
        <v>45566</v>
      </c>
      <c r="J204" s="212">
        <v>45703</v>
      </c>
      <c r="K204" s="211" t="s">
        <v>8514</v>
      </c>
      <c r="L204" s="210">
        <v>1978</v>
      </c>
      <c r="M204" s="179" t="s">
        <v>8515</v>
      </c>
      <c r="N204" s="180" t="s">
        <v>7343</v>
      </c>
      <c r="O204" s="179">
        <v>52356206</v>
      </c>
      <c r="P204" s="180" t="s">
        <v>8516</v>
      </c>
      <c r="Q204" s="210">
        <v>4</v>
      </c>
      <c r="R204" s="213">
        <v>117292</v>
      </c>
      <c r="S204" s="179" t="s">
        <v>8517</v>
      </c>
      <c r="T204" s="192">
        <v>8202000</v>
      </c>
      <c r="U204" s="210" t="s">
        <v>7347</v>
      </c>
      <c r="V204" s="211"/>
      <c r="W204" s="214"/>
      <c r="X204" s="211"/>
      <c r="Y204" s="210"/>
      <c r="Z204" s="174">
        <v>8202000</v>
      </c>
      <c r="AA204" s="193" t="s">
        <v>7473</v>
      </c>
      <c r="AB204" s="158" t="s">
        <v>7347</v>
      </c>
      <c r="AC204" s="158" t="s">
        <v>7347</v>
      </c>
      <c r="AD204" s="158" t="s">
        <v>7347</v>
      </c>
      <c r="AE204" s="219" t="s">
        <v>7387</v>
      </c>
      <c r="AF204" s="219" t="s">
        <v>7349</v>
      </c>
      <c r="AG204" s="195" t="s">
        <v>7350</v>
      </c>
      <c r="AH204" s="211" t="s">
        <v>8518</v>
      </c>
      <c r="AI204" s="211">
        <v>3054188407</v>
      </c>
      <c r="AJ204" s="180" t="s">
        <v>7380</v>
      </c>
      <c r="AK204" s="187" t="s">
        <v>8519</v>
      </c>
      <c r="AL204" s="189" t="s">
        <v>7353</v>
      </c>
      <c r="AM204" s="159" t="s">
        <v>8520</v>
      </c>
      <c r="AN204" s="160">
        <f t="shared" ref="AN204:AN267" si="3">+AN203+1</f>
        <v>198</v>
      </c>
      <c r="AO204" s="160">
        <v>2024</v>
      </c>
    </row>
    <row r="205" spans="2:41" ht="15" customHeight="1">
      <c r="B205" s="210" t="s">
        <v>8521</v>
      </c>
      <c r="C205" s="211" t="s">
        <v>7338</v>
      </c>
      <c r="D205" s="211" t="s">
        <v>8522</v>
      </c>
      <c r="E205" s="174">
        <v>1019065620</v>
      </c>
      <c r="F205" s="214">
        <v>16404000</v>
      </c>
      <c r="G205" s="218" t="s">
        <v>7966</v>
      </c>
      <c r="H205" s="214">
        <v>5468000</v>
      </c>
      <c r="I205" s="212">
        <v>45572</v>
      </c>
      <c r="J205" s="212">
        <v>45706</v>
      </c>
      <c r="K205" s="211" t="s">
        <v>8523</v>
      </c>
      <c r="L205" s="210">
        <v>1978</v>
      </c>
      <c r="M205" s="179" t="s">
        <v>8515</v>
      </c>
      <c r="N205" s="180" t="s">
        <v>7343</v>
      </c>
      <c r="O205" s="179">
        <v>52356206</v>
      </c>
      <c r="P205" s="180" t="s">
        <v>8516</v>
      </c>
      <c r="Q205" s="210">
        <v>4</v>
      </c>
      <c r="R205" s="213">
        <v>117292</v>
      </c>
      <c r="S205" s="179" t="s">
        <v>8517</v>
      </c>
      <c r="T205" s="192">
        <v>7655200</v>
      </c>
      <c r="U205" s="210" t="s">
        <v>7347</v>
      </c>
      <c r="V205" s="211"/>
      <c r="W205" s="214"/>
      <c r="X205" s="211"/>
      <c r="Y205" s="210"/>
      <c r="Z205" s="174">
        <v>7655200</v>
      </c>
      <c r="AA205" s="193" t="s">
        <v>8524</v>
      </c>
      <c r="AB205" s="158" t="s">
        <v>7347</v>
      </c>
      <c r="AC205" s="158" t="s">
        <v>7347</v>
      </c>
      <c r="AD205" s="158" t="s">
        <v>7347</v>
      </c>
      <c r="AE205" s="219" t="s">
        <v>7378</v>
      </c>
      <c r="AF205" s="219" t="s">
        <v>7349</v>
      </c>
      <c r="AG205" s="193" t="s">
        <v>7362</v>
      </c>
      <c r="AH205" s="211" t="s">
        <v>8525</v>
      </c>
      <c r="AI205" s="211">
        <v>3232510102</v>
      </c>
      <c r="AJ205" s="186" t="s">
        <v>7370</v>
      </c>
      <c r="AK205" s="187" t="s">
        <v>8526</v>
      </c>
      <c r="AL205" s="189" t="s">
        <v>7353</v>
      </c>
      <c r="AM205" s="159" t="s">
        <v>8527</v>
      </c>
      <c r="AN205" s="160">
        <f t="shared" si="3"/>
        <v>199</v>
      </c>
      <c r="AO205" s="160">
        <v>2024</v>
      </c>
    </row>
    <row r="206" spans="2:41" ht="15" customHeight="1">
      <c r="B206" s="210" t="s">
        <v>8528</v>
      </c>
      <c r="C206" s="211" t="s">
        <v>7338</v>
      </c>
      <c r="D206" s="211" t="s">
        <v>8529</v>
      </c>
      <c r="E206" s="174">
        <v>1019019566</v>
      </c>
      <c r="F206" s="214">
        <v>16404000</v>
      </c>
      <c r="G206" s="218" t="s">
        <v>7340</v>
      </c>
      <c r="H206" s="214">
        <v>5468000</v>
      </c>
      <c r="I206" s="212">
        <v>45566</v>
      </c>
      <c r="J206" s="212">
        <v>45703</v>
      </c>
      <c r="K206" s="211" t="s">
        <v>8530</v>
      </c>
      <c r="L206" s="210">
        <v>1978</v>
      </c>
      <c r="M206" s="179" t="s">
        <v>8515</v>
      </c>
      <c r="N206" s="180" t="s">
        <v>7343</v>
      </c>
      <c r="O206" s="179">
        <v>52356206</v>
      </c>
      <c r="P206" s="180" t="s">
        <v>8516</v>
      </c>
      <c r="Q206" s="210">
        <v>4</v>
      </c>
      <c r="R206" s="213">
        <v>117292</v>
      </c>
      <c r="S206" s="206" t="s">
        <v>8517</v>
      </c>
      <c r="T206" s="192">
        <v>8202000</v>
      </c>
      <c r="U206" s="210" t="s">
        <v>7347</v>
      </c>
      <c r="V206" s="211"/>
      <c r="W206" s="214"/>
      <c r="X206" s="211"/>
      <c r="Y206" s="210"/>
      <c r="Z206" s="174">
        <v>8202000</v>
      </c>
      <c r="AA206" s="193" t="s">
        <v>7473</v>
      </c>
      <c r="AB206" s="158" t="s">
        <v>7347</v>
      </c>
      <c r="AC206" s="158" t="s">
        <v>7347</v>
      </c>
      <c r="AD206" s="158" t="s">
        <v>7347</v>
      </c>
      <c r="AE206" s="194" t="s">
        <v>7387</v>
      </c>
      <c r="AF206" s="194" t="s">
        <v>7349</v>
      </c>
      <c r="AG206" s="193" t="s">
        <v>7586</v>
      </c>
      <c r="AH206" s="211" t="s">
        <v>8531</v>
      </c>
      <c r="AI206" s="211">
        <v>3187174971</v>
      </c>
      <c r="AJ206" s="180" t="s">
        <v>7352</v>
      </c>
      <c r="AK206" s="187" t="s">
        <v>8532</v>
      </c>
      <c r="AL206" s="189" t="s">
        <v>7353</v>
      </c>
      <c r="AM206" s="159" t="s">
        <v>8533</v>
      </c>
      <c r="AN206" s="160">
        <f t="shared" si="3"/>
        <v>200</v>
      </c>
      <c r="AO206" s="160">
        <v>2024</v>
      </c>
    </row>
    <row r="207" spans="2:41" ht="15" customHeight="1">
      <c r="B207" s="193" t="s">
        <v>8534</v>
      </c>
      <c r="C207" s="211" t="s">
        <v>7338</v>
      </c>
      <c r="D207" s="211" t="s">
        <v>8535</v>
      </c>
      <c r="E207" s="174">
        <v>52183256</v>
      </c>
      <c r="F207" s="214">
        <v>16404000</v>
      </c>
      <c r="G207" s="218" t="s">
        <v>7966</v>
      </c>
      <c r="H207" s="214">
        <v>5468000</v>
      </c>
      <c r="I207" s="212">
        <v>45568</v>
      </c>
      <c r="J207" s="212">
        <v>45704</v>
      </c>
      <c r="K207" s="211" t="s">
        <v>8536</v>
      </c>
      <c r="L207" s="210">
        <v>1978</v>
      </c>
      <c r="M207" s="179" t="s">
        <v>8515</v>
      </c>
      <c r="N207" s="180" t="s">
        <v>7343</v>
      </c>
      <c r="O207" s="179">
        <v>52356206</v>
      </c>
      <c r="P207" s="180" t="s">
        <v>8516</v>
      </c>
      <c r="Q207" s="210">
        <v>4</v>
      </c>
      <c r="R207" s="213">
        <v>117292</v>
      </c>
      <c r="S207" s="206" t="s">
        <v>8517</v>
      </c>
      <c r="T207" s="192">
        <v>8019733</v>
      </c>
      <c r="U207" s="193" t="s">
        <v>7347</v>
      </c>
      <c r="V207" s="180"/>
      <c r="W207" s="192"/>
      <c r="X207" s="180"/>
      <c r="Y207" s="193"/>
      <c r="Z207" s="174">
        <v>8019733</v>
      </c>
      <c r="AA207" s="193" t="s">
        <v>8537</v>
      </c>
      <c r="AB207" s="158" t="s">
        <v>7347</v>
      </c>
      <c r="AC207" s="158" t="s">
        <v>7347</v>
      </c>
      <c r="AD207" s="158" t="s">
        <v>7347</v>
      </c>
      <c r="AE207" s="194" t="s">
        <v>7504</v>
      </c>
      <c r="AF207" s="194" t="s">
        <v>7349</v>
      </c>
      <c r="AG207" s="193" t="s">
        <v>7399</v>
      </c>
      <c r="AH207" s="211" t="s">
        <v>8538</v>
      </c>
      <c r="AI207" s="211">
        <v>3125746266</v>
      </c>
      <c r="AJ207" s="180" t="s">
        <v>7352</v>
      </c>
      <c r="AK207" s="187" t="s">
        <v>8539</v>
      </c>
      <c r="AL207" s="189" t="s">
        <v>7353</v>
      </c>
      <c r="AM207" s="159" t="s">
        <v>8540</v>
      </c>
      <c r="AN207" s="160">
        <f t="shared" si="3"/>
        <v>201</v>
      </c>
      <c r="AO207" s="160">
        <v>2024</v>
      </c>
    </row>
    <row r="208" spans="2:41" ht="15" customHeight="1">
      <c r="B208" s="210" t="s">
        <v>8541</v>
      </c>
      <c r="C208" s="211" t="s">
        <v>7338</v>
      </c>
      <c r="D208" s="211" t="s">
        <v>8542</v>
      </c>
      <c r="E208" s="174">
        <v>79913908</v>
      </c>
      <c r="F208" s="214">
        <v>29792000</v>
      </c>
      <c r="G208" s="218" t="s">
        <v>7966</v>
      </c>
      <c r="H208" s="214">
        <v>7448000</v>
      </c>
      <c r="I208" s="212">
        <v>45567</v>
      </c>
      <c r="J208" s="212">
        <v>45731</v>
      </c>
      <c r="K208" s="211" t="s">
        <v>8543</v>
      </c>
      <c r="L208" s="210">
        <v>1978</v>
      </c>
      <c r="M208" s="179" t="s">
        <v>7631</v>
      </c>
      <c r="N208" s="180" t="s">
        <v>7343</v>
      </c>
      <c r="O208" s="252">
        <v>1020819463</v>
      </c>
      <c r="P208" s="180" t="s">
        <v>7632</v>
      </c>
      <c r="Q208" s="210">
        <v>5</v>
      </c>
      <c r="R208" s="213">
        <v>115154</v>
      </c>
      <c r="S208" s="206" t="s">
        <v>7633</v>
      </c>
      <c r="T208" s="192">
        <v>11172000</v>
      </c>
      <c r="U208" s="210" t="s">
        <v>7347</v>
      </c>
      <c r="V208" s="211"/>
      <c r="W208" s="214"/>
      <c r="X208" s="211"/>
      <c r="Y208" s="210"/>
      <c r="Z208" s="174">
        <v>11172000</v>
      </c>
      <c r="AA208" s="193" t="s">
        <v>7346</v>
      </c>
      <c r="AB208" s="158" t="s">
        <v>7347</v>
      </c>
      <c r="AC208" s="158" t="s">
        <v>7347</v>
      </c>
      <c r="AD208" s="158" t="s">
        <v>7347</v>
      </c>
      <c r="AE208" s="219" t="s">
        <v>7504</v>
      </c>
      <c r="AF208" s="219" t="s">
        <v>7349</v>
      </c>
      <c r="AG208" s="195" t="s">
        <v>7350</v>
      </c>
      <c r="AH208" s="211" t="s">
        <v>8544</v>
      </c>
      <c r="AI208" s="211">
        <v>3045643837</v>
      </c>
      <c r="AJ208" s="180" t="s">
        <v>7380</v>
      </c>
      <c r="AK208" s="187" t="s">
        <v>8545</v>
      </c>
      <c r="AL208" s="189" t="s">
        <v>7353</v>
      </c>
      <c r="AM208" s="159" t="s">
        <v>8546</v>
      </c>
      <c r="AN208" s="160">
        <f t="shared" si="3"/>
        <v>202</v>
      </c>
      <c r="AO208" s="160">
        <v>2024</v>
      </c>
    </row>
    <row r="209" spans="2:41" ht="15" customHeight="1">
      <c r="B209" s="210" t="s">
        <v>8547</v>
      </c>
      <c r="C209" s="211" t="s">
        <v>7338</v>
      </c>
      <c r="D209" s="211" t="s">
        <v>8548</v>
      </c>
      <c r="E209" s="174">
        <v>11439409</v>
      </c>
      <c r="F209" s="214">
        <v>29792000</v>
      </c>
      <c r="G209" s="198" t="s">
        <v>7393</v>
      </c>
      <c r="H209" s="214">
        <v>7448000</v>
      </c>
      <c r="I209" s="212">
        <v>45575</v>
      </c>
      <c r="J209" s="212">
        <v>45731</v>
      </c>
      <c r="K209" s="211" t="s">
        <v>8549</v>
      </c>
      <c r="L209" s="210">
        <v>1978</v>
      </c>
      <c r="M209" s="179" t="s">
        <v>7357</v>
      </c>
      <c r="N209" s="180" t="s">
        <v>7343</v>
      </c>
      <c r="O209" s="179">
        <v>38565432</v>
      </c>
      <c r="P209" s="180" t="s">
        <v>7358</v>
      </c>
      <c r="Q209" s="210">
        <v>1</v>
      </c>
      <c r="R209" s="213">
        <v>114988</v>
      </c>
      <c r="S209" s="206" t="s">
        <v>7359</v>
      </c>
      <c r="T209" s="192">
        <v>8937600</v>
      </c>
      <c r="U209" s="210" t="s">
        <v>7347</v>
      </c>
      <c r="V209" s="211"/>
      <c r="W209" s="214"/>
      <c r="X209" s="211"/>
      <c r="Y209" s="210"/>
      <c r="Z209" s="174">
        <v>8937600</v>
      </c>
      <c r="AA209" s="193" t="s">
        <v>8051</v>
      </c>
      <c r="AB209" s="158" t="s">
        <v>7347</v>
      </c>
      <c r="AC209" s="158" t="s">
        <v>7347</v>
      </c>
      <c r="AD209" s="158" t="s">
        <v>7347</v>
      </c>
      <c r="AE209" s="194" t="s">
        <v>7378</v>
      </c>
      <c r="AF209" s="194" t="s">
        <v>7349</v>
      </c>
      <c r="AG209" s="193" t="s">
        <v>7388</v>
      </c>
      <c r="AH209" s="211" t="s">
        <v>8550</v>
      </c>
      <c r="AI209" s="211">
        <v>3202742263</v>
      </c>
      <c r="AJ209" s="211" t="s">
        <v>7370</v>
      </c>
      <c r="AK209" s="187" t="s">
        <v>8551</v>
      </c>
      <c r="AL209" s="189" t="s">
        <v>7353</v>
      </c>
      <c r="AM209" s="159" t="s">
        <v>8552</v>
      </c>
      <c r="AN209" s="160">
        <f t="shared" si="3"/>
        <v>203</v>
      </c>
      <c r="AO209" s="160">
        <v>2024</v>
      </c>
    </row>
    <row r="210" spans="2:41" ht="15" customHeight="1">
      <c r="B210" s="171" t="s">
        <v>8553</v>
      </c>
      <c r="C210" s="221" t="s">
        <v>7338</v>
      </c>
      <c r="D210" s="222" t="s">
        <v>8554</v>
      </c>
      <c r="E210" s="174">
        <v>1015476536</v>
      </c>
      <c r="F210" s="214">
        <v>11532000</v>
      </c>
      <c r="G210" s="218" t="s">
        <v>7393</v>
      </c>
      <c r="H210" s="214">
        <v>2883000</v>
      </c>
      <c r="I210" s="223">
        <v>45567</v>
      </c>
      <c r="J210" s="223">
        <v>45731</v>
      </c>
      <c r="K210" s="224" t="s">
        <v>8555</v>
      </c>
      <c r="L210" s="225">
        <v>1978</v>
      </c>
      <c r="M210" s="179" t="s">
        <v>7573</v>
      </c>
      <c r="N210" s="180" t="s">
        <v>7448</v>
      </c>
      <c r="O210" s="179">
        <v>51895879</v>
      </c>
      <c r="P210" s="191" t="s">
        <v>7574</v>
      </c>
      <c r="Q210" s="226">
        <v>1</v>
      </c>
      <c r="R210" s="227">
        <v>115313</v>
      </c>
      <c r="S210" s="205" t="s">
        <v>8449</v>
      </c>
      <c r="T210" s="192">
        <v>4228400</v>
      </c>
      <c r="U210" s="163" t="s">
        <v>7247</v>
      </c>
      <c r="V210" s="183"/>
      <c r="W210" s="174"/>
      <c r="X210" s="163"/>
      <c r="Y210" s="163"/>
      <c r="Z210" s="174">
        <v>4228400</v>
      </c>
      <c r="AA210" s="193" t="s">
        <v>8556</v>
      </c>
      <c r="AB210" s="158" t="s">
        <v>7347</v>
      </c>
      <c r="AC210" s="158" t="s">
        <v>7347</v>
      </c>
      <c r="AD210" s="158" t="s">
        <v>7347</v>
      </c>
      <c r="AE210" s="194" t="s">
        <v>7387</v>
      </c>
      <c r="AF210" s="194" t="s">
        <v>7349</v>
      </c>
      <c r="AG210" s="195" t="s">
        <v>7350</v>
      </c>
      <c r="AH210" s="228" t="s">
        <v>8557</v>
      </c>
      <c r="AI210" s="229">
        <v>3133942134</v>
      </c>
      <c r="AJ210" s="180" t="s">
        <v>7380</v>
      </c>
      <c r="AK210" s="201" t="s">
        <v>8558</v>
      </c>
      <c r="AL210" s="189" t="s">
        <v>7353</v>
      </c>
      <c r="AM210" s="159" t="s">
        <v>8559</v>
      </c>
      <c r="AN210" s="160">
        <f t="shared" si="3"/>
        <v>204</v>
      </c>
      <c r="AO210" s="160">
        <v>2024</v>
      </c>
    </row>
    <row r="211" spans="2:41" ht="15" customHeight="1">
      <c r="B211" s="171" t="s">
        <v>8560</v>
      </c>
      <c r="C211" s="221" t="s">
        <v>7338</v>
      </c>
      <c r="D211" s="222" t="s">
        <v>8561</v>
      </c>
      <c r="E211" s="174">
        <v>79244658</v>
      </c>
      <c r="F211" s="214">
        <v>11532000</v>
      </c>
      <c r="G211" s="218" t="s">
        <v>7966</v>
      </c>
      <c r="H211" s="214">
        <v>2883000</v>
      </c>
      <c r="I211" s="223">
        <v>45567</v>
      </c>
      <c r="J211" s="223">
        <v>45731</v>
      </c>
      <c r="K211" s="224" t="s">
        <v>8555</v>
      </c>
      <c r="L211" s="225">
        <v>1978</v>
      </c>
      <c r="M211" s="179" t="s">
        <v>7573</v>
      </c>
      <c r="N211" s="180" t="s">
        <v>7448</v>
      </c>
      <c r="O211" s="179">
        <v>51895879</v>
      </c>
      <c r="P211" s="191" t="s">
        <v>7574</v>
      </c>
      <c r="Q211" s="226">
        <v>1</v>
      </c>
      <c r="R211" s="227">
        <v>115313</v>
      </c>
      <c r="S211" s="202" t="s">
        <v>8449</v>
      </c>
      <c r="T211" s="192">
        <v>4228400</v>
      </c>
      <c r="U211" s="163" t="s">
        <v>7247</v>
      </c>
      <c r="V211" s="183"/>
      <c r="W211" s="174"/>
      <c r="X211" s="163"/>
      <c r="Y211" s="163"/>
      <c r="Z211" s="174">
        <v>4228400</v>
      </c>
      <c r="AA211" s="193" t="s">
        <v>8556</v>
      </c>
      <c r="AB211" s="158" t="s">
        <v>7347</v>
      </c>
      <c r="AC211" s="158" t="s">
        <v>7347</v>
      </c>
      <c r="AD211" s="158" t="s">
        <v>7347</v>
      </c>
      <c r="AE211" s="194" t="s">
        <v>7441</v>
      </c>
      <c r="AF211" s="194" t="s">
        <v>7349</v>
      </c>
      <c r="AG211" s="195" t="s">
        <v>7350</v>
      </c>
      <c r="AH211" s="228" t="s">
        <v>8562</v>
      </c>
      <c r="AI211" s="229">
        <v>3124628432</v>
      </c>
      <c r="AJ211" s="186" t="s">
        <v>7370</v>
      </c>
      <c r="AK211" s="187" t="s">
        <v>8563</v>
      </c>
      <c r="AL211" s="189" t="s">
        <v>7353</v>
      </c>
      <c r="AM211" s="159" t="s">
        <v>8564</v>
      </c>
      <c r="AN211" s="160">
        <f t="shared" si="3"/>
        <v>205</v>
      </c>
      <c r="AO211" s="160">
        <v>2024</v>
      </c>
    </row>
    <row r="212" spans="2:41" ht="15" customHeight="1">
      <c r="B212" s="193" t="s">
        <v>8565</v>
      </c>
      <c r="C212" s="211" t="s">
        <v>7338</v>
      </c>
      <c r="D212" s="211" t="s">
        <v>8566</v>
      </c>
      <c r="E212" s="174">
        <v>80814144</v>
      </c>
      <c r="F212" s="214">
        <v>10143000</v>
      </c>
      <c r="G212" s="218" t="s">
        <v>7966</v>
      </c>
      <c r="H212" s="214">
        <v>3381000</v>
      </c>
      <c r="I212" s="212">
        <v>45569</v>
      </c>
      <c r="J212" s="212">
        <v>45705</v>
      </c>
      <c r="K212" s="211" t="s">
        <v>8567</v>
      </c>
      <c r="L212" s="210">
        <v>1978</v>
      </c>
      <c r="M212" s="206" t="s">
        <v>8515</v>
      </c>
      <c r="N212" s="211" t="s">
        <v>7343</v>
      </c>
      <c r="O212" s="206">
        <v>52356206</v>
      </c>
      <c r="P212" s="180" t="s">
        <v>8516</v>
      </c>
      <c r="Q212" s="210">
        <v>1</v>
      </c>
      <c r="R212" s="213">
        <v>117271</v>
      </c>
      <c r="S212" s="206" t="s">
        <v>8517</v>
      </c>
      <c r="T212" s="192">
        <v>4958800</v>
      </c>
      <c r="U212" s="193" t="s">
        <v>7347</v>
      </c>
      <c r="V212" s="180"/>
      <c r="W212" s="192"/>
      <c r="X212" s="180"/>
      <c r="Y212" s="193"/>
      <c r="Z212" s="174">
        <v>4958800</v>
      </c>
      <c r="AA212" s="193" t="s">
        <v>8537</v>
      </c>
      <c r="AB212" s="158" t="s">
        <v>7347</v>
      </c>
      <c r="AC212" s="158" t="s">
        <v>7347</v>
      </c>
      <c r="AD212" s="158" t="s">
        <v>7347</v>
      </c>
      <c r="AE212" s="194" t="s">
        <v>7387</v>
      </c>
      <c r="AF212" s="194" t="s">
        <v>7349</v>
      </c>
      <c r="AG212" s="193" t="s">
        <v>7414</v>
      </c>
      <c r="AH212" s="211" t="s">
        <v>8568</v>
      </c>
      <c r="AI212" s="211">
        <v>3175377302</v>
      </c>
      <c r="AJ212" s="186" t="s">
        <v>7370</v>
      </c>
      <c r="AK212" s="197">
        <v>19817975057</v>
      </c>
      <c r="AL212" s="189" t="s">
        <v>7353</v>
      </c>
      <c r="AM212" s="159" t="s">
        <v>8569</v>
      </c>
      <c r="AN212" s="160">
        <f t="shared" si="3"/>
        <v>206</v>
      </c>
      <c r="AO212" s="160">
        <v>2024</v>
      </c>
    </row>
    <row r="213" spans="2:41" ht="15" customHeight="1">
      <c r="B213" s="193" t="s">
        <v>8570</v>
      </c>
      <c r="C213" s="211" t="s">
        <v>7338</v>
      </c>
      <c r="D213" s="211" t="s">
        <v>8571</v>
      </c>
      <c r="E213" s="174">
        <v>69008042</v>
      </c>
      <c r="F213" s="214">
        <v>21836000</v>
      </c>
      <c r="G213" s="218" t="s">
        <v>7393</v>
      </c>
      <c r="H213" s="214">
        <v>5459000</v>
      </c>
      <c r="I213" s="212">
        <v>45569</v>
      </c>
      <c r="J213" s="212">
        <v>45691</v>
      </c>
      <c r="K213" s="211" t="s">
        <v>8572</v>
      </c>
      <c r="L213" s="210">
        <v>1973</v>
      </c>
      <c r="M213" s="206" t="s">
        <v>7616</v>
      </c>
      <c r="N213" s="211" t="s">
        <v>7343</v>
      </c>
      <c r="O213" s="206">
        <v>1063481921</v>
      </c>
      <c r="P213" s="191" t="s">
        <v>7617</v>
      </c>
      <c r="Q213" s="210">
        <v>1</v>
      </c>
      <c r="R213" s="213">
        <v>116687</v>
      </c>
      <c r="S213" s="205" t="s">
        <v>7618</v>
      </c>
      <c r="T213" s="192">
        <v>0</v>
      </c>
      <c r="U213" s="193" t="s">
        <v>7347</v>
      </c>
      <c r="V213" s="180"/>
      <c r="W213" s="192"/>
      <c r="X213" s="180"/>
      <c r="Y213" s="193"/>
      <c r="Z213" s="174">
        <v>0</v>
      </c>
      <c r="AA213" s="193" t="s">
        <v>7347</v>
      </c>
      <c r="AB213" s="158" t="s">
        <v>7347</v>
      </c>
      <c r="AC213" s="158" t="s">
        <v>7347</v>
      </c>
      <c r="AD213" s="158" t="s">
        <v>7347</v>
      </c>
      <c r="AE213" s="194" t="s">
        <v>7720</v>
      </c>
      <c r="AF213" s="194" t="s">
        <v>7349</v>
      </c>
      <c r="AG213" s="193" t="s">
        <v>7368</v>
      </c>
      <c r="AH213" s="211" t="s">
        <v>8573</v>
      </c>
      <c r="AI213" s="211">
        <v>3103927238</v>
      </c>
      <c r="AJ213" s="186" t="s">
        <v>7370</v>
      </c>
      <c r="AK213" s="187" t="s">
        <v>8574</v>
      </c>
      <c r="AL213" s="189" t="s">
        <v>7353</v>
      </c>
      <c r="AM213" s="250" t="s">
        <v>8575</v>
      </c>
      <c r="AN213" s="160">
        <f t="shared" si="3"/>
        <v>207</v>
      </c>
      <c r="AO213" s="160">
        <v>2024</v>
      </c>
    </row>
    <row r="214" spans="2:41" ht="15" customHeight="1">
      <c r="B214" s="193" t="s">
        <v>8576</v>
      </c>
      <c r="C214" s="211" t="s">
        <v>7338</v>
      </c>
      <c r="D214" s="211" t="s">
        <v>8577</v>
      </c>
      <c r="E214" s="174">
        <v>52464139</v>
      </c>
      <c r="F214" s="214">
        <v>16404000</v>
      </c>
      <c r="G214" s="218" t="s">
        <v>7966</v>
      </c>
      <c r="H214" s="214">
        <v>5468000</v>
      </c>
      <c r="I214" s="212">
        <v>45576</v>
      </c>
      <c r="J214" s="212">
        <v>45708</v>
      </c>
      <c r="K214" s="211" t="s">
        <v>8536</v>
      </c>
      <c r="L214" s="210">
        <v>1978</v>
      </c>
      <c r="M214" s="206" t="s">
        <v>8515</v>
      </c>
      <c r="N214" s="211" t="s">
        <v>7343</v>
      </c>
      <c r="O214" s="206">
        <v>52356206</v>
      </c>
      <c r="P214" s="180" t="s">
        <v>8516</v>
      </c>
      <c r="Q214" s="210">
        <v>4</v>
      </c>
      <c r="R214" s="213">
        <v>117292</v>
      </c>
      <c r="S214" s="206" t="s">
        <v>8517</v>
      </c>
      <c r="T214" s="192">
        <v>7290667</v>
      </c>
      <c r="U214" s="193" t="s">
        <v>7347</v>
      </c>
      <c r="V214" s="180"/>
      <c r="W214" s="192"/>
      <c r="X214" s="180"/>
      <c r="Y214" s="193"/>
      <c r="Z214" s="174">
        <v>7290667</v>
      </c>
      <c r="AA214" s="193" t="s">
        <v>8578</v>
      </c>
      <c r="AB214" s="158" t="s">
        <v>7347</v>
      </c>
      <c r="AC214" s="158" t="s">
        <v>7347</v>
      </c>
      <c r="AD214" s="158" t="s">
        <v>7347</v>
      </c>
      <c r="AE214" s="194" t="s">
        <v>7408</v>
      </c>
      <c r="AF214" s="194" t="s">
        <v>7349</v>
      </c>
      <c r="AG214" s="193" t="s">
        <v>7414</v>
      </c>
      <c r="AH214" s="211" t="s">
        <v>8579</v>
      </c>
      <c r="AI214" s="211">
        <v>3142610838</v>
      </c>
      <c r="AJ214" s="180" t="s">
        <v>7380</v>
      </c>
      <c r="AK214" s="197">
        <v>466100126229</v>
      </c>
      <c r="AL214" s="189" t="s">
        <v>7353</v>
      </c>
      <c r="AM214" s="159" t="s">
        <v>8580</v>
      </c>
      <c r="AN214" s="160">
        <f t="shared" si="3"/>
        <v>208</v>
      </c>
      <c r="AO214" s="160">
        <v>2024</v>
      </c>
    </row>
    <row r="215" spans="2:41" ht="15" customHeight="1">
      <c r="B215" s="210" t="s">
        <v>8581</v>
      </c>
      <c r="C215" s="211" t="s">
        <v>7338</v>
      </c>
      <c r="D215" s="211" t="s">
        <v>8582</v>
      </c>
      <c r="E215" s="174">
        <v>1019033519</v>
      </c>
      <c r="F215" s="214">
        <v>29792000</v>
      </c>
      <c r="G215" s="218" t="s">
        <v>7393</v>
      </c>
      <c r="H215" s="214">
        <v>7448000</v>
      </c>
      <c r="I215" s="212">
        <v>45572</v>
      </c>
      <c r="J215" s="212">
        <v>45694</v>
      </c>
      <c r="K215" s="211" t="s">
        <v>8583</v>
      </c>
      <c r="L215" s="210">
        <v>1965</v>
      </c>
      <c r="M215" s="206" t="s">
        <v>7616</v>
      </c>
      <c r="N215" s="211" t="s">
        <v>7343</v>
      </c>
      <c r="O215" s="206">
        <v>1063481921</v>
      </c>
      <c r="P215" s="191" t="s">
        <v>7617</v>
      </c>
      <c r="Q215" s="210">
        <v>1</v>
      </c>
      <c r="R215" s="213">
        <v>114297</v>
      </c>
      <c r="S215" s="205" t="s">
        <v>7618</v>
      </c>
      <c r="T215" s="192">
        <v>0</v>
      </c>
      <c r="U215" s="210" t="s">
        <v>7347</v>
      </c>
      <c r="V215" s="211"/>
      <c r="W215" s="214"/>
      <c r="X215" s="211"/>
      <c r="Y215" s="210"/>
      <c r="Z215" s="174">
        <v>0</v>
      </c>
      <c r="AA215" s="193" t="s">
        <v>7347</v>
      </c>
      <c r="AB215" s="158" t="s">
        <v>7347</v>
      </c>
      <c r="AC215" s="158" t="s">
        <v>7347</v>
      </c>
      <c r="AD215" s="158" t="s">
        <v>7347</v>
      </c>
      <c r="AE215" s="219" t="s">
        <v>7378</v>
      </c>
      <c r="AF215" s="219" t="s">
        <v>7349</v>
      </c>
      <c r="AG215" s="195" t="s">
        <v>7350</v>
      </c>
      <c r="AH215" s="211" t="s">
        <v>8584</v>
      </c>
      <c r="AI215" s="211">
        <v>3138676549</v>
      </c>
      <c r="AJ215" s="186" t="s">
        <v>7370</v>
      </c>
      <c r="AK215" s="187" t="s">
        <v>8585</v>
      </c>
      <c r="AL215" s="189" t="s">
        <v>7353</v>
      </c>
      <c r="AM215" s="159" t="s">
        <v>8586</v>
      </c>
      <c r="AN215" s="160">
        <f t="shared" si="3"/>
        <v>209</v>
      </c>
      <c r="AO215" s="160">
        <v>2024</v>
      </c>
    </row>
    <row r="216" spans="2:41" ht="15" customHeight="1">
      <c r="B216" s="193" t="s">
        <v>8587</v>
      </c>
      <c r="C216" s="211" t="s">
        <v>7338</v>
      </c>
      <c r="D216" s="211" t="s">
        <v>8588</v>
      </c>
      <c r="E216" s="174">
        <v>1022328402</v>
      </c>
      <c r="F216" s="214">
        <v>22344000</v>
      </c>
      <c r="G216" s="218" t="s">
        <v>7966</v>
      </c>
      <c r="H216" s="214">
        <v>7448000</v>
      </c>
      <c r="I216" s="212">
        <v>45572</v>
      </c>
      <c r="J216" s="212">
        <v>45706</v>
      </c>
      <c r="K216" s="211" t="s">
        <v>8589</v>
      </c>
      <c r="L216" s="210">
        <v>1978</v>
      </c>
      <c r="M216" s="222" t="s">
        <v>7495</v>
      </c>
      <c r="N216" s="211" t="s">
        <v>7343</v>
      </c>
      <c r="O216" s="206">
        <v>79553844</v>
      </c>
      <c r="P216" s="211" t="s">
        <v>7496</v>
      </c>
      <c r="Q216" s="210">
        <v>5</v>
      </c>
      <c r="R216" s="213">
        <v>117491</v>
      </c>
      <c r="S216" s="206" t="s">
        <v>7497</v>
      </c>
      <c r="T216" s="204">
        <v>10427000</v>
      </c>
      <c r="U216" s="193" t="s">
        <v>7347</v>
      </c>
      <c r="V216" s="180"/>
      <c r="W216" s="192"/>
      <c r="X216" s="180"/>
      <c r="Y216" s="193"/>
      <c r="Z216" s="174">
        <v>10427000</v>
      </c>
      <c r="AA216" s="193" t="s">
        <v>7992</v>
      </c>
      <c r="AB216" s="158" t="s">
        <v>7347</v>
      </c>
      <c r="AC216" s="158" t="s">
        <v>7347</v>
      </c>
      <c r="AD216" s="158" t="s">
        <v>7347</v>
      </c>
      <c r="AE216" s="194" t="s">
        <v>7408</v>
      </c>
      <c r="AF216" s="194" t="s">
        <v>7349</v>
      </c>
      <c r="AG216" s="193" t="s">
        <v>7889</v>
      </c>
      <c r="AH216" s="211" t="s">
        <v>8590</v>
      </c>
      <c r="AI216" s="211">
        <v>3214746753</v>
      </c>
      <c r="AJ216" s="180" t="s">
        <v>7625</v>
      </c>
      <c r="AK216" s="187" t="s">
        <v>8591</v>
      </c>
      <c r="AL216" s="189" t="s">
        <v>7353</v>
      </c>
      <c r="AM216" s="159" t="s">
        <v>8592</v>
      </c>
      <c r="AN216" s="160">
        <f t="shared" si="3"/>
        <v>210</v>
      </c>
      <c r="AO216" s="160">
        <v>2024</v>
      </c>
    </row>
    <row r="217" spans="2:41" ht="15" customHeight="1">
      <c r="B217" s="193" t="s">
        <v>8593</v>
      </c>
      <c r="C217" s="211" t="s">
        <v>7338</v>
      </c>
      <c r="D217" s="211" t="s">
        <v>8594</v>
      </c>
      <c r="E217" s="174">
        <v>1014265620</v>
      </c>
      <c r="F217" s="214">
        <v>16377000</v>
      </c>
      <c r="G217" s="218" t="s">
        <v>7966</v>
      </c>
      <c r="H217" s="214">
        <v>5459000</v>
      </c>
      <c r="I217" s="212">
        <v>45573</v>
      </c>
      <c r="J217" s="212">
        <v>45707</v>
      </c>
      <c r="K217" s="211" t="s">
        <v>8595</v>
      </c>
      <c r="L217" s="210">
        <v>1972</v>
      </c>
      <c r="M217" s="179" t="s">
        <v>7357</v>
      </c>
      <c r="N217" s="180" t="s">
        <v>7343</v>
      </c>
      <c r="O217" s="179">
        <v>38565432</v>
      </c>
      <c r="P217" s="211" t="s">
        <v>7358</v>
      </c>
      <c r="Q217" s="210">
        <v>5</v>
      </c>
      <c r="R217" s="213">
        <v>116245</v>
      </c>
      <c r="S217" s="206" t="s">
        <v>7359</v>
      </c>
      <c r="T217" s="192">
        <v>7642600</v>
      </c>
      <c r="U217" s="193" t="s">
        <v>7347</v>
      </c>
      <c r="V217" s="180"/>
      <c r="W217" s="192"/>
      <c r="X217" s="180"/>
      <c r="Y217" s="193"/>
      <c r="Z217" s="174">
        <v>7642600</v>
      </c>
      <c r="AA217" s="193" t="s">
        <v>7904</v>
      </c>
      <c r="AB217" s="158" t="s">
        <v>7347</v>
      </c>
      <c r="AC217" s="158" t="s">
        <v>7347</v>
      </c>
      <c r="AD217" s="158" t="s">
        <v>7347</v>
      </c>
      <c r="AE217" s="194" t="s">
        <v>7378</v>
      </c>
      <c r="AF217" s="194" t="s">
        <v>7349</v>
      </c>
      <c r="AG217" s="193" t="s">
        <v>7414</v>
      </c>
      <c r="AH217" s="211" t="s">
        <v>8596</v>
      </c>
      <c r="AI217" s="211">
        <v>3229480124</v>
      </c>
      <c r="AJ217" s="186" t="s">
        <v>7370</v>
      </c>
      <c r="AK217" s="187" t="s">
        <v>8597</v>
      </c>
      <c r="AL217" s="189" t="s">
        <v>7353</v>
      </c>
      <c r="AM217" s="159" t="s">
        <v>8598</v>
      </c>
      <c r="AN217" s="160">
        <f t="shared" si="3"/>
        <v>211</v>
      </c>
      <c r="AO217" s="160">
        <v>2024</v>
      </c>
    </row>
    <row r="218" spans="2:41" ht="15" customHeight="1">
      <c r="B218" s="193" t="s">
        <v>8599</v>
      </c>
      <c r="C218" s="211" t="s">
        <v>7338</v>
      </c>
      <c r="D218" s="211" t="s">
        <v>8600</v>
      </c>
      <c r="E218" s="174">
        <v>40395737</v>
      </c>
      <c r="F218" s="214">
        <v>29792000</v>
      </c>
      <c r="G218" s="218" t="s">
        <v>7393</v>
      </c>
      <c r="H218" s="214">
        <v>7448000</v>
      </c>
      <c r="I218" s="212">
        <v>45572</v>
      </c>
      <c r="J218" s="212">
        <v>45731</v>
      </c>
      <c r="K218" s="211" t="s">
        <v>8601</v>
      </c>
      <c r="L218" s="210">
        <v>1979</v>
      </c>
      <c r="M218" s="179" t="s">
        <v>8602</v>
      </c>
      <c r="N218" s="180" t="s">
        <v>7448</v>
      </c>
      <c r="O218" s="179">
        <v>79413209</v>
      </c>
      <c r="P218" s="211" t="s">
        <v>8603</v>
      </c>
      <c r="Q218" s="210">
        <v>5</v>
      </c>
      <c r="R218" s="213">
        <v>116466</v>
      </c>
      <c r="S218" s="206" t="s">
        <v>8604</v>
      </c>
      <c r="T218" s="192">
        <v>9682400</v>
      </c>
      <c r="U218" s="193" t="s">
        <v>7347</v>
      </c>
      <c r="V218" s="180"/>
      <c r="W218" s="192"/>
      <c r="X218" s="180"/>
      <c r="Y218" s="193"/>
      <c r="Z218" s="174">
        <v>9682400</v>
      </c>
      <c r="AA218" s="193" t="s">
        <v>8605</v>
      </c>
      <c r="AB218" s="158" t="s">
        <v>7347</v>
      </c>
      <c r="AC218" s="158" t="s">
        <v>7347</v>
      </c>
      <c r="AD218" s="158" t="s">
        <v>7347</v>
      </c>
      <c r="AE218" s="194" t="s">
        <v>7348</v>
      </c>
      <c r="AF218" s="194" t="s">
        <v>7349</v>
      </c>
      <c r="AG218" s="195" t="s">
        <v>7350</v>
      </c>
      <c r="AH218" s="211" t="s">
        <v>8606</v>
      </c>
      <c r="AI218" s="211">
        <v>3106183294</v>
      </c>
      <c r="AJ218" s="180" t="s">
        <v>7434</v>
      </c>
      <c r="AK218" s="187" t="s">
        <v>8607</v>
      </c>
      <c r="AL218" s="189" t="s">
        <v>7353</v>
      </c>
      <c r="AM218" s="159" t="s">
        <v>8608</v>
      </c>
      <c r="AN218" s="160">
        <f t="shared" si="3"/>
        <v>212</v>
      </c>
      <c r="AO218" s="160">
        <v>2024</v>
      </c>
    </row>
    <row r="219" spans="2:41" ht="15" customHeight="1">
      <c r="B219" s="193" t="s">
        <v>8609</v>
      </c>
      <c r="C219" s="211" t="s">
        <v>7338</v>
      </c>
      <c r="D219" s="211" t="s">
        <v>8610</v>
      </c>
      <c r="E219" s="174">
        <v>79151959</v>
      </c>
      <c r="F219" s="214">
        <v>29792000</v>
      </c>
      <c r="G219" s="218" t="s">
        <v>7393</v>
      </c>
      <c r="H219" s="214">
        <v>7448000</v>
      </c>
      <c r="I219" s="212">
        <v>45572</v>
      </c>
      <c r="J219" s="212">
        <v>45731</v>
      </c>
      <c r="K219" s="211" t="s">
        <v>8601</v>
      </c>
      <c r="L219" s="210">
        <v>1979</v>
      </c>
      <c r="M219" s="206" t="s">
        <v>8611</v>
      </c>
      <c r="N219" s="211" t="s">
        <v>7448</v>
      </c>
      <c r="O219" s="206">
        <v>52147698</v>
      </c>
      <c r="P219" s="211" t="s">
        <v>8612</v>
      </c>
      <c r="Q219" s="210">
        <v>5</v>
      </c>
      <c r="R219" s="213">
        <v>116466</v>
      </c>
      <c r="S219" s="206" t="s">
        <v>8613</v>
      </c>
      <c r="T219" s="192">
        <v>9682400</v>
      </c>
      <c r="U219" s="193"/>
      <c r="V219" s="180"/>
      <c r="W219" s="192"/>
      <c r="X219" s="180"/>
      <c r="Y219" s="193"/>
      <c r="Z219" s="174">
        <v>9682400</v>
      </c>
      <c r="AA219" s="193" t="s">
        <v>8614</v>
      </c>
      <c r="AB219" s="158" t="s">
        <v>7347</v>
      </c>
      <c r="AC219" s="158" t="s">
        <v>7347</v>
      </c>
      <c r="AD219" s="158" t="s">
        <v>7347</v>
      </c>
      <c r="AE219" s="194" t="s">
        <v>7378</v>
      </c>
      <c r="AF219" s="194" t="s">
        <v>7349</v>
      </c>
      <c r="AG219" s="195" t="s">
        <v>7350</v>
      </c>
      <c r="AH219" s="211" t="s">
        <v>8615</v>
      </c>
      <c r="AI219" s="211">
        <v>3124505544</v>
      </c>
      <c r="AJ219" s="180" t="s">
        <v>7380</v>
      </c>
      <c r="AK219" s="187" t="s">
        <v>8616</v>
      </c>
      <c r="AL219" s="189" t="s">
        <v>7353</v>
      </c>
      <c r="AM219" s="159" t="s">
        <v>8617</v>
      </c>
      <c r="AN219" s="160">
        <f t="shared" si="3"/>
        <v>213</v>
      </c>
      <c r="AO219" s="160">
        <v>2024</v>
      </c>
    </row>
    <row r="220" spans="2:41" ht="15" customHeight="1">
      <c r="B220" s="193" t="s">
        <v>8618</v>
      </c>
      <c r="C220" s="211" t="s">
        <v>7338</v>
      </c>
      <c r="D220" s="211" t="s">
        <v>8619</v>
      </c>
      <c r="E220" s="174">
        <v>7304906</v>
      </c>
      <c r="F220" s="214">
        <v>29792000</v>
      </c>
      <c r="G220" s="218" t="s">
        <v>7393</v>
      </c>
      <c r="H220" s="214">
        <v>7448000</v>
      </c>
      <c r="I220" s="212">
        <v>45572</v>
      </c>
      <c r="J220" s="212">
        <v>45731</v>
      </c>
      <c r="K220" s="211" t="s">
        <v>8601</v>
      </c>
      <c r="L220" s="210">
        <v>1979</v>
      </c>
      <c r="M220" s="206" t="s">
        <v>8620</v>
      </c>
      <c r="N220" s="211" t="s">
        <v>7448</v>
      </c>
      <c r="O220" s="206">
        <v>67012149</v>
      </c>
      <c r="P220" s="211" t="s">
        <v>8621</v>
      </c>
      <c r="Q220" s="210">
        <v>5</v>
      </c>
      <c r="R220" s="213">
        <v>116466</v>
      </c>
      <c r="S220" s="206" t="s">
        <v>8622</v>
      </c>
      <c r="T220" s="192">
        <v>9682400</v>
      </c>
      <c r="U220" s="193" t="s">
        <v>7347</v>
      </c>
      <c r="V220" s="180"/>
      <c r="W220" s="192"/>
      <c r="X220" s="180"/>
      <c r="Y220" s="193"/>
      <c r="Z220" s="174">
        <v>9682400</v>
      </c>
      <c r="AA220" s="193" t="s">
        <v>8614</v>
      </c>
      <c r="AB220" s="158" t="s">
        <v>7347</v>
      </c>
      <c r="AC220" s="158" t="s">
        <v>7347</v>
      </c>
      <c r="AD220" s="158" t="s">
        <v>7347</v>
      </c>
      <c r="AE220" s="194" t="s">
        <v>7536</v>
      </c>
      <c r="AF220" s="194" t="s">
        <v>7349</v>
      </c>
      <c r="AG220" s="195" t="s">
        <v>7350</v>
      </c>
      <c r="AH220" s="211" t="s">
        <v>8623</v>
      </c>
      <c r="AI220" s="211">
        <v>3115381013</v>
      </c>
      <c r="AJ220" s="180" t="s">
        <v>7482</v>
      </c>
      <c r="AK220" s="187" t="s">
        <v>8624</v>
      </c>
      <c r="AL220" s="189" t="s">
        <v>7353</v>
      </c>
      <c r="AM220" s="159" t="s">
        <v>8625</v>
      </c>
      <c r="AN220" s="160">
        <f t="shared" si="3"/>
        <v>214</v>
      </c>
      <c r="AO220" s="160">
        <v>2024</v>
      </c>
    </row>
    <row r="221" spans="2:41" ht="15" customHeight="1">
      <c r="B221" s="193" t="s">
        <v>8626</v>
      </c>
      <c r="C221" s="211" t="s">
        <v>7338</v>
      </c>
      <c r="D221" s="211" t="s">
        <v>8627</v>
      </c>
      <c r="E221" s="174">
        <v>1090435721</v>
      </c>
      <c r="F221" s="214">
        <v>29792000</v>
      </c>
      <c r="G221" s="218" t="s">
        <v>7966</v>
      </c>
      <c r="H221" s="214">
        <v>7448000</v>
      </c>
      <c r="I221" s="212">
        <v>45572</v>
      </c>
      <c r="J221" s="212">
        <v>45731</v>
      </c>
      <c r="K221" s="211" t="s">
        <v>8601</v>
      </c>
      <c r="L221" s="210">
        <v>1979</v>
      </c>
      <c r="M221" s="206" t="s">
        <v>8628</v>
      </c>
      <c r="N221" s="211" t="s">
        <v>7448</v>
      </c>
      <c r="O221" s="206">
        <v>1026260706</v>
      </c>
      <c r="P221" s="211" t="s">
        <v>8629</v>
      </c>
      <c r="Q221" s="210">
        <v>5</v>
      </c>
      <c r="R221" s="213">
        <v>116466</v>
      </c>
      <c r="S221" s="206" t="s">
        <v>8630</v>
      </c>
      <c r="T221" s="192">
        <v>9682400</v>
      </c>
      <c r="U221" s="193" t="s">
        <v>7347</v>
      </c>
      <c r="V221" s="180"/>
      <c r="W221" s="192"/>
      <c r="X221" s="180"/>
      <c r="Y221" s="193"/>
      <c r="Z221" s="174">
        <v>9682400</v>
      </c>
      <c r="AA221" s="193" t="s">
        <v>8614</v>
      </c>
      <c r="AB221" s="158" t="s">
        <v>7347</v>
      </c>
      <c r="AC221" s="158" t="s">
        <v>7347</v>
      </c>
      <c r="AD221" s="158" t="s">
        <v>7347</v>
      </c>
      <c r="AE221" s="194" t="s">
        <v>7378</v>
      </c>
      <c r="AF221" s="194" t="s">
        <v>7349</v>
      </c>
      <c r="AG221" s="193" t="s">
        <v>7362</v>
      </c>
      <c r="AH221" s="211" t="s">
        <v>8631</v>
      </c>
      <c r="AI221" s="211">
        <v>3229453218</v>
      </c>
      <c r="AJ221" s="180" t="s">
        <v>7380</v>
      </c>
      <c r="AK221" s="187" t="s">
        <v>8632</v>
      </c>
      <c r="AL221" s="189" t="s">
        <v>7353</v>
      </c>
      <c r="AM221" s="159" t="s">
        <v>8633</v>
      </c>
      <c r="AN221" s="160">
        <f t="shared" si="3"/>
        <v>215</v>
      </c>
      <c r="AO221" s="160">
        <v>2024</v>
      </c>
    </row>
    <row r="222" spans="2:41" ht="15" customHeight="1">
      <c r="B222" s="193" t="s">
        <v>8634</v>
      </c>
      <c r="C222" s="211" t="s">
        <v>7338</v>
      </c>
      <c r="D222" s="211" t="s">
        <v>8635</v>
      </c>
      <c r="E222" s="174">
        <v>52391739</v>
      </c>
      <c r="F222" s="214">
        <v>7650000</v>
      </c>
      <c r="G222" s="218" t="s">
        <v>7966</v>
      </c>
      <c r="H222" s="214">
        <v>2550000</v>
      </c>
      <c r="I222" s="212">
        <v>45581</v>
      </c>
      <c r="J222" s="212">
        <v>45696</v>
      </c>
      <c r="K222" s="211" t="s">
        <v>8636</v>
      </c>
      <c r="L222" s="210">
        <v>1978</v>
      </c>
      <c r="M222" s="206" t="s">
        <v>7573</v>
      </c>
      <c r="N222" s="211" t="s">
        <v>7448</v>
      </c>
      <c r="O222" s="206">
        <v>51895879</v>
      </c>
      <c r="P222" s="233" t="s">
        <v>7574</v>
      </c>
      <c r="Q222" s="210">
        <v>1</v>
      </c>
      <c r="R222" s="213">
        <v>116352</v>
      </c>
      <c r="S222" s="206" t="s">
        <v>8637</v>
      </c>
      <c r="T222" s="192">
        <v>1955000</v>
      </c>
      <c r="U222" s="193" t="s">
        <v>7347</v>
      </c>
      <c r="V222" s="180"/>
      <c r="W222" s="192"/>
      <c r="X222" s="180"/>
      <c r="Y222" s="193"/>
      <c r="Z222" s="174">
        <v>1955000</v>
      </c>
      <c r="AA222" s="193" t="s">
        <v>8638</v>
      </c>
      <c r="AB222" s="158" t="s">
        <v>7347</v>
      </c>
      <c r="AC222" s="158" t="s">
        <v>7347</v>
      </c>
      <c r="AD222" s="158" t="s">
        <v>7347</v>
      </c>
      <c r="AE222" s="194" t="s">
        <v>7348</v>
      </c>
      <c r="AF222" s="194" t="s">
        <v>7349</v>
      </c>
      <c r="AG222" s="193" t="s">
        <v>7399</v>
      </c>
      <c r="AH222" s="211" t="s">
        <v>8639</v>
      </c>
      <c r="AI222" s="211">
        <v>3142062005</v>
      </c>
      <c r="AJ222" s="211" t="s">
        <v>7352</v>
      </c>
      <c r="AK222" s="187" t="s">
        <v>8640</v>
      </c>
      <c r="AL222" s="189" t="s">
        <v>7353</v>
      </c>
      <c r="AM222" s="159" t="s">
        <v>8641</v>
      </c>
      <c r="AN222" s="160">
        <f t="shared" si="3"/>
        <v>216</v>
      </c>
      <c r="AO222" s="160">
        <v>2024</v>
      </c>
    </row>
    <row r="223" spans="2:41" ht="15" customHeight="1">
      <c r="B223" s="193" t="s">
        <v>8642</v>
      </c>
      <c r="C223" s="211" t="s">
        <v>7338</v>
      </c>
      <c r="D223" s="211" t="s">
        <v>8643</v>
      </c>
      <c r="E223" s="174">
        <v>51586109</v>
      </c>
      <c r="F223" s="214">
        <v>7650000</v>
      </c>
      <c r="G223" s="218" t="s">
        <v>7966</v>
      </c>
      <c r="H223" s="214">
        <v>2550000</v>
      </c>
      <c r="I223" s="212">
        <v>45573</v>
      </c>
      <c r="J223" s="212">
        <v>45707</v>
      </c>
      <c r="K223" s="211" t="s">
        <v>8636</v>
      </c>
      <c r="L223" s="210">
        <v>1978</v>
      </c>
      <c r="M223" s="206" t="s">
        <v>7573</v>
      </c>
      <c r="N223" s="211" t="s">
        <v>7448</v>
      </c>
      <c r="O223" s="206">
        <v>51895879</v>
      </c>
      <c r="P223" s="233" t="s">
        <v>7574</v>
      </c>
      <c r="Q223" s="210">
        <v>1</v>
      </c>
      <c r="R223" s="213">
        <v>116352</v>
      </c>
      <c r="S223" s="206" t="s">
        <v>8637</v>
      </c>
      <c r="T223" s="192">
        <v>3570000</v>
      </c>
      <c r="U223" s="193" t="s">
        <v>7347</v>
      </c>
      <c r="V223" s="180"/>
      <c r="W223" s="192"/>
      <c r="X223" s="180"/>
      <c r="Y223" s="193"/>
      <c r="Z223" s="174">
        <v>3570000</v>
      </c>
      <c r="AA223" s="193" t="s">
        <v>7904</v>
      </c>
      <c r="AB223" s="158" t="s">
        <v>7347</v>
      </c>
      <c r="AC223" s="158" t="s">
        <v>7347</v>
      </c>
      <c r="AD223" s="158" t="s">
        <v>7347</v>
      </c>
      <c r="AE223" s="194" t="s">
        <v>7387</v>
      </c>
      <c r="AF223" s="194" t="s">
        <v>7349</v>
      </c>
      <c r="AG223" s="193" t="s">
        <v>7362</v>
      </c>
      <c r="AH223" s="211" t="s">
        <v>8644</v>
      </c>
      <c r="AI223" s="211">
        <v>3193815176</v>
      </c>
      <c r="AJ223" s="180" t="s">
        <v>7482</v>
      </c>
      <c r="AK223" s="187" t="s">
        <v>8645</v>
      </c>
      <c r="AL223" s="189" t="s">
        <v>7353</v>
      </c>
      <c r="AM223" s="159" t="s">
        <v>8646</v>
      </c>
      <c r="AN223" s="160">
        <f t="shared" si="3"/>
        <v>217</v>
      </c>
      <c r="AO223" s="160">
        <v>2024</v>
      </c>
    </row>
    <row r="224" spans="2:41" ht="15" customHeight="1">
      <c r="B224" s="193" t="s">
        <v>8647</v>
      </c>
      <c r="C224" s="211" t="s">
        <v>7338</v>
      </c>
      <c r="D224" s="211" t="s">
        <v>8648</v>
      </c>
      <c r="E224" s="174">
        <v>51847460</v>
      </c>
      <c r="F224" s="214">
        <v>7650000</v>
      </c>
      <c r="G224" s="218" t="s">
        <v>7966</v>
      </c>
      <c r="H224" s="214">
        <v>2550000</v>
      </c>
      <c r="I224" s="212">
        <v>45575</v>
      </c>
      <c r="J224" s="212">
        <v>45708</v>
      </c>
      <c r="K224" s="211" t="s">
        <v>8636</v>
      </c>
      <c r="L224" s="210">
        <v>1978</v>
      </c>
      <c r="M224" s="206" t="s">
        <v>7573</v>
      </c>
      <c r="N224" s="211" t="s">
        <v>7448</v>
      </c>
      <c r="O224" s="206">
        <v>51895879</v>
      </c>
      <c r="P224" s="233" t="s">
        <v>7574</v>
      </c>
      <c r="Q224" s="210">
        <v>1</v>
      </c>
      <c r="R224" s="213">
        <v>116352</v>
      </c>
      <c r="S224" s="206" t="s">
        <v>8637</v>
      </c>
      <c r="T224" s="192">
        <v>3485000</v>
      </c>
      <c r="U224" s="193" t="s">
        <v>7347</v>
      </c>
      <c r="V224" s="180"/>
      <c r="W224" s="192"/>
      <c r="X224" s="180"/>
      <c r="Y224" s="193"/>
      <c r="Z224" s="174">
        <v>3485000</v>
      </c>
      <c r="AA224" s="193" t="s">
        <v>7649</v>
      </c>
      <c r="AB224" s="158" t="s">
        <v>7347</v>
      </c>
      <c r="AC224" s="158" t="s">
        <v>7347</v>
      </c>
      <c r="AD224" s="158" t="s">
        <v>7347</v>
      </c>
      <c r="AE224" s="194" t="s">
        <v>7387</v>
      </c>
      <c r="AF224" s="194" t="s">
        <v>7349</v>
      </c>
      <c r="AG224" s="193" t="s">
        <v>7399</v>
      </c>
      <c r="AH224" s="211" t="s">
        <v>8649</v>
      </c>
      <c r="AI224" s="211">
        <v>3134700121</v>
      </c>
      <c r="AJ224" s="180" t="s">
        <v>7380</v>
      </c>
      <c r="AK224" s="187" t="s">
        <v>8650</v>
      </c>
      <c r="AL224" s="189" t="s">
        <v>7353</v>
      </c>
      <c r="AM224" s="159" t="s">
        <v>8651</v>
      </c>
      <c r="AN224" s="160">
        <f t="shared" si="3"/>
        <v>218</v>
      </c>
      <c r="AO224" s="160">
        <v>2024</v>
      </c>
    </row>
    <row r="225" spans="2:41" ht="15" customHeight="1">
      <c r="B225" s="210" t="s">
        <v>8652</v>
      </c>
      <c r="C225" s="211" t="s">
        <v>7338</v>
      </c>
      <c r="D225" s="211" t="s">
        <v>8653</v>
      </c>
      <c r="E225" s="174">
        <v>1020806611</v>
      </c>
      <c r="F225" s="214">
        <v>22344000</v>
      </c>
      <c r="G225" s="218" t="s">
        <v>7966</v>
      </c>
      <c r="H225" s="214">
        <v>7448000</v>
      </c>
      <c r="I225" s="212">
        <v>45582</v>
      </c>
      <c r="J225" s="212">
        <v>45711</v>
      </c>
      <c r="K225" s="211" t="s">
        <v>7432</v>
      </c>
      <c r="L225" s="210">
        <v>1978</v>
      </c>
      <c r="M225" s="206" t="s">
        <v>7395</v>
      </c>
      <c r="N225" s="211" t="s">
        <v>7343</v>
      </c>
      <c r="O225" s="206">
        <v>1022949089</v>
      </c>
      <c r="P225" s="233" t="s">
        <v>7396</v>
      </c>
      <c r="Q225" s="210">
        <v>1</v>
      </c>
      <c r="R225" s="213">
        <v>117395</v>
      </c>
      <c r="S225" s="206" t="s">
        <v>7397</v>
      </c>
      <c r="T225" s="192">
        <v>9185867</v>
      </c>
      <c r="U225" s="210" t="s">
        <v>7347</v>
      </c>
      <c r="V225" s="211"/>
      <c r="W225" s="214"/>
      <c r="X225" s="211"/>
      <c r="Y225" s="210"/>
      <c r="Z225" s="174">
        <v>9185867</v>
      </c>
      <c r="AA225" s="193" t="s">
        <v>8423</v>
      </c>
      <c r="AB225" s="158" t="s">
        <v>7347</v>
      </c>
      <c r="AC225" s="158" t="s">
        <v>7347</v>
      </c>
      <c r="AD225" s="158" t="s">
        <v>7347</v>
      </c>
      <c r="AE225" s="219" t="s">
        <v>7536</v>
      </c>
      <c r="AF225" s="219" t="s">
        <v>7349</v>
      </c>
      <c r="AG225" s="193" t="s">
        <v>7362</v>
      </c>
      <c r="AH225" s="211" t="s">
        <v>8654</v>
      </c>
      <c r="AI225" s="211">
        <v>3134015165</v>
      </c>
      <c r="AJ225" s="180" t="s">
        <v>7352</v>
      </c>
      <c r="AK225" s="187" t="s">
        <v>8655</v>
      </c>
      <c r="AL225" s="189" t="s">
        <v>7353</v>
      </c>
      <c r="AM225" s="159" t="s">
        <v>8656</v>
      </c>
      <c r="AN225" s="160">
        <f t="shared" si="3"/>
        <v>219</v>
      </c>
      <c r="AO225" s="160">
        <v>2024</v>
      </c>
    </row>
    <row r="226" spans="2:41" ht="15" customHeight="1">
      <c r="B226" s="193" t="s">
        <v>8657</v>
      </c>
      <c r="C226" s="211" t="s">
        <v>7338</v>
      </c>
      <c r="D226" s="211" t="s">
        <v>8658</v>
      </c>
      <c r="E226" s="174">
        <v>1019127390</v>
      </c>
      <c r="F226" s="214">
        <v>16377000</v>
      </c>
      <c r="G226" s="218" t="s">
        <v>7966</v>
      </c>
      <c r="H226" s="214">
        <v>5459000</v>
      </c>
      <c r="I226" s="212">
        <v>45576</v>
      </c>
      <c r="J226" s="212">
        <v>45708</v>
      </c>
      <c r="K226" s="211" t="s">
        <v>8659</v>
      </c>
      <c r="L226" s="210">
        <v>1978</v>
      </c>
      <c r="M226" s="206" t="s">
        <v>7631</v>
      </c>
      <c r="N226" s="211" t="s">
        <v>7343</v>
      </c>
      <c r="O226" s="307">
        <v>1020819463</v>
      </c>
      <c r="P226" s="211" t="s">
        <v>7632</v>
      </c>
      <c r="Q226" s="210">
        <v>1</v>
      </c>
      <c r="R226" s="213">
        <v>116366</v>
      </c>
      <c r="S226" s="206" t="s">
        <v>7633</v>
      </c>
      <c r="T226" s="192">
        <v>7278667</v>
      </c>
      <c r="U226" s="193" t="s">
        <v>7347</v>
      </c>
      <c r="V226" s="180"/>
      <c r="W226" s="192"/>
      <c r="X226" s="180"/>
      <c r="Y226" s="193"/>
      <c r="Z226" s="174">
        <v>7278667</v>
      </c>
      <c r="AA226" s="193" t="s">
        <v>7692</v>
      </c>
      <c r="AB226" s="158" t="s">
        <v>7347</v>
      </c>
      <c r="AC226" s="158" t="s">
        <v>7347</v>
      </c>
      <c r="AD226" s="158" t="s">
        <v>7347</v>
      </c>
      <c r="AE226" s="194" t="s">
        <v>7387</v>
      </c>
      <c r="AF226" s="194" t="s">
        <v>7349</v>
      </c>
      <c r="AG226" s="193" t="s">
        <v>7399</v>
      </c>
      <c r="AH226" s="211" t="s">
        <v>8660</v>
      </c>
      <c r="AI226" s="211">
        <v>3016614609</v>
      </c>
      <c r="AJ226" s="180" t="s">
        <v>8661</v>
      </c>
      <c r="AK226" s="187" t="s">
        <v>8662</v>
      </c>
      <c r="AL226" s="189" t="s">
        <v>7353</v>
      </c>
      <c r="AM226" s="159" t="s">
        <v>8663</v>
      </c>
      <c r="AN226" s="160">
        <f t="shared" si="3"/>
        <v>220</v>
      </c>
      <c r="AO226" s="160">
        <v>2024</v>
      </c>
    </row>
    <row r="227" spans="2:41" ht="15" customHeight="1">
      <c r="B227" s="193" t="s">
        <v>8664</v>
      </c>
      <c r="C227" s="211" t="s">
        <v>7338</v>
      </c>
      <c r="D227" s="211" t="s">
        <v>8665</v>
      </c>
      <c r="E227" s="174">
        <v>16078098</v>
      </c>
      <c r="F227" s="214">
        <v>22344000</v>
      </c>
      <c r="G227" s="218" t="s">
        <v>7966</v>
      </c>
      <c r="H227" s="214">
        <v>7448000</v>
      </c>
      <c r="I227" s="212">
        <v>45576</v>
      </c>
      <c r="J227" s="212">
        <v>45708</v>
      </c>
      <c r="K227" s="211" t="s">
        <v>7432</v>
      </c>
      <c r="L227" s="210">
        <v>1978</v>
      </c>
      <c r="M227" s="206" t="s">
        <v>7395</v>
      </c>
      <c r="N227" s="211" t="s">
        <v>7343</v>
      </c>
      <c r="O227" s="206">
        <v>1022949089</v>
      </c>
      <c r="P227" s="233" t="s">
        <v>7396</v>
      </c>
      <c r="Q227" s="210">
        <v>1</v>
      </c>
      <c r="R227" s="213">
        <v>117395</v>
      </c>
      <c r="S227" s="206" t="s">
        <v>7397</v>
      </c>
      <c r="T227" s="192">
        <v>9930667</v>
      </c>
      <c r="U227" s="193" t="s">
        <v>7347</v>
      </c>
      <c r="V227" s="180"/>
      <c r="W227" s="192"/>
      <c r="X227" s="180"/>
      <c r="Y227" s="193"/>
      <c r="Z227" s="174">
        <v>9930667</v>
      </c>
      <c r="AA227" s="193" t="s">
        <v>7692</v>
      </c>
      <c r="AB227" s="158" t="s">
        <v>7347</v>
      </c>
      <c r="AC227" s="158" t="s">
        <v>7347</v>
      </c>
      <c r="AD227" s="158" t="s">
        <v>7347</v>
      </c>
      <c r="AE227" s="194" t="s">
        <v>7378</v>
      </c>
      <c r="AF227" s="194" t="s">
        <v>7349</v>
      </c>
      <c r="AG227" s="193" t="s">
        <v>7399</v>
      </c>
      <c r="AH227" s="211" t="s">
        <v>8666</v>
      </c>
      <c r="AI227" s="211">
        <v>3104368568</v>
      </c>
      <c r="AJ227" s="186" t="s">
        <v>7370</v>
      </c>
      <c r="AK227" s="187" t="s">
        <v>8667</v>
      </c>
      <c r="AL227" s="189" t="s">
        <v>7353</v>
      </c>
      <c r="AM227" s="159" t="s">
        <v>8668</v>
      </c>
      <c r="AN227" s="160">
        <f t="shared" si="3"/>
        <v>221</v>
      </c>
      <c r="AO227" s="160">
        <v>2024</v>
      </c>
    </row>
    <row r="228" spans="2:41" ht="15" customHeight="1">
      <c r="B228" s="193" t="s">
        <v>773</v>
      </c>
      <c r="C228" s="211" t="s">
        <v>7338</v>
      </c>
      <c r="D228" s="211" t="s">
        <v>8669</v>
      </c>
      <c r="E228" s="174">
        <v>79745612</v>
      </c>
      <c r="F228" s="214">
        <v>13098000</v>
      </c>
      <c r="G228" s="218" t="s">
        <v>7966</v>
      </c>
      <c r="H228" s="214">
        <v>4366000</v>
      </c>
      <c r="I228" s="212">
        <v>45581</v>
      </c>
      <c r="J228" s="212">
        <v>45657</v>
      </c>
      <c r="K228" s="211" t="s">
        <v>8670</v>
      </c>
      <c r="L228" s="210">
        <v>1978</v>
      </c>
      <c r="M228" s="206" t="s">
        <v>7631</v>
      </c>
      <c r="N228" s="211" t="s">
        <v>7343</v>
      </c>
      <c r="O228" s="307">
        <v>1020819463</v>
      </c>
      <c r="P228" s="211" t="s">
        <v>7632</v>
      </c>
      <c r="Q228" s="210">
        <v>1</v>
      </c>
      <c r="R228" s="213">
        <v>116360</v>
      </c>
      <c r="S228" s="206" t="s">
        <v>7633</v>
      </c>
      <c r="T228" s="192">
        <v>0</v>
      </c>
      <c r="U228" s="193" t="s">
        <v>7347</v>
      </c>
      <c r="V228" s="180"/>
      <c r="W228" s="192"/>
      <c r="X228" s="180"/>
      <c r="Y228" s="193"/>
      <c r="Z228" s="174">
        <v>0</v>
      </c>
      <c r="AA228" s="193" t="s">
        <v>7347</v>
      </c>
      <c r="AB228" s="158" t="s">
        <v>7347</v>
      </c>
      <c r="AC228" s="158" t="s">
        <v>7347</v>
      </c>
      <c r="AD228" s="158" t="s">
        <v>7347</v>
      </c>
      <c r="AE228" s="194" t="s">
        <v>7387</v>
      </c>
      <c r="AF228" s="194" t="s">
        <v>7349</v>
      </c>
      <c r="AG228" s="193" t="s">
        <v>7399</v>
      </c>
      <c r="AH228" s="211" t="s">
        <v>8671</v>
      </c>
      <c r="AI228" s="211">
        <v>3003054028</v>
      </c>
      <c r="AJ228" s="180" t="s">
        <v>7380</v>
      </c>
      <c r="AK228" s="197" t="s">
        <v>8672</v>
      </c>
      <c r="AL228" s="189" t="s">
        <v>7353</v>
      </c>
      <c r="AM228" s="159" t="s">
        <v>8673</v>
      </c>
      <c r="AN228" s="160">
        <f t="shared" si="3"/>
        <v>222</v>
      </c>
      <c r="AO228" s="160">
        <v>2024</v>
      </c>
    </row>
    <row r="229" spans="2:41" ht="15" customHeight="1">
      <c r="B229" s="193" t="s">
        <v>8674</v>
      </c>
      <c r="C229" s="211" t="s">
        <v>7338</v>
      </c>
      <c r="D229" s="211" t="s">
        <v>8675</v>
      </c>
      <c r="E229" s="174">
        <v>1015457779</v>
      </c>
      <c r="F229" s="214">
        <v>21836000</v>
      </c>
      <c r="G229" s="218" t="s">
        <v>7393</v>
      </c>
      <c r="H229" s="214">
        <v>5459000</v>
      </c>
      <c r="I229" s="212">
        <v>45582</v>
      </c>
      <c r="J229" s="212">
        <v>45729</v>
      </c>
      <c r="K229" s="211" t="s">
        <v>8676</v>
      </c>
      <c r="L229" s="210">
        <v>1977</v>
      </c>
      <c r="M229" s="206" t="s">
        <v>7616</v>
      </c>
      <c r="N229" s="211" t="s">
        <v>7343</v>
      </c>
      <c r="O229" s="206">
        <v>1063481921</v>
      </c>
      <c r="P229" s="233" t="s">
        <v>7617</v>
      </c>
      <c r="Q229" s="210">
        <v>1</v>
      </c>
      <c r="R229" s="213">
        <v>114311</v>
      </c>
      <c r="S229" s="205" t="s">
        <v>7618</v>
      </c>
      <c r="T229" s="192">
        <v>4913082</v>
      </c>
      <c r="U229" s="193" t="s">
        <v>7347</v>
      </c>
      <c r="V229" s="180"/>
      <c r="W229" s="192"/>
      <c r="X229" s="180"/>
      <c r="Y229" s="193"/>
      <c r="Z229" s="174">
        <v>4913082</v>
      </c>
      <c r="AA229" s="193" t="s">
        <v>8677</v>
      </c>
      <c r="AB229" s="158" t="s">
        <v>7347</v>
      </c>
      <c r="AC229" s="158" t="s">
        <v>7347</v>
      </c>
      <c r="AD229" s="158" t="s">
        <v>7347</v>
      </c>
      <c r="AE229" s="194" t="s">
        <v>7378</v>
      </c>
      <c r="AF229" s="194" t="s">
        <v>7349</v>
      </c>
      <c r="AG229" s="193" t="s">
        <v>7586</v>
      </c>
      <c r="AH229" s="211" t="s">
        <v>8678</v>
      </c>
      <c r="AI229" s="211">
        <v>3057628525</v>
      </c>
      <c r="AJ229" s="180" t="s">
        <v>7352</v>
      </c>
      <c r="AK229" s="187" t="s">
        <v>8679</v>
      </c>
      <c r="AL229" s="189" t="s">
        <v>7353</v>
      </c>
      <c r="AM229" s="159" t="s">
        <v>8680</v>
      </c>
      <c r="AN229" s="160">
        <f t="shared" si="3"/>
        <v>223</v>
      </c>
      <c r="AO229" s="160">
        <v>2024</v>
      </c>
    </row>
    <row r="230" spans="2:41" ht="15" customHeight="1">
      <c r="B230" s="193" t="s">
        <v>776</v>
      </c>
      <c r="C230" s="211" t="s">
        <v>7338</v>
      </c>
      <c r="D230" s="211" t="s">
        <v>7616</v>
      </c>
      <c r="E230" s="174">
        <v>1063481921</v>
      </c>
      <c r="F230" s="214">
        <v>30000000</v>
      </c>
      <c r="G230" s="218" t="s">
        <v>7966</v>
      </c>
      <c r="H230" s="214">
        <v>10000000</v>
      </c>
      <c r="I230" s="212">
        <v>45582</v>
      </c>
      <c r="J230" s="212">
        <v>45711</v>
      </c>
      <c r="K230" s="211" t="s">
        <v>8681</v>
      </c>
      <c r="L230" s="210">
        <v>1978</v>
      </c>
      <c r="M230" s="206" t="s">
        <v>7407</v>
      </c>
      <c r="N230" s="211" t="s">
        <v>7407</v>
      </c>
      <c r="O230" s="206" t="s">
        <v>7407</v>
      </c>
      <c r="P230" s="211" t="s">
        <v>7407</v>
      </c>
      <c r="Q230" s="210">
        <v>1</v>
      </c>
      <c r="R230" s="213">
        <v>116629</v>
      </c>
      <c r="S230" s="205" t="s">
        <v>7386</v>
      </c>
      <c r="T230" s="220">
        <v>12333333</v>
      </c>
      <c r="U230" s="193"/>
      <c r="V230" s="180"/>
      <c r="W230" s="192"/>
      <c r="X230" s="180"/>
      <c r="Y230" s="193"/>
      <c r="Z230" s="174">
        <v>12333333</v>
      </c>
      <c r="AA230" s="193" t="s">
        <v>8423</v>
      </c>
      <c r="AB230" s="158" t="s">
        <v>7347</v>
      </c>
      <c r="AC230" s="158" t="s">
        <v>7347</v>
      </c>
      <c r="AD230" s="158" t="s">
        <v>7347</v>
      </c>
      <c r="AE230" s="194" t="s">
        <v>7387</v>
      </c>
      <c r="AF230" s="194" t="s">
        <v>7349</v>
      </c>
      <c r="AG230" s="193" t="s">
        <v>7399</v>
      </c>
      <c r="AH230" s="211" t="s">
        <v>8682</v>
      </c>
      <c r="AI230" s="211">
        <v>3144939768</v>
      </c>
      <c r="AJ230" s="180" t="s">
        <v>7380</v>
      </c>
      <c r="AK230" s="187" t="s">
        <v>8683</v>
      </c>
      <c r="AL230" s="189" t="s">
        <v>7353</v>
      </c>
      <c r="AM230" s="159" t="s">
        <v>8684</v>
      </c>
      <c r="AN230" s="160">
        <f t="shared" si="3"/>
        <v>224</v>
      </c>
      <c r="AO230" s="160">
        <v>2024</v>
      </c>
    </row>
    <row r="231" spans="2:41" ht="15" customHeight="1">
      <c r="B231" s="193" t="s">
        <v>778</v>
      </c>
      <c r="C231" s="211" t="s">
        <v>7338</v>
      </c>
      <c r="D231" s="211" t="s">
        <v>8685</v>
      </c>
      <c r="E231" s="174">
        <v>1019048855</v>
      </c>
      <c r="F231" s="214">
        <v>8649000</v>
      </c>
      <c r="G231" s="218" t="s">
        <v>7966</v>
      </c>
      <c r="H231" s="214">
        <v>2883000</v>
      </c>
      <c r="I231" s="212">
        <v>45581</v>
      </c>
      <c r="J231" s="212">
        <v>45657</v>
      </c>
      <c r="K231" s="211" t="s">
        <v>8686</v>
      </c>
      <c r="L231" s="210">
        <v>1979</v>
      </c>
      <c r="M231" s="206" t="s">
        <v>8687</v>
      </c>
      <c r="N231" s="180" t="s">
        <v>7448</v>
      </c>
      <c r="O231" s="206">
        <v>78705882</v>
      </c>
      <c r="P231" s="191" t="s">
        <v>8688</v>
      </c>
      <c r="Q231" s="210">
        <v>1</v>
      </c>
      <c r="R231" s="213">
        <v>116470</v>
      </c>
      <c r="S231" s="206" t="s">
        <v>8260</v>
      </c>
      <c r="T231" s="192">
        <v>0</v>
      </c>
      <c r="U231" s="193" t="s">
        <v>7347</v>
      </c>
      <c r="V231" s="180"/>
      <c r="W231" s="192"/>
      <c r="X231" s="180"/>
      <c r="Y231" s="193"/>
      <c r="Z231" s="174">
        <v>0</v>
      </c>
      <c r="AA231" s="193" t="s">
        <v>7347</v>
      </c>
      <c r="AB231" s="158" t="s">
        <v>7347</v>
      </c>
      <c r="AC231" s="158" t="s">
        <v>7347</v>
      </c>
      <c r="AD231" s="158" t="s">
        <v>7347</v>
      </c>
      <c r="AE231" s="194" t="s">
        <v>7504</v>
      </c>
      <c r="AF231" s="194" t="s">
        <v>7349</v>
      </c>
      <c r="AG231" s="193" t="s">
        <v>7414</v>
      </c>
      <c r="AH231" s="211" t="s">
        <v>8689</v>
      </c>
      <c r="AI231" s="211">
        <v>3002052034</v>
      </c>
      <c r="AJ231" s="180" t="s">
        <v>7352</v>
      </c>
      <c r="AK231" s="197">
        <v>24100149654</v>
      </c>
      <c r="AL231" s="189" t="s">
        <v>7353</v>
      </c>
      <c r="AM231" s="159" t="s">
        <v>8690</v>
      </c>
      <c r="AN231" s="160">
        <f t="shared" si="3"/>
        <v>225</v>
      </c>
      <c r="AO231" s="160">
        <v>2024</v>
      </c>
    </row>
    <row r="232" spans="2:41" ht="15" customHeight="1">
      <c r="B232" s="193" t="s">
        <v>780</v>
      </c>
      <c r="C232" s="211" t="s">
        <v>7338</v>
      </c>
      <c r="D232" s="211" t="s">
        <v>8691</v>
      </c>
      <c r="E232" s="174">
        <v>1069725571</v>
      </c>
      <c r="F232" s="214">
        <v>16377000</v>
      </c>
      <c r="G232" s="218" t="s">
        <v>7966</v>
      </c>
      <c r="H232" s="214">
        <v>5459000</v>
      </c>
      <c r="I232" s="212">
        <v>45586</v>
      </c>
      <c r="J232" s="212">
        <v>45713</v>
      </c>
      <c r="K232" s="211" t="s">
        <v>8692</v>
      </c>
      <c r="L232" s="210">
        <v>1978</v>
      </c>
      <c r="M232" s="206" t="s">
        <v>7357</v>
      </c>
      <c r="N232" s="180" t="s">
        <v>7343</v>
      </c>
      <c r="O232" s="179">
        <v>38565432</v>
      </c>
      <c r="P232" s="180" t="s">
        <v>7358</v>
      </c>
      <c r="Q232" s="210">
        <v>5</v>
      </c>
      <c r="R232" s="213">
        <v>116209</v>
      </c>
      <c r="S232" s="206" t="s">
        <v>8693</v>
      </c>
      <c r="T232" s="192">
        <v>6368833</v>
      </c>
      <c r="U232" s="193" t="s">
        <v>7347</v>
      </c>
      <c r="V232" s="180"/>
      <c r="W232" s="192"/>
      <c r="X232" s="180"/>
      <c r="Y232" s="193"/>
      <c r="Z232" s="174">
        <v>6368833</v>
      </c>
      <c r="AA232" s="193" t="s">
        <v>8332</v>
      </c>
      <c r="AB232" s="158" t="s">
        <v>7347</v>
      </c>
      <c r="AC232" s="158" t="s">
        <v>7347</v>
      </c>
      <c r="AD232" s="158" t="s">
        <v>7347</v>
      </c>
      <c r="AE232" s="194" t="s">
        <v>7387</v>
      </c>
      <c r="AF232" s="194" t="s">
        <v>7349</v>
      </c>
      <c r="AG232" s="193" t="s">
        <v>7414</v>
      </c>
      <c r="AH232" s="211" t="s">
        <v>8694</v>
      </c>
      <c r="AI232" s="211">
        <v>3112762357</v>
      </c>
      <c r="AJ232" s="186" t="s">
        <v>7370</v>
      </c>
      <c r="AK232" s="197">
        <v>18345462411</v>
      </c>
      <c r="AL232" s="189" t="s">
        <v>7353</v>
      </c>
      <c r="AM232" s="159" t="s">
        <v>8695</v>
      </c>
      <c r="AN232" s="160">
        <f t="shared" si="3"/>
        <v>226</v>
      </c>
      <c r="AO232" s="160">
        <v>2024</v>
      </c>
    </row>
    <row r="233" spans="2:41" ht="15" customHeight="1">
      <c r="B233" s="193" t="s">
        <v>781</v>
      </c>
      <c r="C233" s="211" t="s">
        <v>7338</v>
      </c>
      <c r="D233" s="211" t="s">
        <v>8696</v>
      </c>
      <c r="E233" s="174">
        <v>1032390087</v>
      </c>
      <c r="F233" s="214">
        <v>22344000</v>
      </c>
      <c r="G233" s="218" t="s">
        <v>7966</v>
      </c>
      <c r="H233" s="214">
        <v>7448000</v>
      </c>
      <c r="I233" s="212">
        <v>45582</v>
      </c>
      <c r="J233" s="212">
        <v>45711</v>
      </c>
      <c r="K233" s="211" t="s">
        <v>8697</v>
      </c>
      <c r="L233" s="210">
        <v>1978</v>
      </c>
      <c r="M233" s="179" t="s">
        <v>8698</v>
      </c>
      <c r="N233" s="180" t="s">
        <v>7448</v>
      </c>
      <c r="O233" s="179">
        <v>7320162</v>
      </c>
      <c r="P233" s="191" t="s">
        <v>8699</v>
      </c>
      <c r="Q233" s="210">
        <v>1</v>
      </c>
      <c r="R233" s="213">
        <v>116334</v>
      </c>
      <c r="S233" s="206" t="s">
        <v>8700</v>
      </c>
      <c r="T233" s="192">
        <v>9185866</v>
      </c>
      <c r="U233" s="193" t="s">
        <v>7347</v>
      </c>
      <c r="V233" s="180"/>
      <c r="W233" s="192"/>
      <c r="X233" s="180"/>
      <c r="Y233" s="193"/>
      <c r="Z233" s="174">
        <v>9185866</v>
      </c>
      <c r="AA233" s="193" t="s">
        <v>8423</v>
      </c>
      <c r="AB233" s="158" t="s">
        <v>7347</v>
      </c>
      <c r="AC233" s="158" t="s">
        <v>7347</v>
      </c>
      <c r="AD233" s="158" t="s">
        <v>7347</v>
      </c>
      <c r="AE233" s="194" t="s">
        <v>7378</v>
      </c>
      <c r="AF233" s="194" t="s">
        <v>7349</v>
      </c>
      <c r="AG233" s="193" t="s">
        <v>7399</v>
      </c>
      <c r="AH233" s="211" t="s">
        <v>8701</v>
      </c>
      <c r="AI233" s="211">
        <v>3142528302</v>
      </c>
      <c r="AJ233" s="180" t="s">
        <v>7380</v>
      </c>
      <c r="AK233" s="197">
        <v>6200682893</v>
      </c>
      <c r="AL233" s="189" t="s">
        <v>7353</v>
      </c>
      <c r="AM233" s="159" t="s">
        <v>8702</v>
      </c>
      <c r="AN233" s="160">
        <f t="shared" si="3"/>
        <v>227</v>
      </c>
      <c r="AO233" s="160">
        <v>2024</v>
      </c>
    </row>
    <row r="234" spans="2:41" ht="15" customHeight="1">
      <c r="B234" s="171" t="s">
        <v>8703</v>
      </c>
      <c r="C234" s="221" t="s">
        <v>7338</v>
      </c>
      <c r="D234" s="222" t="s">
        <v>8704</v>
      </c>
      <c r="E234" s="174">
        <v>1019012195</v>
      </c>
      <c r="F234" s="214">
        <v>16404000</v>
      </c>
      <c r="G234" s="218" t="s">
        <v>8705</v>
      </c>
      <c r="H234" s="214">
        <v>5468000</v>
      </c>
      <c r="I234" s="223">
        <v>45586</v>
      </c>
      <c r="J234" s="223">
        <v>45713</v>
      </c>
      <c r="K234" s="224" t="s">
        <v>8706</v>
      </c>
      <c r="L234" s="225">
        <v>1978</v>
      </c>
      <c r="M234" s="179" t="s">
        <v>8515</v>
      </c>
      <c r="N234" s="180" t="s">
        <v>7343</v>
      </c>
      <c r="O234" s="179">
        <v>52356206</v>
      </c>
      <c r="P234" s="180" t="s">
        <v>8516</v>
      </c>
      <c r="Q234" s="226">
        <v>4</v>
      </c>
      <c r="R234" s="227">
        <v>117292</v>
      </c>
      <c r="S234" s="206" t="s">
        <v>8517</v>
      </c>
      <c r="T234" s="192">
        <v>6379333</v>
      </c>
      <c r="U234" s="163" t="s">
        <v>7247</v>
      </c>
      <c r="V234" s="183"/>
      <c r="W234" s="174"/>
      <c r="X234" s="163"/>
      <c r="Y234" s="163"/>
      <c r="Z234" s="174">
        <v>6379333</v>
      </c>
      <c r="AA234" s="193" t="s">
        <v>8707</v>
      </c>
      <c r="AB234" s="158" t="s">
        <v>7347</v>
      </c>
      <c r="AC234" s="158" t="s">
        <v>7347</v>
      </c>
      <c r="AD234" s="158" t="s">
        <v>7347</v>
      </c>
      <c r="AE234" s="194" t="s">
        <v>7387</v>
      </c>
      <c r="AF234" s="194" t="s">
        <v>7349</v>
      </c>
      <c r="AG234" s="193" t="s">
        <v>7368</v>
      </c>
      <c r="AH234" s="228" t="s">
        <v>8708</v>
      </c>
      <c r="AI234" s="229">
        <v>3222192276</v>
      </c>
      <c r="AJ234" s="186" t="s">
        <v>7370</v>
      </c>
      <c r="AK234" s="187" t="s">
        <v>8709</v>
      </c>
      <c r="AL234" s="189" t="s">
        <v>7353</v>
      </c>
      <c r="AM234" s="159" t="s">
        <v>8710</v>
      </c>
      <c r="AN234" s="160">
        <f t="shared" si="3"/>
        <v>228</v>
      </c>
      <c r="AO234" s="160">
        <v>2024</v>
      </c>
    </row>
    <row r="235" spans="2:41" ht="15" customHeight="1">
      <c r="B235" s="171" t="s">
        <v>8711</v>
      </c>
      <c r="C235" s="221" t="s">
        <v>7338</v>
      </c>
      <c r="D235" s="356" t="s">
        <v>8712</v>
      </c>
      <c r="E235" s="174">
        <v>1020794388</v>
      </c>
      <c r="F235" s="230">
        <v>29792000</v>
      </c>
      <c r="G235" s="231" t="s">
        <v>7405</v>
      </c>
      <c r="H235" s="232">
        <v>7448000</v>
      </c>
      <c r="I235" s="223">
        <v>45587</v>
      </c>
      <c r="J235" s="223">
        <v>45729</v>
      </c>
      <c r="K235" s="356" t="s">
        <v>8601</v>
      </c>
      <c r="L235" s="225">
        <v>1979</v>
      </c>
      <c r="M235" s="179" t="s">
        <v>8628</v>
      </c>
      <c r="N235" s="180" t="s">
        <v>7448</v>
      </c>
      <c r="O235" s="179">
        <v>1026260706</v>
      </c>
      <c r="P235" s="180" t="s">
        <v>8629</v>
      </c>
      <c r="Q235" s="226">
        <v>5</v>
      </c>
      <c r="R235" s="227">
        <v>116466</v>
      </c>
      <c r="S235" s="206" t="s">
        <v>8630</v>
      </c>
      <c r="T235" s="192">
        <v>5461867</v>
      </c>
      <c r="U235" s="163"/>
      <c r="V235" s="183"/>
      <c r="W235" s="174"/>
      <c r="X235" s="163"/>
      <c r="Y235" s="163"/>
      <c r="Z235" s="174">
        <v>5461867</v>
      </c>
      <c r="AA235" s="193" t="s">
        <v>8713</v>
      </c>
      <c r="AB235" s="158" t="s">
        <v>7347</v>
      </c>
      <c r="AC235" s="158" t="s">
        <v>7347</v>
      </c>
      <c r="AD235" s="158" t="s">
        <v>7347</v>
      </c>
      <c r="AE235" s="194" t="s">
        <v>7387</v>
      </c>
      <c r="AF235" s="194" t="s">
        <v>7349</v>
      </c>
      <c r="AG235" s="195" t="s">
        <v>7414</v>
      </c>
      <c r="AH235" s="228" t="s">
        <v>8714</v>
      </c>
      <c r="AI235" s="229">
        <v>3176650972</v>
      </c>
      <c r="AJ235" s="186" t="s">
        <v>7370</v>
      </c>
      <c r="AK235" s="187" t="s">
        <v>8715</v>
      </c>
      <c r="AL235" s="189" t="s">
        <v>7353</v>
      </c>
      <c r="AM235" s="159" t="s">
        <v>8716</v>
      </c>
      <c r="AN235" s="160">
        <f t="shared" si="3"/>
        <v>229</v>
      </c>
      <c r="AO235" s="160">
        <v>2024</v>
      </c>
    </row>
    <row r="236" spans="2:41" ht="15" customHeight="1">
      <c r="B236" s="193" t="s">
        <v>8717</v>
      </c>
      <c r="C236" s="211" t="s">
        <v>7338</v>
      </c>
      <c r="D236" s="211" t="s">
        <v>8718</v>
      </c>
      <c r="E236" s="174">
        <v>1020754961</v>
      </c>
      <c r="F236" s="214">
        <v>16377000</v>
      </c>
      <c r="G236" s="218" t="s">
        <v>7966</v>
      </c>
      <c r="H236" s="214">
        <v>5459000</v>
      </c>
      <c r="I236" s="212">
        <v>45581</v>
      </c>
      <c r="J236" s="212">
        <v>45711</v>
      </c>
      <c r="K236" s="211" t="s">
        <v>7374</v>
      </c>
      <c r="L236" s="210">
        <v>1979</v>
      </c>
      <c r="M236" s="179" t="s">
        <v>8620</v>
      </c>
      <c r="N236" s="180" t="s">
        <v>7448</v>
      </c>
      <c r="O236" s="179">
        <v>67012149</v>
      </c>
      <c r="P236" s="180" t="s">
        <v>8621</v>
      </c>
      <c r="Q236" s="210">
        <v>5</v>
      </c>
      <c r="R236" s="213">
        <v>117392</v>
      </c>
      <c r="S236" s="206" t="s">
        <v>8622</v>
      </c>
      <c r="T236" s="192">
        <v>6914733</v>
      </c>
      <c r="U236" s="193" t="s">
        <v>7347</v>
      </c>
      <c r="V236" s="180"/>
      <c r="W236" s="192"/>
      <c r="X236" s="180"/>
      <c r="Y236" s="193"/>
      <c r="Z236" s="174">
        <v>6914733</v>
      </c>
      <c r="AA236" s="193" t="s">
        <v>7817</v>
      </c>
      <c r="AB236" s="158" t="s">
        <v>7347</v>
      </c>
      <c r="AC236" s="158" t="s">
        <v>7347</v>
      </c>
      <c r="AD236" s="158" t="s">
        <v>7347</v>
      </c>
      <c r="AE236" s="194" t="s">
        <v>7387</v>
      </c>
      <c r="AF236" s="194" t="s">
        <v>7349</v>
      </c>
      <c r="AG236" s="195" t="s">
        <v>7350</v>
      </c>
      <c r="AH236" s="211" t="s">
        <v>8719</v>
      </c>
      <c r="AI236" s="211">
        <v>3133881083</v>
      </c>
      <c r="AJ236" s="180" t="s">
        <v>7380</v>
      </c>
      <c r="AK236" s="187" t="s">
        <v>8720</v>
      </c>
      <c r="AL236" s="189" t="s">
        <v>7353</v>
      </c>
      <c r="AM236" s="159" t="s">
        <v>8721</v>
      </c>
      <c r="AN236" s="160">
        <f t="shared" si="3"/>
        <v>230</v>
      </c>
      <c r="AO236" s="160">
        <v>2024</v>
      </c>
    </row>
    <row r="237" spans="2:41" ht="15" customHeight="1">
      <c r="B237" s="193" t="s">
        <v>8722</v>
      </c>
      <c r="C237" s="211" t="s">
        <v>7338</v>
      </c>
      <c r="D237" s="211" t="s">
        <v>8723</v>
      </c>
      <c r="E237" s="174">
        <v>1019100072</v>
      </c>
      <c r="F237" s="214">
        <v>16404000</v>
      </c>
      <c r="G237" s="218" t="s">
        <v>7966</v>
      </c>
      <c r="H237" s="214">
        <v>5468000</v>
      </c>
      <c r="I237" s="212">
        <v>45574</v>
      </c>
      <c r="J237" s="212">
        <v>45707</v>
      </c>
      <c r="K237" s="211" t="s">
        <v>8536</v>
      </c>
      <c r="L237" s="210">
        <v>1978</v>
      </c>
      <c r="M237" s="179" t="s">
        <v>8515</v>
      </c>
      <c r="N237" s="180" t="s">
        <v>7343</v>
      </c>
      <c r="O237" s="179">
        <v>52356206</v>
      </c>
      <c r="P237" s="180" t="s">
        <v>8516</v>
      </c>
      <c r="Q237" s="210">
        <v>4</v>
      </c>
      <c r="R237" s="213">
        <v>117292</v>
      </c>
      <c r="S237" s="206" t="s">
        <v>8517</v>
      </c>
      <c r="T237" s="192">
        <v>7472833</v>
      </c>
      <c r="U237" s="193" t="s">
        <v>7347</v>
      </c>
      <c r="V237" s="180"/>
      <c r="W237" s="192"/>
      <c r="X237" s="180"/>
      <c r="Y237" s="193"/>
      <c r="Z237" s="174">
        <v>7472833</v>
      </c>
      <c r="AA237" s="193" t="s">
        <v>8524</v>
      </c>
      <c r="AB237" s="158" t="s">
        <v>7347</v>
      </c>
      <c r="AC237" s="158" t="s">
        <v>7347</v>
      </c>
      <c r="AD237" s="158" t="s">
        <v>7347</v>
      </c>
      <c r="AE237" s="194" t="s">
        <v>7441</v>
      </c>
      <c r="AF237" s="194" t="s">
        <v>7349</v>
      </c>
      <c r="AG237" s="193" t="s">
        <v>8724</v>
      </c>
      <c r="AH237" s="211" t="s">
        <v>8725</v>
      </c>
      <c r="AI237" s="211">
        <v>3043975235</v>
      </c>
      <c r="AJ237" s="180" t="s">
        <v>7380</v>
      </c>
      <c r="AK237" s="187" t="s">
        <v>8726</v>
      </c>
      <c r="AL237" s="189" t="s">
        <v>7353</v>
      </c>
      <c r="AM237" s="159" t="s">
        <v>8727</v>
      </c>
      <c r="AN237" s="160">
        <f t="shared" si="3"/>
        <v>231</v>
      </c>
      <c r="AO237" s="160">
        <v>2024</v>
      </c>
    </row>
    <row r="238" spans="2:41" ht="15" customHeight="1">
      <c r="B238" s="193" t="s">
        <v>8728</v>
      </c>
      <c r="C238" s="211" t="s">
        <v>7338</v>
      </c>
      <c r="D238" s="211" t="s">
        <v>8729</v>
      </c>
      <c r="E238" s="174">
        <v>1015426758</v>
      </c>
      <c r="F238" s="214">
        <v>29828000</v>
      </c>
      <c r="G238" s="231" t="s">
        <v>7405</v>
      </c>
      <c r="H238" s="214">
        <v>7457000</v>
      </c>
      <c r="I238" s="212">
        <v>45574</v>
      </c>
      <c r="J238" s="212">
        <v>45731</v>
      </c>
      <c r="K238" s="211" t="s">
        <v>8730</v>
      </c>
      <c r="L238" s="210">
        <v>1978</v>
      </c>
      <c r="M238" s="179" t="s">
        <v>7573</v>
      </c>
      <c r="N238" s="180" t="s">
        <v>7448</v>
      </c>
      <c r="O238" s="179">
        <v>51895879</v>
      </c>
      <c r="P238" s="191" t="s">
        <v>7574</v>
      </c>
      <c r="Q238" s="210">
        <v>1</v>
      </c>
      <c r="R238" s="213">
        <v>115590</v>
      </c>
      <c r="S238" s="206" t="s">
        <v>7575</v>
      </c>
      <c r="T238" s="192">
        <v>9196967</v>
      </c>
      <c r="U238" s="193" t="s">
        <v>7347</v>
      </c>
      <c r="V238" s="180"/>
      <c r="W238" s="192"/>
      <c r="X238" s="180"/>
      <c r="Y238" s="193"/>
      <c r="Z238" s="174">
        <v>9196967</v>
      </c>
      <c r="AA238" s="193" t="s">
        <v>8423</v>
      </c>
      <c r="AB238" s="158" t="s">
        <v>7347</v>
      </c>
      <c r="AC238" s="158" t="s">
        <v>7347</v>
      </c>
      <c r="AD238" s="158" t="s">
        <v>7347</v>
      </c>
      <c r="AE238" s="194" t="s">
        <v>7720</v>
      </c>
      <c r="AF238" s="194" t="s">
        <v>7349</v>
      </c>
      <c r="AG238" s="193" t="s">
        <v>7586</v>
      </c>
      <c r="AH238" s="211" t="s">
        <v>8731</v>
      </c>
      <c r="AI238" s="211">
        <v>3118946142</v>
      </c>
      <c r="AJ238" s="180" t="s">
        <v>7352</v>
      </c>
      <c r="AK238" s="187" t="s">
        <v>8732</v>
      </c>
      <c r="AL238" s="189" t="s">
        <v>7353</v>
      </c>
      <c r="AM238" s="159" t="s">
        <v>8733</v>
      </c>
      <c r="AN238" s="160">
        <f t="shared" si="3"/>
        <v>232</v>
      </c>
      <c r="AO238" s="160">
        <v>2024</v>
      </c>
    </row>
    <row r="239" spans="2:41" ht="15" customHeight="1">
      <c r="B239" s="193" t="s">
        <v>788</v>
      </c>
      <c r="C239" s="211" t="s">
        <v>7338</v>
      </c>
      <c r="D239" s="211" t="s">
        <v>8734</v>
      </c>
      <c r="E239" s="174">
        <v>51924201</v>
      </c>
      <c r="F239" s="214">
        <v>22344000</v>
      </c>
      <c r="G239" s="218" t="s">
        <v>7966</v>
      </c>
      <c r="H239" s="214">
        <v>7448000</v>
      </c>
      <c r="I239" s="212">
        <v>45576</v>
      </c>
      <c r="J239" s="212">
        <v>45708</v>
      </c>
      <c r="K239" s="211" t="s">
        <v>8735</v>
      </c>
      <c r="L239" s="210">
        <v>1978</v>
      </c>
      <c r="M239" s="179" t="s">
        <v>8736</v>
      </c>
      <c r="N239" s="180" t="s">
        <v>7448</v>
      </c>
      <c r="O239" s="179">
        <v>9397289</v>
      </c>
      <c r="P239" s="180" t="s">
        <v>8737</v>
      </c>
      <c r="Q239" s="210">
        <v>1</v>
      </c>
      <c r="R239" s="213">
        <v>117422</v>
      </c>
      <c r="S239" s="206" t="s">
        <v>8738</v>
      </c>
      <c r="T239" s="192">
        <v>9930666</v>
      </c>
      <c r="U239" s="193" t="s">
        <v>7347</v>
      </c>
      <c r="V239" s="180"/>
      <c r="W239" s="192"/>
      <c r="X239" s="180"/>
      <c r="Y239" s="193"/>
      <c r="Z239" s="174">
        <v>9930666</v>
      </c>
      <c r="AA239" s="193" t="s">
        <v>7692</v>
      </c>
      <c r="AB239" s="158" t="s">
        <v>7347</v>
      </c>
      <c r="AC239" s="158" t="s">
        <v>7347</v>
      </c>
      <c r="AD239" s="158" t="s">
        <v>7347</v>
      </c>
      <c r="AE239" s="194" t="s">
        <v>7378</v>
      </c>
      <c r="AF239" s="194" t="s">
        <v>7349</v>
      </c>
      <c r="AG239" s="193" t="s">
        <v>7399</v>
      </c>
      <c r="AH239" s="211" t="s">
        <v>8739</v>
      </c>
      <c r="AI239" s="211">
        <v>3153235310</v>
      </c>
      <c r="AJ239" s="180" t="s">
        <v>7489</v>
      </c>
      <c r="AK239" s="187" t="s">
        <v>8740</v>
      </c>
      <c r="AL239" s="189" t="s">
        <v>7353</v>
      </c>
      <c r="AM239" s="159" t="s">
        <v>8741</v>
      </c>
      <c r="AN239" s="160">
        <f t="shared" si="3"/>
        <v>233</v>
      </c>
      <c r="AO239" s="160">
        <v>2024</v>
      </c>
    </row>
    <row r="240" spans="2:41" ht="15" customHeight="1">
      <c r="B240" s="171" t="s">
        <v>8742</v>
      </c>
      <c r="C240" s="221" t="s">
        <v>7338</v>
      </c>
      <c r="D240" s="222" t="s">
        <v>8743</v>
      </c>
      <c r="E240" s="174">
        <v>1233900018</v>
      </c>
      <c r="F240" s="230">
        <v>8649000</v>
      </c>
      <c r="G240" s="231" t="s">
        <v>8744</v>
      </c>
      <c r="H240" s="232">
        <v>2883000</v>
      </c>
      <c r="I240" s="223">
        <v>45594</v>
      </c>
      <c r="J240" s="223">
        <v>45715</v>
      </c>
      <c r="K240" s="224" t="s">
        <v>8686</v>
      </c>
      <c r="L240" s="225">
        <v>1979</v>
      </c>
      <c r="M240" s="179" t="s">
        <v>8611</v>
      </c>
      <c r="N240" s="180" t="s">
        <v>7448</v>
      </c>
      <c r="O240" s="179">
        <v>52147698</v>
      </c>
      <c r="P240" s="180" t="s">
        <v>8612</v>
      </c>
      <c r="Q240" s="226">
        <v>1</v>
      </c>
      <c r="R240" s="227">
        <v>116470</v>
      </c>
      <c r="S240" s="206" t="s">
        <v>8613</v>
      </c>
      <c r="T240" s="192">
        <v>2979100</v>
      </c>
      <c r="U240" s="163"/>
      <c r="V240" s="183"/>
      <c r="W240" s="174"/>
      <c r="X240" s="163"/>
      <c r="Y240" s="163"/>
      <c r="Z240" s="174">
        <v>2979100</v>
      </c>
      <c r="AA240" s="193" t="s">
        <v>8450</v>
      </c>
      <c r="AB240" s="158" t="s">
        <v>7347</v>
      </c>
      <c r="AC240" s="158" t="s">
        <v>7347</v>
      </c>
      <c r="AD240" s="158" t="s">
        <v>7347</v>
      </c>
      <c r="AE240" s="203" t="s">
        <v>8745</v>
      </c>
      <c r="AF240" s="203" t="s">
        <v>7349</v>
      </c>
      <c r="AG240" s="195" t="s">
        <v>7350</v>
      </c>
      <c r="AH240" s="228" t="s">
        <v>8746</v>
      </c>
      <c r="AI240" s="229">
        <v>3058029820</v>
      </c>
      <c r="AJ240" s="186" t="s">
        <v>7370</v>
      </c>
      <c r="AK240" s="187" t="s">
        <v>8747</v>
      </c>
      <c r="AL240" s="189" t="s">
        <v>7353</v>
      </c>
      <c r="AM240" s="159" t="s">
        <v>8748</v>
      </c>
      <c r="AN240" s="160">
        <f t="shared" si="3"/>
        <v>234</v>
      </c>
      <c r="AO240" s="160">
        <v>2024</v>
      </c>
    </row>
    <row r="241" spans="2:41" ht="15" customHeight="1">
      <c r="B241" s="193" t="s">
        <v>8749</v>
      </c>
      <c r="C241" s="211" t="s">
        <v>7338</v>
      </c>
      <c r="D241" s="211" t="s">
        <v>8750</v>
      </c>
      <c r="E241" s="174">
        <v>34547431</v>
      </c>
      <c r="F241" s="214">
        <v>16404000</v>
      </c>
      <c r="G241" s="218" t="s">
        <v>7966</v>
      </c>
      <c r="H241" s="214">
        <v>5468000</v>
      </c>
      <c r="I241" s="212">
        <v>45576</v>
      </c>
      <c r="J241" s="212">
        <v>45708</v>
      </c>
      <c r="K241" s="211" t="s">
        <v>8751</v>
      </c>
      <c r="L241" s="210">
        <v>1978</v>
      </c>
      <c r="M241" s="179" t="s">
        <v>8515</v>
      </c>
      <c r="N241" s="180" t="s">
        <v>7343</v>
      </c>
      <c r="O241" s="179">
        <v>52356206</v>
      </c>
      <c r="P241" s="180" t="s">
        <v>8516</v>
      </c>
      <c r="Q241" s="210">
        <v>4</v>
      </c>
      <c r="R241" s="213">
        <v>117292</v>
      </c>
      <c r="S241" s="206" t="s">
        <v>8517</v>
      </c>
      <c r="T241" s="192">
        <v>7290667</v>
      </c>
      <c r="U241" s="193" t="s">
        <v>7347</v>
      </c>
      <c r="V241" s="180"/>
      <c r="W241" s="192"/>
      <c r="X241" s="180"/>
      <c r="Y241" s="193"/>
      <c r="Z241" s="174">
        <v>7290667</v>
      </c>
      <c r="AA241" s="193" t="s">
        <v>8578</v>
      </c>
      <c r="AB241" s="158" t="s">
        <v>7347</v>
      </c>
      <c r="AC241" s="158" t="s">
        <v>7347</v>
      </c>
      <c r="AD241" s="158" t="s">
        <v>7347</v>
      </c>
      <c r="AE241" s="194" t="s">
        <v>7536</v>
      </c>
      <c r="AF241" s="194" t="s">
        <v>7349</v>
      </c>
      <c r="AG241" s="193" t="s">
        <v>7347</v>
      </c>
      <c r="AH241" s="211" t="s">
        <v>8752</v>
      </c>
      <c r="AI241" s="211">
        <v>3203950164</v>
      </c>
      <c r="AJ241" s="186" t="s">
        <v>7370</v>
      </c>
      <c r="AK241" s="187" t="s">
        <v>8753</v>
      </c>
      <c r="AL241" s="189" t="s">
        <v>7353</v>
      </c>
      <c r="AM241" s="159" t="s">
        <v>8754</v>
      </c>
      <c r="AN241" s="160">
        <f t="shared" si="3"/>
        <v>235</v>
      </c>
      <c r="AO241" s="160">
        <v>2024</v>
      </c>
    </row>
    <row r="242" spans="2:41" ht="15" customHeight="1">
      <c r="B242" s="193" t="s">
        <v>8755</v>
      </c>
      <c r="C242" s="211" t="s">
        <v>7338</v>
      </c>
      <c r="D242" s="211" t="s">
        <v>8756</v>
      </c>
      <c r="E242" s="174">
        <v>11188726</v>
      </c>
      <c r="F242" s="214">
        <v>11532000</v>
      </c>
      <c r="G242" s="218" t="s">
        <v>7966</v>
      </c>
      <c r="H242" s="214">
        <v>2883000</v>
      </c>
      <c r="I242" s="212">
        <v>45581</v>
      </c>
      <c r="J242" s="212">
        <v>45731</v>
      </c>
      <c r="K242" s="211" t="s">
        <v>7757</v>
      </c>
      <c r="L242" s="210">
        <v>1978</v>
      </c>
      <c r="M242" s="179" t="s">
        <v>7573</v>
      </c>
      <c r="N242" s="180" t="s">
        <v>7448</v>
      </c>
      <c r="O242" s="179">
        <v>51895879</v>
      </c>
      <c r="P242" s="191" t="s">
        <v>7574</v>
      </c>
      <c r="Q242" s="210">
        <v>4</v>
      </c>
      <c r="R242" s="213">
        <v>113486</v>
      </c>
      <c r="S242" s="206" t="s">
        <v>7575</v>
      </c>
      <c r="T242" s="192">
        <v>2883000</v>
      </c>
      <c r="U242" s="193" t="s">
        <v>7347</v>
      </c>
      <c r="V242" s="180"/>
      <c r="W242" s="192"/>
      <c r="X242" s="180"/>
      <c r="Y242" s="193"/>
      <c r="Z242" s="174">
        <v>2883000</v>
      </c>
      <c r="AA242" s="193" t="s">
        <v>7360</v>
      </c>
      <c r="AB242" s="158" t="s">
        <v>7347</v>
      </c>
      <c r="AC242" s="158" t="s">
        <v>7347</v>
      </c>
      <c r="AD242" s="158" t="s">
        <v>7347</v>
      </c>
      <c r="AE242" s="194" t="s">
        <v>7408</v>
      </c>
      <c r="AF242" s="194" t="s">
        <v>7349</v>
      </c>
      <c r="AG242" s="193" t="s">
        <v>7586</v>
      </c>
      <c r="AH242" s="211" t="s">
        <v>8757</v>
      </c>
      <c r="AI242" s="211">
        <v>3058036769</v>
      </c>
      <c r="AJ242" s="180" t="s">
        <v>7380</v>
      </c>
      <c r="AK242" s="187" t="s">
        <v>8758</v>
      </c>
      <c r="AL242" s="189" t="s">
        <v>7353</v>
      </c>
      <c r="AM242" s="159" t="s">
        <v>8759</v>
      </c>
      <c r="AN242" s="160">
        <f t="shared" si="3"/>
        <v>236</v>
      </c>
      <c r="AO242" s="160">
        <v>2024</v>
      </c>
    </row>
    <row r="243" spans="2:41" ht="15" customHeight="1">
      <c r="B243" s="171" t="s">
        <v>8760</v>
      </c>
      <c r="C243" s="221" t="s">
        <v>7338</v>
      </c>
      <c r="D243" s="222" t="s">
        <v>8761</v>
      </c>
      <c r="E243" s="174">
        <v>52484934</v>
      </c>
      <c r="F243" s="230">
        <v>26068000</v>
      </c>
      <c r="G243" s="231" t="s">
        <v>7680</v>
      </c>
      <c r="H243" s="232">
        <v>7448000</v>
      </c>
      <c r="I243" s="223">
        <v>45591</v>
      </c>
      <c r="J243" s="223">
        <v>45728</v>
      </c>
      <c r="K243" s="224" t="s">
        <v>8762</v>
      </c>
      <c r="L243" s="225">
        <v>1971</v>
      </c>
      <c r="M243" s="179" t="s">
        <v>7357</v>
      </c>
      <c r="N243" s="180" t="s">
        <v>7343</v>
      </c>
      <c r="O243" s="179">
        <v>38565432</v>
      </c>
      <c r="P243" s="180" t="s">
        <v>7358</v>
      </c>
      <c r="Q243" s="226">
        <v>5</v>
      </c>
      <c r="R243" s="227">
        <v>116234</v>
      </c>
      <c r="S243" s="205" t="s">
        <v>7359</v>
      </c>
      <c r="T243" s="192">
        <v>8192800</v>
      </c>
      <c r="U243" s="163"/>
      <c r="V243" s="183"/>
      <c r="W243" s="174"/>
      <c r="X243" s="163"/>
      <c r="Y243" s="163"/>
      <c r="Z243" s="174">
        <v>8192800</v>
      </c>
      <c r="AA243" s="193" t="s">
        <v>8763</v>
      </c>
      <c r="AB243" s="158" t="s">
        <v>7347</v>
      </c>
      <c r="AC243" s="158" t="s">
        <v>7347</v>
      </c>
      <c r="AD243" s="158" t="s">
        <v>7347</v>
      </c>
      <c r="AE243" s="203" t="s">
        <v>7504</v>
      </c>
      <c r="AF243" s="203" t="s">
        <v>7349</v>
      </c>
      <c r="AG243" s="195" t="s">
        <v>7368</v>
      </c>
      <c r="AH243" s="228" t="s">
        <v>8764</v>
      </c>
      <c r="AI243" s="229">
        <v>3105813092</v>
      </c>
      <c r="AJ243" s="180" t="s">
        <v>7489</v>
      </c>
      <c r="AK243" s="187" t="s">
        <v>8765</v>
      </c>
      <c r="AL243" s="189" t="s">
        <v>7353</v>
      </c>
      <c r="AM243" s="159" t="s">
        <v>8766</v>
      </c>
      <c r="AN243" s="160">
        <f t="shared" si="3"/>
        <v>237</v>
      </c>
      <c r="AO243" s="160">
        <v>2024</v>
      </c>
    </row>
    <row r="244" spans="2:41" ht="15" customHeight="1">
      <c r="B244" s="287" t="s">
        <v>795</v>
      </c>
      <c r="C244" s="288" t="s">
        <v>7338</v>
      </c>
      <c r="D244" s="288" t="s">
        <v>8767</v>
      </c>
      <c r="E244" s="273">
        <v>1014191541</v>
      </c>
      <c r="F244" s="289">
        <v>16377000</v>
      </c>
      <c r="G244" s="290" t="s">
        <v>7966</v>
      </c>
      <c r="H244" s="289">
        <v>5459000</v>
      </c>
      <c r="I244" s="291">
        <v>45581</v>
      </c>
      <c r="J244" s="291">
        <v>45657</v>
      </c>
      <c r="K244" s="288" t="s">
        <v>8768</v>
      </c>
      <c r="L244" s="292">
        <v>1971</v>
      </c>
      <c r="M244" s="275" t="s">
        <v>7357</v>
      </c>
      <c r="N244" s="276" t="s">
        <v>7343</v>
      </c>
      <c r="O244" s="275">
        <v>38565432</v>
      </c>
      <c r="P244" s="276" t="s">
        <v>7358</v>
      </c>
      <c r="Q244" s="292">
        <v>5</v>
      </c>
      <c r="R244" s="294">
        <v>117404</v>
      </c>
      <c r="S244" s="293" t="s">
        <v>8693</v>
      </c>
      <c r="T244" s="295">
        <v>0</v>
      </c>
      <c r="U244" s="287" t="s">
        <v>7347</v>
      </c>
      <c r="V244" s="276"/>
      <c r="W244" s="295"/>
      <c r="X244" s="276"/>
      <c r="Y244" s="287"/>
      <c r="Z244" s="273">
        <v>0</v>
      </c>
      <c r="AA244" s="287" t="s">
        <v>7347</v>
      </c>
      <c r="AB244" s="280" t="s">
        <v>7347</v>
      </c>
      <c r="AC244" s="280" t="s">
        <v>7347</v>
      </c>
      <c r="AD244" s="280" t="s">
        <v>7347</v>
      </c>
      <c r="AE244" s="296" t="s">
        <v>7361</v>
      </c>
      <c r="AF244" s="296" t="s">
        <v>7349</v>
      </c>
      <c r="AG244" s="287" t="s">
        <v>7399</v>
      </c>
      <c r="AH244" s="288" t="s">
        <v>8769</v>
      </c>
      <c r="AI244" s="288">
        <v>3202694998</v>
      </c>
      <c r="AJ244" s="276" t="s">
        <v>7370</v>
      </c>
      <c r="AK244" s="298" t="s">
        <v>8770</v>
      </c>
      <c r="AL244" s="284" t="s">
        <v>7353</v>
      </c>
      <c r="AM244" s="285" t="s">
        <v>8771</v>
      </c>
      <c r="AN244" s="160">
        <f t="shared" si="3"/>
        <v>238</v>
      </c>
      <c r="AO244" s="286">
        <v>2024</v>
      </c>
    </row>
    <row r="245" spans="2:41" ht="15" customHeight="1">
      <c r="B245" s="193" t="s">
        <v>797</v>
      </c>
      <c r="C245" s="211" t="s">
        <v>7338</v>
      </c>
      <c r="D245" s="211" t="s">
        <v>8772</v>
      </c>
      <c r="E245" s="174">
        <v>52035139</v>
      </c>
      <c r="F245" s="214">
        <v>16377000</v>
      </c>
      <c r="G245" s="218" t="s">
        <v>7966</v>
      </c>
      <c r="H245" s="214">
        <v>5459000</v>
      </c>
      <c r="I245" s="212">
        <v>45581</v>
      </c>
      <c r="J245" s="212">
        <v>45711</v>
      </c>
      <c r="K245" s="211" t="s">
        <v>8773</v>
      </c>
      <c r="L245" s="210">
        <v>2034</v>
      </c>
      <c r="M245" s="179" t="s">
        <v>7935</v>
      </c>
      <c r="N245" s="179" t="s">
        <v>7343</v>
      </c>
      <c r="O245" s="179">
        <v>52526364</v>
      </c>
      <c r="P245" s="191" t="s">
        <v>7936</v>
      </c>
      <c r="Q245" s="210">
        <v>1</v>
      </c>
      <c r="R245" s="213">
        <v>116436</v>
      </c>
      <c r="S245" s="206" t="s">
        <v>7937</v>
      </c>
      <c r="T245" s="192">
        <v>6914734</v>
      </c>
      <c r="U245" s="193" t="s">
        <v>7347</v>
      </c>
      <c r="V245" s="180"/>
      <c r="W245" s="192"/>
      <c r="X245" s="180"/>
      <c r="Y245" s="193"/>
      <c r="Z245" s="174">
        <v>6914734</v>
      </c>
      <c r="AA245" s="193" t="s">
        <v>7347</v>
      </c>
      <c r="AB245" s="158" t="s">
        <v>7347</v>
      </c>
      <c r="AC245" s="158" t="s">
        <v>7347</v>
      </c>
      <c r="AD245" s="158" t="s">
        <v>7347</v>
      </c>
      <c r="AE245" s="194" t="s">
        <v>7504</v>
      </c>
      <c r="AF245" s="194" t="s">
        <v>7349</v>
      </c>
      <c r="AG245" s="193" t="s">
        <v>7368</v>
      </c>
      <c r="AH245" s="211" t="s">
        <v>8774</v>
      </c>
      <c r="AI245" s="211">
        <v>3208216033</v>
      </c>
      <c r="AJ245" s="186" t="s">
        <v>7370</v>
      </c>
      <c r="AK245" s="197" t="s">
        <v>8775</v>
      </c>
      <c r="AL245" s="189" t="s">
        <v>7353</v>
      </c>
      <c r="AM245" s="159" t="s">
        <v>8776</v>
      </c>
      <c r="AN245" s="160">
        <f t="shared" si="3"/>
        <v>239</v>
      </c>
      <c r="AO245" s="160">
        <v>2024</v>
      </c>
    </row>
    <row r="246" spans="2:41" ht="15" customHeight="1">
      <c r="B246" s="171" t="s">
        <v>8777</v>
      </c>
      <c r="C246" s="221" t="s">
        <v>7338</v>
      </c>
      <c r="D246" s="222" t="s">
        <v>8778</v>
      </c>
      <c r="E246" s="174">
        <v>1019093002</v>
      </c>
      <c r="F246" s="230">
        <v>16377000</v>
      </c>
      <c r="G246" s="218" t="s">
        <v>7966</v>
      </c>
      <c r="H246" s="232">
        <v>5459000</v>
      </c>
      <c r="I246" s="223">
        <v>45581</v>
      </c>
      <c r="J246" s="223">
        <v>45711</v>
      </c>
      <c r="K246" s="224" t="s">
        <v>8773</v>
      </c>
      <c r="L246" s="225">
        <v>2034</v>
      </c>
      <c r="M246" s="179" t="s">
        <v>7935</v>
      </c>
      <c r="N246" s="179" t="s">
        <v>7343</v>
      </c>
      <c r="O246" s="179">
        <v>52526364</v>
      </c>
      <c r="P246" s="191" t="s">
        <v>7936</v>
      </c>
      <c r="Q246" s="226">
        <v>1</v>
      </c>
      <c r="R246" s="227">
        <v>116436</v>
      </c>
      <c r="S246" s="206" t="s">
        <v>7937</v>
      </c>
      <c r="T246" s="192">
        <v>6914733.3300000001</v>
      </c>
      <c r="U246" s="163"/>
      <c r="V246" s="183"/>
      <c r="W246" s="174"/>
      <c r="X246" s="163"/>
      <c r="Y246" s="163"/>
      <c r="Z246" s="174">
        <v>6914733.3300000001</v>
      </c>
      <c r="AA246" s="193" t="s">
        <v>7817</v>
      </c>
      <c r="AB246" s="208" t="s">
        <v>7347</v>
      </c>
      <c r="AC246" s="208" t="s">
        <v>7347</v>
      </c>
      <c r="AD246" s="158" t="s">
        <v>7347</v>
      </c>
      <c r="AE246" s="194" t="s">
        <v>7378</v>
      </c>
      <c r="AF246" s="194" t="s">
        <v>7349</v>
      </c>
      <c r="AG246" s="193" t="s">
        <v>7362</v>
      </c>
      <c r="AH246" s="228" t="s">
        <v>8779</v>
      </c>
      <c r="AI246" s="229">
        <v>3046380078</v>
      </c>
      <c r="AJ246" s="180" t="s">
        <v>7380</v>
      </c>
      <c r="AK246" s="187" t="s">
        <v>8780</v>
      </c>
      <c r="AL246" s="189" t="s">
        <v>7353</v>
      </c>
      <c r="AM246" s="159" t="s">
        <v>8781</v>
      </c>
      <c r="AN246" s="160">
        <f t="shared" si="3"/>
        <v>240</v>
      </c>
      <c r="AO246" s="160">
        <v>2024</v>
      </c>
    </row>
    <row r="247" spans="2:41" ht="15" customHeight="1">
      <c r="B247" s="193" t="s">
        <v>8782</v>
      </c>
      <c r="C247" s="211" t="s">
        <v>7338</v>
      </c>
      <c r="D247" s="211" t="s">
        <v>8783</v>
      </c>
      <c r="E247" s="174">
        <v>1014241523</v>
      </c>
      <c r="F247" s="214">
        <v>13098000</v>
      </c>
      <c r="G247" s="218" t="s">
        <v>7966</v>
      </c>
      <c r="H247" s="214">
        <v>4366000</v>
      </c>
      <c r="I247" s="212">
        <v>45581</v>
      </c>
      <c r="J247" s="212">
        <v>45711</v>
      </c>
      <c r="K247" s="211" t="s">
        <v>8784</v>
      </c>
      <c r="L247" s="210">
        <v>1978</v>
      </c>
      <c r="M247" s="179" t="s">
        <v>7631</v>
      </c>
      <c r="N247" s="180" t="s">
        <v>7343</v>
      </c>
      <c r="O247" s="252">
        <v>1020819463</v>
      </c>
      <c r="P247" s="180" t="s">
        <v>7632</v>
      </c>
      <c r="Q247" s="210">
        <v>5</v>
      </c>
      <c r="R247" s="213">
        <v>116362</v>
      </c>
      <c r="S247" s="206" t="s">
        <v>7633</v>
      </c>
      <c r="T247" s="192">
        <v>5530267</v>
      </c>
      <c r="U247" s="193" t="s">
        <v>7347</v>
      </c>
      <c r="V247" s="180"/>
      <c r="W247" s="192"/>
      <c r="X247" s="180"/>
      <c r="Y247" s="193"/>
      <c r="Z247" s="174">
        <v>5530267</v>
      </c>
      <c r="AA247" s="193" t="s">
        <v>7817</v>
      </c>
      <c r="AB247" s="158" t="s">
        <v>7347</v>
      </c>
      <c r="AC247" s="158" t="s">
        <v>7347</v>
      </c>
      <c r="AD247" s="158" t="s">
        <v>7347</v>
      </c>
      <c r="AE247" s="194" t="s">
        <v>7441</v>
      </c>
      <c r="AF247" s="194" t="s">
        <v>7349</v>
      </c>
      <c r="AG247" s="193" t="s">
        <v>7362</v>
      </c>
      <c r="AH247" s="211" t="s">
        <v>8785</v>
      </c>
      <c r="AI247" s="211">
        <v>3223070363</v>
      </c>
      <c r="AJ247" s="186" t="s">
        <v>7370</v>
      </c>
      <c r="AK247" s="187" t="s">
        <v>8786</v>
      </c>
      <c r="AL247" s="189" t="s">
        <v>7353</v>
      </c>
      <c r="AM247" s="159" t="s">
        <v>8787</v>
      </c>
      <c r="AN247" s="160">
        <f t="shared" si="3"/>
        <v>241</v>
      </c>
      <c r="AO247" s="160">
        <v>2024</v>
      </c>
    </row>
    <row r="248" spans="2:41" ht="15" customHeight="1">
      <c r="B248" s="193" t="s">
        <v>801</v>
      </c>
      <c r="C248" s="211" t="s">
        <v>7338</v>
      </c>
      <c r="D248" s="211" t="s">
        <v>8788</v>
      </c>
      <c r="E248" s="174">
        <v>19452671</v>
      </c>
      <c r="F248" s="214">
        <v>21836000</v>
      </c>
      <c r="G248" s="218" t="s">
        <v>7966</v>
      </c>
      <c r="H248" s="214">
        <v>5459000</v>
      </c>
      <c r="I248" s="212">
        <v>45582</v>
      </c>
      <c r="J248" s="212">
        <v>45657</v>
      </c>
      <c r="K248" s="211" t="s">
        <v>8789</v>
      </c>
      <c r="L248" s="210">
        <v>1979</v>
      </c>
      <c r="M248" s="179" t="s">
        <v>7419</v>
      </c>
      <c r="N248" s="180" t="s">
        <v>7343</v>
      </c>
      <c r="O248" s="179">
        <v>79693760</v>
      </c>
      <c r="P248" s="191" t="s">
        <v>8259</v>
      </c>
      <c r="Q248" s="210">
        <v>3</v>
      </c>
      <c r="R248" s="213">
        <v>115228</v>
      </c>
      <c r="S248" s="206" t="s">
        <v>8260</v>
      </c>
      <c r="T248" s="192">
        <v>0</v>
      </c>
      <c r="U248" s="193" t="s">
        <v>7347</v>
      </c>
      <c r="V248" s="180"/>
      <c r="W248" s="192"/>
      <c r="X248" s="180"/>
      <c r="Y248" s="193"/>
      <c r="Z248" s="174">
        <v>0</v>
      </c>
      <c r="AA248" s="193" t="s">
        <v>7347</v>
      </c>
      <c r="AB248" s="158" t="s">
        <v>7347</v>
      </c>
      <c r="AC248" s="158" t="s">
        <v>7347</v>
      </c>
      <c r="AD248" s="158" t="s">
        <v>7347</v>
      </c>
      <c r="AE248" s="194" t="s">
        <v>7408</v>
      </c>
      <c r="AF248" s="194" t="s">
        <v>7349</v>
      </c>
      <c r="AG248" s="193" t="s">
        <v>7368</v>
      </c>
      <c r="AH248" s="211" t="s">
        <v>8790</v>
      </c>
      <c r="AI248" s="211">
        <v>3035526</v>
      </c>
      <c r="AJ248" s="180" t="s">
        <v>7380</v>
      </c>
      <c r="AK248" s="197" t="s">
        <v>8791</v>
      </c>
      <c r="AL248" s="189" t="s">
        <v>7353</v>
      </c>
      <c r="AM248" s="159" t="s">
        <v>8792</v>
      </c>
      <c r="AN248" s="160">
        <f t="shared" si="3"/>
        <v>242</v>
      </c>
      <c r="AO248" s="160">
        <v>2024</v>
      </c>
    </row>
    <row r="249" spans="2:41" ht="15" customHeight="1">
      <c r="B249" s="193" t="s">
        <v>8793</v>
      </c>
      <c r="C249" s="211" t="s">
        <v>7338</v>
      </c>
      <c r="D249" s="211" t="s">
        <v>8794</v>
      </c>
      <c r="E249" s="174">
        <v>1023937459</v>
      </c>
      <c r="F249" s="214">
        <v>24000000</v>
      </c>
      <c r="G249" s="218" t="s">
        <v>7966</v>
      </c>
      <c r="H249" s="214">
        <v>8000000</v>
      </c>
      <c r="I249" s="212">
        <v>45582</v>
      </c>
      <c r="J249" s="212">
        <v>45710</v>
      </c>
      <c r="K249" s="211" t="s">
        <v>8795</v>
      </c>
      <c r="L249" s="210">
        <v>1978</v>
      </c>
      <c r="M249" s="179" t="s">
        <v>7395</v>
      </c>
      <c r="N249" s="180" t="s">
        <v>7343</v>
      </c>
      <c r="O249" s="179">
        <v>1022949089</v>
      </c>
      <c r="P249" s="191" t="s">
        <v>7396</v>
      </c>
      <c r="Q249" s="210">
        <v>1</v>
      </c>
      <c r="R249" s="213">
        <v>117400</v>
      </c>
      <c r="S249" s="206" t="s">
        <v>7397</v>
      </c>
      <c r="T249" s="192">
        <v>9866667</v>
      </c>
      <c r="U249" s="193" t="s">
        <v>7347</v>
      </c>
      <c r="V249" s="180"/>
      <c r="W249" s="192"/>
      <c r="X249" s="180"/>
      <c r="Y249" s="193"/>
      <c r="Z249" s="174">
        <v>9866667</v>
      </c>
      <c r="AA249" s="193" t="s">
        <v>8423</v>
      </c>
      <c r="AB249" s="158" t="s">
        <v>7347</v>
      </c>
      <c r="AC249" s="158" t="s">
        <v>7347</v>
      </c>
      <c r="AD249" s="158" t="s">
        <v>7347</v>
      </c>
      <c r="AE249" s="194" t="s">
        <v>7387</v>
      </c>
      <c r="AF249" s="194" t="s">
        <v>7349</v>
      </c>
      <c r="AG249" s="195" t="s">
        <v>7350</v>
      </c>
      <c r="AH249" s="211" t="s">
        <v>8796</v>
      </c>
      <c r="AI249" s="211">
        <v>3138071918</v>
      </c>
      <c r="AJ249" s="180" t="s">
        <v>7352</v>
      </c>
      <c r="AK249" s="187" t="s">
        <v>8797</v>
      </c>
      <c r="AL249" s="189" t="s">
        <v>7353</v>
      </c>
      <c r="AM249" s="159" t="s">
        <v>8798</v>
      </c>
      <c r="AN249" s="160">
        <f t="shared" si="3"/>
        <v>243</v>
      </c>
      <c r="AO249" s="160">
        <v>2024</v>
      </c>
    </row>
    <row r="250" spans="2:41" ht="15" customHeight="1">
      <c r="B250" s="171" t="s">
        <v>8799</v>
      </c>
      <c r="C250" s="221" t="s">
        <v>7338</v>
      </c>
      <c r="D250" s="222" t="s">
        <v>8800</v>
      </c>
      <c r="E250" s="174">
        <v>1032500065</v>
      </c>
      <c r="F250" s="214">
        <v>16377000</v>
      </c>
      <c r="G250" s="218" t="s">
        <v>7966</v>
      </c>
      <c r="H250" s="214">
        <v>5459000</v>
      </c>
      <c r="I250" s="223">
        <v>45576</v>
      </c>
      <c r="J250" s="223">
        <v>45708</v>
      </c>
      <c r="K250" s="224" t="s">
        <v>8801</v>
      </c>
      <c r="L250" s="225">
        <v>1979</v>
      </c>
      <c r="M250" s="179" t="s">
        <v>8602</v>
      </c>
      <c r="N250" s="180" t="s">
        <v>7448</v>
      </c>
      <c r="O250" s="179">
        <v>79413209</v>
      </c>
      <c r="P250" s="180" t="s">
        <v>8603</v>
      </c>
      <c r="Q250" s="234">
        <v>1</v>
      </c>
      <c r="R250" s="235">
        <v>117392</v>
      </c>
      <c r="S250" s="205" t="s">
        <v>8604</v>
      </c>
      <c r="T250" s="192">
        <v>7278666</v>
      </c>
      <c r="U250" s="163" t="s">
        <v>7247</v>
      </c>
      <c r="V250" s="183"/>
      <c r="W250" s="174"/>
      <c r="X250" s="163"/>
      <c r="Y250" s="163"/>
      <c r="Z250" s="174">
        <v>7278666</v>
      </c>
      <c r="AA250" s="193" t="s">
        <v>7692</v>
      </c>
      <c r="AB250" s="158" t="s">
        <v>7347</v>
      </c>
      <c r="AC250" s="158" t="s">
        <v>7347</v>
      </c>
      <c r="AD250" s="158" t="s">
        <v>7347</v>
      </c>
      <c r="AE250" s="194" t="s">
        <v>8802</v>
      </c>
      <c r="AF250" s="194" t="s">
        <v>7349</v>
      </c>
      <c r="AG250" s="193" t="s">
        <v>7586</v>
      </c>
      <c r="AH250" s="228" t="s">
        <v>8803</v>
      </c>
      <c r="AI250" s="229">
        <v>3204785949</v>
      </c>
      <c r="AJ250" s="186" t="s">
        <v>7370</v>
      </c>
      <c r="AK250" s="187" t="s">
        <v>8804</v>
      </c>
      <c r="AL250" s="189" t="s">
        <v>7353</v>
      </c>
      <c r="AM250" s="159" t="s">
        <v>8805</v>
      </c>
      <c r="AN250" s="160">
        <f t="shared" si="3"/>
        <v>244</v>
      </c>
      <c r="AO250" s="160">
        <v>2024</v>
      </c>
    </row>
    <row r="251" spans="2:41" ht="15" customHeight="1">
      <c r="B251" s="171" t="s">
        <v>8806</v>
      </c>
      <c r="C251" s="221" t="s">
        <v>7338</v>
      </c>
      <c r="D251" s="222" t="s">
        <v>8807</v>
      </c>
      <c r="E251" s="174">
        <v>13705836</v>
      </c>
      <c r="F251" s="214">
        <v>16377000</v>
      </c>
      <c r="G251" s="218" t="s">
        <v>7966</v>
      </c>
      <c r="H251" s="214">
        <v>5459000</v>
      </c>
      <c r="I251" s="223">
        <v>45586</v>
      </c>
      <c r="J251" s="223">
        <v>45713</v>
      </c>
      <c r="K251" s="224" t="s">
        <v>8808</v>
      </c>
      <c r="L251" s="225">
        <v>1979</v>
      </c>
      <c r="M251" s="179" t="s">
        <v>8620</v>
      </c>
      <c r="N251" s="180" t="s">
        <v>7448</v>
      </c>
      <c r="O251" s="179">
        <v>67012149</v>
      </c>
      <c r="P251" s="180" t="s">
        <v>8621</v>
      </c>
      <c r="Q251" s="234">
        <v>5</v>
      </c>
      <c r="R251" s="235">
        <v>117392</v>
      </c>
      <c r="S251" s="205" t="s">
        <v>8622</v>
      </c>
      <c r="T251" s="192">
        <v>6368833</v>
      </c>
      <c r="U251" s="163" t="s">
        <v>7247</v>
      </c>
      <c r="V251" s="183"/>
      <c r="W251" s="174"/>
      <c r="X251" s="163"/>
      <c r="Y251" s="163"/>
      <c r="Z251" s="174">
        <v>6368833</v>
      </c>
      <c r="AA251" s="193" t="s">
        <v>8332</v>
      </c>
      <c r="AB251" s="158" t="s">
        <v>7347</v>
      </c>
      <c r="AC251" s="158" t="s">
        <v>7347</v>
      </c>
      <c r="AD251" s="158" t="s">
        <v>7347</v>
      </c>
      <c r="AE251" s="194" t="s">
        <v>7387</v>
      </c>
      <c r="AF251" s="194" t="s">
        <v>7349</v>
      </c>
      <c r="AG251" s="195" t="s">
        <v>7350</v>
      </c>
      <c r="AH251" s="228" t="s">
        <v>8809</v>
      </c>
      <c r="AI251" s="229">
        <v>3008662930</v>
      </c>
      <c r="AJ251" s="186" t="s">
        <v>7625</v>
      </c>
      <c r="AK251" s="187" t="s">
        <v>8810</v>
      </c>
      <c r="AL251" s="189" t="s">
        <v>7353</v>
      </c>
      <c r="AM251" s="159" t="s">
        <v>8811</v>
      </c>
      <c r="AN251" s="160">
        <f t="shared" si="3"/>
        <v>245</v>
      </c>
      <c r="AO251" s="160">
        <v>2024</v>
      </c>
    </row>
    <row r="252" spans="2:41" ht="15" customHeight="1">
      <c r="B252" s="171" t="s">
        <v>8812</v>
      </c>
      <c r="C252" s="221" t="s">
        <v>7338</v>
      </c>
      <c r="D252" s="222" t="s">
        <v>8813</v>
      </c>
      <c r="E252" s="174">
        <v>79236015</v>
      </c>
      <c r="F252" s="214">
        <v>13524000</v>
      </c>
      <c r="G252" s="218" t="s">
        <v>7393</v>
      </c>
      <c r="H252" s="214">
        <v>3381000</v>
      </c>
      <c r="I252" s="223">
        <v>45582</v>
      </c>
      <c r="J252" s="223">
        <v>45729</v>
      </c>
      <c r="K252" s="224" t="s">
        <v>8814</v>
      </c>
      <c r="L252" s="225">
        <v>1963</v>
      </c>
      <c r="M252" s="179" t="s">
        <v>7616</v>
      </c>
      <c r="N252" s="180" t="s">
        <v>7343</v>
      </c>
      <c r="O252" s="179">
        <v>1063481921</v>
      </c>
      <c r="P252" s="191" t="s">
        <v>7617</v>
      </c>
      <c r="Q252" s="226">
        <v>3</v>
      </c>
      <c r="R252" s="227">
        <v>116761</v>
      </c>
      <c r="S252" s="205" t="s">
        <v>7618</v>
      </c>
      <c r="T252" s="192">
        <v>3042900</v>
      </c>
      <c r="U252" s="163" t="s">
        <v>7247</v>
      </c>
      <c r="V252" s="183"/>
      <c r="W252" s="174"/>
      <c r="X252" s="163"/>
      <c r="Y252" s="163"/>
      <c r="Z252" s="174">
        <v>3042900</v>
      </c>
      <c r="AA252" s="193" t="s">
        <v>8677</v>
      </c>
      <c r="AB252" s="158" t="s">
        <v>7347</v>
      </c>
      <c r="AC252" s="158" t="s">
        <v>7347</v>
      </c>
      <c r="AD252" s="158" t="s">
        <v>7347</v>
      </c>
      <c r="AE252" s="194" t="s">
        <v>7504</v>
      </c>
      <c r="AF252" s="194" t="s">
        <v>7349</v>
      </c>
      <c r="AG252" s="193" t="s">
        <v>7889</v>
      </c>
      <c r="AH252" s="228" t="s">
        <v>8815</v>
      </c>
      <c r="AI252" s="229">
        <v>3192192346</v>
      </c>
      <c r="AJ252" s="186" t="s">
        <v>8816</v>
      </c>
      <c r="AK252" s="187" t="s">
        <v>8817</v>
      </c>
      <c r="AL252" s="189" t="s">
        <v>7353</v>
      </c>
      <c r="AM252" s="159" t="s">
        <v>8818</v>
      </c>
      <c r="AN252" s="160">
        <f t="shared" si="3"/>
        <v>246</v>
      </c>
      <c r="AO252" s="160">
        <v>2024</v>
      </c>
    </row>
    <row r="253" spans="2:41" ht="15" customHeight="1">
      <c r="B253" s="171" t="s">
        <v>8819</v>
      </c>
      <c r="C253" s="221" t="s">
        <v>7338</v>
      </c>
      <c r="D253" s="222" t="s">
        <v>8820</v>
      </c>
      <c r="E253" s="174">
        <v>72260477</v>
      </c>
      <c r="F253" s="214">
        <v>7650000</v>
      </c>
      <c r="G253" s="218" t="s">
        <v>7966</v>
      </c>
      <c r="H253" s="214">
        <v>2550000</v>
      </c>
      <c r="I253" s="223">
        <v>45581</v>
      </c>
      <c r="J253" s="223">
        <v>45711</v>
      </c>
      <c r="K253" s="224" t="s">
        <v>8636</v>
      </c>
      <c r="L253" s="225">
        <v>1978</v>
      </c>
      <c r="M253" s="179" t="s">
        <v>7573</v>
      </c>
      <c r="N253" s="180" t="s">
        <v>7448</v>
      </c>
      <c r="O253" s="179">
        <v>51895879</v>
      </c>
      <c r="P253" s="191" t="s">
        <v>7574</v>
      </c>
      <c r="Q253" s="226">
        <v>1</v>
      </c>
      <c r="R253" s="227">
        <v>116352</v>
      </c>
      <c r="S253" s="205" t="s">
        <v>8821</v>
      </c>
      <c r="T253" s="192">
        <v>3230000</v>
      </c>
      <c r="U253" s="163" t="s">
        <v>7247</v>
      </c>
      <c r="V253" s="183"/>
      <c r="W253" s="174"/>
      <c r="X253" s="163"/>
      <c r="Y253" s="163"/>
      <c r="Z253" s="174">
        <v>3230000</v>
      </c>
      <c r="AA253" s="193" t="s">
        <v>7817</v>
      </c>
      <c r="AB253" s="158" t="s">
        <v>7347</v>
      </c>
      <c r="AC253" s="158" t="s">
        <v>7347</v>
      </c>
      <c r="AD253" s="158" t="s">
        <v>7347</v>
      </c>
      <c r="AE253" s="194" t="s">
        <v>7720</v>
      </c>
      <c r="AF253" s="194" t="s">
        <v>7349</v>
      </c>
      <c r="AG253" s="195" t="s">
        <v>7350</v>
      </c>
      <c r="AH253" s="228" t="s">
        <v>8822</v>
      </c>
      <c r="AI253" s="229">
        <v>3142756371</v>
      </c>
      <c r="AJ253" s="180" t="s">
        <v>7482</v>
      </c>
      <c r="AK253" s="201" t="s">
        <v>8823</v>
      </c>
      <c r="AL253" s="189" t="s">
        <v>7353</v>
      </c>
      <c r="AM253" s="159" t="s">
        <v>8824</v>
      </c>
      <c r="AN253" s="160">
        <f t="shared" si="3"/>
        <v>247</v>
      </c>
      <c r="AO253" s="160">
        <v>2024</v>
      </c>
    </row>
    <row r="254" spans="2:41" ht="15" customHeight="1">
      <c r="B254" s="171" t="s">
        <v>8825</v>
      </c>
      <c r="C254" s="221" t="s">
        <v>7338</v>
      </c>
      <c r="D254" s="222" t="s">
        <v>8826</v>
      </c>
      <c r="E254" s="174">
        <v>52489642</v>
      </c>
      <c r="F254" s="214">
        <v>13098000</v>
      </c>
      <c r="G254" s="218" t="s">
        <v>7966</v>
      </c>
      <c r="H254" s="214">
        <v>4366000</v>
      </c>
      <c r="I254" s="223">
        <v>45581</v>
      </c>
      <c r="J254" s="223">
        <v>45711</v>
      </c>
      <c r="K254" s="224" t="s">
        <v>8827</v>
      </c>
      <c r="L254" s="225">
        <v>1978</v>
      </c>
      <c r="M254" s="179" t="s">
        <v>8698</v>
      </c>
      <c r="N254" s="180" t="s">
        <v>7448</v>
      </c>
      <c r="O254" s="179">
        <v>7320162</v>
      </c>
      <c r="P254" s="191" t="s">
        <v>8699</v>
      </c>
      <c r="Q254" s="226">
        <v>1</v>
      </c>
      <c r="R254" s="227">
        <v>116345</v>
      </c>
      <c r="S254" s="205" t="s">
        <v>8700</v>
      </c>
      <c r="T254" s="192">
        <v>5530266</v>
      </c>
      <c r="U254" s="163" t="s">
        <v>7247</v>
      </c>
      <c r="V254" s="183"/>
      <c r="W254" s="174"/>
      <c r="X254" s="163"/>
      <c r="Y254" s="163"/>
      <c r="Z254" s="174">
        <v>5530266</v>
      </c>
      <c r="AA254" s="193" t="s">
        <v>7817</v>
      </c>
      <c r="AB254" s="158" t="s">
        <v>7347</v>
      </c>
      <c r="AC254" s="158" t="s">
        <v>7347</v>
      </c>
      <c r="AD254" s="158" t="s">
        <v>7347</v>
      </c>
      <c r="AE254" s="194" t="s">
        <v>7387</v>
      </c>
      <c r="AF254" s="194" t="s">
        <v>7349</v>
      </c>
      <c r="AG254" s="193" t="s">
        <v>7510</v>
      </c>
      <c r="AH254" s="228" t="s">
        <v>8828</v>
      </c>
      <c r="AI254" s="229">
        <v>3118671138</v>
      </c>
      <c r="AJ254" s="180" t="s">
        <v>7380</v>
      </c>
      <c r="AK254" s="187" t="s">
        <v>8829</v>
      </c>
      <c r="AL254" s="189" t="s">
        <v>7353</v>
      </c>
      <c r="AM254" s="159" t="s">
        <v>8830</v>
      </c>
      <c r="AN254" s="160">
        <f t="shared" si="3"/>
        <v>248</v>
      </c>
      <c r="AO254" s="160">
        <v>2024</v>
      </c>
    </row>
    <row r="255" spans="2:41" ht="15" customHeight="1">
      <c r="B255" s="171" t="s">
        <v>8831</v>
      </c>
      <c r="C255" s="221" t="s">
        <v>7338</v>
      </c>
      <c r="D255" s="222" t="s">
        <v>8832</v>
      </c>
      <c r="E255" s="174">
        <v>41483556</v>
      </c>
      <c r="F255" s="230">
        <v>8649000</v>
      </c>
      <c r="G255" s="218" t="s">
        <v>7966</v>
      </c>
      <c r="H255" s="232">
        <v>2883000</v>
      </c>
      <c r="I255" s="223">
        <v>45593</v>
      </c>
      <c r="J255" s="223">
        <v>45717</v>
      </c>
      <c r="K255" s="224" t="s">
        <v>8686</v>
      </c>
      <c r="L255" s="225">
        <v>1979</v>
      </c>
      <c r="M255" s="179" t="s">
        <v>8833</v>
      </c>
      <c r="N255" s="180" t="s">
        <v>7448</v>
      </c>
      <c r="O255" s="179">
        <v>52887426</v>
      </c>
      <c r="P255" s="180" t="s">
        <v>8834</v>
      </c>
      <c r="Q255" s="226">
        <v>1</v>
      </c>
      <c r="R255" s="227">
        <v>116470</v>
      </c>
      <c r="S255" s="206" t="s">
        <v>8835</v>
      </c>
      <c r="T255" s="192">
        <v>3075200</v>
      </c>
      <c r="U255" s="163"/>
      <c r="V255" s="183"/>
      <c r="W255" s="174"/>
      <c r="X255" s="163"/>
      <c r="Y255" s="163"/>
      <c r="Z255" s="174">
        <v>3075200</v>
      </c>
      <c r="AA255" s="193" t="s">
        <v>8297</v>
      </c>
      <c r="AB255" s="158" t="s">
        <v>7347</v>
      </c>
      <c r="AC255" s="158" t="s">
        <v>7347</v>
      </c>
      <c r="AD255" s="158" t="s">
        <v>7347</v>
      </c>
      <c r="AE255" s="203" t="s">
        <v>7720</v>
      </c>
      <c r="AF255" s="203" t="s">
        <v>7349</v>
      </c>
      <c r="AG255" s="195" t="s">
        <v>7350</v>
      </c>
      <c r="AH255" s="228" t="s">
        <v>8836</v>
      </c>
      <c r="AI255" s="229">
        <v>3183897957</v>
      </c>
      <c r="AJ255" s="236" t="s">
        <v>7370</v>
      </c>
      <c r="AK255" s="187" t="s">
        <v>8837</v>
      </c>
      <c r="AL255" s="189" t="s">
        <v>7353</v>
      </c>
      <c r="AM255" s="159" t="s">
        <v>8838</v>
      </c>
      <c r="AN255" s="160">
        <f t="shared" si="3"/>
        <v>249</v>
      </c>
      <c r="AO255" s="160">
        <v>2024</v>
      </c>
    </row>
    <row r="256" spans="2:41" ht="15" customHeight="1">
      <c r="B256" s="171" t="s">
        <v>8839</v>
      </c>
      <c r="C256" s="221" t="s">
        <v>7338</v>
      </c>
      <c r="D256" s="222" t="s">
        <v>8840</v>
      </c>
      <c r="E256" s="174">
        <v>53068932</v>
      </c>
      <c r="F256" s="214">
        <v>29792000</v>
      </c>
      <c r="G256" s="218" t="s">
        <v>7966</v>
      </c>
      <c r="H256" s="214">
        <v>7448000</v>
      </c>
      <c r="I256" s="223">
        <v>45582</v>
      </c>
      <c r="J256" s="223">
        <v>45729</v>
      </c>
      <c r="K256" s="224" t="s">
        <v>8841</v>
      </c>
      <c r="L256" s="225">
        <v>1998</v>
      </c>
      <c r="M256" s="206" t="s">
        <v>7425</v>
      </c>
      <c r="N256" s="211" t="s">
        <v>7343</v>
      </c>
      <c r="O256" s="206">
        <v>19491384</v>
      </c>
      <c r="P256" s="191" t="s">
        <v>8148</v>
      </c>
      <c r="Q256" s="226">
        <v>5</v>
      </c>
      <c r="R256" s="227">
        <v>115824</v>
      </c>
      <c r="S256" s="206" t="s">
        <v>8149</v>
      </c>
      <c r="T256" s="192">
        <v>6951466</v>
      </c>
      <c r="U256" s="163" t="s">
        <v>7247</v>
      </c>
      <c r="V256" s="183"/>
      <c r="W256" s="174"/>
      <c r="X256" s="163"/>
      <c r="Y256" s="163"/>
      <c r="Z256" s="174">
        <v>6951466</v>
      </c>
      <c r="AA256" s="193" t="s">
        <v>8677</v>
      </c>
      <c r="AB256" s="158" t="s">
        <v>7347</v>
      </c>
      <c r="AC256" s="158" t="s">
        <v>7347</v>
      </c>
      <c r="AD256" s="158" t="s">
        <v>7347</v>
      </c>
      <c r="AE256" s="194" t="s">
        <v>7720</v>
      </c>
      <c r="AF256" s="194" t="s">
        <v>7349</v>
      </c>
      <c r="AG256" s="195" t="s">
        <v>7350</v>
      </c>
      <c r="AH256" s="228" t="s">
        <v>8842</v>
      </c>
      <c r="AI256" s="229">
        <v>3207175379</v>
      </c>
      <c r="AJ256" s="186" t="s">
        <v>7370</v>
      </c>
      <c r="AK256" s="187" t="s">
        <v>8843</v>
      </c>
      <c r="AL256" s="189" t="s">
        <v>7353</v>
      </c>
      <c r="AM256" s="159" t="s">
        <v>8844</v>
      </c>
      <c r="AN256" s="160">
        <f t="shared" si="3"/>
        <v>250</v>
      </c>
      <c r="AO256" s="160">
        <v>2024</v>
      </c>
    </row>
    <row r="257" spans="2:41" ht="15" customHeight="1">
      <c r="B257" s="171" t="s">
        <v>8845</v>
      </c>
      <c r="C257" s="221" t="s">
        <v>7338</v>
      </c>
      <c r="D257" s="222" t="s">
        <v>8846</v>
      </c>
      <c r="E257" s="174">
        <v>33377780</v>
      </c>
      <c r="F257" s="214">
        <v>29792000</v>
      </c>
      <c r="G257" s="218" t="s">
        <v>7966</v>
      </c>
      <c r="H257" s="214">
        <v>7448000</v>
      </c>
      <c r="I257" s="223">
        <v>45581</v>
      </c>
      <c r="J257" s="223">
        <v>45731</v>
      </c>
      <c r="K257" s="224" t="s">
        <v>8847</v>
      </c>
      <c r="L257" s="225">
        <v>1968</v>
      </c>
      <c r="M257" s="206" t="s">
        <v>7357</v>
      </c>
      <c r="N257" s="211" t="s">
        <v>7343</v>
      </c>
      <c r="O257" s="206">
        <v>38565432</v>
      </c>
      <c r="P257" s="180" t="s">
        <v>7358</v>
      </c>
      <c r="Q257" s="226">
        <v>1</v>
      </c>
      <c r="R257" s="227">
        <v>114997</v>
      </c>
      <c r="S257" s="205" t="s">
        <v>7359</v>
      </c>
      <c r="T257" s="192">
        <v>7448000</v>
      </c>
      <c r="U257" s="163" t="s">
        <v>7247</v>
      </c>
      <c r="V257" s="183"/>
      <c r="W257" s="174"/>
      <c r="X257" s="163"/>
      <c r="Y257" s="163"/>
      <c r="Z257" s="174">
        <v>7448000</v>
      </c>
      <c r="AA257" s="193" t="s">
        <v>7360</v>
      </c>
      <c r="AB257" s="158" t="s">
        <v>7347</v>
      </c>
      <c r="AC257" s="158" t="s">
        <v>7347</v>
      </c>
      <c r="AD257" s="158" t="s">
        <v>7347</v>
      </c>
      <c r="AE257" s="194" t="s">
        <v>7504</v>
      </c>
      <c r="AF257" s="194" t="s">
        <v>7349</v>
      </c>
      <c r="AG257" s="193" t="s">
        <v>8848</v>
      </c>
      <c r="AH257" s="228" t="s">
        <v>8849</v>
      </c>
      <c r="AI257" s="229">
        <v>3156512629</v>
      </c>
      <c r="AJ257" s="180" t="s">
        <v>7380</v>
      </c>
      <c r="AK257" s="187" t="s">
        <v>8850</v>
      </c>
      <c r="AL257" s="189" t="s">
        <v>7353</v>
      </c>
      <c r="AM257" s="159" t="s">
        <v>8851</v>
      </c>
      <c r="AN257" s="160">
        <f t="shared" si="3"/>
        <v>251</v>
      </c>
      <c r="AO257" s="160">
        <v>2024</v>
      </c>
    </row>
    <row r="258" spans="2:41" ht="15" customHeight="1">
      <c r="B258" s="287" t="s">
        <v>811</v>
      </c>
      <c r="C258" s="288" t="s">
        <v>7338</v>
      </c>
      <c r="D258" s="288" t="s">
        <v>8852</v>
      </c>
      <c r="E258" s="273">
        <v>1019094992</v>
      </c>
      <c r="F258" s="289">
        <v>22344000</v>
      </c>
      <c r="G258" s="290" t="s">
        <v>7966</v>
      </c>
      <c r="H258" s="289">
        <v>7448000</v>
      </c>
      <c r="I258" s="291">
        <v>45580</v>
      </c>
      <c r="J258" s="291">
        <v>45657</v>
      </c>
      <c r="K258" s="288" t="s">
        <v>8853</v>
      </c>
      <c r="L258" s="292">
        <v>1978</v>
      </c>
      <c r="M258" s="206" t="s">
        <v>7357</v>
      </c>
      <c r="N258" s="288" t="s">
        <v>7343</v>
      </c>
      <c r="O258" s="293">
        <v>38565432</v>
      </c>
      <c r="P258" s="276" t="s">
        <v>7358</v>
      </c>
      <c r="Q258" s="292">
        <v>1</v>
      </c>
      <c r="R258" s="294">
        <v>116215</v>
      </c>
      <c r="S258" s="293" t="s">
        <v>7359</v>
      </c>
      <c r="T258" s="295">
        <v>0</v>
      </c>
      <c r="U258" s="287" t="s">
        <v>7347</v>
      </c>
      <c r="V258" s="276"/>
      <c r="W258" s="295"/>
      <c r="X258" s="276"/>
      <c r="Y258" s="287"/>
      <c r="Z258" s="273">
        <v>0</v>
      </c>
      <c r="AA258" s="287" t="s">
        <v>7347</v>
      </c>
      <c r="AB258" s="280" t="s">
        <v>7347</v>
      </c>
      <c r="AC258" s="280" t="s">
        <v>7347</v>
      </c>
      <c r="AD258" s="280" t="s">
        <v>7347</v>
      </c>
      <c r="AE258" s="296" t="s">
        <v>7361</v>
      </c>
      <c r="AF258" s="296" t="s">
        <v>7349</v>
      </c>
      <c r="AG258" s="287" t="s">
        <v>7586</v>
      </c>
      <c r="AH258" s="288" t="s">
        <v>8854</v>
      </c>
      <c r="AI258" s="288">
        <v>6959950</v>
      </c>
      <c r="AJ258" s="276" t="s">
        <v>7352</v>
      </c>
      <c r="AK258" s="298">
        <v>24112309048</v>
      </c>
      <c r="AL258" s="284" t="s">
        <v>7353</v>
      </c>
      <c r="AM258" s="285" t="s">
        <v>8855</v>
      </c>
      <c r="AN258" s="160">
        <f t="shared" si="3"/>
        <v>252</v>
      </c>
      <c r="AO258" s="286">
        <v>2024</v>
      </c>
    </row>
    <row r="259" spans="2:41" ht="15" customHeight="1">
      <c r="B259" s="171" t="s">
        <v>8856</v>
      </c>
      <c r="C259" s="221" t="s">
        <v>7338</v>
      </c>
      <c r="D259" s="222" t="s">
        <v>8857</v>
      </c>
      <c r="E259" s="174">
        <v>1015405783</v>
      </c>
      <c r="F259" s="214">
        <v>16377000</v>
      </c>
      <c r="G259" s="218" t="s">
        <v>7966</v>
      </c>
      <c r="H259" s="214">
        <v>5459000</v>
      </c>
      <c r="I259" s="223">
        <v>45581</v>
      </c>
      <c r="J259" s="223">
        <v>45711</v>
      </c>
      <c r="K259" s="224" t="s">
        <v>7688</v>
      </c>
      <c r="L259" s="225">
        <v>1953</v>
      </c>
      <c r="M259" s="206" t="s">
        <v>7689</v>
      </c>
      <c r="N259" s="211" t="s">
        <v>7343</v>
      </c>
      <c r="O259" s="206">
        <v>80257080</v>
      </c>
      <c r="P259" s="180" t="s">
        <v>7690</v>
      </c>
      <c r="Q259" s="226">
        <v>3</v>
      </c>
      <c r="R259" s="227">
        <v>116372</v>
      </c>
      <c r="S259" s="205" t="s">
        <v>7726</v>
      </c>
      <c r="T259" s="192">
        <v>6914733</v>
      </c>
      <c r="U259" s="163" t="s">
        <v>7247</v>
      </c>
      <c r="V259" s="183"/>
      <c r="W259" s="174"/>
      <c r="X259" s="163"/>
      <c r="Y259" s="163"/>
      <c r="Z259" s="174">
        <v>6914733</v>
      </c>
      <c r="AA259" s="193" t="s">
        <v>7817</v>
      </c>
      <c r="AB259" s="158" t="s">
        <v>7347</v>
      </c>
      <c r="AC259" s="158" t="s">
        <v>7347</v>
      </c>
      <c r="AD259" s="158" t="s">
        <v>7347</v>
      </c>
      <c r="AE259" s="194" t="s">
        <v>7378</v>
      </c>
      <c r="AF259" s="194" t="s">
        <v>7349</v>
      </c>
      <c r="AG259" s="193" t="s">
        <v>7362</v>
      </c>
      <c r="AH259" s="228" t="s">
        <v>8858</v>
      </c>
      <c r="AI259" s="229">
        <v>3237596005</v>
      </c>
      <c r="AJ259" s="180" t="s">
        <v>7489</v>
      </c>
      <c r="AK259" s="187" t="s">
        <v>8859</v>
      </c>
      <c r="AL259" s="189" t="s">
        <v>7353</v>
      </c>
      <c r="AM259" s="159" t="s">
        <v>8860</v>
      </c>
      <c r="AN259" s="160">
        <f t="shared" si="3"/>
        <v>253</v>
      </c>
      <c r="AO259" s="160">
        <v>2024</v>
      </c>
    </row>
    <row r="260" spans="2:41" ht="15" customHeight="1">
      <c r="B260" s="171" t="s">
        <v>8861</v>
      </c>
      <c r="C260" s="221" t="s">
        <v>7338</v>
      </c>
      <c r="D260" s="222" t="s">
        <v>8862</v>
      </c>
      <c r="E260" s="174">
        <v>52413751</v>
      </c>
      <c r="F260" s="214">
        <v>16377000</v>
      </c>
      <c r="G260" s="218" t="s">
        <v>7966</v>
      </c>
      <c r="H260" s="214">
        <v>5459000</v>
      </c>
      <c r="I260" s="223">
        <v>45581</v>
      </c>
      <c r="J260" s="223">
        <v>45711</v>
      </c>
      <c r="K260" s="224" t="s">
        <v>7688</v>
      </c>
      <c r="L260" s="225">
        <v>1953</v>
      </c>
      <c r="M260" s="206" t="s">
        <v>7689</v>
      </c>
      <c r="N260" s="211" t="s">
        <v>7343</v>
      </c>
      <c r="O260" s="206">
        <v>80257080</v>
      </c>
      <c r="P260" s="180" t="s">
        <v>7690</v>
      </c>
      <c r="Q260" s="226">
        <v>3</v>
      </c>
      <c r="R260" s="227">
        <v>116372</v>
      </c>
      <c r="S260" s="205" t="s">
        <v>7726</v>
      </c>
      <c r="T260" s="192">
        <v>6914733</v>
      </c>
      <c r="U260" s="163" t="s">
        <v>7247</v>
      </c>
      <c r="V260" s="183"/>
      <c r="W260" s="174"/>
      <c r="X260" s="163"/>
      <c r="Y260" s="163"/>
      <c r="Z260" s="174">
        <v>6914733</v>
      </c>
      <c r="AA260" s="193" t="s">
        <v>7817</v>
      </c>
      <c r="AB260" s="158" t="s">
        <v>7347</v>
      </c>
      <c r="AC260" s="158" t="s">
        <v>7347</v>
      </c>
      <c r="AD260" s="158" t="s">
        <v>7347</v>
      </c>
      <c r="AE260" s="194" t="s">
        <v>7408</v>
      </c>
      <c r="AF260" s="194" t="s">
        <v>7349</v>
      </c>
      <c r="AG260" s="195" t="s">
        <v>7350</v>
      </c>
      <c r="AH260" s="228" t="s">
        <v>8863</v>
      </c>
      <c r="AI260" s="229">
        <v>3108713154</v>
      </c>
      <c r="AJ260" s="180" t="s">
        <v>7380</v>
      </c>
      <c r="AK260" s="187" t="s">
        <v>8864</v>
      </c>
      <c r="AL260" s="189" t="s">
        <v>7353</v>
      </c>
      <c r="AM260" s="159" t="s">
        <v>8865</v>
      </c>
      <c r="AN260" s="160">
        <f t="shared" si="3"/>
        <v>254</v>
      </c>
      <c r="AO260" s="160">
        <v>2024</v>
      </c>
    </row>
    <row r="261" spans="2:41" ht="15" customHeight="1">
      <c r="B261" s="171" t="s">
        <v>8866</v>
      </c>
      <c r="C261" s="221" t="s">
        <v>7338</v>
      </c>
      <c r="D261" s="222" t="s">
        <v>8867</v>
      </c>
      <c r="E261" s="174">
        <v>52336841</v>
      </c>
      <c r="F261" s="214">
        <v>21872000</v>
      </c>
      <c r="G261" s="218" t="s">
        <v>7393</v>
      </c>
      <c r="H261" s="214">
        <v>5468000</v>
      </c>
      <c r="I261" s="223">
        <v>45581</v>
      </c>
      <c r="J261" s="223">
        <v>45703</v>
      </c>
      <c r="K261" s="224" t="s">
        <v>8868</v>
      </c>
      <c r="L261" s="225">
        <v>1965</v>
      </c>
      <c r="M261" s="206" t="s">
        <v>7616</v>
      </c>
      <c r="N261" s="211" t="s">
        <v>7343</v>
      </c>
      <c r="O261" s="206">
        <v>1063481921</v>
      </c>
      <c r="P261" s="191" t="s">
        <v>7617</v>
      </c>
      <c r="Q261" s="234">
        <v>1</v>
      </c>
      <c r="R261" s="235">
        <v>116684</v>
      </c>
      <c r="S261" s="205" t="s">
        <v>7618</v>
      </c>
      <c r="T261" s="192">
        <v>0</v>
      </c>
      <c r="U261" s="163" t="s">
        <v>7247</v>
      </c>
      <c r="V261" s="183"/>
      <c r="W261" s="174"/>
      <c r="X261" s="163"/>
      <c r="Y261" s="163"/>
      <c r="Z261" s="174">
        <v>0</v>
      </c>
      <c r="AA261" s="193" t="s">
        <v>7347</v>
      </c>
      <c r="AB261" s="158" t="s">
        <v>7347</v>
      </c>
      <c r="AC261" s="158" t="s">
        <v>7347</v>
      </c>
      <c r="AD261" s="158" t="s">
        <v>7347</v>
      </c>
      <c r="AE261" s="194" t="s">
        <v>7504</v>
      </c>
      <c r="AF261" s="194" t="s">
        <v>7349</v>
      </c>
      <c r="AG261" s="195" t="s">
        <v>7350</v>
      </c>
      <c r="AH261" s="228" t="s">
        <v>8869</v>
      </c>
      <c r="AI261" s="229">
        <v>3003550902</v>
      </c>
      <c r="AJ261" s="186" t="s">
        <v>7434</v>
      </c>
      <c r="AK261" s="187" t="s">
        <v>8870</v>
      </c>
      <c r="AL261" s="189" t="s">
        <v>7353</v>
      </c>
      <c r="AM261" s="159" t="s">
        <v>8871</v>
      </c>
      <c r="AN261" s="160">
        <f t="shared" si="3"/>
        <v>255</v>
      </c>
      <c r="AO261" s="160">
        <v>2024</v>
      </c>
    </row>
    <row r="262" spans="2:41" ht="15" customHeight="1">
      <c r="B262" s="193" t="s">
        <v>8872</v>
      </c>
      <c r="C262" s="211" t="s">
        <v>7338</v>
      </c>
      <c r="D262" s="211" t="s">
        <v>8873</v>
      </c>
      <c r="E262" s="174">
        <v>1014210482</v>
      </c>
      <c r="F262" s="214">
        <v>8649000</v>
      </c>
      <c r="G262" s="218" t="s">
        <v>7966</v>
      </c>
      <c r="H262" s="214">
        <v>2883000</v>
      </c>
      <c r="I262" s="212">
        <v>45576</v>
      </c>
      <c r="J262" s="212">
        <v>45708</v>
      </c>
      <c r="K262" s="211" t="s">
        <v>8275</v>
      </c>
      <c r="L262" s="210">
        <v>1978</v>
      </c>
      <c r="M262" s="206" t="s">
        <v>7573</v>
      </c>
      <c r="N262" s="211" t="s">
        <v>7448</v>
      </c>
      <c r="O262" s="206">
        <v>51895879</v>
      </c>
      <c r="P262" s="191" t="s">
        <v>7574</v>
      </c>
      <c r="Q262" s="210">
        <v>4</v>
      </c>
      <c r="R262" s="213">
        <v>117416</v>
      </c>
      <c r="S262" s="206" t="s">
        <v>7575</v>
      </c>
      <c r="T262" s="192">
        <v>3844000</v>
      </c>
      <c r="U262" s="193" t="s">
        <v>7347</v>
      </c>
      <c r="V262" s="180"/>
      <c r="W262" s="192"/>
      <c r="X262" s="180"/>
      <c r="Y262" s="193"/>
      <c r="Z262" s="174">
        <v>3844000</v>
      </c>
      <c r="AA262" s="193" t="s">
        <v>7692</v>
      </c>
      <c r="AB262" s="158" t="s">
        <v>7347</v>
      </c>
      <c r="AC262" s="158" t="s">
        <v>7347</v>
      </c>
      <c r="AD262" s="158" t="s">
        <v>7347</v>
      </c>
      <c r="AE262" s="194" t="s">
        <v>7387</v>
      </c>
      <c r="AF262" s="194" t="s">
        <v>7349</v>
      </c>
      <c r="AG262" s="193" t="s">
        <v>7414</v>
      </c>
      <c r="AH262" s="211" t="s">
        <v>8874</v>
      </c>
      <c r="AI262" s="211">
        <v>3125607159</v>
      </c>
      <c r="AJ262" s="180" t="s">
        <v>7352</v>
      </c>
      <c r="AK262" s="187" t="s">
        <v>8875</v>
      </c>
      <c r="AL262" s="189" t="s">
        <v>7353</v>
      </c>
      <c r="AM262" s="159" t="s">
        <v>8876</v>
      </c>
      <c r="AN262" s="160">
        <f t="shared" si="3"/>
        <v>256</v>
      </c>
      <c r="AO262" s="160">
        <v>2024</v>
      </c>
    </row>
    <row r="263" spans="2:41" ht="15" customHeight="1">
      <c r="B263" s="193" t="s">
        <v>8877</v>
      </c>
      <c r="C263" s="211" t="s">
        <v>7338</v>
      </c>
      <c r="D263" s="211" t="s">
        <v>8878</v>
      </c>
      <c r="E263" s="174">
        <v>80203401</v>
      </c>
      <c r="F263" s="214">
        <v>16404000</v>
      </c>
      <c r="G263" s="218" t="s">
        <v>7966</v>
      </c>
      <c r="H263" s="214">
        <v>5468000</v>
      </c>
      <c r="I263" s="212">
        <v>45580</v>
      </c>
      <c r="J263" s="212">
        <v>45710</v>
      </c>
      <c r="K263" s="211" t="s">
        <v>8536</v>
      </c>
      <c r="L263" s="210">
        <v>1978</v>
      </c>
      <c r="M263" s="206" t="s">
        <v>8515</v>
      </c>
      <c r="N263" s="211" t="s">
        <v>7343</v>
      </c>
      <c r="O263" s="206">
        <v>52356206</v>
      </c>
      <c r="P263" s="180" t="s">
        <v>8516</v>
      </c>
      <c r="Q263" s="210">
        <v>4</v>
      </c>
      <c r="R263" s="213">
        <v>117292</v>
      </c>
      <c r="S263" s="206" t="s">
        <v>8517</v>
      </c>
      <c r="T263" s="192">
        <v>6926133</v>
      </c>
      <c r="U263" s="193" t="s">
        <v>7347</v>
      </c>
      <c r="V263" s="180"/>
      <c r="W263" s="192"/>
      <c r="X263" s="180"/>
      <c r="Y263" s="193"/>
      <c r="Z263" s="174">
        <v>6926133</v>
      </c>
      <c r="AA263" s="193" t="s">
        <v>8879</v>
      </c>
      <c r="AB263" s="158" t="s">
        <v>7347</v>
      </c>
      <c r="AC263" s="158" t="s">
        <v>7347</v>
      </c>
      <c r="AD263" s="158" t="s">
        <v>7347</v>
      </c>
      <c r="AE263" s="194" t="s">
        <v>7960</v>
      </c>
      <c r="AF263" s="194" t="s">
        <v>7349</v>
      </c>
      <c r="AG263" s="193" t="s">
        <v>7388</v>
      </c>
      <c r="AH263" s="211" t="s">
        <v>8880</v>
      </c>
      <c r="AI263" s="211" t="s">
        <v>8881</v>
      </c>
      <c r="AJ263" s="180" t="s">
        <v>7380</v>
      </c>
      <c r="AK263" s="187" t="s">
        <v>8882</v>
      </c>
      <c r="AL263" s="189" t="s">
        <v>7353</v>
      </c>
      <c r="AM263" s="159" t="s">
        <v>8883</v>
      </c>
      <c r="AN263" s="160">
        <f t="shared" si="3"/>
        <v>257</v>
      </c>
      <c r="AO263" s="160">
        <v>2024</v>
      </c>
    </row>
    <row r="264" spans="2:41" ht="15" customHeight="1">
      <c r="B264" s="171" t="s">
        <v>8884</v>
      </c>
      <c r="C264" s="221" t="s">
        <v>7338</v>
      </c>
      <c r="D264" s="222" t="s">
        <v>8885</v>
      </c>
      <c r="E264" s="174">
        <v>1074132196</v>
      </c>
      <c r="F264" s="214">
        <v>16377000</v>
      </c>
      <c r="G264" s="218" t="s">
        <v>7966</v>
      </c>
      <c r="H264" s="214">
        <v>5459000</v>
      </c>
      <c r="I264" s="223">
        <v>45581</v>
      </c>
      <c r="J264" s="223">
        <v>45711</v>
      </c>
      <c r="K264" s="224" t="s">
        <v>7374</v>
      </c>
      <c r="L264" s="225">
        <v>1979</v>
      </c>
      <c r="M264" s="206" t="s">
        <v>8886</v>
      </c>
      <c r="N264" s="211" t="s">
        <v>7448</v>
      </c>
      <c r="O264" s="206">
        <v>80259844</v>
      </c>
      <c r="P264" s="191" t="s">
        <v>8887</v>
      </c>
      <c r="Q264" s="226">
        <v>5</v>
      </c>
      <c r="R264" s="227">
        <v>117392</v>
      </c>
      <c r="S264" s="205" t="s">
        <v>8888</v>
      </c>
      <c r="T264" s="192">
        <v>6914733</v>
      </c>
      <c r="U264" s="163" t="s">
        <v>7247</v>
      </c>
      <c r="V264" s="183"/>
      <c r="W264" s="174"/>
      <c r="X264" s="163"/>
      <c r="Y264" s="163"/>
      <c r="Z264" s="174">
        <v>6914733</v>
      </c>
      <c r="AA264" s="193" t="s">
        <v>7817</v>
      </c>
      <c r="AB264" s="158" t="s">
        <v>7347</v>
      </c>
      <c r="AC264" s="158" t="s">
        <v>7347</v>
      </c>
      <c r="AD264" s="158" t="s">
        <v>7347</v>
      </c>
      <c r="AE264" s="194" t="s">
        <v>7504</v>
      </c>
      <c r="AF264" s="194" t="s">
        <v>7349</v>
      </c>
      <c r="AG264" s="193" t="s">
        <v>7586</v>
      </c>
      <c r="AH264" s="228" t="s">
        <v>8889</v>
      </c>
      <c r="AI264" s="229">
        <v>3025197407</v>
      </c>
      <c r="AJ264" s="236" t="s">
        <v>7370</v>
      </c>
      <c r="AK264" s="201" t="s">
        <v>8890</v>
      </c>
      <c r="AL264" s="189" t="s">
        <v>7353</v>
      </c>
      <c r="AM264" s="159" t="s">
        <v>8891</v>
      </c>
      <c r="AN264" s="160">
        <f t="shared" si="3"/>
        <v>258</v>
      </c>
      <c r="AO264" s="160">
        <v>2024</v>
      </c>
    </row>
    <row r="265" spans="2:41" ht="15" customHeight="1">
      <c r="B265" s="171" t="s">
        <v>8892</v>
      </c>
      <c r="C265" s="221" t="s">
        <v>7338</v>
      </c>
      <c r="D265" s="222" t="s">
        <v>8893</v>
      </c>
      <c r="E265" s="174">
        <v>1015431124</v>
      </c>
      <c r="F265" s="214">
        <v>16377000</v>
      </c>
      <c r="G265" s="218" t="s">
        <v>7966</v>
      </c>
      <c r="H265" s="214">
        <v>5459000</v>
      </c>
      <c r="I265" s="223">
        <v>45586</v>
      </c>
      <c r="J265" s="223">
        <v>45713</v>
      </c>
      <c r="K265" s="224" t="s">
        <v>8801</v>
      </c>
      <c r="L265" s="225">
        <v>1979</v>
      </c>
      <c r="M265" s="206" t="s">
        <v>8886</v>
      </c>
      <c r="N265" s="211" t="s">
        <v>7448</v>
      </c>
      <c r="O265" s="206">
        <v>80259844</v>
      </c>
      <c r="P265" s="191" t="s">
        <v>8887</v>
      </c>
      <c r="Q265" s="226">
        <v>5</v>
      </c>
      <c r="R265" s="227">
        <v>117392</v>
      </c>
      <c r="S265" s="205" t="s">
        <v>8888</v>
      </c>
      <c r="T265" s="192">
        <v>6368833</v>
      </c>
      <c r="U265" s="163" t="s">
        <v>7247</v>
      </c>
      <c r="V265" s="183"/>
      <c r="W265" s="174"/>
      <c r="X265" s="163"/>
      <c r="Y265" s="163"/>
      <c r="Z265" s="174">
        <v>6368833</v>
      </c>
      <c r="AA265" s="193" t="s">
        <v>8332</v>
      </c>
      <c r="AB265" s="158" t="s">
        <v>7347</v>
      </c>
      <c r="AC265" s="158" t="s">
        <v>7347</v>
      </c>
      <c r="AD265" s="158" t="s">
        <v>7347</v>
      </c>
      <c r="AE265" s="194" t="s">
        <v>7378</v>
      </c>
      <c r="AF265" s="194" t="s">
        <v>7349</v>
      </c>
      <c r="AG265" s="193" t="s">
        <v>7399</v>
      </c>
      <c r="AH265" s="228" t="s">
        <v>8894</v>
      </c>
      <c r="AI265" s="229">
        <v>3107820844</v>
      </c>
      <c r="AJ265" s="211" t="s">
        <v>7380</v>
      </c>
      <c r="AK265" s="187" t="s">
        <v>8895</v>
      </c>
      <c r="AL265" s="189" t="s">
        <v>7353</v>
      </c>
      <c r="AM265" s="159" t="s">
        <v>8896</v>
      </c>
      <c r="AN265" s="160">
        <f t="shared" si="3"/>
        <v>259</v>
      </c>
      <c r="AO265" s="160">
        <v>2024</v>
      </c>
    </row>
    <row r="266" spans="2:41" ht="15" customHeight="1">
      <c r="B266" s="171" t="s">
        <v>8897</v>
      </c>
      <c r="C266" s="221" t="s">
        <v>7338</v>
      </c>
      <c r="D266" s="222" t="s">
        <v>8898</v>
      </c>
      <c r="E266" s="174">
        <v>1015418908</v>
      </c>
      <c r="F266" s="214">
        <v>16377000</v>
      </c>
      <c r="G266" s="218" t="s">
        <v>7966</v>
      </c>
      <c r="H266" s="214">
        <v>5459000</v>
      </c>
      <c r="I266" s="223">
        <v>45582</v>
      </c>
      <c r="J266" s="223">
        <v>45711</v>
      </c>
      <c r="K266" s="224" t="s">
        <v>8801</v>
      </c>
      <c r="L266" s="225">
        <v>1979</v>
      </c>
      <c r="M266" s="179" t="s">
        <v>8833</v>
      </c>
      <c r="N266" s="211" t="s">
        <v>7448</v>
      </c>
      <c r="O266" s="206">
        <v>52887426</v>
      </c>
      <c r="P266" s="180" t="s">
        <v>8834</v>
      </c>
      <c r="Q266" s="226">
        <v>5</v>
      </c>
      <c r="R266" s="227">
        <v>117392</v>
      </c>
      <c r="S266" s="206" t="s">
        <v>8835</v>
      </c>
      <c r="T266" s="192">
        <v>6732767</v>
      </c>
      <c r="U266" s="163" t="s">
        <v>7247</v>
      </c>
      <c r="V266" s="183"/>
      <c r="W266" s="174"/>
      <c r="X266" s="163"/>
      <c r="Y266" s="163"/>
      <c r="Z266" s="174">
        <v>6732767</v>
      </c>
      <c r="AA266" s="193" t="s">
        <v>8423</v>
      </c>
      <c r="AB266" s="158" t="s">
        <v>7347</v>
      </c>
      <c r="AC266" s="158" t="s">
        <v>7347</v>
      </c>
      <c r="AD266" s="158" t="s">
        <v>7347</v>
      </c>
      <c r="AE266" s="194" t="s">
        <v>7348</v>
      </c>
      <c r="AF266" s="194" t="s">
        <v>7349</v>
      </c>
      <c r="AG266" s="195" t="s">
        <v>7350</v>
      </c>
      <c r="AH266" s="228" t="s">
        <v>8899</v>
      </c>
      <c r="AI266" s="229">
        <v>3224527966</v>
      </c>
      <c r="AJ266" s="180" t="s">
        <v>7380</v>
      </c>
      <c r="AK266" s="187" t="s">
        <v>8900</v>
      </c>
      <c r="AL266" s="189" t="s">
        <v>7353</v>
      </c>
      <c r="AM266" s="159" t="s">
        <v>8901</v>
      </c>
      <c r="AN266" s="160">
        <f t="shared" si="3"/>
        <v>260</v>
      </c>
      <c r="AO266" s="160">
        <v>2024</v>
      </c>
    </row>
    <row r="267" spans="2:41" ht="15" customHeight="1">
      <c r="B267" s="171" t="s">
        <v>8902</v>
      </c>
      <c r="C267" s="221" t="s">
        <v>7338</v>
      </c>
      <c r="D267" s="222" t="s">
        <v>8903</v>
      </c>
      <c r="E267" s="174">
        <v>80900825</v>
      </c>
      <c r="F267" s="214">
        <v>16377000</v>
      </c>
      <c r="G267" s="218" t="s">
        <v>7966</v>
      </c>
      <c r="H267" s="214">
        <v>5459000</v>
      </c>
      <c r="I267" s="223">
        <v>45582</v>
      </c>
      <c r="J267" s="223">
        <v>45711</v>
      </c>
      <c r="K267" s="224" t="s">
        <v>8801</v>
      </c>
      <c r="L267" s="225">
        <v>1979</v>
      </c>
      <c r="M267" s="179" t="s">
        <v>8628</v>
      </c>
      <c r="N267" s="211" t="s">
        <v>7448</v>
      </c>
      <c r="O267" s="206">
        <v>1026260706</v>
      </c>
      <c r="P267" s="180" t="s">
        <v>8629</v>
      </c>
      <c r="Q267" s="226">
        <v>5</v>
      </c>
      <c r="R267" s="227">
        <v>117392</v>
      </c>
      <c r="S267" s="206" t="s">
        <v>8630</v>
      </c>
      <c r="T267" s="192">
        <v>6732767</v>
      </c>
      <c r="U267" s="163" t="s">
        <v>7247</v>
      </c>
      <c r="V267" s="183"/>
      <c r="W267" s="174"/>
      <c r="X267" s="163"/>
      <c r="Y267" s="163"/>
      <c r="Z267" s="174">
        <v>6732767</v>
      </c>
      <c r="AA267" s="193" t="s">
        <v>8423</v>
      </c>
      <c r="AB267" s="158" t="s">
        <v>7347</v>
      </c>
      <c r="AC267" s="158" t="s">
        <v>7347</v>
      </c>
      <c r="AD267" s="158" t="s">
        <v>7347</v>
      </c>
      <c r="AE267" s="194" t="s">
        <v>7387</v>
      </c>
      <c r="AF267" s="194" t="s">
        <v>7349</v>
      </c>
      <c r="AG267" s="193" t="s">
        <v>7399</v>
      </c>
      <c r="AH267" s="228" t="s">
        <v>8904</v>
      </c>
      <c r="AI267" s="229">
        <v>3114941972</v>
      </c>
      <c r="AJ267" s="211" t="s">
        <v>7482</v>
      </c>
      <c r="AK267" s="187" t="s">
        <v>8905</v>
      </c>
      <c r="AL267" s="189" t="s">
        <v>7353</v>
      </c>
      <c r="AM267" s="159" t="s">
        <v>8906</v>
      </c>
      <c r="AN267" s="160">
        <f t="shared" si="3"/>
        <v>261</v>
      </c>
      <c r="AO267" s="160">
        <v>2024</v>
      </c>
    </row>
    <row r="268" spans="2:41" ht="15" customHeight="1">
      <c r="B268" s="171" t="s">
        <v>8907</v>
      </c>
      <c r="C268" s="221" t="s">
        <v>7338</v>
      </c>
      <c r="D268" s="222" t="s">
        <v>8908</v>
      </c>
      <c r="E268" s="174">
        <v>1032418404</v>
      </c>
      <c r="F268" s="230">
        <v>16377000</v>
      </c>
      <c r="G268" s="218" t="s">
        <v>7966</v>
      </c>
      <c r="H268" s="232">
        <v>5459000</v>
      </c>
      <c r="I268" s="223">
        <v>45580</v>
      </c>
      <c r="J268" s="223">
        <v>45710</v>
      </c>
      <c r="K268" s="224" t="s">
        <v>8909</v>
      </c>
      <c r="L268" s="225">
        <v>1978</v>
      </c>
      <c r="M268" s="172" t="s">
        <v>7407</v>
      </c>
      <c r="N268" s="304" t="s">
        <v>7407</v>
      </c>
      <c r="O268" s="307" t="s">
        <v>7407</v>
      </c>
      <c r="P268" s="191" t="s">
        <v>7407</v>
      </c>
      <c r="Q268" s="226">
        <v>1</v>
      </c>
      <c r="R268" s="227">
        <v>117417</v>
      </c>
      <c r="S268" s="205" t="s">
        <v>7386</v>
      </c>
      <c r="T268" s="192">
        <v>6914733</v>
      </c>
      <c r="U268" s="163"/>
      <c r="V268" s="183"/>
      <c r="W268" s="174"/>
      <c r="X268" s="163"/>
      <c r="Y268" s="163"/>
      <c r="Z268" s="174">
        <v>6914733</v>
      </c>
      <c r="AA268" s="193" t="s">
        <v>8910</v>
      </c>
      <c r="AB268" s="158" t="s">
        <v>7347</v>
      </c>
      <c r="AC268" s="158" t="s">
        <v>7347</v>
      </c>
      <c r="AD268" s="158" t="s">
        <v>7347</v>
      </c>
      <c r="AE268" s="194" t="s">
        <v>7387</v>
      </c>
      <c r="AF268" s="194" t="s">
        <v>7349</v>
      </c>
      <c r="AG268" s="195" t="s">
        <v>7399</v>
      </c>
      <c r="AH268" s="228" t="s">
        <v>8911</v>
      </c>
      <c r="AI268" s="229">
        <v>3208431820</v>
      </c>
      <c r="AJ268" s="211" t="s">
        <v>7352</v>
      </c>
      <c r="AK268" s="187" t="s">
        <v>8912</v>
      </c>
      <c r="AL268" s="189" t="s">
        <v>7353</v>
      </c>
      <c r="AM268" s="159" t="s">
        <v>8913</v>
      </c>
      <c r="AN268" s="160">
        <f t="shared" ref="AN268:AN331" si="4">+AN267+1</f>
        <v>262</v>
      </c>
      <c r="AO268" s="160">
        <v>2024</v>
      </c>
    </row>
    <row r="269" spans="2:41" ht="15" customHeight="1">
      <c r="B269" s="193" t="s">
        <v>8914</v>
      </c>
      <c r="C269" s="211" t="s">
        <v>7338</v>
      </c>
      <c r="D269" s="211" t="s">
        <v>8915</v>
      </c>
      <c r="E269" s="174">
        <v>51941894</v>
      </c>
      <c r="F269" s="214">
        <v>16377000</v>
      </c>
      <c r="G269" s="218" t="s">
        <v>7966</v>
      </c>
      <c r="H269" s="214">
        <v>5459000</v>
      </c>
      <c r="I269" s="212">
        <v>45580</v>
      </c>
      <c r="J269" s="212">
        <v>45710</v>
      </c>
      <c r="K269" s="211" t="s">
        <v>8801</v>
      </c>
      <c r="L269" s="210">
        <v>1979</v>
      </c>
      <c r="M269" s="179" t="s">
        <v>8468</v>
      </c>
      <c r="N269" s="211" t="s">
        <v>7448</v>
      </c>
      <c r="O269" s="206">
        <v>52804730</v>
      </c>
      <c r="P269" s="191" t="s">
        <v>8469</v>
      </c>
      <c r="Q269" s="210">
        <v>5</v>
      </c>
      <c r="R269" s="213">
        <v>117392</v>
      </c>
      <c r="S269" s="206" t="s">
        <v>8916</v>
      </c>
      <c r="T269" s="192">
        <v>6914733</v>
      </c>
      <c r="U269" s="193" t="s">
        <v>7347</v>
      </c>
      <c r="V269" s="180"/>
      <c r="W269" s="192"/>
      <c r="X269" s="180"/>
      <c r="Y269" s="193"/>
      <c r="Z269" s="174">
        <v>6914733</v>
      </c>
      <c r="AA269" s="193" t="s">
        <v>7817</v>
      </c>
      <c r="AB269" s="158" t="s">
        <v>7347</v>
      </c>
      <c r="AC269" s="158" t="s">
        <v>7347</v>
      </c>
      <c r="AD269" s="158" t="s">
        <v>7347</v>
      </c>
      <c r="AE269" s="194" t="s">
        <v>7378</v>
      </c>
      <c r="AF269" s="194" t="s">
        <v>7349</v>
      </c>
      <c r="AG269" s="195" t="s">
        <v>7350</v>
      </c>
      <c r="AH269" s="211" t="s">
        <v>8917</v>
      </c>
      <c r="AI269" s="211">
        <v>3002085580</v>
      </c>
      <c r="AJ269" s="211" t="s">
        <v>7380</v>
      </c>
      <c r="AK269" s="187" t="s">
        <v>8918</v>
      </c>
      <c r="AL269" s="189" t="s">
        <v>7353</v>
      </c>
      <c r="AM269" s="159" t="s">
        <v>8919</v>
      </c>
      <c r="AN269" s="160">
        <f t="shared" si="4"/>
        <v>263</v>
      </c>
      <c r="AO269" s="160">
        <v>2024</v>
      </c>
    </row>
    <row r="270" spans="2:41" ht="15" customHeight="1">
      <c r="B270" s="193" t="s">
        <v>8920</v>
      </c>
      <c r="C270" s="211" t="s">
        <v>7338</v>
      </c>
      <c r="D270" s="211" t="s">
        <v>8921</v>
      </c>
      <c r="E270" s="174">
        <v>1022388441</v>
      </c>
      <c r="F270" s="214">
        <v>16377000</v>
      </c>
      <c r="G270" s="218" t="s">
        <v>7393</v>
      </c>
      <c r="H270" s="214">
        <v>5459000</v>
      </c>
      <c r="I270" s="212">
        <v>45580</v>
      </c>
      <c r="J270" s="212">
        <v>45710</v>
      </c>
      <c r="K270" s="211" t="s">
        <v>8801</v>
      </c>
      <c r="L270" s="210">
        <v>1979</v>
      </c>
      <c r="M270" s="179" t="s">
        <v>8611</v>
      </c>
      <c r="N270" s="211" t="s">
        <v>7448</v>
      </c>
      <c r="O270" s="206">
        <v>52147698</v>
      </c>
      <c r="P270" s="180" t="s">
        <v>8612</v>
      </c>
      <c r="Q270" s="210">
        <v>5</v>
      </c>
      <c r="R270" s="213">
        <v>117392</v>
      </c>
      <c r="S270" s="206" t="s">
        <v>8613</v>
      </c>
      <c r="T270" s="192">
        <v>6914733</v>
      </c>
      <c r="U270" s="193" t="s">
        <v>7347</v>
      </c>
      <c r="V270" s="180"/>
      <c r="W270" s="192"/>
      <c r="X270" s="180"/>
      <c r="Y270" s="193"/>
      <c r="Z270" s="174">
        <v>6914733</v>
      </c>
      <c r="AA270" s="193" t="s">
        <v>7817</v>
      </c>
      <c r="AB270" s="158" t="s">
        <v>7347</v>
      </c>
      <c r="AC270" s="158" t="s">
        <v>7347</v>
      </c>
      <c r="AD270" s="158" t="s">
        <v>7347</v>
      </c>
      <c r="AE270" s="194" t="s">
        <v>7960</v>
      </c>
      <c r="AF270" s="194" t="s">
        <v>7349</v>
      </c>
      <c r="AG270" s="195" t="s">
        <v>7350</v>
      </c>
      <c r="AH270" s="211" t="s">
        <v>8922</v>
      </c>
      <c r="AI270" s="211">
        <v>3108108743</v>
      </c>
      <c r="AJ270" s="180" t="s">
        <v>7380</v>
      </c>
      <c r="AK270" s="187" t="s">
        <v>8923</v>
      </c>
      <c r="AL270" s="189" t="s">
        <v>7353</v>
      </c>
      <c r="AM270" s="159" t="s">
        <v>8924</v>
      </c>
      <c r="AN270" s="160">
        <f t="shared" si="4"/>
        <v>264</v>
      </c>
      <c r="AO270" s="160">
        <v>2024</v>
      </c>
    </row>
    <row r="271" spans="2:41" ht="15" customHeight="1">
      <c r="B271" s="193" t="s">
        <v>8925</v>
      </c>
      <c r="C271" s="211" t="s">
        <v>7338</v>
      </c>
      <c r="D271" s="211" t="s">
        <v>8926</v>
      </c>
      <c r="E271" s="174">
        <v>19311755</v>
      </c>
      <c r="F271" s="214">
        <v>16377000</v>
      </c>
      <c r="G271" s="218" t="s">
        <v>7966</v>
      </c>
      <c r="H271" s="214">
        <v>5459000</v>
      </c>
      <c r="I271" s="212">
        <v>45580</v>
      </c>
      <c r="J271" s="212">
        <v>45710</v>
      </c>
      <c r="K271" s="211" t="s">
        <v>8801</v>
      </c>
      <c r="L271" s="210">
        <v>1979</v>
      </c>
      <c r="M271" s="179" t="s">
        <v>8833</v>
      </c>
      <c r="N271" s="211" t="s">
        <v>7448</v>
      </c>
      <c r="O271" s="206">
        <v>52887426</v>
      </c>
      <c r="P271" s="180" t="s">
        <v>8834</v>
      </c>
      <c r="Q271" s="210">
        <v>5</v>
      </c>
      <c r="R271" s="213">
        <v>117392</v>
      </c>
      <c r="S271" s="206" t="s">
        <v>8835</v>
      </c>
      <c r="T271" s="192">
        <v>6914733</v>
      </c>
      <c r="U271" s="193" t="s">
        <v>7347</v>
      </c>
      <c r="V271" s="180"/>
      <c r="W271" s="192"/>
      <c r="X271" s="180"/>
      <c r="Y271" s="193"/>
      <c r="Z271" s="174">
        <v>6914733</v>
      </c>
      <c r="AA271" s="193" t="s">
        <v>7817</v>
      </c>
      <c r="AB271" s="158" t="s">
        <v>7347</v>
      </c>
      <c r="AC271" s="158" t="s">
        <v>7347</v>
      </c>
      <c r="AD271" s="158" t="s">
        <v>7347</v>
      </c>
      <c r="AE271" s="194" t="s">
        <v>7387</v>
      </c>
      <c r="AF271" s="194" t="s">
        <v>7349</v>
      </c>
      <c r="AG271" s="193" t="s">
        <v>8927</v>
      </c>
      <c r="AH271" s="211" t="s">
        <v>8928</v>
      </c>
      <c r="AI271" s="211">
        <v>3185570944</v>
      </c>
      <c r="AJ271" s="180" t="s">
        <v>7489</v>
      </c>
      <c r="AK271" s="187" t="s">
        <v>8929</v>
      </c>
      <c r="AL271" s="189" t="s">
        <v>7353</v>
      </c>
      <c r="AM271" s="159" t="s">
        <v>8930</v>
      </c>
      <c r="AN271" s="160">
        <f t="shared" si="4"/>
        <v>265</v>
      </c>
      <c r="AO271" s="160">
        <v>2024</v>
      </c>
    </row>
    <row r="272" spans="2:41" ht="15" customHeight="1">
      <c r="B272" s="171" t="s">
        <v>8931</v>
      </c>
      <c r="C272" s="221" t="s">
        <v>7338</v>
      </c>
      <c r="D272" s="222" t="s">
        <v>8932</v>
      </c>
      <c r="E272" s="174">
        <v>79985112</v>
      </c>
      <c r="F272" s="214">
        <v>29792000</v>
      </c>
      <c r="G272" s="218" t="s">
        <v>7966</v>
      </c>
      <c r="H272" s="214">
        <v>7448000</v>
      </c>
      <c r="I272" s="223">
        <v>45582</v>
      </c>
      <c r="J272" s="223">
        <v>45729</v>
      </c>
      <c r="K272" s="224" t="s">
        <v>8933</v>
      </c>
      <c r="L272" s="225">
        <v>1979</v>
      </c>
      <c r="M272" s="179" t="s">
        <v>7419</v>
      </c>
      <c r="N272" s="211" t="s">
        <v>7343</v>
      </c>
      <c r="O272" s="206">
        <v>79693760</v>
      </c>
      <c r="P272" s="191" t="s">
        <v>8259</v>
      </c>
      <c r="Q272" s="234">
        <v>5</v>
      </c>
      <c r="R272" s="235">
        <v>115246</v>
      </c>
      <c r="S272" s="206" t="s">
        <v>8260</v>
      </c>
      <c r="T272" s="192">
        <v>6703200</v>
      </c>
      <c r="U272" s="163" t="s">
        <v>7247</v>
      </c>
      <c r="V272" s="183"/>
      <c r="W272" s="174"/>
      <c r="X272" s="163"/>
      <c r="Y272" s="163"/>
      <c r="Z272" s="174">
        <v>6703200</v>
      </c>
      <c r="AA272" s="193" t="s">
        <v>8677</v>
      </c>
      <c r="AB272" s="158" t="s">
        <v>7347</v>
      </c>
      <c r="AC272" s="158" t="s">
        <v>7347</v>
      </c>
      <c r="AD272" s="158" t="s">
        <v>7347</v>
      </c>
      <c r="AE272" s="194" t="s">
        <v>7408</v>
      </c>
      <c r="AF272" s="194" t="s">
        <v>7349</v>
      </c>
      <c r="AG272" s="195" t="s">
        <v>7350</v>
      </c>
      <c r="AH272" s="228" t="s">
        <v>8934</v>
      </c>
      <c r="AI272" s="229">
        <v>310814756</v>
      </c>
      <c r="AJ272" s="186" t="s">
        <v>8935</v>
      </c>
      <c r="AK272" s="201" t="s">
        <v>8936</v>
      </c>
      <c r="AL272" s="189" t="s">
        <v>7353</v>
      </c>
      <c r="AM272" s="159" t="s">
        <v>8937</v>
      </c>
      <c r="AN272" s="160">
        <f t="shared" si="4"/>
        <v>266</v>
      </c>
      <c r="AO272" s="160">
        <v>2024</v>
      </c>
    </row>
    <row r="273" spans="2:41" ht="15" customHeight="1">
      <c r="B273" s="193" t="s">
        <v>8938</v>
      </c>
      <c r="C273" s="211" t="s">
        <v>7338</v>
      </c>
      <c r="D273" s="211" t="s">
        <v>8939</v>
      </c>
      <c r="E273" s="174">
        <v>39618121</v>
      </c>
      <c r="F273" s="214">
        <v>16377000</v>
      </c>
      <c r="G273" s="218" t="s">
        <v>7393</v>
      </c>
      <c r="H273" s="214">
        <v>5459000</v>
      </c>
      <c r="I273" s="212">
        <v>45580</v>
      </c>
      <c r="J273" s="212">
        <v>45710</v>
      </c>
      <c r="K273" s="211" t="s">
        <v>8801</v>
      </c>
      <c r="L273" s="210">
        <v>1979</v>
      </c>
      <c r="M273" s="179" t="s">
        <v>8468</v>
      </c>
      <c r="N273" s="211" t="s">
        <v>7448</v>
      </c>
      <c r="O273" s="206">
        <v>52804730</v>
      </c>
      <c r="P273" s="191" t="s">
        <v>8469</v>
      </c>
      <c r="Q273" s="210">
        <v>5</v>
      </c>
      <c r="R273" s="213">
        <v>117392</v>
      </c>
      <c r="S273" s="206" t="s">
        <v>8916</v>
      </c>
      <c r="T273" s="192">
        <v>6914733</v>
      </c>
      <c r="U273" s="193" t="s">
        <v>7347</v>
      </c>
      <c r="V273" s="180"/>
      <c r="W273" s="192"/>
      <c r="X273" s="180"/>
      <c r="Y273" s="193"/>
      <c r="Z273" s="174">
        <v>6914733</v>
      </c>
      <c r="AA273" s="193" t="s">
        <v>7817</v>
      </c>
      <c r="AB273" s="158" t="s">
        <v>7347</v>
      </c>
      <c r="AC273" s="158" t="s">
        <v>7347</v>
      </c>
      <c r="AD273" s="158" t="s">
        <v>7347</v>
      </c>
      <c r="AE273" s="194" t="s">
        <v>7387</v>
      </c>
      <c r="AF273" s="194" t="s">
        <v>7349</v>
      </c>
      <c r="AG273" s="195" t="s">
        <v>7350</v>
      </c>
      <c r="AH273" s="211" t="s">
        <v>8940</v>
      </c>
      <c r="AI273" s="211">
        <v>3153776478</v>
      </c>
      <c r="AJ273" s="211" t="s">
        <v>7352</v>
      </c>
      <c r="AK273" s="187" t="s">
        <v>8941</v>
      </c>
      <c r="AL273" s="189" t="s">
        <v>7353</v>
      </c>
      <c r="AM273" s="159" t="s">
        <v>8942</v>
      </c>
      <c r="AN273" s="160">
        <f t="shared" si="4"/>
        <v>267</v>
      </c>
      <c r="AO273" s="160">
        <v>2024</v>
      </c>
    </row>
    <row r="274" spans="2:41" ht="15" customHeight="1">
      <c r="B274" s="171" t="s">
        <v>8943</v>
      </c>
      <c r="C274" s="221" t="s">
        <v>7338</v>
      </c>
      <c r="D274" s="222" t="s">
        <v>8944</v>
      </c>
      <c r="E274" s="174">
        <v>87067403</v>
      </c>
      <c r="F274" s="214">
        <v>16377000</v>
      </c>
      <c r="G274" s="218" t="s">
        <v>7966</v>
      </c>
      <c r="H274" s="214">
        <v>5459000</v>
      </c>
      <c r="I274" s="223">
        <v>45587</v>
      </c>
      <c r="J274" s="223">
        <v>45714</v>
      </c>
      <c r="K274" s="224" t="s">
        <v>8808</v>
      </c>
      <c r="L274" s="225">
        <v>1979</v>
      </c>
      <c r="M274" s="179" t="s">
        <v>8468</v>
      </c>
      <c r="N274" s="211" t="s">
        <v>7448</v>
      </c>
      <c r="O274" s="206">
        <v>52804730</v>
      </c>
      <c r="P274" s="191" t="s">
        <v>8469</v>
      </c>
      <c r="Q274" s="234">
        <v>1</v>
      </c>
      <c r="R274" s="235">
        <v>117392</v>
      </c>
      <c r="S274" s="206" t="s">
        <v>8916</v>
      </c>
      <c r="T274" s="192">
        <v>6368833</v>
      </c>
      <c r="U274" s="163" t="s">
        <v>7247</v>
      </c>
      <c r="V274" s="183"/>
      <c r="W274" s="174"/>
      <c r="X274" s="163"/>
      <c r="Y274" s="163"/>
      <c r="Z274" s="174">
        <v>6368833</v>
      </c>
      <c r="AA274" s="193" t="s">
        <v>8332</v>
      </c>
      <c r="AB274" s="158" t="s">
        <v>7347</v>
      </c>
      <c r="AC274" s="158" t="s">
        <v>7347</v>
      </c>
      <c r="AD274" s="158" t="s">
        <v>7347</v>
      </c>
      <c r="AE274" s="194" t="s">
        <v>7408</v>
      </c>
      <c r="AF274" s="194" t="s">
        <v>7349</v>
      </c>
      <c r="AG274" s="195" t="s">
        <v>7350</v>
      </c>
      <c r="AH274" s="228" t="s">
        <v>8945</v>
      </c>
      <c r="AI274" s="229">
        <v>3122109439</v>
      </c>
      <c r="AJ274" s="186" t="s">
        <v>7370</v>
      </c>
      <c r="AK274" s="187" t="s">
        <v>8946</v>
      </c>
      <c r="AL274" s="189" t="s">
        <v>7353</v>
      </c>
      <c r="AM274" s="159" t="s">
        <v>8947</v>
      </c>
      <c r="AN274" s="160">
        <f t="shared" si="4"/>
        <v>268</v>
      </c>
      <c r="AO274" s="160">
        <v>2024</v>
      </c>
    </row>
    <row r="275" spans="2:41" ht="15" customHeight="1">
      <c r="B275" s="193" t="s">
        <v>8948</v>
      </c>
      <c r="C275" s="211" t="s">
        <v>7338</v>
      </c>
      <c r="D275" s="211" t="s">
        <v>8949</v>
      </c>
      <c r="E275" s="174">
        <v>53074893</v>
      </c>
      <c r="F275" s="214">
        <v>22344000</v>
      </c>
      <c r="G275" s="218" t="s">
        <v>7966</v>
      </c>
      <c r="H275" s="214">
        <v>7448000</v>
      </c>
      <c r="I275" s="212">
        <v>45580</v>
      </c>
      <c r="J275" s="212">
        <v>45710</v>
      </c>
      <c r="K275" s="211" t="s">
        <v>8950</v>
      </c>
      <c r="L275" s="210">
        <v>1978</v>
      </c>
      <c r="M275" s="172" t="s">
        <v>7533</v>
      </c>
      <c r="N275" s="211" t="s">
        <v>7343</v>
      </c>
      <c r="O275" s="206">
        <v>98566660</v>
      </c>
      <c r="P275" s="180" t="s">
        <v>7534</v>
      </c>
      <c r="Q275" s="210">
        <v>1</v>
      </c>
      <c r="R275" s="213">
        <v>116435</v>
      </c>
      <c r="S275" s="206" t="s">
        <v>8951</v>
      </c>
      <c r="T275" s="192">
        <v>9434133.3300000001</v>
      </c>
      <c r="U275" s="193" t="s">
        <v>7347</v>
      </c>
      <c r="V275" s="180"/>
      <c r="W275" s="192"/>
      <c r="X275" s="180"/>
      <c r="Y275" s="193"/>
      <c r="Z275" s="174">
        <v>9434133.3300000001</v>
      </c>
      <c r="AA275" s="193" t="s">
        <v>7817</v>
      </c>
      <c r="AB275" s="158" t="s">
        <v>7347</v>
      </c>
      <c r="AC275" s="158" t="s">
        <v>7347</v>
      </c>
      <c r="AD275" s="158" t="s">
        <v>7347</v>
      </c>
      <c r="AE275" s="194" t="s">
        <v>7361</v>
      </c>
      <c r="AF275" s="194" t="s">
        <v>7349</v>
      </c>
      <c r="AG275" s="193" t="s">
        <v>7399</v>
      </c>
      <c r="AH275" s="211" t="s">
        <v>8952</v>
      </c>
      <c r="AI275" s="180">
        <v>3162692992</v>
      </c>
      <c r="AJ275" s="180" t="s">
        <v>8019</v>
      </c>
      <c r="AK275" s="197">
        <v>53074893</v>
      </c>
      <c r="AL275" s="189" t="s">
        <v>7353</v>
      </c>
      <c r="AM275" s="159" t="s">
        <v>8953</v>
      </c>
      <c r="AN275" s="160">
        <f t="shared" si="4"/>
        <v>269</v>
      </c>
      <c r="AO275" s="160">
        <v>2024</v>
      </c>
    </row>
    <row r="276" spans="2:41" ht="15" customHeight="1">
      <c r="B276" s="171" t="s">
        <v>8954</v>
      </c>
      <c r="C276" s="221" t="s">
        <v>7338</v>
      </c>
      <c r="D276" s="301" t="s">
        <v>8955</v>
      </c>
      <c r="E276" s="174">
        <v>52824644</v>
      </c>
      <c r="F276" s="230">
        <v>22344000</v>
      </c>
      <c r="G276" s="218" t="s">
        <v>7966</v>
      </c>
      <c r="H276" s="232">
        <v>7448000</v>
      </c>
      <c r="I276" s="223">
        <v>45580</v>
      </c>
      <c r="J276" s="223">
        <v>45710</v>
      </c>
      <c r="K276" s="224" t="s">
        <v>8950</v>
      </c>
      <c r="L276" s="225">
        <v>1978</v>
      </c>
      <c r="M276" s="172" t="s">
        <v>7533</v>
      </c>
      <c r="N276" s="211" t="s">
        <v>7343</v>
      </c>
      <c r="O276" s="206">
        <v>98566660</v>
      </c>
      <c r="P276" s="180" t="s">
        <v>7534</v>
      </c>
      <c r="Q276" s="226">
        <v>1</v>
      </c>
      <c r="R276" s="227">
        <v>116435</v>
      </c>
      <c r="S276" s="206" t="s">
        <v>8951</v>
      </c>
      <c r="T276" s="192">
        <v>9434133.3300000001</v>
      </c>
      <c r="U276" s="163"/>
      <c r="V276" s="183"/>
      <c r="W276" s="174"/>
      <c r="X276" s="163"/>
      <c r="Y276" s="163"/>
      <c r="Z276" s="174">
        <v>9434133.3300000001</v>
      </c>
      <c r="AA276" s="193" t="s">
        <v>7817</v>
      </c>
      <c r="AB276" s="208" t="s">
        <v>7347</v>
      </c>
      <c r="AC276" s="208" t="s">
        <v>7347</v>
      </c>
      <c r="AD276" s="158" t="s">
        <v>7347</v>
      </c>
      <c r="AE276" s="194" t="s">
        <v>7504</v>
      </c>
      <c r="AF276" s="194" t="s">
        <v>7349</v>
      </c>
      <c r="AG276" s="195" t="s">
        <v>7350</v>
      </c>
      <c r="AH276" s="228" t="s">
        <v>8956</v>
      </c>
      <c r="AI276" s="229">
        <v>3123930490</v>
      </c>
      <c r="AJ276" s="186" t="s">
        <v>7370</v>
      </c>
      <c r="AK276" s="201" t="s">
        <v>8957</v>
      </c>
      <c r="AL276" s="189" t="s">
        <v>7353</v>
      </c>
      <c r="AM276" s="159" t="s">
        <v>8958</v>
      </c>
      <c r="AN276" s="160">
        <f t="shared" si="4"/>
        <v>270</v>
      </c>
      <c r="AO276" s="160">
        <v>2024</v>
      </c>
    </row>
    <row r="277" spans="2:41" ht="15" customHeight="1">
      <c r="B277" s="171" t="s">
        <v>8959</v>
      </c>
      <c r="C277" s="221" t="s">
        <v>7338</v>
      </c>
      <c r="D277" s="222" t="s">
        <v>8960</v>
      </c>
      <c r="E277" s="174">
        <v>52391447</v>
      </c>
      <c r="F277" s="214">
        <v>8649000</v>
      </c>
      <c r="G277" s="218" t="s">
        <v>7966</v>
      </c>
      <c r="H277" s="214">
        <v>2883000</v>
      </c>
      <c r="I277" s="223">
        <v>45586</v>
      </c>
      <c r="J277" s="223">
        <v>45713</v>
      </c>
      <c r="K277" s="224" t="s">
        <v>8686</v>
      </c>
      <c r="L277" s="225">
        <v>1979</v>
      </c>
      <c r="M277" s="179" t="s">
        <v>8468</v>
      </c>
      <c r="N277" s="211" t="s">
        <v>7448</v>
      </c>
      <c r="O277" s="206">
        <v>52804730</v>
      </c>
      <c r="P277" s="191" t="s">
        <v>8469</v>
      </c>
      <c r="Q277" s="234">
        <v>1</v>
      </c>
      <c r="R277" s="235">
        <v>116470</v>
      </c>
      <c r="S277" s="205" t="s">
        <v>8613</v>
      </c>
      <c r="T277" s="192">
        <v>3363500</v>
      </c>
      <c r="U277" s="163" t="s">
        <v>7247</v>
      </c>
      <c r="V277" s="183"/>
      <c r="W277" s="174"/>
      <c r="X277" s="163"/>
      <c r="Y277" s="163"/>
      <c r="Z277" s="174">
        <v>3363500</v>
      </c>
      <c r="AA277" s="193" t="s">
        <v>8332</v>
      </c>
      <c r="AB277" s="158" t="s">
        <v>7347</v>
      </c>
      <c r="AC277" s="158" t="s">
        <v>7347</v>
      </c>
      <c r="AD277" s="158" t="s">
        <v>7347</v>
      </c>
      <c r="AE277" s="194" t="s">
        <v>7408</v>
      </c>
      <c r="AF277" s="194" t="s">
        <v>7349</v>
      </c>
      <c r="AG277" s="195" t="s">
        <v>7350</v>
      </c>
      <c r="AH277" s="228" t="s">
        <v>8961</v>
      </c>
      <c r="AI277" s="229">
        <v>3102564162</v>
      </c>
      <c r="AJ277" s="180" t="s">
        <v>7352</v>
      </c>
      <c r="AK277" s="187" t="s">
        <v>8962</v>
      </c>
      <c r="AL277" s="189" t="s">
        <v>7353</v>
      </c>
      <c r="AM277" s="159" t="s">
        <v>8963</v>
      </c>
      <c r="AN277" s="160">
        <f t="shared" si="4"/>
        <v>271</v>
      </c>
      <c r="AO277" s="160">
        <v>2024</v>
      </c>
    </row>
    <row r="278" spans="2:41" ht="15" customHeight="1">
      <c r="B278" s="193" t="s">
        <v>8964</v>
      </c>
      <c r="C278" s="211" t="s">
        <v>7338</v>
      </c>
      <c r="D278" s="211" t="s">
        <v>8965</v>
      </c>
      <c r="E278" s="174">
        <v>1019003873</v>
      </c>
      <c r="F278" s="214">
        <v>16377000</v>
      </c>
      <c r="G278" s="218" t="s">
        <v>7966</v>
      </c>
      <c r="H278" s="214">
        <v>5459000</v>
      </c>
      <c r="I278" s="212">
        <v>45581</v>
      </c>
      <c r="J278" s="212">
        <v>45711</v>
      </c>
      <c r="K278" s="211" t="s">
        <v>7688</v>
      </c>
      <c r="L278" s="210">
        <v>1953</v>
      </c>
      <c r="M278" s="179" t="s">
        <v>7689</v>
      </c>
      <c r="N278" s="211" t="s">
        <v>7343</v>
      </c>
      <c r="O278" s="206">
        <v>80257080</v>
      </c>
      <c r="P278" s="180" t="s">
        <v>7690</v>
      </c>
      <c r="Q278" s="210">
        <v>3</v>
      </c>
      <c r="R278" s="213">
        <v>116372</v>
      </c>
      <c r="S278" s="206" t="s">
        <v>7726</v>
      </c>
      <c r="T278" s="192">
        <v>6914733</v>
      </c>
      <c r="U278" s="193" t="s">
        <v>7347</v>
      </c>
      <c r="V278" s="180"/>
      <c r="W278" s="192"/>
      <c r="X278" s="180"/>
      <c r="Y278" s="193"/>
      <c r="Z278" s="174">
        <v>6914733</v>
      </c>
      <c r="AA278" s="193" t="s">
        <v>7817</v>
      </c>
      <c r="AB278" s="158" t="s">
        <v>7347</v>
      </c>
      <c r="AC278" s="158" t="s">
        <v>7347</v>
      </c>
      <c r="AD278" s="158" t="s">
        <v>7347</v>
      </c>
      <c r="AE278" s="194" t="s">
        <v>7441</v>
      </c>
      <c r="AF278" s="194" t="s">
        <v>7349</v>
      </c>
      <c r="AG278" s="193" t="s">
        <v>7414</v>
      </c>
      <c r="AH278" s="211" t="s">
        <v>8966</v>
      </c>
      <c r="AI278" s="211">
        <v>3186238409</v>
      </c>
      <c r="AJ278" s="180" t="s">
        <v>7380</v>
      </c>
      <c r="AK278" s="187" t="s">
        <v>8967</v>
      </c>
      <c r="AL278" s="189" t="s">
        <v>7353</v>
      </c>
      <c r="AM278" s="159" t="s">
        <v>8968</v>
      </c>
      <c r="AN278" s="160">
        <f t="shared" si="4"/>
        <v>272</v>
      </c>
      <c r="AO278" s="160">
        <v>2024</v>
      </c>
    </row>
    <row r="279" spans="2:41" ht="15" customHeight="1">
      <c r="B279" s="193" t="s">
        <v>8969</v>
      </c>
      <c r="C279" s="211" t="s">
        <v>7338</v>
      </c>
      <c r="D279" s="211" t="s">
        <v>8970</v>
      </c>
      <c r="E279" s="174">
        <v>1233903612</v>
      </c>
      <c r="F279" s="214">
        <v>8649000</v>
      </c>
      <c r="G279" s="218" t="s">
        <v>7398</v>
      </c>
      <c r="H279" s="214">
        <v>2883000</v>
      </c>
      <c r="I279" s="212">
        <v>45581</v>
      </c>
      <c r="J279" s="212">
        <v>45711</v>
      </c>
      <c r="K279" s="211" t="s">
        <v>7888</v>
      </c>
      <c r="L279" s="210">
        <v>2032</v>
      </c>
      <c r="M279" s="173" t="s">
        <v>7495</v>
      </c>
      <c r="N279" s="211" t="s">
        <v>7343</v>
      </c>
      <c r="O279" s="206">
        <v>79553844</v>
      </c>
      <c r="P279" s="180" t="s">
        <v>7496</v>
      </c>
      <c r="Q279" s="210">
        <v>5</v>
      </c>
      <c r="R279" s="213">
        <v>113667</v>
      </c>
      <c r="S279" s="206" t="s">
        <v>7497</v>
      </c>
      <c r="T279" s="204">
        <v>3651800</v>
      </c>
      <c r="U279" s="193" t="s">
        <v>7347</v>
      </c>
      <c r="V279" s="180"/>
      <c r="W279" s="192"/>
      <c r="X279" s="180"/>
      <c r="Y279" s="193"/>
      <c r="Z279" s="174">
        <v>3651800</v>
      </c>
      <c r="AA279" s="193" t="s">
        <v>8971</v>
      </c>
      <c r="AB279" s="158" t="s">
        <v>7347</v>
      </c>
      <c r="AC279" s="158" t="s">
        <v>7347</v>
      </c>
      <c r="AD279" s="158" t="s">
        <v>7347</v>
      </c>
      <c r="AE279" s="194" t="s">
        <v>7504</v>
      </c>
      <c r="AF279" s="194" t="s">
        <v>7349</v>
      </c>
      <c r="AG279" s="195" t="s">
        <v>7350</v>
      </c>
      <c r="AH279" s="211" t="s">
        <v>8972</v>
      </c>
      <c r="AI279" s="211">
        <v>3174958698</v>
      </c>
      <c r="AJ279" s="186" t="s">
        <v>7370</v>
      </c>
      <c r="AK279" s="197" t="s">
        <v>8973</v>
      </c>
      <c r="AL279" s="189" t="s">
        <v>7353</v>
      </c>
      <c r="AM279" s="159" t="s">
        <v>8974</v>
      </c>
      <c r="AN279" s="160">
        <f t="shared" si="4"/>
        <v>273</v>
      </c>
      <c r="AO279" s="160">
        <v>2024</v>
      </c>
    </row>
    <row r="280" spans="2:41" ht="15" customHeight="1">
      <c r="B280" s="193" t="s">
        <v>8975</v>
      </c>
      <c r="C280" s="211" t="s">
        <v>7338</v>
      </c>
      <c r="D280" s="211" t="s">
        <v>8976</v>
      </c>
      <c r="E280" s="174">
        <v>1032446728</v>
      </c>
      <c r="F280" s="214">
        <v>22344000</v>
      </c>
      <c r="G280" s="218" t="s">
        <v>7966</v>
      </c>
      <c r="H280" s="214">
        <v>7448000</v>
      </c>
      <c r="I280" s="212">
        <v>45582</v>
      </c>
      <c r="J280" s="212">
        <v>45711</v>
      </c>
      <c r="K280" s="211" t="s">
        <v>7630</v>
      </c>
      <c r="L280" s="210">
        <v>1978</v>
      </c>
      <c r="M280" s="206" t="s">
        <v>7631</v>
      </c>
      <c r="N280" s="211" t="s">
        <v>7343</v>
      </c>
      <c r="O280" s="307">
        <v>1020819463</v>
      </c>
      <c r="P280" s="180" t="s">
        <v>7632</v>
      </c>
      <c r="Q280" s="210">
        <v>5</v>
      </c>
      <c r="R280" s="213">
        <v>117406</v>
      </c>
      <c r="S280" s="206" t="s">
        <v>7633</v>
      </c>
      <c r="T280" s="192">
        <v>9185867</v>
      </c>
      <c r="U280" s="193" t="s">
        <v>7347</v>
      </c>
      <c r="V280" s="180"/>
      <c r="W280" s="192"/>
      <c r="X280" s="180"/>
      <c r="Y280" s="193"/>
      <c r="Z280" s="174">
        <v>9185867</v>
      </c>
      <c r="AA280" s="193" t="s">
        <v>8423</v>
      </c>
      <c r="AB280" s="158" t="s">
        <v>7347</v>
      </c>
      <c r="AC280" s="158" t="s">
        <v>7347</v>
      </c>
      <c r="AD280" s="158" t="s">
        <v>7347</v>
      </c>
      <c r="AE280" s="194" t="s">
        <v>7378</v>
      </c>
      <c r="AF280" s="194" t="s">
        <v>7349</v>
      </c>
      <c r="AG280" s="193" t="s">
        <v>7362</v>
      </c>
      <c r="AH280" s="211" t="s">
        <v>8977</v>
      </c>
      <c r="AI280" s="211">
        <v>3125577621</v>
      </c>
      <c r="AJ280" s="180" t="s">
        <v>7380</v>
      </c>
      <c r="AK280" s="187" t="s">
        <v>8978</v>
      </c>
      <c r="AL280" s="189" t="s">
        <v>7353</v>
      </c>
      <c r="AM280" s="159" t="s">
        <v>8979</v>
      </c>
      <c r="AN280" s="160">
        <f t="shared" si="4"/>
        <v>274</v>
      </c>
      <c r="AO280" s="160">
        <v>2024</v>
      </c>
    </row>
    <row r="281" spans="2:41" ht="15" customHeight="1">
      <c r="B281" s="171" t="s">
        <v>8980</v>
      </c>
      <c r="C281" s="221" t="s">
        <v>7338</v>
      </c>
      <c r="D281" s="222" t="s">
        <v>8981</v>
      </c>
      <c r="E281" s="174">
        <v>28684792</v>
      </c>
      <c r="F281" s="230">
        <v>16404000</v>
      </c>
      <c r="G281" s="218" t="s">
        <v>7966</v>
      </c>
      <c r="H281" s="232">
        <v>5468000</v>
      </c>
      <c r="I281" s="223">
        <v>45593</v>
      </c>
      <c r="J281" s="223">
        <v>45717</v>
      </c>
      <c r="K281" s="224" t="s">
        <v>8751</v>
      </c>
      <c r="L281" s="225">
        <v>1978</v>
      </c>
      <c r="M281" s="206" t="s">
        <v>8515</v>
      </c>
      <c r="N281" s="211" t="s">
        <v>7343</v>
      </c>
      <c r="O281" s="206">
        <v>52356206</v>
      </c>
      <c r="P281" s="180" t="s">
        <v>8516</v>
      </c>
      <c r="Q281" s="226">
        <v>4</v>
      </c>
      <c r="R281" s="227">
        <v>117292</v>
      </c>
      <c r="S281" s="206" t="s">
        <v>8517</v>
      </c>
      <c r="T281" s="192">
        <v>5832533</v>
      </c>
      <c r="U281" s="163"/>
      <c r="V281" s="183"/>
      <c r="W281" s="174"/>
      <c r="X281" s="163"/>
      <c r="Y281" s="163"/>
      <c r="Z281" s="174">
        <v>5832533</v>
      </c>
      <c r="AA281" s="193" t="s">
        <v>8982</v>
      </c>
      <c r="AB281" s="158" t="s">
        <v>7347</v>
      </c>
      <c r="AC281" s="158" t="s">
        <v>7347</v>
      </c>
      <c r="AD281" s="158" t="s">
        <v>7347</v>
      </c>
      <c r="AE281" s="194" t="s">
        <v>7361</v>
      </c>
      <c r="AF281" s="194" t="s">
        <v>7349</v>
      </c>
      <c r="AG281" s="195" t="s">
        <v>7350</v>
      </c>
      <c r="AH281" s="211" t="s">
        <v>8983</v>
      </c>
      <c r="AI281" s="229">
        <v>3213137398</v>
      </c>
      <c r="AJ281" s="180" t="s">
        <v>7352</v>
      </c>
      <c r="AK281" s="187" t="s">
        <v>8984</v>
      </c>
      <c r="AL281" s="189" t="s">
        <v>7353</v>
      </c>
      <c r="AM281" s="159" t="s">
        <v>8985</v>
      </c>
      <c r="AN281" s="160">
        <f t="shared" si="4"/>
        <v>275</v>
      </c>
      <c r="AO281" s="160">
        <v>2024</v>
      </c>
    </row>
    <row r="282" spans="2:41" ht="15" customHeight="1">
      <c r="B282" s="193" t="s">
        <v>8986</v>
      </c>
      <c r="C282" s="211" t="s">
        <v>7338</v>
      </c>
      <c r="D282" s="211" t="s">
        <v>8987</v>
      </c>
      <c r="E282" s="174">
        <v>46374169</v>
      </c>
      <c r="F282" s="214">
        <v>16377000</v>
      </c>
      <c r="G282" s="218" t="s">
        <v>7966</v>
      </c>
      <c r="H282" s="214">
        <v>5459000</v>
      </c>
      <c r="I282" s="212">
        <v>45581</v>
      </c>
      <c r="J282" s="212">
        <v>45711</v>
      </c>
      <c r="K282" s="211" t="s">
        <v>8988</v>
      </c>
      <c r="L282" s="210">
        <v>1979</v>
      </c>
      <c r="M282" s="206" t="s">
        <v>8602</v>
      </c>
      <c r="N282" s="211" t="s">
        <v>7448</v>
      </c>
      <c r="O282" s="206">
        <v>79413209</v>
      </c>
      <c r="P282" s="180" t="s">
        <v>8603</v>
      </c>
      <c r="Q282" s="210">
        <v>1</v>
      </c>
      <c r="R282" s="213">
        <v>117392</v>
      </c>
      <c r="S282" s="205" t="s">
        <v>8604</v>
      </c>
      <c r="T282" s="192">
        <v>6914733</v>
      </c>
      <c r="U282" s="193" t="s">
        <v>7347</v>
      </c>
      <c r="V282" s="180"/>
      <c r="W282" s="192"/>
      <c r="X282" s="180"/>
      <c r="Y282" s="193"/>
      <c r="Z282" s="174">
        <v>6914733</v>
      </c>
      <c r="AA282" s="193" t="s">
        <v>7817</v>
      </c>
      <c r="AB282" s="158" t="s">
        <v>7347</v>
      </c>
      <c r="AC282" s="158" t="s">
        <v>7347</v>
      </c>
      <c r="AD282" s="158" t="s">
        <v>7347</v>
      </c>
      <c r="AE282" s="194" t="s">
        <v>7720</v>
      </c>
      <c r="AF282" s="194" t="s">
        <v>7349</v>
      </c>
      <c r="AG282" s="193" t="s">
        <v>7368</v>
      </c>
      <c r="AH282" s="211" t="s">
        <v>8989</v>
      </c>
      <c r="AI282" s="211">
        <v>3103933484</v>
      </c>
      <c r="AJ282" s="186" t="s">
        <v>7370</v>
      </c>
      <c r="AK282" s="197">
        <v>69816650658</v>
      </c>
      <c r="AL282" s="189" t="s">
        <v>7353</v>
      </c>
      <c r="AM282" s="159" t="s">
        <v>8990</v>
      </c>
      <c r="AN282" s="160">
        <f t="shared" si="4"/>
        <v>276</v>
      </c>
      <c r="AO282" s="160">
        <v>2024</v>
      </c>
    </row>
    <row r="283" spans="2:41" ht="15" customHeight="1">
      <c r="B283" s="193" t="s">
        <v>8991</v>
      </c>
      <c r="C283" s="211" t="s">
        <v>7338</v>
      </c>
      <c r="D283" s="211" t="s">
        <v>8992</v>
      </c>
      <c r="E283" s="174">
        <v>53052117</v>
      </c>
      <c r="F283" s="214">
        <v>16377000</v>
      </c>
      <c r="G283" s="218" t="s">
        <v>7966</v>
      </c>
      <c r="H283" s="214">
        <v>5459000</v>
      </c>
      <c r="I283" s="212">
        <v>45581</v>
      </c>
      <c r="J283" s="212">
        <v>45710</v>
      </c>
      <c r="K283" s="211" t="s">
        <v>7374</v>
      </c>
      <c r="L283" s="210">
        <v>1979</v>
      </c>
      <c r="M283" s="179" t="s">
        <v>8687</v>
      </c>
      <c r="N283" s="180" t="s">
        <v>7448</v>
      </c>
      <c r="O283" s="179">
        <v>78705882</v>
      </c>
      <c r="P283" s="191" t="s">
        <v>8993</v>
      </c>
      <c r="Q283" s="210">
        <v>4</v>
      </c>
      <c r="R283" s="213">
        <v>117392</v>
      </c>
      <c r="S283" s="206" t="s">
        <v>8994</v>
      </c>
      <c r="T283" s="192">
        <v>6914733</v>
      </c>
      <c r="U283" s="193" t="s">
        <v>7347</v>
      </c>
      <c r="V283" s="180"/>
      <c r="W283" s="192"/>
      <c r="X283" s="180"/>
      <c r="Y283" s="193"/>
      <c r="Z283" s="174">
        <v>6914733</v>
      </c>
      <c r="AA283" s="193" t="s">
        <v>7817</v>
      </c>
      <c r="AB283" s="158" t="s">
        <v>7347</v>
      </c>
      <c r="AC283" s="158" t="s">
        <v>7347</v>
      </c>
      <c r="AD283" s="158" t="s">
        <v>7347</v>
      </c>
      <c r="AE283" s="194" t="s">
        <v>7536</v>
      </c>
      <c r="AF283" s="194" t="s">
        <v>7349</v>
      </c>
      <c r="AG283" s="193" t="s">
        <v>7362</v>
      </c>
      <c r="AH283" s="211" t="s">
        <v>8995</v>
      </c>
      <c r="AI283" s="211">
        <v>3156580948</v>
      </c>
      <c r="AJ283" s="180" t="s">
        <v>7380</v>
      </c>
      <c r="AK283" s="187" t="s">
        <v>8996</v>
      </c>
      <c r="AL283" s="189" t="s">
        <v>7353</v>
      </c>
      <c r="AM283" s="159" t="s">
        <v>8997</v>
      </c>
      <c r="AN283" s="160">
        <f t="shared" si="4"/>
        <v>277</v>
      </c>
      <c r="AO283" s="160">
        <v>2024</v>
      </c>
    </row>
    <row r="284" spans="2:41" ht="15" customHeight="1">
      <c r="B284" s="193" t="s">
        <v>831</v>
      </c>
      <c r="C284" s="211" t="s">
        <v>7338</v>
      </c>
      <c r="D284" s="211" t="s">
        <v>8998</v>
      </c>
      <c r="E284" s="174">
        <v>33702741</v>
      </c>
      <c r="F284" s="214">
        <v>22344000</v>
      </c>
      <c r="G284" s="218" t="s">
        <v>7966</v>
      </c>
      <c r="H284" s="214">
        <v>7448000</v>
      </c>
      <c r="I284" s="212">
        <v>45580</v>
      </c>
      <c r="J284" s="212">
        <v>45710</v>
      </c>
      <c r="K284" s="211" t="s">
        <v>7921</v>
      </c>
      <c r="L284" s="210">
        <v>1978</v>
      </c>
      <c r="M284" s="179" t="s">
        <v>7573</v>
      </c>
      <c r="N284" s="180" t="s">
        <v>7448</v>
      </c>
      <c r="O284" s="179">
        <v>51895879</v>
      </c>
      <c r="P284" s="191" t="s">
        <v>7574</v>
      </c>
      <c r="Q284" s="210">
        <v>1</v>
      </c>
      <c r="R284" s="213">
        <v>117410</v>
      </c>
      <c r="S284" s="206" t="s">
        <v>7575</v>
      </c>
      <c r="T284" s="192">
        <v>9434133</v>
      </c>
      <c r="U284" s="193" t="s">
        <v>7347</v>
      </c>
      <c r="V284" s="180"/>
      <c r="W284" s="192"/>
      <c r="X284" s="180"/>
      <c r="Y284" s="193"/>
      <c r="Z284" s="174">
        <v>9434133</v>
      </c>
      <c r="AA284" s="193" t="s">
        <v>7817</v>
      </c>
      <c r="AB284" s="158" t="s">
        <v>7347</v>
      </c>
      <c r="AC284" s="158" t="s">
        <v>7347</v>
      </c>
      <c r="AD284" s="158" t="s">
        <v>7347</v>
      </c>
      <c r="AE284" s="194" t="s">
        <v>7378</v>
      </c>
      <c r="AF284" s="194" t="s">
        <v>7349</v>
      </c>
      <c r="AG284" s="195" t="s">
        <v>7350</v>
      </c>
      <c r="AH284" s="211" t="s">
        <v>8999</v>
      </c>
      <c r="AI284" s="211">
        <v>3104836597</v>
      </c>
      <c r="AJ284" s="180" t="s">
        <v>7380</v>
      </c>
      <c r="AK284" s="187" t="s">
        <v>9000</v>
      </c>
      <c r="AL284" s="189" t="s">
        <v>7353</v>
      </c>
      <c r="AM284" s="159" t="s">
        <v>9001</v>
      </c>
      <c r="AN284" s="160">
        <f t="shared" si="4"/>
        <v>278</v>
      </c>
      <c r="AO284" s="160">
        <v>2024</v>
      </c>
    </row>
    <row r="285" spans="2:41" ht="15" customHeight="1">
      <c r="B285" s="193" t="s">
        <v>833</v>
      </c>
      <c r="C285" s="211" t="s">
        <v>7338</v>
      </c>
      <c r="D285" s="211" t="s">
        <v>7366</v>
      </c>
      <c r="E285" s="174">
        <v>80055597</v>
      </c>
      <c r="F285" s="214">
        <v>22344000</v>
      </c>
      <c r="G285" s="218" t="s">
        <v>7966</v>
      </c>
      <c r="H285" s="214">
        <v>7448000</v>
      </c>
      <c r="I285" s="212">
        <v>45583</v>
      </c>
      <c r="J285" s="212">
        <v>45724</v>
      </c>
      <c r="K285" s="211" t="s">
        <v>9002</v>
      </c>
      <c r="L285" s="210">
        <v>1978</v>
      </c>
      <c r="M285" s="206" t="s">
        <v>7357</v>
      </c>
      <c r="N285" s="211" t="s">
        <v>7343</v>
      </c>
      <c r="O285" s="206">
        <v>38565432</v>
      </c>
      <c r="P285" s="180" t="s">
        <v>7358</v>
      </c>
      <c r="Q285" s="210">
        <v>5</v>
      </c>
      <c r="R285" s="213">
        <v>116221</v>
      </c>
      <c r="S285" s="206" t="s">
        <v>7359</v>
      </c>
      <c r="T285" s="192">
        <v>9185866</v>
      </c>
      <c r="U285" s="193" t="s">
        <v>7347</v>
      </c>
      <c r="V285" s="180"/>
      <c r="W285" s="192"/>
      <c r="X285" s="180"/>
      <c r="Y285" s="193"/>
      <c r="Z285" s="174">
        <v>9185866</v>
      </c>
      <c r="AA285" s="193" t="s">
        <v>8423</v>
      </c>
      <c r="AB285" s="158" t="s">
        <v>7347</v>
      </c>
      <c r="AC285" s="158" t="s">
        <v>7347</v>
      </c>
      <c r="AD285" s="158" t="s">
        <v>7347</v>
      </c>
      <c r="AE285" s="194" t="s">
        <v>7361</v>
      </c>
      <c r="AF285" s="194" t="s">
        <v>7349</v>
      </c>
      <c r="AG285" s="193" t="s">
        <v>7368</v>
      </c>
      <c r="AH285" s="211" t="s">
        <v>9003</v>
      </c>
      <c r="AI285" s="211">
        <v>3133337406</v>
      </c>
      <c r="AJ285" s="180" t="s">
        <v>7370</v>
      </c>
      <c r="AK285" s="187" t="s">
        <v>9004</v>
      </c>
      <c r="AL285" s="189" t="s">
        <v>7353</v>
      </c>
      <c r="AM285" s="159" t="s">
        <v>7371</v>
      </c>
      <c r="AN285" s="160">
        <f t="shared" si="4"/>
        <v>279</v>
      </c>
      <c r="AO285" s="160">
        <v>2024</v>
      </c>
    </row>
    <row r="286" spans="2:41" ht="15" customHeight="1">
      <c r="B286" s="193" t="s">
        <v>9005</v>
      </c>
      <c r="C286" s="211" t="s">
        <v>7338</v>
      </c>
      <c r="D286" s="211" t="s">
        <v>9006</v>
      </c>
      <c r="E286" s="174">
        <v>1022325145</v>
      </c>
      <c r="F286" s="214">
        <v>16377000</v>
      </c>
      <c r="G286" s="218" t="s">
        <v>7966</v>
      </c>
      <c r="H286" s="214">
        <v>5459000</v>
      </c>
      <c r="I286" s="212">
        <v>45582</v>
      </c>
      <c r="J286" s="212">
        <v>45711</v>
      </c>
      <c r="K286" s="211" t="s">
        <v>9007</v>
      </c>
      <c r="L286" s="210">
        <v>1979</v>
      </c>
      <c r="M286" s="206" t="s">
        <v>7375</v>
      </c>
      <c r="N286" s="211" t="s">
        <v>7343</v>
      </c>
      <c r="O286" s="206">
        <v>1010190690</v>
      </c>
      <c r="P286" s="191" t="s">
        <v>7699</v>
      </c>
      <c r="Q286" s="210">
        <v>1</v>
      </c>
      <c r="R286" s="213">
        <v>116438</v>
      </c>
      <c r="S286" s="206" t="s">
        <v>9008</v>
      </c>
      <c r="T286" s="192">
        <v>6732767</v>
      </c>
      <c r="U286" s="193" t="s">
        <v>7347</v>
      </c>
      <c r="V286" s="180"/>
      <c r="W286" s="192"/>
      <c r="X286" s="180"/>
      <c r="Y286" s="193"/>
      <c r="Z286" s="174">
        <v>6732767</v>
      </c>
      <c r="AA286" s="193" t="s">
        <v>8423</v>
      </c>
      <c r="AB286" s="158" t="s">
        <v>7347</v>
      </c>
      <c r="AC286" s="158" t="s">
        <v>7347</v>
      </c>
      <c r="AD286" s="158" t="s">
        <v>7347</v>
      </c>
      <c r="AE286" s="194" t="s">
        <v>7408</v>
      </c>
      <c r="AF286" s="194" t="s">
        <v>7349</v>
      </c>
      <c r="AG286" s="193" t="s">
        <v>7368</v>
      </c>
      <c r="AH286" s="211" t="s">
        <v>9009</v>
      </c>
      <c r="AI286" s="211">
        <v>3113126118</v>
      </c>
      <c r="AJ286" s="180" t="s">
        <v>7370</v>
      </c>
      <c r="AK286" s="187" t="s">
        <v>9010</v>
      </c>
      <c r="AL286" s="189" t="s">
        <v>7353</v>
      </c>
      <c r="AM286" s="159" t="s">
        <v>9011</v>
      </c>
      <c r="AN286" s="160">
        <f t="shared" si="4"/>
        <v>280</v>
      </c>
      <c r="AO286" s="160">
        <v>2024</v>
      </c>
    </row>
    <row r="287" spans="2:41" ht="15" customHeight="1">
      <c r="B287" s="366" t="s">
        <v>9012</v>
      </c>
      <c r="C287" s="221" t="s">
        <v>7338</v>
      </c>
      <c r="D287" s="222" t="s">
        <v>9013</v>
      </c>
      <c r="E287" s="174">
        <v>1074960508</v>
      </c>
      <c r="F287" s="214">
        <v>8649000</v>
      </c>
      <c r="G287" s="218" t="s">
        <v>7966</v>
      </c>
      <c r="H287" s="214">
        <v>2883000</v>
      </c>
      <c r="I287" s="223">
        <v>45581</v>
      </c>
      <c r="J287" s="223">
        <v>45711</v>
      </c>
      <c r="K287" s="224" t="s">
        <v>9014</v>
      </c>
      <c r="L287" s="225">
        <v>1978</v>
      </c>
      <c r="M287" s="179" t="s">
        <v>7447</v>
      </c>
      <c r="N287" s="180" t="s">
        <v>7448</v>
      </c>
      <c r="O287" s="179">
        <v>51698679</v>
      </c>
      <c r="P287" s="180" t="s">
        <v>7449</v>
      </c>
      <c r="Q287" s="226">
        <v>1</v>
      </c>
      <c r="R287" s="227">
        <v>116212</v>
      </c>
      <c r="S287" s="206" t="s">
        <v>7450</v>
      </c>
      <c r="T287" s="192">
        <v>3651800</v>
      </c>
      <c r="U287" s="163" t="s">
        <v>7247</v>
      </c>
      <c r="V287" s="183"/>
      <c r="W287" s="174"/>
      <c r="X287" s="163"/>
      <c r="Y287" s="163"/>
      <c r="Z287" s="174">
        <v>3651800</v>
      </c>
      <c r="AA287" s="193" t="s">
        <v>7817</v>
      </c>
      <c r="AB287" s="158" t="s">
        <v>7347</v>
      </c>
      <c r="AC287" s="158" t="s">
        <v>7347</v>
      </c>
      <c r="AD287" s="158" t="s">
        <v>7347</v>
      </c>
      <c r="AE287" s="194" t="s">
        <v>7378</v>
      </c>
      <c r="AF287" s="194" t="s">
        <v>7349</v>
      </c>
      <c r="AG287" s="193" t="s">
        <v>7414</v>
      </c>
      <c r="AH287" s="228" t="s">
        <v>9015</v>
      </c>
      <c r="AI287" s="229">
        <v>3216666314</v>
      </c>
      <c r="AJ287" s="180" t="s">
        <v>7489</v>
      </c>
      <c r="AK287" s="187" t="s">
        <v>9016</v>
      </c>
      <c r="AL287" s="189" t="s">
        <v>7353</v>
      </c>
      <c r="AM287" s="159" t="s">
        <v>9017</v>
      </c>
      <c r="AN287" s="160">
        <f t="shared" si="4"/>
        <v>281</v>
      </c>
      <c r="AO287" s="160">
        <v>2024</v>
      </c>
    </row>
    <row r="288" spans="2:41" ht="15" customHeight="1">
      <c r="B288" s="171" t="s">
        <v>9018</v>
      </c>
      <c r="C288" s="221" t="s">
        <v>7338</v>
      </c>
      <c r="D288" s="222" t="s">
        <v>9019</v>
      </c>
      <c r="E288" s="174">
        <v>1019012541</v>
      </c>
      <c r="F288" s="214">
        <v>16404000</v>
      </c>
      <c r="G288" s="218" t="s">
        <v>7966</v>
      </c>
      <c r="H288" s="214">
        <v>5468000</v>
      </c>
      <c r="I288" s="223">
        <v>45581</v>
      </c>
      <c r="J288" s="223">
        <v>45711</v>
      </c>
      <c r="K288" s="224" t="s">
        <v>8536</v>
      </c>
      <c r="L288" s="225">
        <v>1978</v>
      </c>
      <c r="M288" s="179" t="s">
        <v>8515</v>
      </c>
      <c r="N288" s="180" t="s">
        <v>7343</v>
      </c>
      <c r="O288" s="179">
        <v>52356206</v>
      </c>
      <c r="P288" s="180" t="s">
        <v>8516</v>
      </c>
      <c r="Q288" s="226">
        <v>4</v>
      </c>
      <c r="R288" s="227">
        <v>117292</v>
      </c>
      <c r="S288" s="206" t="s">
        <v>8517</v>
      </c>
      <c r="T288" s="192">
        <v>6926133</v>
      </c>
      <c r="U288" s="163" t="s">
        <v>7247</v>
      </c>
      <c r="V288" s="183"/>
      <c r="W288" s="174"/>
      <c r="X288" s="163"/>
      <c r="Y288" s="163"/>
      <c r="Z288" s="174">
        <v>6926133</v>
      </c>
      <c r="AA288" s="193" t="s">
        <v>8879</v>
      </c>
      <c r="AB288" s="158" t="s">
        <v>7347</v>
      </c>
      <c r="AC288" s="158" t="s">
        <v>7347</v>
      </c>
      <c r="AD288" s="158" t="s">
        <v>7347</v>
      </c>
      <c r="AE288" s="194" t="s">
        <v>7387</v>
      </c>
      <c r="AF288" s="194" t="s">
        <v>7349</v>
      </c>
      <c r="AG288" s="193" t="s">
        <v>7362</v>
      </c>
      <c r="AH288" s="228" t="s">
        <v>9020</v>
      </c>
      <c r="AI288" s="229">
        <v>3204785041</v>
      </c>
      <c r="AJ288" s="180" t="s">
        <v>7352</v>
      </c>
      <c r="AK288" s="187" t="s">
        <v>9021</v>
      </c>
      <c r="AL288" s="189" t="s">
        <v>7353</v>
      </c>
      <c r="AM288" s="159" t="s">
        <v>9022</v>
      </c>
      <c r="AN288" s="160">
        <f t="shared" si="4"/>
        <v>282</v>
      </c>
      <c r="AO288" s="160">
        <v>2024</v>
      </c>
    </row>
    <row r="289" spans="2:41" ht="15" customHeight="1">
      <c r="B289" s="171" t="s">
        <v>9023</v>
      </c>
      <c r="C289" s="221" t="s">
        <v>7338</v>
      </c>
      <c r="D289" s="222" t="s">
        <v>9024</v>
      </c>
      <c r="E289" s="174">
        <v>53014544</v>
      </c>
      <c r="F289" s="214">
        <v>16377000</v>
      </c>
      <c r="G289" s="218" t="s">
        <v>7966</v>
      </c>
      <c r="H289" s="214">
        <v>5459000</v>
      </c>
      <c r="I289" s="223">
        <v>45582</v>
      </c>
      <c r="J289" s="223">
        <v>45711</v>
      </c>
      <c r="K289" s="224" t="s">
        <v>8801</v>
      </c>
      <c r="L289" s="225">
        <v>1979</v>
      </c>
      <c r="M289" s="206" t="s">
        <v>8628</v>
      </c>
      <c r="N289" s="211" t="s">
        <v>7448</v>
      </c>
      <c r="O289" s="206">
        <v>1026260706</v>
      </c>
      <c r="P289" s="180" t="s">
        <v>8629</v>
      </c>
      <c r="Q289" s="234">
        <v>5</v>
      </c>
      <c r="R289" s="235">
        <v>117392</v>
      </c>
      <c r="S289" s="206" t="s">
        <v>8630</v>
      </c>
      <c r="T289" s="192">
        <v>6732768</v>
      </c>
      <c r="U289" s="163" t="s">
        <v>7247</v>
      </c>
      <c r="V289" s="183"/>
      <c r="W289" s="174"/>
      <c r="X289" s="163"/>
      <c r="Y289" s="163"/>
      <c r="Z289" s="174">
        <v>6732768</v>
      </c>
      <c r="AA289" s="193" t="s">
        <v>8423</v>
      </c>
      <c r="AB289" s="158" t="s">
        <v>7347</v>
      </c>
      <c r="AC289" s="158" t="s">
        <v>7347</v>
      </c>
      <c r="AD289" s="158" t="s">
        <v>7347</v>
      </c>
      <c r="AE289" s="194" t="s">
        <v>7387</v>
      </c>
      <c r="AF289" s="194" t="s">
        <v>7349</v>
      </c>
      <c r="AG289" s="195" t="s">
        <v>7350</v>
      </c>
      <c r="AH289" s="228" t="s">
        <v>9025</v>
      </c>
      <c r="AI289" s="229">
        <v>3203473655</v>
      </c>
      <c r="AJ289" s="186" t="s">
        <v>7370</v>
      </c>
      <c r="AK289" s="187" t="s">
        <v>9026</v>
      </c>
      <c r="AL289" s="189" t="s">
        <v>7353</v>
      </c>
      <c r="AM289" s="159" t="s">
        <v>9027</v>
      </c>
      <c r="AN289" s="160">
        <f t="shared" si="4"/>
        <v>283</v>
      </c>
      <c r="AO289" s="160">
        <v>2024</v>
      </c>
    </row>
    <row r="290" spans="2:41" ht="15" customHeight="1">
      <c r="B290" s="171" t="s">
        <v>9028</v>
      </c>
      <c r="C290" s="221" t="s">
        <v>7338</v>
      </c>
      <c r="D290" s="222" t="s">
        <v>9029</v>
      </c>
      <c r="E290" s="174">
        <v>1019111592</v>
      </c>
      <c r="F290" s="214">
        <v>16377000</v>
      </c>
      <c r="G290" s="218" t="s">
        <v>7966</v>
      </c>
      <c r="H290" s="214">
        <v>5459000</v>
      </c>
      <c r="I290" s="223">
        <v>45586</v>
      </c>
      <c r="J290" s="223">
        <v>45713</v>
      </c>
      <c r="K290" s="224" t="s">
        <v>8508</v>
      </c>
      <c r="L290" s="225">
        <v>1978</v>
      </c>
      <c r="M290" s="179" t="s">
        <v>7573</v>
      </c>
      <c r="N290" s="180" t="s">
        <v>7448</v>
      </c>
      <c r="O290" s="179">
        <v>51895879</v>
      </c>
      <c r="P290" s="191" t="s">
        <v>7574</v>
      </c>
      <c r="Q290" s="226">
        <v>1</v>
      </c>
      <c r="R290" s="227">
        <v>117413</v>
      </c>
      <c r="S290" s="205" t="s">
        <v>7575</v>
      </c>
      <c r="T290" s="192">
        <v>6368833</v>
      </c>
      <c r="U290" s="163" t="s">
        <v>7247</v>
      </c>
      <c r="V290" s="183"/>
      <c r="W290" s="174"/>
      <c r="X290" s="163"/>
      <c r="Y290" s="163"/>
      <c r="Z290" s="174">
        <v>6368833</v>
      </c>
      <c r="AA290" s="193" t="s">
        <v>8332</v>
      </c>
      <c r="AB290" s="158" t="s">
        <v>7347</v>
      </c>
      <c r="AC290" s="158" t="s">
        <v>7347</v>
      </c>
      <c r="AD290" s="158" t="s">
        <v>7347</v>
      </c>
      <c r="AE290" s="194" t="s">
        <v>7408</v>
      </c>
      <c r="AF290" s="194" t="s">
        <v>7349</v>
      </c>
      <c r="AG290" s="193" t="s">
        <v>7889</v>
      </c>
      <c r="AH290" s="228" t="s">
        <v>9030</v>
      </c>
      <c r="AI290" s="229">
        <v>3249390066</v>
      </c>
      <c r="AJ290" s="180" t="s">
        <v>7489</v>
      </c>
      <c r="AK290" s="187" t="s">
        <v>9031</v>
      </c>
      <c r="AL290" s="189" t="s">
        <v>7353</v>
      </c>
      <c r="AM290" s="159" t="s">
        <v>9032</v>
      </c>
      <c r="AN290" s="160">
        <f t="shared" si="4"/>
        <v>284</v>
      </c>
      <c r="AO290" s="160">
        <v>2024</v>
      </c>
    </row>
    <row r="291" spans="2:41" ht="15" customHeight="1">
      <c r="B291" s="171" t="s">
        <v>9033</v>
      </c>
      <c r="C291" s="221" t="s">
        <v>7338</v>
      </c>
      <c r="D291" s="222" t="s">
        <v>9034</v>
      </c>
      <c r="E291" s="174">
        <v>79871143</v>
      </c>
      <c r="F291" s="214">
        <v>22344000</v>
      </c>
      <c r="G291" s="218" t="s">
        <v>7966</v>
      </c>
      <c r="H291" s="214">
        <v>7448000</v>
      </c>
      <c r="I291" s="223">
        <v>45581</v>
      </c>
      <c r="J291" s="223">
        <v>45711</v>
      </c>
      <c r="K291" s="224" t="s">
        <v>7630</v>
      </c>
      <c r="L291" s="225">
        <v>1978</v>
      </c>
      <c r="M291" s="179" t="s">
        <v>7631</v>
      </c>
      <c r="N291" s="180" t="s">
        <v>7343</v>
      </c>
      <c r="O291" s="252">
        <v>1020819463</v>
      </c>
      <c r="P291" s="180" t="s">
        <v>7632</v>
      </c>
      <c r="Q291" s="234">
        <v>5</v>
      </c>
      <c r="R291" s="235">
        <v>117406</v>
      </c>
      <c r="S291" s="205" t="s">
        <v>7633</v>
      </c>
      <c r="T291" s="192">
        <v>9434133</v>
      </c>
      <c r="U291" s="163" t="s">
        <v>7247</v>
      </c>
      <c r="V291" s="183"/>
      <c r="W291" s="174"/>
      <c r="X291" s="163"/>
      <c r="Y291" s="163"/>
      <c r="Z291" s="174">
        <v>9434133</v>
      </c>
      <c r="AA291" s="193" t="s">
        <v>7817</v>
      </c>
      <c r="AB291" s="158" t="s">
        <v>7347</v>
      </c>
      <c r="AC291" s="158" t="s">
        <v>7347</v>
      </c>
      <c r="AD291" s="158" t="s">
        <v>7347</v>
      </c>
      <c r="AE291" s="194" t="s">
        <v>7378</v>
      </c>
      <c r="AF291" s="194" t="s">
        <v>7349</v>
      </c>
      <c r="AG291" s="195" t="s">
        <v>7350</v>
      </c>
      <c r="AH291" s="228" t="s">
        <v>9035</v>
      </c>
      <c r="AI291" s="229">
        <v>3006097738</v>
      </c>
      <c r="AJ291" s="186" t="s">
        <v>7370</v>
      </c>
      <c r="AK291" s="187" t="s">
        <v>9036</v>
      </c>
      <c r="AL291" s="189" t="s">
        <v>7789</v>
      </c>
      <c r="AM291" s="159" t="s">
        <v>9037</v>
      </c>
      <c r="AN291" s="160">
        <f t="shared" si="4"/>
        <v>285</v>
      </c>
      <c r="AO291" s="160">
        <v>2024</v>
      </c>
    </row>
    <row r="292" spans="2:41" ht="15" customHeight="1">
      <c r="B292" s="171" t="s">
        <v>9038</v>
      </c>
      <c r="C292" s="221" t="s">
        <v>7338</v>
      </c>
      <c r="D292" s="222" t="s">
        <v>9039</v>
      </c>
      <c r="E292" s="174">
        <v>53000999</v>
      </c>
      <c r="F292" s="214">
        <v>16377000</v>
      </c>
      <c r="G292" s="218" t="s">
        <v>7966</v>
      </c>
      <c r="H292" s="214">
        <v>5459000</v>
      </c>
      <c r="I292" s="223">
        <v>45583</v>
      </c>
      <c r="J292" s="223">
        <v>45712</v>
      </c>
      <c r="K292" s="224" t="s">
        <v>8801</v>
      </c>
      <c r="L292" s="225">
        <v>1979</v>
      </c>
      <c r="M292" s="179" t="s">
        <v>8687</v>
      </c>
      <c r="N292" s="180" t="s">
        <v>7448</v>
      </c>
      <c r="O292" s="179">
        <v>78705882</v>
      </c>
      <c r="P292" s="191" t="s">
        <v>8993</v>
      </c>
      <c r="Q292" s="234">
        <v>1</v>
      </c>
      <c r="R292" s="235">
        <v>117392</v>
      </c>
      <c r="S292" s="205" t="s">
        <v>8994</v>
      </c>
      <c r="T292" s="192">
        <v>6732767</v>
      </c>
      <c r="U292" s="163" t="s">
        <v>7247</v>
      </c>
      <c r="V292" s="183"/>
      <c r="W292" s="174"/>
      <c r="X292" s="163"/>
      <c r="Y292" s="163"/>
      <c r="Z292" s="174">
        <v>6732767</v>
      </c>
      <c r="AA292" s="193" t="s">
        <v>8423</v>
      </c>
      <c r="AB292" s="158" t="s">
        <v>7347</v>
      </c>
      <c r="AC292" s="158" t="s">
        <v>7347</v>
      </c>
      <c r="AD292" s="158" t="s">
        <v>7347</v>
      </c>
      <c r="AE292" s="194" t="s">
        <v>7960</v>
      </c>
      <c r="AF292" s="194" t="s">
        <v>7349</v>
      </c>
      <c r="AG292" s="193" t="s">
        <v>7399</v>
      </c>
      <c r="AH292" s="228" t="s">
        <v>9040</v>
      </c>
      <c r="AI292" s="229">
        <v>3123878205</v>
      </c>
      <c r="AJ292" s="186" t="s">
        <v>7370</v>
      </c>
      <c r="AK292" s="187" t="s">
        <v>9041</v>
      </c>
      <c r="AL292" s="189" t="s">
        <v>7353</v>
      </c>
      <c r="AM292" s="159" t="s">
        <v>9042</v>
      </c>
      <c r="AN292" s="160">
        <f t="shared" si="4"/>
        <v>286</v>
      </c>
      <c r="AO292" s="160">
        <v>2024</v>
      </c>
    </row>
    <row r="293" spans="2:41" ht="15" customHeight="1">
      <c r="B293" s="171" t="s">
        <v>842</v>
      </c>
      <c r="C293" s="221" t="s">
        <v>7338</v>
      </c>
      <c r="D293" s="222" t="s">
        <v>9043</v>
      </c>
      <c r="E293" s="174">
        <v>1018461014</v>
      </c>
      <c r="F293" s="214">
        <v>22344000</v>
      </c>
      <c r="G293" s="218" t="s">
        <v>7966</v>
      </c>
      <c r="H293" s="214">
        <v>7448000</v>
      </c>
      <c r="I293" s="223">
        <v>45581</v>
      </c>
      <c r="J293" s="223">
        <v>45711</v>
      </c>
      <c r="K293" s="224" t="s">
        <v>9044</v>
      </c>
      <c r="L293" s="225">
        <v>1978</v>
      </c>
      <c r="M293" s="206" t="s">
        <v>7395</v>
      </c>
      <c r="N293" s="211" t="s">
        <v>7343</v>
      </c>
      <c r="O293" s="206">
        <v>1022949089</v>
      </c>
      <c r="P293" s="191" t="s">
        <v>7396</v>
      </c>
      <c r="Q293" s="226">
        <v>1</v>
      </c>
      <c r="R293" s="227">
        <v>117397</v>
      </c>
      <c r="S293" s="205" t="s">
        <v>9045</v>
      </c>
      <c r="T293" s="192">
        <v>9848800</v>
      </c>
      <c r="U293" s="163" t="s">
        <v>7247</v>
      </c>
      <c r="V293" s="183"/>
      <c r="W293" s="174"/>
      <c r="X293" s="163"/>
      <c r="Y293" s="163"/>
      <c r="Z293" s="174">
        <v>9848800</v>
      </c>
      <c r="AA293" s="193" t="s">
        <v>7817</v>
      </c>
      <c r="AB293" s="158" t="s">
        <v>7347</v>
      </c>
      <c r="AC293" s="158" t="s">
        <v>7347</v>
      </c>
      <c r="AD293" s="158" t="s">
        <v>7347</v>
      </c>
      <c r="AE293" s="194" t="s">
        <v>7387</v>
      </c>
      <c r="AF293" s="194" t="s">
        <v>7349</v>
      </c>
      <c r="AG293" s="193" t="s">
        <v>7368</v>
      </c>
      <c r="AH293" s="299" t="s">
        <v>9046</v>
      </c>
      <c r="AI293" s="229">
        <v>3226818736</v>
      </c>
      <c r="AJ293" s="186" t="s">
        <v>8816</v>
      </c>
      <c r="AK293" s="187" t="s">
        <v>9047</v>
      </c>
      <c r="AL293" s="189" t="s">
        <v>7353</v>
      </c>
      <c r="AM293" s="159" t="s">
        <v>9048</v>
      </c>
      <c r="AN293" s="160">
        <f t="shared" si="4"/>
        <v>287</v>
      </c>
      <c r="AO293" s="160">
        <v>2024</v>
      </c>
    </row>
    <row r="294" spans="2:41" ht="15" customHeight="1">
      <c r="B294" s="171" t="s">
        <v>9049</v>
      </c>
      <c r="C294" s="221" t="s">
        <v>7338</v>
      </c>
      <c r="D294" s="222" t="s">
        <v>9050</v>
      </c>
      <c r="E294" s="174">
        <v>1015464011</v>
      </c>
      <c r="F294" s="214">
        <v>14289000</v>
      </c>
      <c r="G294" s="218" t="s">
        <v>7966</v>
      </c>
      <c r="H294" s="214">
        <v>4763000</v>
      </c>
      <c r="I294" s="223">
        <v>45586</v>
      </c>
      <c r="J294" s="223">
        <v>45713</v>
      </c>
      <c r="K294" s="224" t="s">
        <v>9051</v>
      </c>
      <c r="L294" s="225">
        <v>1978</v>
      </c>
      <c r="M294" s="179" t="s">
        <v>7548</v>
      </c>
      <c r="N294" s="180" t="s">
        <v>7343</v>
      </c>
      <c r="O294" s="179">
        <v>80034539</v>
      </c>
      <c r="P294" s="180" t="s">
        <v>9052</v>
      </c>
      <c r="Q294" s="234">
        <v>1</v>
      </c>
      <c r="R294" s="235">
        <v>117287</v>
      </c>
      <c r="S294" s="205" t="s">
        <v>7386</v>
      </c>
      <c r="T294" s="192">
        <v>5556833</v>
      </c>
      <c r="U294" s="163" t="s">
        <v>7247</v>
      </c>
      <c r="V294" s="183"/>
      <c r="W294" s="174"/>
      <c r="X294" s="163"/>
      <c r="Y294" s="163"/>
      <c r="Z294" s="174">
        <v>5556833</v>
      </c>
      <c r="AA294" s="193" t="s">
        <v>8707</v>
      </c>
      <c r="AB294" s="158" t="s">
        <v>7347</v>
      </c>
      <c r="AC294" s="158" t="s">
        <v>7347</v>
      </c>
      <c r="AD294" s="158" t="s">
        <v>7347</v>
      </c>
      <c r="AE294" s="194" t="s">
        <v>7720</v>
      </c>
      <c r="AF294" s="194" t="s">
        <v>7349</v>
      </c>
      <c r="AG294" s="195" t="s">
        <v>7350</v>
      </c>
      <c r="AH294" s="228" t="s">
        <v>9053</v>
      </c>
      <c r="AI294" s="229">
        <v>3143150510</v>
      </c>
      <c r="AJ294" s="186" t="s">
        <v>8661</v>
      </c>
      <c r="AK294" s="187" t="s">
        <v>9054</v>
      </c>
      <c r="AL294" s="189" t="s">
        <v>7353</v>
      </c>
      <c r="AM294" s="159" t="s">
        <v>9055</v>
      </c>
      <c r="AN294" s="160">
        <f t="shared" si="4"/>
        <v>288</v>
      </c>
      <c r="AO294" s="160">
        <v>2024</v>
      </c>
    </row>
    <row r="295" spans="2:41" ht="15" customHeight="1">
      <c r="B295" s="171" t="s">
        <v>9056</v>
      </c>
      <c r="C295" s="221" t="s">
        <v>7338</v>
      </c>
      <c r="D295" s="222" t="s">
        <v>9057</v>
      </c>
      <c r="E295" s="174">
        <v>1022965327</v>
      </c>
      <c r="F295" s="214">
        <v>22344000</v>
      </c>
      <c r="G295" s="218" t="s">
        <v>7966</v>
      </c>
      <c r="H295" s="214">
        <v>7448000</v>
      </c>
      <c r="I295" s="223">
        <v>45586</v>
      </c>
      <c r="J295" s="223">
        <v>45713</v>
      </c>
      <c r="K295" s="224" t="s">
        <v>9058</v>
      </c>
      <c r="L295" s="225">
        <v>1978</v>
      </c>
      <c r="M295" s="179" t="s">
        <v>7573</v>
      </c>
      <c r="N295" s="180" t="s">
        <v>7448</v>
      </c>
      <c r="O295" s="179">
        <v>51895879</v>
      </c>
      <c r="P295" s="191" t="s">
        <v>7574</v>
      </c>
      <c r="Q295" s="226">
        <v>1</v>
      </c>
      <c r="R295" s="227">
        <v>116349</v>
      </c>
      <c r="S295" s="205" t="s">
        <v>8637</v>
      </c>
      <c r="T295" s="192">
        <v>8689333</v>
      </c>
      <c r="U295" s="163" t="s">
        <v>7247</v>
      </c>
      <c r="V295" s="183"/>
      <c r="W295" s="174"/>
      <c r="X295" s="163"/>
      <c r="Y295" s="163"/>
      <c r="Z295" s="174">
        <v>8689333</v>
      </c>
      <c r="AA295" s="193" t="s">
        <v>8332</v>
      </c>
      <c r="AB295" s="158" t="s">
        <v>7347</v>
      </c>
      <c r="AC295" s="158" t="s">
        <v>7347</v>
      </c>
      <c r="AD295" s="158" t="s">
        <v>7347</v>
      </c>
      <c r="AE295" s="194" t="s">
        <v>7504</v>
      </c>
      <c r="AF295" s="194" t="s">
        <v>7349</v>
      </c>
      <c r="AG295" s="193" t="s">
        <v>7399</v>
      </c>
      <c r="AH295" s="228" t="s">
        <v>9059</v>
      </c>
      <c r="AI295" s="229">
        <v>3102730351</v>
      </c>
      <c r="AJ295" s="186" t="s">
        <v>7434</v>
      </c>
      <c r="AK295" s="187" t="s">
        <v>9060</v>
      </c>
      <c r="AL295" s="189" t="s">
        <v>7353</v>
      </c>
      <c r="AM295" s="159" t="s">
        <v>9061</v>
      </c>
      <c r="AN295" s="160">
        <f t="shared" si="4"/>
        <v>289</v>
      </c>
      <c r="AO295" s="160">
        <v>2024</v>
      </c>
    </row>
    <row r="296" spans="2:41" ht="15" customHeight="1">
      <c r="B296" s="171" t="s">
        <v>9062</v>
      </c>
      <c r="C296" s="221" t="s">
        <v>7338</v>
      </c>
      <c r="D296" s="222" t="s">
        <v>9063</v>
      </c>
      <c r="E296" s="174">
        <v>17583542</v>
      </c>
      <c r="F296" s="230">
        <v>29792000</v>
      </c>
      <c r="G296" s="218" t="s">
        <v>7393</v>
      </c>
      <c r="H296" s="232">
        <v>7448000</v>
      </c>
      <c r="I296" s="223">
        <v>45589</v>
      </c>
      <c r="J296" s="223">
        <v>45729</v>
      </c>
      <c r="K296" s="224" t="s">
        <v>8601</v>
      </c>
      <c r="L296" s="225">
        <v>1979</v>
      </c>
      <c r="M296" s="179" t="s">
        <v>8833</v>
      </c>
      <c r="N296" s="180" t="s">
        <v>7448</v>
      </c>
      <c r="O296" s="179">
        <v>52887426</v>
      </c>
      <c r="P296" s="180" t="s">
        <v>8834</v>
      </c>
      <c r="Q296" s="226">
        <v>5</v>
      </c>
      <c r="R296" s="227">
        <v>116466</v>
      </c>
      <c r="S296" s="206" t="s">
        <v>8835</v>
      </c>
      <c r="T296" s="192">
        <v>4965333</v>
      </c>
      <c r="U296" s="163"/>
      <c r="V296" s="183"/>
      <c r="W296" s="174"/>
      <c r="X296" s="163"/>
      <c r="Y296" s="163"/>
      <c r="Z296" s="174">
        <v>4965333</v>
      </c>
      <c r="AA296" s="193" t="s">
        <v>9064</v>
      </c>
      <c r="AB296" s="158" t="s">
        <v>7347</v>
      </c>
      <c r="AC296" s="158" t="s">
        <v>7347</v>
      </c>
      <c r="AD296" s="158" t="s">
        <v>7347</v>
      </c>
      <c r="AE296" s="194" t="s">
        <v>7387</v>
      </c>
      <c r="AF296" s="194" t="s">
        <v>7349</v>
      </c>
      <c r="AG296" s="195" t="s">
        <v>7350</v>
      </c>
      <c r="AH296" s="228" t="s">
        <v>9065</v>
      </c>
      <c r="AI296" s="229">
        <v>3188932838</v>
      </c>
      <c r="AJ296" s="180" t="s">
        <v>7611</v>
      </c>
      <c r="AK296" s="187" t="s">
        <v>9066</v>
      </c>
      <c r="AL296" s="189" t="s">
        <v>7353</v>
      </c>
      <c r="AM296" s="159" t="s">
        <v>9067</v>
      </c>
      <c r="AN296" s="160">
        <f t="shared" si="4"/>
        <v>290</v>
      </c>
      <c r="AO296" s="160">
        <v>2024</v>
      </c>
    </row>
    <row r="297" spans="2:41" ht="15" customHeight="1">
      <c r="B297" s="171" t="s">
        <v>9068</v>
      </c>
      <c r="C297" s="221" t="s">
        <v>7338</v>
      </c>
      <c r="D297" s="222" t="s">
        <v>9069</v>
      </c>
      <c r="E297" s="174">
        <v>79105061</v>
      </c>
      <c r="F297" s="174">
        <v>29792000</v>
      </c>
      <c r="G297" s="198" t="s">
        <v>7966</v>
      </c>
      <c r="H297" s="176">
        <v>7448000</v>
      </c>
      <c r="I297" s="177">
        <v>45593</v>
      </c>
      <c r="J297" s="177">
        <v>45731</v>
      </c>
      <c r="K297" s="178" t="s">
        <v>8601</v>
      </c>
      <c r="L297" s="163">
        <v>1979</v>
      </c>
      <c r="M297" s="179" t="s">
        <v>8687</v>
      </c>
      <c r="N297" s="180" t="s">
        <v>7448</v>
      </c>
      <c r="O297" s="179">
        <v>78705882</v>
      </c>
      <c r="P297" s="191" t="s">
        <v>8993</v>
      </c>
      <c r="Q297" s="181">
        <v>5</v>
      </c>
      <c r="R297" s="182">
        <v>116466</v>
      </c>
      <c r="S297" s="202" t="s">
        <v>8994</v>
      </c>
      <c r="T297" s="192">
        <v>3724000</v>
      </c>
      <c r="U297" s="163"/>
      <c r="V297" s="183"/>
      <c r="W297" s="174"/>
      <c r="X297" s="163"/>
      <c r="Y297" s="163"/>
      <c r="Z297" s="174">
        <v>3724000</v>
      </c>
      <c r="AA297" s="193" t="s">
        <v>9070</v>
      </c>
      <c r="AB297" s="158" t="s">
        <v>7347</v>
      </c>
      <c r="AC297" s="158" t="s">
        <v>7347</v>
      </c>
      <c r="AD297" s="158" t="s">
        <v>7347</v>
      </c>
      <c r="AE297" s="203" t="s">
        <v>7378</v>
      </c>
      <c r="AF297" s="203" t="s">
        <v>7349</v>
      </c>
      <c r="AG297" s="195" t="s">
        <v>7399</v>
      </c>
      <c r="AH297" s="196" t="s">
        <v>9071</v>
      </c>
      <c r="AI297" s="185">
        <v>3002147113</v>
      </c>
      <c r="AJ297" s="180" t="s">
        <v>7352</v>
      </c>
      <c r="AK297" s="187" t="s">
        <v>9072</v>
      </c>
      <c r="AL297" s="189" t="s">
        <v>7353</v>
      </c>
      <c r="AM297" s="159" t="s">
        <v>9073</v>
      </c>
      <c r="AN297" s="160">
        <f t="shared" si="4"/>
        <v>291</v>
      </c>
      <c r="AO297" s="160">
        <v>2024</v>
      </c>
    </row>
    <row r="298" spans="2:41" ht="15" customHeight="1">
      <c r="B298" s="171" t="s">
        <v>9074</v>
      </c>
      <c r="C298" s="221" t="s">
        <v>7338</v>
      </c>
      <c r="D298" s="222" t="s">
        <v>9075</v>
      </c>
      <c r="E298" s="174">
        <v>79425663</v>
      </c>
      <c r="F298" s="192">
        <v>11532000</v>
      </c>
      <c r="G298" s="218" t="s">
        <v>7966</v>
      </c>
      <c r="H298" s="192">
        <v>2883000</v>
      </c>
      <c r="I298" s="177">
        <v>45586</v>
      </c>
      <c r="J298" s="177">
        <v>45731</v>
      </c>
      <c r="K298" s="178" t="s">
        <v>7757</v>
      </c>
      <c r="L298" s="163">
        <v>1978</v>
      </c>
      <c r="M298" s="179" t="s">
        <v>7573</v>
      </c>
      <c r="N298" s="180" t="s">
        <v>7448</v>
      </c>
      <c r="O298" s="179">
        <v>51895879</v>
      </c>
      <c r="P298" s="191" t="s">
        <v>7574</v>
      </c>
      <c r="Q298" s="215">
        <v>4</v>
      </c>
      <c r="R298" s="216">
        <v>113486</v>
      </c>
      <c r="S298" s="179" t="s">
        <v>7575</v>
      </c>
      <c r="T298" s="192">
        <v>2402500</v>
      </c>
      <c r="U298" s="163" t="s">
        <v>7247</v>
      </c>
      <c r="V298" s="183"/>
      <c r="W298" s="174"/>
      <c r="X298" s="163"/>
      <c r="Y298" s="163"/>
      <c r="Z298" s="174">
        <v>2402500</v>
      </c>
      <c r="AA298" s="193" t="s">
        <v>9076</v>
      </c>
      <c r="AB298" s="158" t="s">
        <v>7347</v>
      </c>
      <c r="AC298" s="158" t="s">
        <v>7347</v>
      </c>
      <c r="AD298" s="158" t="s">
        <v>7347</v>
      </c>
      <c r="AE298" s="194" t="s">
        <v>7348</v>
      </c>
      <c r="AF298" s="194" t="s">
        <v>7349</v>
      </c>
      <c r="AG298" s="193" t="s">
        <v>7399</v>
      </c>
      <c r="AH298" s="186" t="s">
        <v>9077</v>
      </c>
      <c r="AI298" s="185">
        <v>3105147158</v>
      </c>
      <c r="AJ298" s="186" t="s">
        <v>9078</v>
      </c>
      <c r="AK298" s="187" t="s">
        <v>9079</v>
      </c>
      <c r="AL298" s="189" t="s">
        <v>7353</v>
      </c>
      <c r="AM298" s="159" t="s">
        <v>9080</v>
      </c>
      <c r="AN298" s="160">
        <f t="shared" si="4"/>
        <v>292</v>
      </c>
      <c r="AO298" s="160">
        <v>2024</v>
      </c>
    </row>
    <row r="299" spans="2:41" ht="15" customHeight="1">
      <c r="B299" s="171" t="s">
        <v>9081</v>
      </c>
      <c r="C299" s="221" t="s">
        <v>7338</v>
      </c>
      <c r="D299" s="222" t="s">
        <v>9082</v>
      </c>
      <c r="E299" s="174">
        <v>3009987</v>
      </c>
      <c r="F299" s="192">
        <v>11532000</v>
      </c>
      <c r="G299" s="198" t="s">
        <v>7966</v>
      </c>
      <c r="H299" s="192">
        <v>2883000</v>
      </c>
      <c r="I299" s="177">
        <v>45587</v>
      </c>
      <c r="J299" s="177">
        <v>45731</v>
      </c>
      <c r="K299" s="178" t="s">
        <v>9083</v>
      </c>
      <c r="L299" s="163">
        <v>1978</v>
      </c>
      <c r="M299" s="179" t="s">
        <v>7573</v>
      </c>
      <c r="N299" s="180" t="s">
        <v>7448</v>
      </c>
      <c r="O299" s="179">
        <v>51895879</v>
      </c>
      <c r="P299" s="191" t="s">
        <v>7574</v>
      </c>
      <c r="Q299" s="215">
        <v>1</v>
      </c>
      <c r="R299" s="216">
        <v>113486</v>
      </c>
      <c r="S299" s="179" t="s">
        <v>7575</v>
      </c>
      <c r="T299" s="192">
        <v>2306400</v>
      </c>
      <c r="U299" s="163" t="s">
        <v>7247</v>
      </c>
      <c r="V299" s="183"/>
      <c r="W299" s="174"/>
      <c r="X299" s="163"/>
      <c r="Y299" s="163"/>
      <c r="Z299" s="174">
        <v>2306400</v>
      </c>
      <c r="AA299" s="193" t="s">
        <v>9084</v>
      </c>
      <c r="AB299" s="158" t="s">
        <v>7347</v>
      </c>
      <c r="AC299" s="158" t="s">
        <v>7347</v>
      </c>
      <c r="AD299" s="158" t="s">
        <v>7347</v>
      </c>
      <c r="AE299" s="194" t="s">
        <v>9085</v>
      </c>
      <c r="AF299" s="194" t="s">
        <v>7349</v>
      </c>
      <c r="AG299" s="195" t="s">
        <v>7350</v>
      </c>
      <c r="AH299" s="196" t="s">
        <v>9086</v>
      </c>
      <c r="AI299" s="185">
        <v>3054570333</v>
      </c>
      <c r="AJ299" s="186" t="s">
        <v>8019</v>
      </c>
      <c r="AK299" s="187" t="s">
        <v>9087</v>
      </c>
      <c r="AL299" s="189" t="s">
        <v>7353</v>
      </c>
      <c r="AM299" s="159" t="s">
        <v>9088</v>
      </c>
      <c r="AN299" s="160">
        <f t="shared" si="4"/>
        <v>293</v>
      </c>
      <c r="AO299" s="160">
        <v>2024</v>
      </c>
    </row>
    <row r="300" spans="2:41" ht="15" customHeight="1">
      <c r="B300" s="171" t="s">
        <v>9089</v>
      </c>
      <c r="C300" s="221" t="s">
        <v>7338</v>
      </c>
      <c r="D300" s="222" t="s">
        <v>9090</v>
      </c>
      <c r="E300" s="174">
        <v>52992405</v>
      </c>
      <c r="F300" s="192">
        <v>8649000</v>
      </c>
      <c r="G300" s="198" t="s">
        <v>7966</v>
      </c>
      <c r="H300" s="192">
        <v>2883000</v>
      </c>
      <c r="I300" s="177">
        <v>45587</v>
      </c>
      <c r="J300" s="177">
        <v>45714</v>
      </c>
      <c r="K300" s="178" t="s">
        <v>8686</v>
      </c>
      <c r="L300" s="163">
        <v>1979</v>
      </c>
      <c r="M300" s="179" t="s">
        <v>8620</v>
      </c>
      <c r="N300" s="180" t="s">
        <v>7448</v>
      </c>
      <c r="O300" s="179">
        <v>67012149</v>
      </c>
      <c r="P300" s="180" t="s">
        <v>8621</v>
      </c>
      <c r="Q300" s="215">
        <v>1</v>
      </c>
      <c r="R300" s="216">
        <v>116470</v>
      </c>
      <c r="S300" s="202" t="s">
        <v>8622</v>
      </c>
      <c r="T300" s="192">
        <v>3363500</v>
      </c>
      <c r="U300" s="163" t="s">
        <v>7247</v>
      </c>
      <c r="V300" s="183"/>
      <c r="W300" s="174"/>
      <c r="X300" s="163"/>
      <c r="Y300" s="163"/>
      <c r="Z300" s="174">
        <v>3363500</v>
      </c>
      <c r="AA300" s="193" t="s">
        <v>8332</v>
      </c>
      <c r="AB300" s="158" t="s">
        <v>7347</v>
      </c>
      <c r="AC300" s="158" t="s">
        <v>7347</v>
      </c>
      <c r="AD300" s="158" t="s">
        <v>7347</v>
      </c>
      <c r="AE300" s="194" t="s">
        <v>7408</v>
      </c>
      <c r="AF300" s="194" t="s">
        <v>7349</v>
      </c>
      <c r="AG300" s="193" t="s">
        <v>7414</v>
      </c>
      <c r="AH300" s="196" t="s">
        <v>9091</v>
      </c>
      <c r="AI300" s="185">
        <v>3115729568</v>
      </c>
      <c r="AJ300" s="180" t="s">
        <v>7380</v>
      </c>
      <c r="AK300" s="187" t="s">
        <v>9092</v>
      </c>
      <c r="AL300" s="189" t="s">
        <v>7353</v>
      </c>
      <c r="AM300" s="159" t="s">
        <v>9093</v>
      </c>
      <c r="AN300" s="160">
        <f t="shared" si="4"/>
        <v>294</v>
      </c>
      <c r="AO300" s="160">
        <v>2024</v>
      </c>
    </row>
    <row r="301" spans="2:41" ht="15" customHeight="1">
      <c r="B301" s="366" t="s">
        <v>9094</v>
      </c>
      <c r="C301" s="221" t="s">
        <v>7338</v>
      </c>
      <c r="D301" s="222" t="s">
        <v>9095</v>
      </c>
      <c r="E301" s="174">
        <v>1019012029</v>
      </c>
      <c r="F301" s="192">
        <v>18620000</v>
      </c>
      <c r="G301" s="198" t="s">
        <v>7966</v>
      </c>
      <c r="H301" s="192">
        <v>7448000</v>
      </c>
      <c r="I301" s="177">
        <v>45583</v>
      </c>
      <c r="J301" s="177">
        <v>45697</v>
      </c>
      <c r="K301" s="178" t="s">
        <v>7780</v>
      </c>
      <c r="L301" s="163">
        <v>1978</v>
      </c>
      <c r="M301" s="179" t="s">
        <v>7447</v>
      </c>
      <c r="N301" s="180" t="s">
        <v>7448</v>
      </c>
      <c r="O301" s="179">
        <v>51698679</v>
      </c>
      <c r="P301" s="180" t="s">
        <v>7449</v>
      </c>
      <c r="Q301" s="181">
        <v>1</v>
      </c>
      <c r="R301" s="182">
        <v>119425</v>
      </c>
      <c r="S301" s="179" t="s">
        <v>7450</v>
      </c>
      <c r="T301" s="192">
        <v>9185867</v>
      </c>
      <c r="U301" s="163" t="s">
        <v>7247</v>
      </c>
      <c r="V301" s="183"/>
      <c r="W301" s="174"/>
      <c r="X301" s="163"/>
      <c r="Y301" s="163"/>
      <c r="Z301" s="174">
        <v>9185867</v>
      </c>
      <c r="AA301" s="193" t="s">
        <v>9096</v>
      </c>
      <c r="AB301" s="158" t="s">
        <v>7347</v>
      </c>
      <c r="AC301" s="158" t="s">
        <v>7347</v>
      </c>
      <c r="AD301" s="158" t="s">
        <v>7347</v>
      </c>
      <c r="AE301" s="194" t="s">
        <v>7387</v>
      </c>
      <c r="AF301" s="194" t="s">
        <v>7349</v>
      </c>
      <c r="AG301" s="193" t="s">
        <v>7399</v>
      </c>
      <c r="AH301" s="196" t="s">
        <v>9097</v>
      </c>
      <c r="AI301" s="185">
        <v>3204215935</v>
      </c>
      <c r="AJ301" s="180" t="s">
        <v>7611</v>
      </c>
      <c r="AK301" s="187" t="s">
        <v>9098</v>
      </c>
      <c r="AL301" s="189" t="s">
        <v>7353</v>
      </c>
      <c r="AM301" s="159" t="s">
        <v>9099</v>
      </c>
      <c r="AN301" s="160">
        <f t="shared" si="4"/>
        <v>295</v>
      </c>
      <c r="AO301" s="160">
        <v>2024</v>
      </c>
    </row>
    <row r="302" spans="2:41" ht="15" customHeight="1">
      <c r="B302" s="171" t="s">
        <v>9100</v>
      </c>
      <c r="C302" s="221" t="s">
        <v>7338</v>
      </c>
      <c r="D302" s="222" t="s">
        <v>7464</v>
      </c>
      <c r="E302" s="174">
        <v>1010170739</v>
      </c>
      <c r="F302" s="192">
        <v>18620000</v>
      </c>
      <c r="G302" s="198" t="s">
        <v>7966</v>
      </c>
      <c r="H302" s="192">
        <v>7448000</v>
      </c>
      <c r="I302" s="177">
        <v>45583</v>
      </c>
      <c r="J302" s="177">
        <v>45698</v>
      </c>
      <c r="K302" s="178" t="s">
        <v>7472</v>
      </c>
      <c r="L302" s="163">
        <v>1978</v>
      </c>
      <c r="M302" s="179" t="s">
        <v>7447</v>
      </c>
      <c r="N302" s="180" t="s">
        <v>7448</v>
      </c>
      <c r="O302" s="179">
        <v>51698679</v>
      </c>
      <c r="P302" s="180" t="s">
        <v>7449</v>
      </c>
      <c r="Q302" s="181">
        <v>1</v>
      </c>
      <c r="R302" s="182">
        <v>119425</v>
      </c>
      <c r="S302" s="179" t="s">
        <v>7450</v>
      </c>
      <c r="T302" s="192">
        <v>9185867</v>
      </c>
      <c r="U302" s="163" t="s">
        <v>7247</v>
      </c>
      <c r="V302" s="183"/>
      <c r="W302" s="174"/>
      <c r="X302" s="163"/>
      <c r="Y302" s="163"/>
      <c r="Z302" s="174">
        <v>9185867</v>
      </c>
      <c r="AA302" s="193" t="s">
        <v>9096</v>
      </c>
      <c r="AB302" s="158" t="s">
        <v>7347</v>
      </c>
      <c r="AC302" s="158" t="s">
        <v>7347</v>
      </c>
      <c r="AD302" s="158" t="s">
        <v>7347</v>
      </c>
      <c r="AE302" s="194" t="s">
        <v>7387</v>
      </c>
      <c r="AF302" s="194" t="s">
        <v>7349</v>
      </c>
      <c r="AG302" s="193" t="s">
        <v>7399</v>
      </c>
      <c r="AH302" s="196" t="s">
        <v>9101</v>
      </c>
      <c r="AI302" s="185">
        <v>3102517548</v>
      </c>
      <c r="AJ302" s="186" t="s">
        <v>7364</v>
      </c>
      <c r="AK302" s="187" t="s">
        <v>9102</v>
      </c>
      <c r="AL302" s="189" t="s">
        <v>7353</v>
      </c>
      <c r="AM302" s="159" t="s">
        <v>9103</v>
      </c>
      <c r="AN302" s="160">
        <f t="shared" si="4"/>
        <v>296</v>
      </c>
      <c r="AO302" s="160">
        <v>2024</v>
      </c>
    </row>
    <row r="303" spans="2:41" ht="15" customHeight="1">
      <c r="B303" s="171" t="s">
        <v>9104</v>
      </c>
      <c r="C303" s="221" t="s">
        <v>7338</v>
      </c>
      <c r="D303" s="222" t="s">
        <v>9105</v>
      </c>
      <c r="E303" s="174">
        <v>1013639789</v>
      </c>
      <c r="F303" s="192">
        <v>29792000</v>
      </c>
      <c r="G303" s="198" t="s">
        <v>7966</v>
      </c>
      <c r="H303" s="192">
        <v>7448000</v>
      </c>
      <c r="I303" s="177">
        <v>45587</v>
      </c>
      <c r="J303" s="177">
        <v>45729</v>
      </c>
      <c r="K303" s="178" t="s">
        <v>8601</v>
      </c>
      <c r="L303" s="163">
        <v>1979</v>
      </c>
      <c r="M303" s="179" t="s">
        <v>8687</v>
      </c>
      <c r="N303" s="180" t="s">
        <v>7448</v>
      </c>
      <c r="O303" s="179">
        <v>78705882</v>
      </c>
      <c r="P303" s="191" t="s">
        <v>8993</v>
      </c>
      <c r="Q303" s="215">
        <v>5</v>
      </c>
      <c r="R303" s="216">
        <v>116466</v>
      </c>
      <c r="S303" s="202" t="s">
        <v>8994</v>
      </c>
      <c r="T303" s="192">
        <v>5461867</v>
      </c>
      <c r="U303" s="163" t="s">
        <v>7247</v>
      </c>
      <c r="V303" s="183"/>
      <c r="W303" s="174"/>
      <c r="X303" s="163"/>
      <c r="Y303" s="163"/>
      <c r="Z303" s="174">
        <v>5461867</v>
      </c>
      <c r="AA303" s="193" t="s">
        <v>8713</v>
      </c>
      <c r="AB303" s="158" t="s">
        <v>7347</v>
      </c>
      <c r="AC303" s="158" t="s">
        <v>7347</v>
      </c>
      <c r="AD303" s="158" t="s">
        <v>7347</v>
      </c>
      <c r="AE303" s="194" t="s">
        <v>7378</v>
      </c>
      <c r="AF303" s="194" t="s">
        <v>7349</v>
      </c>
      <c r="AG303" s="193" t="s">
        <v>7510</v>
      </c>
      <c r="AH303" s="196" t="s">
        <v>9106</v>
      </c>
      <c r="AI303" s="185">
        <v>3118753406</v>
      </c>
      <c r="AJ303" s="180" t="s">
        <v>7380</v>
      </c>
      <c r="AK303" s="187" t="s">
        <v>9107</v>
      </c>
      <c r="AL303" s="189" t="s">
        <v>7353</v>
      </c>
      <c r="AM303" s="159" t="s">
        <v>9108</v>
      </c>
      <c r="AN303" s="160">
        <f t="shared" si="4"/>
        <v>297</v>
      </c>
      <c r="AO303" s="160">
        <v>2024</v>
      </c>
    </row>
    <row r="304" spans="2:41" ht="15" customHeight="1">
      <c r="B304" s="217" t="s">
        <v>9109</v>
      </c>
      <c r="C304" s="221" t="s">
        <v>7338</v>
      </c>
      <c r="D304" s="222" t="s">
        <v>9110</v>
      </c>
      <c r="E304" s="174">
        <v>52410879</v>
      </c>
      <c r="F304" s="192">
        <v>24000000</v>
      </c>
      <c r="G304" s="198" t="s">
        <v>7966</v>
      </c>
      <c r="H304" s="192">
        <v>8000000</v>
      </c>
      <c r="I304" s="177">
        <v>45587</v>
      </c>
      <c r="J304" s="177">
        <v>45714</v>
      </c>
      <c r="K304" s="178" t="s">
        <v>9111</v>
      </c>
      <c r="L304" s="163">
        <v>1978</v>
      </c>
      <c r="M304" s="179" t="s">
        <v>7407</v>
      </c>
      <c r="N304" s="180" t="s">
        <v>7407</v>
      </c>
      <c r="O304" s="179" t="s">
        <v>7407</v>
      </c>
      <c r="P304" s="180" t="s">
        <v>7407</v>
      </c>
      <c r="Q304" s="215">
        <v>1</v>
      </c>
      <c r="R304" s="216">
        <v>117254</v>
      </c>
      <c r="S304" s="202" t="s">
        <v>7386</v>
      </c>
      <c r="T304" s="192">
        <v>9333333</v>
      </c>
      <c r="U304" s="225" t="s">
        <v>7247</v>
      </c>
      <c r="V304" s="237"/>
      <c r="W304" s="230"/>
      <c r="X304" s="225"/>
      <c r="Y304" s="225"/>
      <c r="Z304" s="174">
        <v>9333333</v>
      </c>
      <c r="AA304" s="193" t="s">
        <v>8707</v>
      </c>
      <c r="AB304" s="158" t="s">
        <v>7347</v>
      </c>
      <c r="AC304" s="158" t="s">
        <v>7347</v>
      </c>
      <c r="AD304" s="158" t="s">
        <v>7347</v>
      </c>
      <c r="AE304" s="219" t="s">
        <v>7387</v>
      </c>
      <c r="AF304" s="219" t="s">
        <v>7349</v>
      </c>
      <c r="AG304" s="193" t="s">
        <v>7399</v>
      </c>
      <c r="AH304" s="196" t="s">
        <v>9112</v>
      </c>
      <c r="AI304" s="185">
        <v>3203971828</v>
      </c>
      <c r="AJ304" s="186" t="s">
        <v>7370</v>
      </c>
      <c r="AK304" s="201" t="s">
        <v>9113</v>
      </c>
      <c r="AL304" s="189" t="s">
        <v>7353</v>
      </c>
      <c r="AM304" s="159" t="s">
        <v>9114</v>
      </c>
      <c r="AN304" s="160">
        <f t="shared" si="4"/>
        <v>298</v>
      </c>
      <c r="AO304" s="160">
        <v>2024</v>
      </c>
    </row>
    <row r="305" spans="2:41" ht="15" customHeight="1">
      <c r="B305" s="217" t="s">
        <v>9115</v>
      </c>
      <c r="C305" s="367" t="s">
        <v>7338</v>
      </c>
      <c r="D305" s="369" t="s">
        <v>9116</v>
      </c>
      <c r="E305" s="174">
        <v>79636340</v>
      </c>
      <c r="F305" s="192">
        <v>29792000</v>
      </c>
      <c r="G305" s="198" t="s">
        <v>7393</v>
      </c>
      <c r="H305" s="192">
        <v>7448000</v>
      </c>
      <c r="I305" s="177">
        <v>45587</v>
      </c>
      <c r="J305" s="177">
        <v>45729</v>
      </c>
      <c r="K305" s="178" t="s">
        <v>9117</v>
      </c>
      <c r="L305" s="163">
        <v>1979</v>
      </c>
      <c r="M305" s="179" t="s">
        <v>8602</v>
      </c>
      <c r="N305" s="180" t="s">
        <v>7448</v>
      </c>
      <c r="O305" s="179">
        <v>79413209</v>
      </c>
      <c r="P305" s="180" t="s">
        <v>8603</v>
      </c>
      <c r="Q305" s="181">
        <v>5</v>
      </c>
      <c r="R305" s="182">
        <v>116466</v>
      </c>
      <c r="S305" s="179" t="s">
        <v>8604</v>
      </c>
      <c r="T305" s="192">
        <v>5461866</v>
      </c>
      <c r="U305" s="225" t="s">
        <v>7247</v>
      </c>
      <c r="V305" s="237"/>
      <c r="W305" s="230"/>
      <c r="X305" s="225"/>
      <c r="Y305" s="225"/>
      <c r="Z305" s="174">
        <v>5461866</v>
      </c>
      <c r="AA305" s="193" t="s">
        <v>8713</v>
      </c>
      <c r="AB305" s="158" t="s">
        <v>7347</v>
      </c>
      <c r="AC305" s="158" t="s">
        <v>7347</v>
      </c>
      <c r="AD305" s="158" t="s">
        <v>7347</v>
      </c>
      <c r="AE305" s="194" t="s">
        <v>7960</v>
      </c>
      <c r="AF305" s="194" t="s">
        <v>7349</v>
      </c>
      <c r="AG305" s="195" t="s">
        <v>7350</v>
      </c>
      <c r="AH305" s="196" t="s">
        <v>9118</v>
      </c>
      <c r="AI305" s="185">
        <v>3124783146</v>
      </c>
      <c r="AJ305" s="180" t="s">
        <v>7380</v>
      </c>
      <c r="AK305" s="187" t="s">
        <v>9119</v>
      </c>
      <c r="AL305" s="189" t="s">
        <v>7353</v>
      </c>
      <c r="AM305" s="159" t="s">
        <v>9120</v>
      </c>
      <c r="AN305" s="160">
        <f t="shared" si="4"/>
        <v>299</v>
      </c>
      <c r="AO305" s="160">
        <v>2024</v>
      </c>
    </row>
    <row r="306" spans="2:41" ht="15" customHeight="1">
      <c r="B306" s="217" t="s">
        <v>859</v>
      </c>
      <c r="C306" s="221" t="s">
        <v>7338</v>
      </c>
      <c r="D306" s="222" t="s">
        <v>9121</v>
      </c>
      <c r="E306" s="174">
        <v>11202445</v>
      </c>
      <c r="F306" s="214">
        <v>21836000</v>
      </c>
      <c r="G306" s="218" t="s">
        <v>7966</v>
      </c>
      <c r="H306" s="214">
        <v>5459000</v>
      </c>
      <c r="I306" s="223">
        <v>45586</v>
      </c>
      <c r="J306" s="223">
        <v>45723</v>
      </c>
      <c r="K306" s="224" t="s">
        <v>7967</v>
      </c>
      <c r="L306" s="225">
        <v>1966</v>
      </c>
      <c r="M306" s="179" t="s">
        <v>7425</v>
      </c>
      <c r="N306" s="180" t="s">
        <v>7343</v>
      </c>
      <c r="O306" s="179">
        <v>19491384</v>
      </c>
      <c r="P306" s="191" t="s">
        <v>8148</v>
      </c>
      <c r="Q306" s="226">
        <v>1</v>
      </c>
      <c r="R306" s="227">
        <v>116143</v>
      </c>
      <c r="S306" s="206" t="s">
        <v>8149</v>
      </c>
      <c r="T306" s="192">
        <v>4185233</v>
      </c>
      <c r="U306" s="225" t="s">
        <v>7247</v>
      </c>
      <c r="V306" s="237"/>
      <c r="W306" s="230"/>
      <c r="X306" s="225"/>
      <c r="Y306" s="225"/>
      <c r="Z306" s="174">
        <v>4185233</v>
      </c>
      <c r="AA306" s="193" t="s">
        <v>8638</v>
      </c>
      <c r="AB306" s="158" t="s">
        <v>7347</v>
      </c>
      <c r="AC306" s="158" t="s">
        <v>7347</v>
      </c>
      <c r="AD306" s="158" t="s">
        <v>7347</v>
      </c>
      <c r="AE306" s="194" t="s">
        <v>7408</v>
      </c>
      <c r="AF306" s="194" t="s">
        <v>7349</v>
      </c>
      <c r="AG306" s="193" t="s">
        <v>8848</v>
      </c>
      <c r="AH306" s="228" t="s">
        <v>9122</v>
      </c>
      <c r="AI306" s="229">
        <v>3176546998</v>
      </c>
      <c r="AJ306" s="211" t="s">
        <v>7489</v>
      </c>
      <c r="AK306" s="187" t="s">
        <v>9123</v>
      </c>
      <c r="AL306" s="189" t="s">
        <v>7353</v>
      </c>
      <c r="AM306" s="159" t="s">
        <v>9124</v>
      </c>
      <c r="AN306" s="160">
        <f t="shared" si="4"/>
        <v>300</v>
      </c>
      <c r="AO306" s="160">
        <v>2024</v>
      </c>
    </row>
    <row r="307" spans="2:41" ht="15" customHeight="1">
      <c r="B307" s="217" t="s">
        <v>860</v>
      </c>
      <c r="C307" s="367" t="s">
        <v>7338</v>
      </c>
      <c r="D307" s="369" t="s">
        <v>7373</v>
      </c>
      <c r="E307" s="174">
        <v>1014200533</v>
      </c>
      <c r="F307" s="230">
        <v>21836000</v>
      </c>
      <c r="G307" s="218" t="s">
        <v>7966</v>
      </c>
      <c r="H307" s="232">
        <v>5459000</v>
      </c>
      <c r="I307" s="223">
        <v>45601</v>
      </c>
      <c r="J307" s="223">
        <v>45731</v>
      </c>
      <c r="K307" s="224" t="s">
        <v>9007</v>
      </c>
      <c r="L307" s="225">
        <v>1979</v>
      </c>
      <c r="M307" s="179" t="s">
        <v>7375</v>
      </c>
      <c r="N307" s="180" t="s">
        <v>7343</v>
      </c>
      <c r="O307" s="179">
        <v>1010190690</v>
      </c>
      <c r="P307" s="191" t="s">
        <v>7699</v>
      </c>
      <c r="Q307" s="226">
        <v>5</v>
      </c>
      <c r="R307" s="227">
        <v>115241</v>
      </c>
      <c r="S307" s="205" t="s">
        <v>9008</v>
      </c>
      <c r="T307" s="192">
        <v>2001633</v>
      </c>
      <c r="U307" s="225"/>
      <c r="V307" s="237"/>
      <c r="W307" s="230"/>
      <c r="X307" s="225"/>
      <c r="Y307" s="225"/>
      <c r="Z307" s="174">
        <v>2001633</v>
      </c>
      <c r="AA307" s="193" t="s">
        <v>9125</v>
      </c>
      <c r="AB307" s="158" t="s">
        <v>7347</v>
      </c>
      <c r="AC307" s="158" t="s">
        <v>7347</v>
      </c>
      <c r="AD307" s="158" t="s">
        <v>7347</v>
      </c>
      <c r="AE307" s="383" t="s">
        <v>7378</v>
      </c>
      <c r="AF307" s="383" t="s">
        <v>7349</v>
      </c>
      <c r="AG307" s="195" t="s">
        <v>7350</v>
      </c>
      <c r="AH307" s="300" t="s">
        <v>9126</v>
      </c>
      <c r="AI307" s="238">
        <v>3133482779</v>
      </c>
      <c r="AJ307" s="211" t="s">
        <v>7380</v>
      </c>
      <c r="AK307" s="187" t="s">
        <v>9127</v>
      </c>
      <c r="AL307" s="189" t="s">
        <v>7353</v>
      </c>
      <c r="AM307" s="159" t="s">
        <v>7381</v>
      </c>
      <c r="AN307" s="160">
        <f t="shared" si="4"/>
        <v>301</v>
      </c>
      <c r="AO307" s="160">
        <v>2024</v>
      </c>
    </row>
    <row r="308" spans="2:41" ht="15" customHeight="1">
      <c r="B308" s="217" t="s">
        <v>9128</v>
      </c>
      <c r="C308" s="221" t="s">
        <v>7338</v>
      </c>
      <c r="D308" s="222" t="s">
        <v>9129</v>
      </c>
      <c r="E308" s="174">
        <v>1015481535</v>
      </c>
      <c r="F308" s="214">
        <v>17464000</v>
      </c>
      <c r="G308" s="218" t="s">
        <v>7393</v>
      </c>
      <c r="H308" s="214">
        <v>4366000</v>
      </c>
      <c r="I308" s="223">
        <v>45588</v>
      </c>
      <c r="J308" s="223">
        <v>45728</v>
      </c>
      <c r="K308" s="224" t="s">
        <v>9130</v>
      </c>
      <c r="L308" s="225">
        <v>1953</v>
      </c>
      <c r="M308" s="179" t="s">
        <v>7689</v>
      </c>
      <c r="N308" s="180" t="s">
        <v>7343</v>
      </c>
      <c r="O308" s="179">
        <v>80257080</v>
      </c>
      <c r="P308" s="180" t="s">
        <v>7690</v>
      </c>
      <c r="Q308" s="226">
        <v>1</v>
      </c>
      <c r="R308" s="227">
        <v>115114</v>
      </c>
      <c r="S308" s="205" t="s">
        <v>7726</v>
      </c>
      <c r="T308" s="192">
        <v>3056200</v>
      </c>
      <c r="U308" s="225" t="s">
        <v>7247</v>
      </c>
      <c r="V308" s="237"/>
      <c r="W308" s="230"/>
      <c r="X308" s="225"/>
      <c r="Y308" s="225"/>
      <c r="Z308" s="174">
        <v>3056200</v>
      </c>
      <c r="AA308" s="193" t="s">
        <v>9131</v>
      </c>
      <c r="AB308" s="158" t="s">
        <v>7347</v>
      </c>
      <c r="AC308" s="158" t="s">
        <v>7347</v>
      </c>
      <c r="AD308" s="158" t="s">
        <v>7347</v>
      </c>
      <c r="AE308" s="219" t="s">
        <v>7408</v>
      </c>
      <c r="AF308" s="219" t="s">
        <v>7349</v>
      </c>
      <c r="AG308" s="193" t="s">
        <v>7399</v>
      </c>
      <c r="AH308" s="228" t="s">
        <v>9132</v>
      </c>
      <c r="AI308" s="229">
        <v>3124264930</v>
      </c>
      <c r="AJ308" s="211" t="s">
        <v>7380</v>
      </c>
      <c r="AK308" s="201" t="s">
        <v>9133</v>
      </c>
      <c r="AL308" s="189" t="s">
        <v>7353</v>
      </c>
      <c r="AM308" s="159" t="s">
        <v>9134</v>
      </c>
      <c r="AN308" s="160">
        <f t="shared" si="4"/>
        <v>302</v>
      </c>
      <c r="AO308" s="160">
        <v>2024</v>
      </c>
    </row>
    <row r="309" spans="2:41" ht="15" customHeight="1">
      <c r="B309" s="217" t="s">
        <v>9135</v>
      </c>
      <c r="C309" s="367" t="s">
        <v>7338</v>
      </c>
      <c r="D309" s="369" t="s">
        <v>9136</v>
      </c>
      <c r="E309" s="174">
        <v>23690611</v>
      </c>
      <c r="F309" s="230">
        <v>17464000</v>
      </c>
      <c r="G309" s="218" t="s">
        <v>7393</v>
      </c>
      <c r="H309" s="232">
        <v>4366000</v>
      </c>
      <c r="I309" s="223">
        <v>45588</v>
      </c>
      <c r="J309" s="223">
        <v>45728</v>
      </c>
      <c r="K309" s="224" t="s">
        <v>9130</v>
      </c>
      <c r="L309" s="225">
        <v>1953</v>
      </c>
      <c r="M309" s="179" t="s">
        <v>7689</v>
      </c>
      <c r="N309" s="180" t="s">
        <v>7343</v>
      </c>
      <c r="O309" s="179">
        <v>80257080</v>
      </c>
      <c r="P309" s="180" t="s">
        <v>7690</v>
      </c>
      <c r="Q309" s="226">
        <v>1</v>
      </c>
      <c r="R309" s="227">
        <v>115114</v>
      </c>
      <c r="S309" s="205" t="s">
        <v>7726</v>
      </c>
      <c r="T309" s="192">
        <v>3056200</v>
      </c>
      <c r="U309" s="225" t="s">
        <v>7247</v>
      </c>
      <c r="V309" s="237"/>
      <c r="W309" s="230"/>
      <c r="X309" s="225"/>
      <c r="Y309" s="225"/>
      <c r="Z309" s="174">
        <v>3056200</v>
      </c>
      <c r="AA309" s="193" t="s">
        <v>9131</v>
      </c>
      <c r="AB309" s="158" t="s">
        <v>7347</v>
      </c>
      <c r="AC309" s="158" t="s">
        <v>7347</v>
      </c>
      <c r="AD309" s="158" t="s">
        <v>7347</v>
      </c>
      <c r="AE309" s="383" t="s">
        <v>7408</v>
      </c>
      <c r="AF309" s="383" t="s">
        <v>7349</v>
      </c>
      <c r="AG309" s="195" t="s">
        <v>7350</v>
      </c>
      <c r="AH309" s="254" t="s">
        <v>9137</v>
      </c>
      <c r="AI309" s="238">
        <v>3157613689</v>
      </c>
      <c r="AJ309" s="236" t="s">
        <v>7370</v>
      </c>
      <c r="AK309" s="201" t="s">
        <v>9138</v>
      </c>
      <c r="AL309" s="189" t="s">
        <v>7353</v>
      </c>
      <c r="AM309" s="159" t="s">
        <v>9139</v>
      </c>
      <c r="AN309" s="160">
        <f t="shared" si="4"/>
        <v>303</v>
      </c>
      <c r="AO309" s="160">
        <v>2024</v>
      </c>
    </row>
    <row r="310" spans="2:41" ht="15" customHeight="1">
      <c r="B310" s="217" t="s">
        <v>9140</v>
      </c>
      <c r="C310" s="221" t="s">
        <v>7338</v>
      </c>
      <c r="D310" s="222" t="s">
        <v>9141</v>
      </c>
      <c r="E310" s="174">
        <v>80799420</v>
      </c>
      <c r="F310" s="230">
        <v>13098000</v>
      </c>
      <c r="G310" s="218" t="s">
        <v>7966</v>
      </c>
      <c r="H310" s="232">
        <v>4366000</v>
      </c>
      <c r="I310" s="223">
        <v>45589</v>
      </c>
      <c r="J310" s="223">
        <v>45715</v>
      </c>
      <c r="K310" s="224" t="s">
        <v>9142</v>
      </c>
      <c r="L310" s="225">
        <v>1978</v>
      </c>
      <c r="M310" s="179" t="s">
        <v>8736</v>
      </c>
      <c r="N310" s="180" t="s">
        <v>7448</v>
      </c>
      <c r="O310" s="179">
        <v>9397289</v>
      </c>
      <c r="P310" s="180" t="s">
        <v>8737</v>
      </c>
      <c r="Q310" s="226">
        <v>1</v>
      </c>
      <c r="R310" s="227">
        <v>116346</v>
      </c>
      <c r="S310" s="205" t="s">
        <v>8738</v>
      </c>
      <c r="T310" s="192">
        <v>4948133</v>
      </c>
      <c r="U310" s="225"/>
      <c r="V310" s="237"/>
      <c r="W310" s="230"/>
      <c r="X310" s="225"/>
      <c r="Y310" s="225"/>
      <c r="Z310" s="174">
        <v>4948133</v>
      </c>
      <c r="AA310" s="193" t="s">
        <v>8045</v>
      </c>
      <c r="AB310" s="158" t="s">
        <v>7347</v>
      </c>
      <c r="AC310" s="158" t="s">
        <v>7347</v>
      </c>
      <c r="AD310" s="158" t="s">
        <v>7347</v>
      </c>
      <c r="AE310" s="383" t="s">
        <v>7378</v>
      </c>
      <c r="AF310" s="383" t="s">
        <v>7349</v>
      </c>
      <c r="AG310" s="195" t="s">
        <v>7368</v>
      </c>
      <c r="AH310" s="228" t="s">
        <v>9143</v>
      </c>
      <c r="AI310" s="229">
        <v>3186479456</v>
      </c>
      <c r="AJ310" s="236" t="s">
        <v>7625</v>
      </c>
      <c r="AK310" s="187" t="s">
        <v>9144</v>
      </c>
      <c r="AL310" s="189" t="s">
        <v>7353</v>
      </c>
      <c r="AM310" s="159" t="s">
        <v>9145</v>
      </c>
      <c r="AN310" s="160">
        <f t="shared" si="4"/>
        <v>304</v>
      </c>
      <c r="AO310" s="160">
        <v>2024</v>
      </c>
    </row>
    <row r="311" spans="2:41" ht="15" customHeight="1">
      <c r="B311" s="217" t="s">
        <v>9146</v>
      </c>
      <c r="C311" s="221" t="s">
        <v>7338</v>
      </c>
      <c r="D311" s="222" t="s">
        <v>9147</v>
      </c>
      <c r="E311" s="174">
        <v>1000944057</v>
      </c>
      <c r="F311" s="230">
        <v>10143000</v>
      </c>
      <c r="G311" s="218" t="s">
        <v>7966</v>
      </c>
      <c r="H311" s="232">
        <v>3381000</v>
      </c>
      <c r="I311" s="223">
        <v>45590</v>
      </c>
      <c r="J311" s="223">
        <v>45715</v>
      </c>
      <c r="K311" s="224" t="s">
        <v>9148</v>
      </c>
      <c r="L311" s="225">
        <v>1978</v>
      </c>
      <c r="M311" s="179" t="s">
        <v>8515</v>
      </c>
      <c r="N311" s="180" t="s">
        <v>7343</v>
      </c>
      <c r="O311" s="179">
        <v>52356206</v>
      </c>
      <c r="P311" s="180" t="s">
        <v>8516</v>
      </c>
      <c r="Q311" s="226">
        <v>1</v>
      </c>
      <c r="R311" s="227">
        <v>117271</v>
      </c>
      <c r="S311" s="206" t="s">
        <v>8517</v>
      </c>
      <c r="T311" s="192">
        <v>3719100</v>
      </c>
      <c r="U311" s="225"/>
      <c r="V311" s="237"/>
      <c r="W311" s="230"/>
      <c r="X311" s="225"/>
      <c r="Y311" s="225"/>
      <c r="Z311" s="174">
        <v>3719100</v>
      </c>
      <c r="AA311" s="193" t="s">
        <v>7440</v>
      </c>
      <c r="AB311" s="158" t="s">
        <v>7347</v>
      </c>
      <c r="AC311" s="158" t="s">
        <v>7347</v>
      </c>
      <c r="AD311" s="158" t="s">
        <v>7347</v>
      </c>
      <c r="AE311" s="383" t="s">
        <v>7361</v>
      </c>
      <c r="AF311" s="383" t="s">
        <v>7349</v>
      </c>
      <c r="AG311" s="195" t="s">
        <v>7350</v>
      </c>
      <c r="AH311" s="228" t="s">
        <v>9149</v>
      </c>
      <c r="AI311" s="229">
        <v>3016617094</v>
      </c>
      <c r="AJ311" s="236" t="s">
        <v>7370</v>
      </c>
      <c r="AK311" s="187" t="s">
        <v>9150</v>
      </c>
      <c r="AL311" s="189" t="s">
        <v>7353</v>
      </c>
      <c r="AM311" s="159" t="s">
        <v>9151</v>
      </c>
      <c r="AN311" s="160">
        <f t="shared" si="4"/>
        <v>305</v>
      </c>
      <c r="AO311" s="160">
        <v>2024</v>
      </c>
    </row>
    <row r="312" spans="2:41" ht="15" customHeight="1">
      <c r="B312" s="217" t="s">
        <v>9152</v>
      </c>
      <c r="C312" s="221" t="s">
        <v>7338</v>
      </c>
      <c r="D312" s="222" t="s">
        <v>7965</v>
      </c>
      <c r="E312" s="174">
        <v>52356206</v>
      </c>
      <c r="F312" s="230">
        <v>34200000</v>
      </c>
      <c r="G312" s="231" t="s">
        <v>7466</v>
      </c>
      <c r="H312" s="232">
        <v>8550000</v>
      </c>
      <c r="I312" s="223">
        <v>45608</v>
      </c>
      <c r="J312" s="223">
        <v>45727</v>
      </c>
      <c r="K312" s="224" t="s">
        <v>9153</v>
      </c>
      <c r="L312" s="225">
        <v>1978</v>
      </c>
      <c r="M312" s="172" t="s">
        <v>7407</v>
      </c>
      <c r="N312" s="190" t="s">
        <v>7407</v>
      </c>
      <c r="O312" s="252" t="s">
        <v>7407</v>
      </c>
      <c r="P312" s="191" t="s">
        <v>7407</v>
      </c>
      <c r="Q312" s="226">
        <v>1</v>
      </c>
      <c r="R312" s="227">
        <v>115324</v>
      </c>
      <c r="S312" s="205" t="s">
        <v>7386</v>
      </c>
      <c r="T312" s="192">
        <v>0</v>
      </c>
      <c r="U312" s="225"/>
      <c r="V312" s="237"/>
      <c r="W312" s="230"/>
      <c r="X312" s="225"/>
      <c r="Y312" s="225"/>
      <c r="Z312" s="174">
        <v>0</v>
      </c>
      <c r="AA312" s="193" t="s">
        <v>7347</v>
      </c>
      <c r="AB312" s="158" t="s">
        <v>7347</v>
      </c>
      <c r="AC312" s="158" t="s">
        <v>7347</v>
      </c>
      <c r="AD312" s="158" t="s">
        <v>7347</v>
      </c>
      <c r="AE312" s="219" t="s">
        <v>7387</v>
      </c>
      <c r="AF312" s="219" t="s">
        <v>7349</v>
      </c>
      <c r="AG312" s="195" t="s">
        <v>7350</v>
      </c>
      <c r="AH312" s="228" t="s">
        <v>9154</v>
      </c>
      <c r="AI312" s="229">
        <v>3174297267</v>
      </c>
      <c r="AJ312" s="211" t="s">
        <v>7380</v>
      </c>
      <c r="AK312" s="187" t="s">
        <v>7970</v>
      </c>
      <c r="AL312" s="189" t="s">
        <v>7353</v>
      </c>
      <c r="AM312" s="159" t="s">
        <v>9155</v>
      </c>
      <c r="AN312" s="160">
        <f t="shared" si="4"/>
        <v>306</v>
      </c>
      <c r="AO312" s="160">
        <v>2024</v>
      </c>
    </row>
    <row r="313" spans="2:41" ht="15" customHeight="1">
      <c r="B313" s="217" t="s">
        <v>9156</v>
      </c>
      <c r="C313" s="221" t="s">
        <v>7338</v>
      </c>
      <c r="D313" s="222" t="s">
        <v>9157</v>
      </c>
      <c r="E313" s="174">
        <v>52503852</v>
      </c>
      <c r="F313" s="230">
        <v>16377000</v>
      </c>
      <c r="G313" s="231" t="s">
        <v>7466</v>
      </c>
      <c r="H313" s="232">
        <v>5459000</v>
      </c>
      <c r="I313" s="223">
        <v>45597</v>
      </c>
      <c r="J313" s="223">
        <v>45703</v>
      </c>
      <c r="K313" s="224" t="s">
        <v>9158</v>
      </c>
      <c r="L313" s="225">
        <v>1979</v>
      </c>
      <c r="M313" s="179" t="s">
        <v>7375</v>
      </c>
      <c r="N313" s="180" t="s">
        <v>7343</v>
      </c>
      <c r="O313" s="179">
        <v>1010190690</v>
      </c>
      <c r="P313" s="191" t="s">
        <v>7699</v>
      </c>
      <c r="Q313" s="226">
        <v>1</v>
      </c>
      <c r="R313" s="226">
        <v>116438</v>
      </c>
      <c r="S313" s="205" t="s">
        <v>9008</v>
      </c>
      <c r="T313" s="192">
        <v>2729500</v>
      </c>
      <c r="U313" s="225"/>
      <c r="V313" s="237"/>
      <c r="W313" s="230"/>
      <c r="X313" s="225"/>
      <c r="Y313" s="225"/>
      <c r="Z313" s="174">
        <v>2729500</v>
      </c>
      <c r="AA313" s="193" t="s">
        <v>9070</v>
      </c>
      <c r="AB313" s="158" t="s">
        <v>7347</v>
      </c>
      <c r="AC313" s="158" t="s">
        <v>7347</v>
      </c>
      <c r="AD313" s="158" t="s">
        <v>7347</v>
      </c>
      <c r="AE313" s="383" t="s">
        <v>9159</v>
      </c>
      <c r="AF313" s="383" t="s">
        <v>7349</v>
      </c>
      <c r="AG313" s="195" t="s">
        <v>7350</v>
      </c>
      <c r="AH313" s="228" t="s">
        <v>9160</v>
      </c>
      <c r="AI313" s="229">
        <v>3208035261</v>
      </c>
      <c r="AJ313" s="211" t="s">
        <v>7352</v>
      </c>
      <c r="AK313" s="201" t="s">
        <v>9161</v>
      </c>
      <c r="AL313" s="189" t="s">
        <v>7353</v>
      </c>
      <c r="AM313" s="159" t="s">
        <v>9162</v>
      </c>
      <c r="AN313" s="160">
        <f t="shared" si="4"/>
        <v>307</v>
      </c>
      <c r="AO313" s="160">
        <v>2024</v>
      </c>
    </row>
    <row r="314" spans="2:41" ht="15" customHeight="1">
      <c r="B314" s="217" t="s">
        <v>9163</v>
      </c>
      <c r="C314" s="221" t="s">
        <v>7338</v>
      </c>
      <c r="D314" s="222" t="s">
        <v>9164</v>
      </c>
      <c r="E314" s="174">
        <v>19301839</v>
      </c>
      <c r="F314" s="214">
        <v>11532000</v>
      </c>
      <c r="G314" s="218" t="s">
        <v>7966</v>
      </c>
      <c r="H314" s="214">
        <v>2883000</v>
      </c>
      <c r="I314" s="223">
        <v>45587</v>
      </c>
      <c r="J314" s="223">
        <v>45731</v>
      </c>
      <c r="K314" s="224" t="s">
        <v>7757</v>
      </c>
      <c r="L314" s="225">
        <v>1978</v>
      </c>
      <c r="M314" s="179" t="s">
        <v>7573</v>
      </c>
      <c r="N314" s="180" t="s">
        <v>7448</v>
      </c>
      <c r="O314" s="179">
        <v>51895879</v>
      </c>
      <c r="P314" s="191" t="s">
        <v>7574</v>
      </c>
      <c r="Q314" s="234">
        <v>4</v>
      </c>
      <c r="R314" s="226">
        <v>113486</v>
      </c>
      <c r="S314" s="206" t="s">
        <v>7575</v>
      </c>
      <c r="T314" s="192">
        <v>2306400</v>
      </c>
      <c r="U314" s="225" t="s">
        <v>7247</v>
      </c>
      <c r="V314" s="237"/>
      <c r="W314" s="230"/>
      <c r="X314" s="225"/>
      <c r="Y314" s="225"/>
      <c r="Z314" s="174">
        <v>2306400</v>
      </c>
      <c r="AA314" s="193" t="s">
        <v>9076</v>
      </c>
      <c r="AB314" s="158" t="s">
        <v>7347</v>
      </c>
      <c r="AC314" s="158" t="s">
        <v>7347</v>
      </c>
      <c r="AD314" s="158" t="s">
        <v>7347</v>
      </c>
      <c r="AE314" s="219" t="s">
        <v>7720</v>
      </c>
      <c r="AF314" s="219" t="s">
        <v>7349</v>
      </c>
      <c r="AG314" s="195" t="s">
        <v>7350</v>
      </c>
      <c r="AH314" s="228" t="s">
        <v>9165</v>
      </c>
      <c r="AI314" s="229">
        <v>3104694506</v>
      </c>
      <c r="AJ314" s="211" t="s">
        <v>7380</v>
      </c>
      <c r="AK314" s="187" t="s">
        <v>9166</v>
      </c>
      <c r="AL314" s="193" t="s">
        <v>7789</v>
      </c>
      <c r="AM314" s="159" t="s">
        <v>9167</v>
      </c>
      <c r="AN314" s="160">
        <f t="shared" si="4"/>
        <v>308</v>
      </c>
      <c r="AO314" s="160">
        <v>2024</v>
      </c>
    </row>
    <row r="315" spans="2:41" ht="15" customHeight="1">
      <c r="B315" s="217" t="s">
        <v>9168</v>
      </c>
      <c r="C315" s="221" t="s">
        <v>7338</v>
      </c>
      <c r="D315" s="222" t="s">
        <v>9169</v>
      </c>
      <c r="E315" s="174">
        <v>1022371353</v>
      </c>
      <c r="F315" s="214">
        <v>16377000</v>
      </c>
      <c r="G315" s="218" t="s">
        <v>7966</v>
      </c>
      <c r="H315" s="214">
        <v>5459000</v>
      </c>
      <c r="I315" s="223">
        <v>45587</v>
      </c>
      <c r="J315" s="223">
        <v>45714</v>
      </c>
      <c r="K315" s="224" t="s">
        <v>9170</v>
      </c>
      <c r="L315" s="225">
        <v>1978</v>
      </c>
      <c r="M315" s="206" t="s">
        <v>7357</v>
      </c>
      <c r="N315" s="211" t="s">
        <v>7343</v>
      </c>
      <c r="O315" s="206">
        <v>38565432</v>
      </c>
      <c r="P315" s="180" t="s">
        <v>7358</v>
      </c>
      <c r="Q315" s="226">
        <v>5</v>
      </c>
      <c r="R315" s="226">
        <v>116238</v>
      </c>
      <c r="S315" s="205" t="s">
        <v>7359</v>
      </c>
      <c r="T315" s="192">
        <v>6368833</v>
      </c>
      <c r="U315" s="225" t="s">
        <v>7247</v>
      </c>
      <c r="V315" s="237"/>
      <c r="W315" s="230"/>
      <c r="X315" s="225"/>
      <c r="Y315" s="225"/>
      <c r="Z315" s="174">
        <v>6368833</v>
      </c>
      <c r="AA315" s="193" t="s">
        <v>8332</v>
      </c>
      <c r="AB315" s="158" t="s">
        <v>7347</v>
      </c>
      <c r="AC315" s="158" t="s">
        <v>7347</v>
      </c>
      <c r="AD315" s="158" t="s">
        <v>7347</v>
      </c>
      <c r="AE315" s="194" t="s">
        <v>7378</v>
      </c>
      <c r="AF315" s="194" t="s">
        <v>7349</v>
      </c>
      <c r="AG315" s="193" t="s">
        <v>7414</v>
      </c>
      <c r="AH315" s="228" t="s">
        <v>9171</v>
      </c>
      <c r="AI315" s="229">
        <v>3016471778</v>
      </c>
      <c r="AJ315" s="236" t="s">
        <v>7370</v>
      </c>
      <c r="AK315" s="187" t="s">
        <v>9172</v>
      </c>
      <c r="AL315" s="189" t="s">
        <v>7353</v>
      </c>
      <c r="AM315" s="159" t="s">
        <v>9173</v>
      </c>
      <c r="AN315" s="160">
        <f t="shared" si="4"/>
        <v>309</v>
      </c>
      <c r="AO315" s="160">
        <v>2024</v>
      </c>
    </row>
    <row r="316" spans="2:41" ht="15" customHeight="1">
      <c r="B316" s="217" t="s">
        <v>869</v>
      </c>
      <c r="C316" s="221" t="s">
        <v>7338</v>
      </c>
      <c r="D316" s="222" t="s">
        <v>9174</v>
      </c>
      <c r="E316" s="174">
        <v>80065878</v>
      </c>
      <c r="F316" s="230">
        <v>16377000</v>
      </c>
      <c r="G316" s="218" t="s">
        <v>7966</v>
      </c>
      <c r="H316" s="232">
        <v>5459000</v>
      </c>
      <c r="I316" s="223">
        <v>45590</v>
      </c>
      <c r="J316" s="223">
        <v>45715</v>
      </c>
      <c r="K316" s="224" t="s">
        <v>9007</v>
      </c>
      <c r="L316" s="225">
        <v>1979</v>
      </c>
      <c r="M316" s="179" t="s">
        <v>7375</v>
      </c>
      <c r="N316" s="180" t="s">
        <v>7343</v>
      </c>
      <c r="O316" s="179">
        <v>1010190690</v>
      </c>
      <c r="P316" s="191" t="s">
        <v>7699</v>
      </c>
      <c r="Q316" s="226">
        <v>1</v>
      </c>
      <c r="R316" s="226">
        <v>116438</v>
      </c>
      <c r="S316" s="205" t="s">
        <v>7700</v>
      </c>
      <c r="T316" s="192">
        <v>6004900</v>
      </c>
      <c r="U316" s="225"/>
      <c r="V316" s="237"/>
      <c r="W316" s="230"/>
      <c r="X316" s="225"/>
      <c r="Y316" s="225"/>
      <c r="Z316" s="174">
        <v>6004900</v>
      </c>
      <c r="AA316" s="193" t="s">
        <v>8763</v>
      </c>
      <c r="AB316" s="158" t="s">
        <v>7347</v>
      </c>
      <c r="AC316" s="158" t="s">
        <v>7347</v>
      </c>
      <c r="AD316" s="158" t="s">
        <v>7347</v>
      </c>
      <c r="AE316" s="383" t="s">
        <v>7408</v>
      </c>
      <c r="AF316" s="383" t="s">
        <v>7349</v>
      </c>
      <c r="AG316" s="195" t="s">
        <v>7350</v>
      </c>
      <c r="AH316" s="228" t="s">
        <v>9175</v>
      </c>
      <c r="AI316" s="229">
        <v>3103276984</v>
      </c>
      <c r="AJ316" s="236" t="s">
        <v>7370</v>
      </c>
      <c r="AK316" s="187" t="s">
        <v>9176</v>
      </c>
      <c r="AL316" s="189" t="s">
        <v>7353</v>
      </c>
      <c r="AM316" s="159" t="s">
        <v>9177</v>
      </c>
      <c r="AN316" s="160">
        <f t="shared" si="4"/>
        <v>310</v>
      </c>
      <c r="AO316" s="160">
        <v>2024</v>
      </c>
    </row>
    <row r="317" spans="2:41" ht="15" customHeight="1">
      <c r="B317" s="217" t="s">
        <v>9178</v>
      </c>
      <c r="C317" s="221" t="s">
        <v>7338</v>
      </c>
      <c r="D317" s="222" t="s">
        <v>9179</v>
      </c>
      <c r="E317" s="174">
        <v>1019071525</v>
      </c>
      <c r="F317" s="230">
        <v>8649000</v>
      </c>
      <c r="G317" s="218" t="s">
        <v>7966</v>
      </c>
      <c r="H317" s="232">
        <v>2883000</v>
      </c>
      <c r="I317" s="223">
        <v>45594</v>
      </c>
      <c r="J317" s="223">
        <v>45716</v>
      </c>
      <c r="K317" s="224" t="s">
        <v>8686</v>
      </c>
      <c r="L317" s="225">
        <v>1979</v>
      </c>
      <c r="M317" s="179" t="s">
        <v>8620</v>
      </c>
      <c r="N317" s="180" t="s">
        <v>7448</v>
      </c>
      <c r="O317" s="179">
        <v>67012149</v>
      </c>
      <c r="P317" s="180" t="s">
        <v>8621</v>
      </c>
      <c r="Q317" s="226">
        <v>1</v>
      </c>
      <c r="R317" s="226">
        <v>116470</v>
      </c>
      <c r="S317" s="205" t="s">
        <v>8622</v>
      </c>
      <c r="T317" s="192">
        <v>2883000</v>
      </c>
      <c r="U317" s="225"/>
      <c r="V317" s="237"/>
      <c r="W317" s="230"/>
      <c r="X317" s="225"/>
      <c r="Y317" s="225"/>
      <c r="Z317" s="174">
        <v>2883000</v>
      </c>
      <c r="AA317" s="193" t="s">
        <v>7360</v>
      </c>
      <c r="AB317" s="158" t="s">
        <v>7347</v>
      </c>
      <c r="AC317" s="158" t="s">
        <v>7347</v>
      </c>
      <c r="AD317" s="158" t="s">
        <v>7347</v>
      </c>
      <c r="AE317" s="194" t="s">
        <v>7387</v>
      </c>
      <c r="AF317" s="194" t="s">
        <v>7349</v>
      </c>
      <c r="AG317" s="195" t="s">
        <v>7586</v>
      </c>
      <c r="AH317" s="228" t="s">
        <v>9180</v>
      </c>
      <c r="AI317" s="229">
        <v>3002448320</v>
      </c>
      <c r="AJ317" s="211" t="s">
        <v>7482</v>
      </c>
      <c r="AK317" s="187" t="s">
        <v>9181</v>
      </c>
      <c r="AL317" s="189" t="s">
        <v>7353</v>
      </c>
      <c r="AM317" s="159" t="s">
        <v>9182</v>
      </c>
      <c r="AN317" s="160">
        <f t="shared" si="4"/>
        <v>311</v>
      </c>
      <c r="AO317" s="160">
        <v>2024</v>
      </c>
    </row>
    <row r="318" spans="2:41" ht="15" customHeight="1">
      <c r="B318" s="217" t="s">
        <v>9183</v>
      </c>
      <c r="C318" s="221" t="s">
        <v>7338</v>
      </c>
      <c r="D318" s="222" t="s">
        <v>9184</v>
      </c>
      <c r="E318" s="174">
        <v>1019024182</v>
      </c>
      <c r="F318" s="230">
        <v>16377000</v>
      </c>
      <c r="G318" s="218" t="s">
        <v>7966</v>
      </c>
      <c r="H318" s="232">
        <v>5459000</v>
      </c>
      <c r="I318" s="223">
        <v>45595</v>
      </c>
      <c r="J318" s="223">
        <v>45716</v>
      </c>
      <c r="K318" s="224" t="s">
        <v>7688</v>
      </c>
      <c r="L318" s="225">
        <v>1953</v>
      </c>
      <c r="M318" s="179" t="s">
        <v>7689</v>
      </c>
      <c r="N318" s="180" t="s">
        <v>7343</v>
      </c>
      <c r="O318" s="179">
        <v>80257080</v>
      </c>
      <c r="P318" s="180" t="s">
        <v>7690</v>
      </c>
      <c r="Q318" s="226">
        <v>3</v>
      </c>
      <c r="R318" s="226">
        <v>116372</v>
      </c>
      <c r="S318" s="205" t="s">
        <v>7726</v>
      </c>
      <c r="T318" s="192">
        <v>5459000</v>
      </c>
      <c r="U318" s="225"/>
      <c r="V318" s="237"/>
      <c r="W318" s="230"/>
      <c r="X318" s="225"/>
      <c r="Y318" s="225"/>
      <c r="Z318" s="174">
        <v>5459000</v>
      </c>
      <c r="AA318" s="193" t="s">
        <v>7360</v>
      </c>
      <c r="AB318" s="158" t="s">
        <v>7347</v>
      </c>
      <c r="AC318" s="158" t="s">
        <v>7347</v>
      </c>
      <c r="AD318" s="158" t="s">
        <v>7347</v>
      </c>
      <c r="AE318" s="203" t="s">
        <v>9185</v>
      </c>
      <c r="AF318" s="203" t="s">
        <v>7349</v>
      </c>
      <c r="AG318" s="195" t="s">
        <v>7414</v>
      </c>
      <c r="AH318" s="228" t="s">
        <v>9186</v>
      </c>
      <c r="AI318" s="229">
        <v>3212826974</v>
      </c>
      <c r="AJ318" s="211" t="s">
        <v>7352</v>
      </c>
      <c r="AK318" s="187" t="s">
        <v>9187</v>
      </c>
      <c r="AL318" s="189" t="s">
        <v>7353</v>
      </c>
      <c r="AM318" s="159" t="s">
        <v>9188</v>
      </c>
      <c r="AN318" s="160">
        <f t="shared" si="4"/>
        <v>312</v>
      </c>
      <c r="AO318" s="160">
        <v>2024</v>
      </c>
    </row>
    <row r="319" spans="2:41" ht="15" customHeight="1">
      <c r="B319" s="355" t="s">
        <v>9189</v>
      </c>
      <c r="C319" s="221" t="s">
        <v>7338</v>
      </c>
      <c r="D319" s="222" t="s">
        <v>9190</v>
      </c>
      <c r="E319" s="174">
        <v>1019043487</v>
      </c>
      <c r="F319" s="230">
        <v>8649000</v>
      </c>
      <c r="G319" s="218" t="s">
        <v>7966</v>
      </c>
      <c r="H319" s="232">
        <v>2883000</v>
      </c>
      <c r="I319" s="223">
        <v>45589</v>
      </c>
      <c r="J319" s="223">
        <v>45715</v>
      </c>
      <c r="K319" s="224" t="s">
        <v>9191</v>
      </c>
      <c r="L319" s="225">
        <v>1978</v>
      </c>
      <c r="M319" s="179" t="s">
        <v>7447</v>
      </c>
      <c r="N319" s="180" t="s">
        <v>7448</v>
      </c>
      <c r="O319" s="179">
        <v>51698679</v>
      </c>
      <c r="P319" s="180" t="s">
        <v>7449</v>
      </c>
      <c r="Q319" s="226">
        <v>1</v>
      </c>
      <c r="R319" s="226">
        <v>116212</v>
      </c>
      <c r="S319" s="206" t="s">
        <v>7450</v>
      </c>
      <c r="T319" s="192">
        <v>3267400</v>
      </c>
      <c r="U319" s="225"/>
      <c r="V319" s="237"/>
      <c r="W319" s="230"/>
      <c r="X319" s="225"/>
      <c r="Y319" s="225"/>
      <c r="Z319" s="174">
        <v>3267400</v>
      </c>
      <c r="AA319" s="193" t="s">
        <v>8045</v>
      </c>
      <c r="AB319" s="158" t="s">
        <v>7347</v>
      </c>
      <c r="AC319" s="158" t="s">
        <v>7347</v>
      </c>
      <c r="AD319" s="158" t="s">
        <v>7347</v>
      </c>
      <c r="AE319" s="194" t="s">
        <v>7387</v>
      </c>
      <c r="AF319" s="194" t="s">
        <v>7349</v>
      </c>
      <c r="AG319" s="195" t="s">
        <v>7368</v>
      </c>
      <c r="AH319" s="228" t="s">
        <v>9192</v>
      </c>
      <c r="AI319" s="229">
        <v>3219500251</v>
      </c>
      <c r="AJ319" s="211" t="s">
        <v>7380</v>
      </c>
      <c r="AK319" s="187" t="s">
        <v>9193</v>
      </c>
      <c r="AL319" s="189" t="s">
        <v>7353</v>
      </c>
      <c r="AM319" s="159" t="s">
        <v>9194</v>
      </c>
      <c r="AN319" s="160">
        <f t="shared" si="4"/>
        <v>313</v>
      </c>
      <c r="AO319" s="160">
        <v>2024</v>
      </c>
    </row>
    <row r="320" spans="2:41" ht="15" customHeight="1">
      <c r="B320" s="217" t="s">
        <v>873</v>
      </c>
      <c r="C320" s="221" t="s">
        <v>7338</v>
      </c>
      <c r="D320" s="222" t="s">
        <v>9195</v>
      </c>
      <c r="E320" s="174">
        <v>1010199979</v>
      </c>
      <c r="F320" s="230">
        <v>22344000</v>
      </c>
      <c r="G320" s="218" t="s">
        <v>7966</v>
      </c>
      <c r="H320" s="232">
        <v>7448000</v>
      </c>
      <c r="I320" s="223">
        <v>45593</v>
      </c>
      <c r="J320" s="223">
        <v>45715</v>
      </c>
      <c r="K320" s="224" t="s">
        <v>9196</v>
      </c>
      <c r="L320" s="225">
        <v>1978</v>
      </c>
      <c r="M320" s="179" t="s">
        <v>7631</v>
      </c>
      <c r="N320" s="180" t="s">
        <v>7343</v>
      </c>
      <c r="O320" s="252">
        <v>1020819463</v>
      </c>
      <c r="P320" s="180" t="s">
        <v>7632</v>
      </c>
      <c r="Q320" s="226">
        <v>1</v>
      </c>
      <c r="R320" s="226">
        <v>116367</v>
      </c>
      <c r="S320" s="205" t="s">
        <v>7633</v>
      </c>
      <c r="T320" s="192">
        <v>7944533</v>
      </c>
      <c r="U320" s="225"/>
      <c r="V320" s="237"/>
      <c r="W320" s="230"/>
      <c r="X320" s="225"/>
      <c r="Y320" s="225"/>
      <c r="Z320" s="174">
        <v>7944533</v>
      </c>
      <c r="AA320" s="193" t="s">
        <v>8297</v>
      </c>
      <c r="AB320" s="158" t="s">
        <v>7347</v>
      </c>
      <c r="AC320" s="158" t="s">
        <v>7347</v>
      </c>
      <c r="AD320" s="158" t="s">
        <v>7347</v>
      </c>
      <c r="AE320" s="383" t="s">
        <v>7720</v>
      </c>
      <c r="AF320" s="383" t="s">
        <v>7349</v>
      </c>
      <c r="AG320" s="195" t="s">
        <v>7350</v>
      </c>
      <c r="AH320" s="228" t="s">
        <v>9197</v>
      </c>
      <c r="AI320" s="229">
        <v>3144742614</v>
      </c>
      <c r="AJ320" s="211" t="s">
        <v>7380</v>
      </c>
      <c r="AK320" s="187" t="s">
        <v>9198</v>
      </c>
      <c r="AL320" s="189" t="s">
        <v>7353</v>
      </c>
      <c r="AM320" s="159" t="s">
        <v>9199</v>
      </c>
      <c r="AN320" s="160">
        <f t="shared" si="4"/>
        <v>314</v>
      </c>
      <c r="AO320" s="160">
        <v>2024</v>
      </c>
    </row>
    <row r="321" spans="2:41" ht="15" customHeight="1">
      <c r="B321" s="217" t="s">
        <v>875</v>
      </c>
      <c r="C321" s="221" t="s">
        <v>7338</v>
      </c>
      <c r="D321" s="222" t="s">
        <v>9200</v>
      </c>
      <c r="E321" s="174">
        <v>5624609</v>
      </c>
      <c r="F321" s="230">
        <v>26068000</v>
      </c>
      <c r="G321" s="218" t="s">
        <v>7966</v>
      </c>
      <c r="H321" s="232">
        <v>7448000</v>
      </c>
      <c r="I321" s="223">
        <v>45593</v>
      </c>
      <c r="J321" s="223">
        <v>45727</v>
      </c>
      <c r="K321" s="224" t="s">
        <v>9201</v>
      </c>
      <c r="L321" s="225">
        <v>1969</v>
      </c>
      <c r="M321" s="179" t="s">
        <v>7357</v>
      </c>
      <c r="N321" s="180" t="s">
        <v>7343</v>
      </c>
      <c r="O321" s="179">
        <v>38565432</v>
      </c>
      <c r="P321" s="180" t="s">
        <v>7358</v>
      </c>
      <c r="Q321" s="226">
        <v>5</v>
      </c>
      <c r="R321" s="226">
        <v>116211</v>
      </c>
      <c r="S321" s="205" t="s">
        <v>7359</v>
      </c>
      <c r="T321" s="192">
        <v>7944533</v>
      </c>
      <c r="U321" s="225"/>
      <c r="V321" s="237"/>
      <c r="W321" s="230"/>
      <c r="X321" s="225"/>
      <c r="Y321" s="225"/>
      <c r="Z321" s="174">
        <v>7944533</v>
      </c>
      <c r="AA321" s="193" t="s">
        <v>8297</v>
      </c>
      <c r="AB321" s="158" t="s">
        <v>7347</v>
      </c>
      <c r="AC321" s="158" t="s">
        <v>7347</v>
      </c>
      <c r="AD321" s="158" t="s">
        <v>7347</v>
      </c>
      <c r="AE321" s="194" t="s">
        <v>7387</v>
      </c>
      <c r="AF321" s="194" t="s">
        <v>7349</v>
      </c>
      <c r="AG321" s="193" t="s">
        <v>7362</v>
      </c>
      <c r="AH321" s="228" t="s">
        <v>9202</v>
      </c>
      <c r="AI321" s="229">
        <v>3115211494</v>
      </c>
      <c r="AJ321" s="236" t="s">
        <v>7370</v>
      </c>
      <c r="AK321" s="201" t="s">
        <v>9203</v>
      </c>
      <c r="AL321" s="189" t="s">
        <v>7353</v>
      </c>
      <c r="AM321" s="159" t="s">
        <v>9204</v>
      </c>
      <c r="AN321" s="160">
        <f t="shared" si="4"/>
        <v>315</v>
      </c>
      <c r="AO321" s="160">
        <v>2024</v>
      </c>
    </row>
    <row r="322" spans="2:41" ht="15" customHeight="1">
      <c r="B322" s="217" t="s">
        <v>9205</v>
      </c>
      <c r="C322" s="221" t="s">
        <v>7338</v>
      </c>
      <c r="D322" s="222" t="s">
        <v>9206</v>
      </c>
      <c r="E322" s="174">
        <v>79594802</v>
      </c>
      <c r="F322" s="230">
        <v>26068000</v>
      </c>
      <c r="G322" s="218" t="s">
        <v>7966</v>
      </c>
      <c r="H322" s="232">
        <v>7448000</v>
      </c>
      <c r="I322" s="223">
        <v>45593</v>
      </c>
      <c r="J322" s="223">
        <v>45727</v>
      </c>
      <c r="K322" s="224" t="s">
        <v>9201</v>
      </c>
      <c r="L322" s="225">
        <v>1969</v>
      </c>
      <c r="M322" s="179" t="s">
        <v>7357</v>
      </c>
      <c r="N322" s="180" t="s">
        <v>7343</v>
      </c>
      <c r="O322" s="179">
        <v>38565432</v>
      </c>
      <c r="P322" s="180" t="s">
        <v>7358</v>
      </c>
      <c r="Q322" s="226">
        <v>5</v>
      </c>
      <c r="R322" s="226">
        <v>116211</v>
      </c>
      <c r="S322" s="205" t="s">
        <v>7359</v>
      </c>
      <c r="T322" s="192">
        <v>7944533</v>
      </c>
      <c r="U322" s="225"/>
      <c r="V322" s="237"/>
      <c r="W322" s="230"/>
      <c r="X322" s="225"/>
      <c r="Y322" s="225"/>
      <c r="Z322" s="174">
        <v>7944533</v>
      </c>
      <c r="AA322" s="193" t="s">
        <v>8297</v>
      </c>
      <c r="AB322" s="158" t="s">
        <v>7347</v>
      </c>
      <c r="AC322" s="158" t="s">
        <v>7347</v>
      </c>
      <c r="AD322" s="158" t="s">
        <v>7347</v>
      </c>
      <c r="AE322" s="219" t="s">
        <v>7387</v>
      </c>
      <c r="AF322" s="219" t="s">
        <v>7349</v>
      </c>
      <c r="AG322" s="195" t="s">
        <v>7362</v>
      </c>
      <c r="AH322" s="228" t="s">
        <v>9207</v>
      </c>
      <c r="AI322" s="229">
        <v>3102061743</v>
      </c>
      <c r="AJ322" s="236" t="s">
        <v>7434</v>
      </c>
      <c r="AK322" s="187" t="s">
        <v>9208</v>
      </c>
      <c r="AL322" s="189" t="s">
        <v>7353</v>
      </c>
      <c r="AM322" s="159" t="s">
        <v>9209</v>
      </c>
      <c r="AN322" s="160">
        <f t="shared" si="4"/>
        <v>316</v>
      </c>
      <c r="AO322" s="160">
        <v>2024</v>
      </c>
    </row>
    <row r="323" spans="2:41" ht="15" customHeight="1">
      <c r="B323" s="217" t="s">
        <v>9210</v>
      </c>
      <c r="C323" s="221" t="s">
        <v>7338</v>
      </c>
      <c r="D323" s="222" t="s">
        <v>9211</v>
      </c>
      <c r="E323" s="174">
        <v>1031158759</v>
      </c>
      <c r="F323" s="230">
        <v>11532000</v>
      </c>
      <c r="G323" s="218" t="s">
        <v>7966</v>
      </c>
      <c r="H323" s="232">
        <v>2883000</v>
      </c>
      <c r="I323" s="223">
        <v>45593</v>
      </c>
      <c r="J323" s="223">
        <v>45731</v>
      </c>
      <c r="K323" s="224" t="s">
        <v>8636</v>
      </c>
      <c r="L323" s="225">
        <v>1978</v>
      </c>
      <c r="M323" s="179" t="s">
        <v>7573</v>
      </c>
      <c r="N323" s="180" t="s">
        <v>7448</v>
      </c>
      <c r="O323" s="179">
        <v>51895879</v>
      </c>
      <c r="P323" s="191" t="s">
        <v>7574</v>
      </c>
      <c r="Q323" s="226">
        <v>1</v>
      </c>
      <c r="R323" s="226">
        <v>114596</v>
      </c>
      <c r="S323" s="205" t="s">
        <v>8637</v>
      </c>
      <c r="T323" s="192">
        <v>1729800</v>
      </c>
      <c r="U323" s="225"/>
      <c r="V323" s="237"/>
      <c r="W323" s="230"/>
      <c r="X323" s="225"/>
      <c r="Y323" s="225"/>
      <c r="Z323" s="174">
        <v>1729800</v>
      </c>
      <c r="AA323" s="193" t="s">
        <v>9212</v>
      </c>
      <c r="AB323" s="158" t="s">
        <v>7347</v>
      </c>
      <c r="AC323" s="158" t="s">
        <v>7347</v>
      </c>
      <c r="AD323" s="158" t="s">
        <v>7347</v>
      </c>
      <c r="AE323" s="203" t="s">
        <v>7720</v>
      </c>
      <c r="AF323" s="203" t="s">
        <v>7349</v>
      </c>
      <c r="AG323" s="195" t="s">
        <v>7399</v>
      </c>
      <c r="AH323" s="228" t="s">
        <v>9213</v>
      </c>
      <c r="AI323" s="229">
        <v>3219304280</v>
      </c>
      <c r="AJ323" s="211" t="s">
        <v>7380</v>
      </c>
      <c r="AK323" s="201" t="s">
        <v>9214</v>
      </c>
      <c r="AL323" s="189" t="s">
        <v>7353</v>
      </c>
      <c r="AM323" s="159" t="s">
        <v>9215</v>
      </c>
      <c r="AN323" s="160">
        <f t="shared" si="4"/>
        <v>317</v>
      </c>
      <c r="AO323" s="160">
        <v>2024</v>
      </c>
    </row>
    <row r="324" spans="2:41" ht="15" customHeight="1">
      <c r="B324" s="217" t="s">
        <v>9216</v>
      </c>
      <c r="C324" s="221" t="s">
        <v>7338</v>
      </c>
      <c r="D324" s="222" t="s">
        <v>9217</v>
      </c>
      <c r="E324" s="174">
        <v>1018422753</v>
      </c>
      <c r="F324" s="230">
        <v>29792000</v>
      </c>
      <c r="G324" s="218" t="s">
        <v>7393</v>
      </c>
      <c r="H324" s="232">
        <v>7448000</v>
      </c>
      <c r="I324" s="223">
        <v>45593</v>
      </c>
      <c r="J324" s="223">
        <v>45728</v>
      </c>
      <c r="K324" s="224" t="s">
        <v>8601</v>
      </c>
      <c r="L324" s="225">
        <v>1979</v>
      </c>
      <c r="M324" s="179" t="s">
        <v>8886</v>
      </c>
      <c r="N324" s="180" t="s">
        <v>7448</v>
      </c>
      <c r="O324" s="179">
        <v>80259844</v>
      </c>
      <c r="P324" s="191" t="s">
        <v>8887</v>
      </c>
      <c r="Q324" s="226">
        <v>5</v>
      </c>
      <c r="R324" s="226">
        <v>116466</v>
      </c>
      <c r="S324" s="205" t="s">
        <v>8888</v>
      </c>
      <c r="T324" s="192">
        <v>3972267</v>
      </c>
      <c r="U324" s="225"/>
      <c r="V324" s="237"/>
      <c r="W324" s="230"/>
      <c r="X324" s="225"/>
      <c r="Y324" s="225"/>
      <c r="Z324" s="174">
        <v>3972267</v>
      </c>
      <c r="AA324" s="193" t="s">
        <v>9218</v>
      </c>
      <c r="AB324" s="158" t="s">
        <v>7347</v>
      </c>
      <c r="AC324" s="158" t="s">
        <v>7347</v>
      </c>
      <c r="AD324" s="158" t="s">
        <v>7347</v>
      </c>
      <c r="AE324" s="383" t="s">
        <v>8802</v>
      </c>
      <c r="AF324" s="383" t="s">
        <v>7349</v>
      </c>
      <c r="AG324" s="195" t="s">
        <v>7350</v>
      </c>
      <c r="AH324" s="228" t="s">
        <v>9219</v>
      </c>
      <c r="AI324" s="229">
        <v>3135661938</v>
      </c>
      <c r="AJ324" s="236" t="s">
        <v>7370</v>
      </c>
      <c r="AK324" s="187" t="s">
        <v>9220</v>
      </c>
      <c r="AL324" s="189" t="s">
        <v>7353</v>
      </c>
      <c r="AM324" s="159" t="s">
        <v>9221</v>
      </c>
      <c r="AN324" s="160">
        <f t="shared" si="4"/>
        <v>318</v>
      </c>
      <c r="AO324" s="160">
        <v>2024</v>
      </c>
    </row>
    <row r="325" spans="2:41" ht="15" customHeight="1">
      <c r="B325" s="217" t="s">
        <v>9222</v>
      </c>
      <c r="C325" s="221" t="s">
        <v>7338</v>
      </c>
      <c r="D325" s="222" t="s">
        <v>9223</v>
      </c>
      <c r="E325" s="174">
        <v>1053347811</v>
      </c>
      <c r="F325" s="230">
        <v>29792000</v>
      </c>
      <c r="G325" s="218" t="s">
        <v>7966</v>
      </c>
      <c r="H325" s="232">
        <v>7448000</v>
      </c>
      <c r="I325" s="223">
        <v>45589</v>
      </c>
      <c r="J325" s="223">
        <v>45711</v>
      </c>
      <c r="K325" s="224" t="s">
        <v>9224</v>
      </c>
      <c r="L325" s="225">
        <v>1997</v>
      </c>
      <c r="M325" s="179" t="s">
        <v>7357</v>
      </c>
      <c r="N325" s="180" t="s">
        <v>7343</v>
      </c>
      <c r="O325" s="179">
        <v>38565432</v>
      </c>
      <c r="P325" s="180" t="s">
        <v>7358</v>
      </c>
      <c r="Q325" s="226">
        <v>1</v>
      </c>
      <c r="R325" s="227">
        <v>114992</v>
      </c>
      <c r="S325" s="205" t="s">
        <v>7359</v>
      </c>
      <c r="T325" s="192">
        <v>0</v>
      </c>
      <c r="U325" s="225"/>
      <c r="V325" s="237"/>
      <c r="W325" s="230"/>
      <c r="X325" s="225"/>
      <c r="Y325" s="225"/>
      <c r="Z325" s="174">
        <v>0</v>
      </c>
      <c r="AA325" s="193" t="s">
        <v>7347</v>
      </c>
      <c r="AB325" s="158" t="s">
        <v>7347</v>
      </c>
      <c r="AC325" s="158" t="s">
        <v>7347</v>
      </c>
      <c r="AD325" s="158" t="s">
        <v>7347</v>
      </c>
      <c r="AE325" s="194" t="s">
        <v>7378</v>
      </c>
      <c r="AF325" s="194" t="s">
        <v>7349</v>
      </c>
      <c r="AG325" s="193" t="s">
        <v>7399</v>
      </c>
      <c r="AH325" s="228" t="s">
        <v>9225</v>
      </c>
      <c r="AI325" s="229">
        <v>3215654041</v>
      </c>
      <c r="AJ325" s="236" t="s">
        <v>7370</v>
      </c>
      <c r="AK325" s="187" t="s">
        <v>9226</v>
      </c>
      <c r="AL325" s="189" t="s">
        <v>7353</v>
      </c>
      <c r="AM325" s="159" t="s">
        <v>9227</v>
      </c>
      <c r="AN325" s="160">
        <f t="shared" si="4"/>
        <v>319</v>
      </c>
      <c r="AO325" s="160">
        <v>2024</v>
      </c>
    </row>
    <row r="326" spans="2:41" ht="15" customHeight="1">
      <c r="B326" s="217" t="s">
        <v>9228</v>
      </c>
      <c r="C326" s="221" t="s">
        <v>7338</v>
      </c>
      <c r="D326" s="222" t="s">
        <v>9229</v>
      </c>
      <c r="E326" s="174">
        <v>52889696</v>
      </c>
      <c r="F326" s="230">
        <v>29720000</v>
      </c>
      <c r="G326" s="218" t="s">
        <v>7393</v>
      </c>
      <c r="H326" s="232">
        <v>7448000</v>
      </c>
      <c r="I326" s="223">
        <v>45589</v>
      </c>
      <c r="J326" s="223">
        <v>45729</v>
      </c>
      <c r="K326" s="224" t="s">
        <v>8601</v>
      </c>
      <c r="L326" s="225">
        <v>1979</v>
      </c>
      <c r="M326" s="179" t="s">
        <v>8611</v>
      </c>
      <c r="N326" s="180" t="s">
        <v>7448</v>
      </c>
      <c r="O326" s="179">
        <v>52147698</v>
      </c>
      <c r="P326" s="180" t="s">
        <v>8612</v>
      </c>
      <c r="Q326" s="226">
        <v>5</v>
      </c>
      <c r="R326" s="227">
        <v>116466</v>
      </c>
      <c r="S326" s="206" t="s">
        <v>8613</v>
      </c>
      <c r="T326" s="192">
        <v>4965333</v>
      </c>
      <c r="U326" s="225"/>
      <c r="V326" s="237"/>
      <c r="W326" s="230"/>
      <c r="X326" s="225"/>
      <c r="Y326" s="225"/>
      <c r="Z326" s="174">
        <v>4965333</v>
      </c>
      <c r="AA326" s="193" t="s">
        <v>9064</v>
      </c>
      <c r="AB326" s="158" t="s">
        <v>7347</v>
      </c>
      <c r="AC326" s="158" t="s">
        <v>7347</v>
      </c>
      <c r="AD326" s="158" t="s">
        <v>7347</v>
      </c>
      <c r="AE326" s="219" t="s">
        <v>7361</v>
      </c>
      <c r="AF326" s="219" t="s">
        <v>7349</v>
      </c>
      <c r="AG326" s="193" t="s">
        <v>7399</v>
      </c>
      <c r="AH326" s="228" t="s">
        <v>9230</v>
      </c>
      <c r="AI326" s="229">
        <v>3124974556</v>
      </c>
      <c r="AJ326" s="236" t="s">
        <v>7370</v>
      </c>
      <c r="AK326" s="187" t="s">
        <v>9231</v>
      </c>
      <c r="AL326" s="189" t="s">
        <v>7353</v>
      </c>
      <c r="AM326" s="159" t="s">
        <v>9232</v>
      </c>
      <c r="AN326" s="160">
        <f t="shared" si="4"/>
        <v>320</v>
      </c>
      <c r="AO326" s="160">
        <v>2024</v>
      </c>
    </row>
    <row r="327" spans="2:41" ht="15" customHeight="1">
      <c r="B327" s="171" t="s">
        <v>9233</v>
      </c>
      <c r="C327" s="172" t="s">
        <v>7338</v>
      </c>
      <c r="D327" s="173" t="s">
        <v>9234</v>
      </c>
      <c r="E327" s="174">
        <v>1010190578</v>
      </c>
      <c r="F327" s="174">
        <v>22344000</v>
      </c>
      <c r="G327" s="218" t="s">
        <v>7966</v>
      </c>
      <c r="H327" s="176">
        <v>7448000</v>
      </c>
      <c r="I327" s="177">
        <v>45589</v>
      </c>
      <c r="J327" s="177">
        <v>45715</v>
      </c>
      <c r="K327" s="178" t="s">
        <v>9235</v>
      </c>
      <c r="L327" s="163">
        <v>1978</v>
      </c>
      <c r="M327" s="179" t="s">
        <v>7357</v>
      </c>
      <c r="N327" s="180" t="s">
        <v>7343</v>
      </c>
      <c r="O327" s="179">
        <v>38565432</v>
      </c>
      <c r="P327" s="180" t="s">
        <v>7358</v>
      </c>
      <c r="Q327" s="181">
        <v>5</v>
      </c>
      <c r="R327" s="182">
        <v>116236</v>
      </c>
      <c r="S327" s="202" t="s">
        <v>7359</v>
      </c>
      <c r="T327" s="192">
        <v>8441066</v>
      </c>
      <c r="U327" s="163"/>
      <c r="V327" s="183"/>
      <c r="W327" s="174"/>
      <c r="X327" s="163"/>
      <c r="Y327" s="163"/>
      <c r="Z327" s="174">
        <v>8441066</v>
      </c>
      <c r="AA327" s="193" t="s">
        <v>8045</v>
      </c>
      <c r="AB327" s="158" t="s">
        <v>7347</v>
      </c>
      <c r="AC327" s="158" t="s">
        <v>7347</v>
      </c>
      <c r="AD327" s="158" t="s">
        <v>7347</v>
      </c>
      <c r="AE327" s="203" t="s">
        <v>7378</v>
      </c>
      <c r="AF327" s="203" t="s">
        <v>7349</v>
      </c>
      <c r="AG327" s="195" t="s">
        <v>7388</v>
      </c>
      <c r="AH327" s="196" t="s">
        <v>9236</v>
      </c>
      <c r="AI327" s="185">
        <v>35080278778</v>
      </c>
      <c r="AJ327" s="180" t="s">
        <v>7380</v>
      </c>
      <c r="AK327" s="187" t="s">
        <v>9237</v>
      </c>
      <c r="AL327" s="189" t="s">
        <v>7353</v>
      </c>
      <c r="AM327" s="159" t="s">
        <v>9238</v>
      </c>
      <c r="AN327" s="160">
        <f t="shared" si="4"/>
        <v>321</v>
      </c>
      <c r="AO327" s="160">
        <v>2024</v>
      </c>
    </row>
    <row r="328" spans="2:41" ht="15" customHeight="1">
      <c r="B328" s="217" t="s">
        <v>9239</v>
      </c>
      <c r="C328" s="221" t="s">
        <v>7338</v>
      </c>
      <c r="D328" s="222" t="s">
        <v>9240</v>
      </c>
      <c r="E328" s="174">
        <v>1019067624</v>
      </c>
      <c r="F328" s="230">
        <v>21836000</v>
      </c>
      <c r="G328" s="231" t="s">
        <v>7405</v>
      </c>
      <c r="H328" s="232">
        <v>5459000</v>
      </c>
      <c r="I328" s="223">
        <v>45597</v>
      </c>
      <c r="J328" s="223">
        <v>45716</v>
      </c>
      <c r="K328" s="224" t="s">
        <v>8358</v>
      </c>
      <c r="L328" s="225">
        <v>1957</v>
      </c>
      <c r="M328" s="179" t="s">
        <v>7935</v>
      </c>
      <c r="N328" s="179" t="s">
        <v>7343</v>
      </c>
      <c r="O328" s="179">
        <v>52526364</v>
      </c>
      <c r="P328" s="191" t="s">
        <v>7936</v>
      </c>
      <c r="Q328" s="226">
        <v>1</v>
      </c>
      <c r="R328" s="227">
        <v>116447</v>
      </c>
      <c r="S328" s="206" t="s">
        <v>7937</v>
      </c>
      <c r="T328" s="192">
        <v>0</v>
      </c>
      <c r="U328" s="225"/>
      <c r="V328" s="237"/>
      <c r="W328" s="230"/>
      <c r="X328" s="225"/>
      <c r="Y328" s="225"/>
      <c r="Z328" s="174">
        <v>0</v>
      </c>
      <c r="AA328" s="193" t="s">
        <v>7347</v>
      </c>
      <c r="AB328" s="158" t="s">
        <v>7347</v>
      </c>
      <c r="AC328" s="158" t="s">
        <v>7347</v>
      </c>
      <c r="AD328" s="158" t="s">
        <v>7347</v>
      </c>
      <c r="AE328" s="383" t="s">
        <v>7378</v>
      </c>
      <c r="AF328" s="383" t="s">
        <v>7349</v>
      </c>
      <c r="AG328" s="195" t="s">
        <v>7368</v>
      </c>
      <c r="AH328" s="228" t="s">
        <v>9241</v>
      </c>
      <c r="AI328" s="229">
        <v>4042323</v>
      </c>
      <c r="AJ328" s="211" t="s">
        <v>7352</v>
      </c>
      <c r="AK328" s="265" t="s">
        <v>9242</v>
      </c>
      <c r="AL328" s="189" t="s">
        <v>7353</v>
      </c>
      <c r="AM328" s="159" t="s">
        <v>9243</v>
      </c>
      <c r="AN328" s="160">
        <f t="shared" si="4"/>
        <v>322</v>
      </c>
      <c r="AO328" s="160">
        <v>2024</v>
      </c>
    </row>
    <row r="329" spans="2:41" ht="15" customHeight="1">
      <c r="B329" s="171" t="s">
        <v>9244</v>
      </c>
      <c r="C329" s="172" t="s">
        <v>7338</v>
      </c>
      <c r="D329" s="173" t="s">
        <v>9245</v>
      </c>
      <c r="E329" s="174">
        <v>79602034</v>
      </c>
      <c r="F329" s="174">
        <v>22344000</v>
      </c>
      <c r="G329" s="218" t="s">
        <v>7966</v>
      </c>
      <c r="H329" s="176">
        <v>7448000</v>
      </c>
      <c r="I329" s="177">
        <v>45593</v>
      </c>
      <c r="J329" s="177">
        <v>45717</v>
      </c>
      <c r="K329" s="178" t="s">
        <v>8697</v>
      </c>
      <c r="L329" s="163">
        <v>1978</v>
      </c>
      <c r="M329" s="179" t="s">
        <v>8698</v>
      </c>
      <c r="N329" s="180" t="s">
        <v>7448</v>
      </c>
      <c r="O329" s="179">
        <v>7320162</v>
      </c>
      <c r="P329" s="191" t="s">
        <v>8699</v>
      </c>
      <c r="Q329" s="181">
        <v>1</v>
      </c>
      <c r="R329" s="182">
        <v>117488</v>
      </c>
      <c r="S329" s="202" t="s">
        <v>8700</v>
      </c>
      <c r="T329" s="192">
        <v>7944533</v>
      </c>
      <c r="U329" s="163"/>
      <c r="V329" s="183"/>
      <c r="W329" s="174"/>
      <c r="X329" s="163"/>
      <c r="Y329" s="163"/>
      <c r="Z329" s="174">
        <v>7944533</v>
      </c>
      <c r="AA329" s="193" t="s">
        <v>9246</v>
      </c>
      <c r="AB329" s="158" t="s">
        <v>7347</v>
      </c>
      <c r="AC329" s="158" t="s">
        <v>7347</v>
      </c>
      <c r="AD329" s="158" t="s">
        <v>7347</v>
      </c>
      <c r="AE329" s="219" t="s">
        <v>7387</v>
      </c>
      <c r="AF329" s="219" t="s">
        <v>7349</v>
      </c>
      <c r="AG329" s="195" t="s">
        <v>9247</v>
      </c>
      <c r="AH329" s="228" t="s">
        <v>9248</v>
      </c>
      <c r="AI329" s="229">
        <v>3112193542</v>
      </c>
      <c r="AJ329" s="211" t="s">
        <v>7380</v>
      </c>
      <c r="AK329" s="239" t="s">
        <v>9249</v>
      </c>
      <c r="AL329" s="189" t="s">
        <v>7353</v>
      </c>
      <c r="AM329" s="159" t="s">
        <v>9250</v>
      </c>
      <c r="AN329" s="160">
        <f t="shared" si="4"/>
        <v>323</v>
      </c>
      <c r="AO329" s="160">
        <v>2024</v>
      </c>
    </row>
    <row r="330" spans="2:41" ht="15" customHeight="1">
      <c r="B330" s="366" t="s">
        <v>9251</v>
      </c>
      <c r="C330" s="172" t="s">
        <v>7338</v>
      </c>
      <c r="D330" s="173" t="s">
        <v>9252</v>
      </c>
      <c r="E330" s="174">
        <v>1073604755</v>
      </c>
      <c r="F330" s="174">
        <v>18620000</v>
      </c>
      <c r="G330" s="218" t="s">
        <v>7966</v>
      </c>
      <c r="H330" s="176">
        <v>7448000</v>
      </c>
      <c r="I330" s="177">
        <v>45595</v>
      </c>
      <c r="J330" s="177">
        <v>45704</v>
      </c>
      <c r="K330" s="178" t="s">
        <v>7472</v>
      </c>
      <c r="L330" s="163">
        <v>1978</v>
      </c>
      <c r="M330" s="179" t="s">
        <v>7447</v>
      </c>
      <c r="N330" s="180" t="s">
        <v>7448</v>
      </c>
      <c r="O330" s="179">
        <v>51698679</v>
      </c>
      <c r="P330" s="180" t="s">
        <v>7449</v>
      </c>
      <c r="Q330" s="181">
        <v>1</v>
      </c>
      <c r="R330" s="182">
        <v>119425</v>
      </c>
      <c r="S330" s="179" t="s">
        <v>7450</v>
      </c>
      <c r="T330" s="192">
        <v>7696267</v>
      </c>
      <c r="U330" s="163"/>
      <c r="V330" s="183"/>
      <c r="W330" s="174"/>
      <c r="X330" s="163"/>
      <c r="Y330" s="163"/>
      <c r="Z330" s="174">
        <v>7696267</v>
      </c>
      <c r="AA330" s="193" t="s">
        <v>8450</v>
      </c>
      <c r="AB330" s="158" t="s">
        <v>7347</v>
      </c>
      <c r="AC330" s="158" t="s">
        <v>7347</v>
      </c>
      <c r="AD330" s="158" t="s">
        <v>7347</v>
      </c>
      <c r="AE330" s="203" t="s">
        <v>7504</v>
      </c>
      <c r="AF330" s="203" t="s">
        <v>7349</v>
      </c>
      <c r="AG330" s="195" t="s">
        <v>7350</v>
      </c>
      <c r="AH330" s="196" t="s">
        <v>9253</v>
      </c>
      <c r="AI330" s="185">
        <v>3214284706</v>
      </c>
      <c r="AJ330" s="186" t="s">
        <v>7370</v>
      </c>
      <c r="AK330" s="187" t="s">
        <v>9254</v>
      </c>
      <c r="AL330" s="189" t="s">
        <v>7353</v>
      </c>
      <c r="AM330" s="159" t="s">
        <v>9255</v>
      </c>
      <c r="AN330" s="160">
        <f t="shared" si="4"/>
        <v>324</v>
      </c>
      <c r="AO330" s="160">
        <v>2024</v>
      </c>
    </row>
    <row r="331" spans="2:41" ht="15" customHeight="1">
      <c r="B331" s="171" t="s">
        <v>886</v>
      </c>
      <c r="C331" s="172" t="s">
        <v>7338</v>
      </c>
      <c r="D331" s="173" t="s">
        <v>9256</v>
      </c>
      <c r="E331" s="174">
        <v>1019099829</v>
      </c>
      <c r="F331" s="174">
        <v>8649000</v>
      </c>
      <c r="G331" s="218" t="s">
        <v>7966</v>
      </c>
      <c r="H331" s="176">
        <v>2883000</v>
      </c>
      <c r="I331" s="177">
        <v>45593</v>
      </c>
      <c r="J331" s="177">
        <v>45657</v>
      </c>
      <c r="K331" s="178" t="s">
        <v>8686</v>
      </c>
      <c r="L331" s="163">
        <v>1979</v>
      </c>
      <c r="M331" s="179" t="s">
        <v>8687</v>
      </c>
      <c r="N331" s="180" t="s">
        <v>7448</v>
      </c>
      <c r="O331" s="179">
        <v>78705882</v>
      </c>
      <c r="P331" s="191" t="s">
        <v>8993</v>
      </c>
      <c r="Q331" s="181">
        <v>1</v>
      </c>
      <c r="R331" s="182">
        <v>116470</v>
      </c>
      <c r="S331" s="202" t="s">
        <v>8994</v>
      </c>
      <c r="T331" s="192">
        <v>0</v>
      </c>
      <c r="U331" s="163"/>
      <c r="V331" s="183"/>
      <c r="W331" s="174"/>
      <c r="X331" s="163"/>
      <c r="Y331" s="163"/>
      <c r="Z331" s="174">
        <v>0</v>
      </c>
      <c r="AA331" s="193" t="s">
        <v>7347</v>
      </c>
      <c r="AB331" s="158" t="s">
        <v>7347</v>
      </c>
      <c r="AC331" s="158" t="s">
        <v>7347</v>
      </c>
      <c r="AD331" s="158" t="s">
        <v>7347</v>
      </c>
      <c r="AE331" s="203" t="s">
        <v>7361</v>
      </c>
      <c r="AF331" s="203" t="s">
        <v>7349</v>
      </c>
      <c r="AG331" s="195" t="s">
        <v>7414</v>
      </c>
      <c r="AH331" s="196" t="s">
        <v>9257</v>
      </c>
      <c r="AI331" s="185">
        <v>3155700301</v>
      </c>
      <c r="AJ331" s="180" t="s">
        <v>7380</v>
      </c>
      <c r="AK331" s="201" t="s">
        <v>9258</v>
      </c>
      <c r="AL331" s="189" t="s">
        <v>7353</v>
      </c>
      <c r="AM331" s="159" t="s">
        <v>9259</v>
      </c>
      <c r="AN331" s="160">
        <f t="shared" si="4"/>
        <v>325</v>
      </c>
      <c r="AO331" s="160">
        <v>2024</v>
      </c>
    </row>
    <row r="332" spans="2:41" ht="15" customHeight="1">
      <c r="B332" s="171" t="s">
        <v>888</v>
      </c>
      <c r="C332" s="172" t="s">
        <v>7338</v>
      </c>
      <c r="D332" s="173" t="s">
        <v>9260</v>
      </c>
      <c r="E332" s="174">
        <v>80088412</v>
      </c>
      <c r="F332" s="174">
        <v>22344000</v>
      </c>
      <c r="G332" s="218" t="s">
        <v>7966</v>
      </c>
      <c r="H332" s="176">
        <v>7448000</v>
      </c>
      <c r="I332" s="177">
        <v>45593</v>
      </c>
      <c r="J332" s="177">
        <v>45715</v>
      </c>
      <c r="K332" s="178" t="s">
        <v>9261</v>
      </c>
      <c r="L332" s="163">
        <v>1978</v>
      </c>
      <c r="M332" s="179" t="s">
        <v>7631</v>
      </c>
      <c r="N332" s="180" t="s">
        <v>7343</v>
      </c>
      <c r="O332" s="252">
        <v>1020819463</v>
      </c>
      <c r="P332" s="180" t="s">
        <v>7632</v>
      </c>
      <c r="Q332" s="181">
        <v>1</v>
      </c>
      <c r="R332" s="182">
        <v>116365</v>
      </c>
      <c r="S332" s="202" t="s">
        <v>7633</v>
      </c>
      <c r="T332" s="192">
        <v>7944533</v>
      </c>
      <c r="U332" s="163"/>
      <c r="V332" s="183"/>
      <c r="W332" s="174"/>
      <c r="X332" s="163"/>
      <c r="Y332" s="163"/>
      <c r="Z332" s="174">
        <v>7944533</v>
      </c>
      <c r="AA332" s="193" t="s">
        <v>8297</v>
      </c>
      <c r="AB332" s="158" t="s">
        <v>7347</v>
      </c>
      <c r="AC332" s="158" t="s">
        <v>7347</v>
      </c>
      <c r="AD332" s="158" t="s">
        <v>7347</v>
      </c>
      <c r="AE332" s="203" t="s">
        <v>7378</v>
      </c>
      <c r="AF332" s="203" t="s">
        <v>7349</v>
      </c>
      <c r="AG332" s="195" t="s">
        <v>7350</v>
      </c>
      <c r="AH332" s="196" t="s">
        <v>9262</v>
      </c>
      <c r="AI332" s="185">
        <v>3016328730</v>
      </c>
      <c r="AJ332" s="186" t="s">
        <v>8019</v>
      </c>
      <c r="AK332" s="187" t="s">
        <v>9263</v>
      </c>
      <c r="AL332" s="189" t="s">
        <v>7353</v>
      </c>
      <c r="AM332" s="159" t="s">
        <v>9264</v>
      </c>
      <c r="AN332" s="160">
        <f t="shared" ref="AN332:AN395" si="5">+AN331+1</f>
        <v>326</v>
      </c>
      <c r="AO332" s="160">
        <v>2024</v>
      </c>
    </row>
    <row r="333" spans="2:41" ht="15" customHeight="1">
      <c r="B333" s="171" t="s">
        <v>9265</v>
      </c>
      <c r="C333" s="172" t="s">
        <v>7338</v>
      </c>
      <c r="D333" s="173" t="s">
        <v>9266</v>
      </c>
      <c r="E333" s="174">
        <v>79642411</v>
      </c>
      <c r="F333" s="174">
        <v>8649000</v>
      </c>
      <c r="G333" s="231" t="s">
        <v>7398</v>
      </c>
      <c r="H333" s="176">
        <v>2883000</v>
      </c>
      <c r="I333" s="177">
        <v>45601</v>
      </c>
      <c r="J333" s="177">
        <v>45718</v>
      </c>
      <c r="K333" s="178" t="s">
        <v>9267</v>
      </c>
      <c r="L333" s="163">
        <v>1979</v>
      </c>
      <c r="M333" s="179" t="s">
        <v>8628</v>
      </c>
      <c r="N333" s="180" t="s">
        <v>7448</v>
      </c>
      <c r="O333" s="179">
        <v>1026260706</v>
      </c>
      <c r="P333" s="180" t="s">
        <v>8629</v>
      </c>
      <c r="Q333" s="181">
        <v>3</v>
      </c>
      <c r="R333" s="182">
        <v>116470</v>
      </c>
      <c r="S333" s="380" t="s">
        <v>8630</v>
      </c>
      <c r="T333" s="192">
        <v>2690800</v>
      </c>
      <c r="U333" s="163"/>
      <c r="V333" s="183"/>
      <c r="W333" s="174"/>
      <c r="X333" s="163"/>
      <c r="Y333" s="163"/>
      <c r="Z333" s="174">
        <v>2690800</v>
      </c>
      <c r="AA333" s="193" t="s">
        <v>9268</v>
      </c>
      <c r="AB333" s="158" t="s">
        <v>7347</v>
      </c>
      <c r="AC333" s="158" t="s">
        <v>7347</v>
      </c>
      <c r="AD333" s="158" t="s">
        <v>7347</v>
      </c>
      <c r="AE333" s="203" t="s">
        <v>7361</v>
      </c>
      <c r="AF333" s="203" t="s">
        <v>7349</v>
      </c>
      <c r="AG333" s="195" t="s">
        <v>7399</v>
      </c>
      <c r="AH333" s="196" t="s">
        <v>9269</v>
      </c>
      <c r="AI333" s="185">
        <v>79642411</v>
      </c>
      <c r="AJ333" s="180" t="s">
        <v>7370</v>
      </c>
      <c r="AK333" s="187" t="s">
        <v>9270</v>
      </c>
      <c r="AL333" s="189" t="s">
        <v>7353</v>
      </c>
      <c r="AM333" s="159" t="s">
        <v>9271</v>
      </c>
      <c r="AN333" s="160">
        <f t="shared" si="5"/>
        <v>327</v>
      </c>
      <c r="AO333" s="160">
        <v>2024</v>
      </c>
    </row>
    <row r="334" spans="2:41" ht="15" customHeight="1">
      <c r="B334" s="171" t="s">
        <v>9272</v>
      </c>
      <c r="C334" s="172" t="s">
        <v>7338</v>
      </c>
      <c r="D334" s="173" t="s">
        <v>9273</v>
      </c>
      <c r="E334" s="174">
        <v>53115883</v>
      </c>
      <c r="F334" s="174">
        <v>8649000</v>
      </c>
      <c r="G334" s="231" t="s">
        <v>7966</v>
      </c>
      <c r="H334" s="176">
        <v>2883000</v>
      </c>
      <c r="I334" s="177">
        <v>45593</v>
      </c>
      <c r="J334" s="177">
        <v>45715</v>
      </c>
      <c r="K334" s="178" t="s">
        <v>9274</v>
      </c>
      <c r="L334" s="163">
        <v>1979</v>
      </c>
      <c r="M334" s="179" t="s">
        <v>8886</v>
      </c>
      <c r="N334" s="180" t="s">
        <v>7448</v>
      </c>
      <c r="O334" s="179">
        <v>80259844</v>
      </c>
      <c r="P334" s="191" t="s">
        <v>8887</v>
      </c>
      <c r="Q334" s="181">
        <v>1</v>
      </c>
      <c r="R334" s="182">
        <v>116470</v>
      </c>
      <c r="S334" s="202" t="s">
        <v>8888</v>
      </c>
      <c r="T334" s="192">
        <v>3075200</v>
      </c>
      <c r="U334" s="163"/>
      <c r="V334" s="183"/>
      <c r="W334" s="174"/>
      <c r="X334" s="163"/>
      <c r="Y334" s="163"/>
      <c r="Z334" s="174">
        <v>3075200</v>
      </c>
      <c r="AA334" s="193" t="s">
        <v>8297</v>
      </c>
      <c r="AB334" s="158" t="s">
        <v>7347</v>
      </c>
      <c r="AC334" s="158" t="s">
        <v>7347</v>
      </c>
      <c r="AD334" s="158" t="s">
        <v>7347</v>
      </c>
      <c r="AE334" s="194" t="s">
        <v>7387</v>
      </c>
      <c r="AF334" s="194" t="s">
        <v>7349</v>
      </c>
      <c r="AG334" s="195" t="s">
        <v>7586</v>
      </c>
      <c r="AH334" s="196" t="s">
        <v>9275</v>
      </c>
      <c r="AI334" s="185">
        <v>3222214432</v>
      </c>
      <c r="AJ334" s="180" t="s">
        <v>7352</v>
      </c>
      <c r="AK334" s="187" t="s">
        <v>9276</v>
      </c>
      <c r="AL334" s="189" t="s">
        <v>7353</v>
      </c>
      <c r="AM334" s="159" t="s">
        <v>9277</v>
      </c>
      <c r="AN334" s="160">
        <f t="shared" si="5"/>
        <v>328</v>
      </c>
      <c r="AO334" s="160">
        <v>2024</v>
      </c>
    </row>
    <row r="335" spans="2:41" ht="15" customHeight="1">
      <c r="B335" s="366" t="s">
        <v>891</v>
      </c>
      <c r="C335" s="172" t="s">
        <v>7338</v>
      </c>
      <c r="D335" s="173" t="s">
        <v>9278</v>
      </c>
      <c r="E335" s="174">
        <v>1010231719</v>
      </c>
      <c r="F335" s="174">
        <v>13647500</v>
      </c>
      <c r="G335" s="231" t="s">
        <v>9279</v>
      </c>
      <c r="H335" s="176">
        <v>5459000</v>
      </c>
      <c r="I335" s="177">
        <v>45601</v>
      </c>
      <c r="J335" s="177">
        <v>45705</v>
      </c>
      <c r="K335" s="178" t="s">
        <v>9280</v>
      </c>
      <c r="L335" s="163">
        <v>1978</v>
      </c>
      <c r="M335" s="179" t="s">
        <v>7447</v>
      </c>
      <c r="N335" s="180" t="s">
        <v>7448</v>
      </c>
      <c r="O335" s="179">
        <v>51698679</v>
      </c>
      <c r="P335" s="180" t="s">
        <v>7449</v>
      </c>
      <c r="Q335" s="181">
        <v>1</v>
      </c>
      <c r="R335" s="182">
        <v>119421</v>
      </c>
      <c r="S335" s="179" t="s">
        <v>7450</v>
      </c>
      <c r="T335" s="192">
        <v>5095067</v>
      </c>
      <c r="U335" s="163"/>
      <c r="V335" s="183"/>
      <c r="W335" s="174"/>
      <c r="X335" s="163"/>
      <c r="Y335" s="163"/>
      <c r="Z335" s="174">
        <v>5095067</v>
      </c>
      <c r="AA335" s="193" t="s">
        <v>9268</v>
      </c>
      <c r="AB335" s="158" t="s">
        <v>7347</v>
      </c>
      <c r="AC335" s="158" t="s">
        <v>7347</v>
      </c>
      <c r="AD335" s="158" t="s">
        <v>7347</v>
      </c>
      <c r="AE335" s="194" t="s">
        <v>7387</v>
      </c>
      <c r="AF335" s="194" t="s">
        <v>7349</v>
      </c>
      <c r="AG335" s="195" t="s">
        <v>7889</v>
      </c>
      <c r="AH335" s="196" t="s">
        <v>9281</v>
      </c>
      <c r="AI335" s="185">
        <v>3115294777</v>
      </c>
      <c r="AJ335" s="180" t="s">
        <v>7380</v>
      </c>
      <c r="AK335" s="187" t="s">
        <v>9282</v>
      </c>
      <c r="AL335" s="189" t="s">
        <v>7353</v>
      </c>
      <c r="AM335" s="159" t="s">
        <v>9283</v>
      </c>
      <c r="AN335" s="160">
        <f t="shared" si="5"/>
        <v>329</v>
      </c>
      <c r="AO335" s="160">
        <v>2024</v>
      </c>
    </row>
    <row r="336" spans="2:41" ht="15" customHeight="1">
      <c r="B336" s="171" t="s">
        <v>893</v>
      </c>
      <c r="C336" s="172" t="s">
        <v>7338</v>
      </c>
      <c r="D336" s="173" t="s">
        <v>9284</v>
      </c>
      <c r="E336" s="174">
        <v>1069739546</v>
      </c>
      <c r="F336" s="174">
        <v>22344000</v>
      </c>
      <c r="G336" s="175" t="s">
        <v>7966</v>
      </c>
      <c r="H336" s="176">
        <v>7448000</v>
      </c>
      <c r="I336" s="177">
        <v>45593</v>
      </c>
      <c r="J336" s="177">
        <v>45717</v>
      </c>
      <c r="K336" s="178" t="s">
        <v>9285</v>
      </c>
      <c r="L336" s="163">
        <v>1978</v>
      </c>
      <c r="M336" s="179" t="s">
        <v>7573</v>
      </c>
      <c r="N336" s="180" t="s">
        <v>7448</v>
      </c>
      <c r="O336" s="179">
        <v>51895879</v>
      </c>
      <c r="P336" s="191" t="s">
        <v>7574</v>
      </c>
      <c r="Q336" s="181">
        <v>1</v>
      </c>
      <c r="R336" s="182">
        <v>116349</v>
      </c>
      <c r="S336" s="202" t="s">
        <v>8637</v>
      </c>
      <c r="T336" s="192">
        <v>7944533</v>
      </c>
      <c r="U336" s="163"/>
      <c r="V336" s="183"/>
      <c r="W336" s="174"/>
      <c r="X336" s="163"/>
      <c r="Y336" s="163"/>
      <c r="Z336" s="174">
        <v>7944533</v>
      </c>
      <c r="AA336" s="193" t="s">
        <v>8297</v>
      </c>
      <c r="AB336" s="158" t="s">
        <v>7347</v>
      </c>
      <c r="AC336" s="158" t="s">
        <v>7347</v>
      </c>
      <c r="AD336" s="158" t="s">
        <v>7347</v>
      </c>
      <c r="AE336" s="203" t="s">
        <v>7441</v>
      </c>
      <c r="AF336" s="203" t="s">
        <v>7349</v>
      </c>
      <c r="AG336" s="195" t="s">
        <v>7414</v>
      </c>
      <c r="AH336" s="196" t="s">
        <v>9286</v>
      </c>
      <c r="AI336" s="185">
        <v>3142241613</v>
      </c>
      <c r="AJ336" s="180" t="s">
        <v>7352</v>
      </c>
      <c r="AK336" s="187" t="s">
        <v>9287</v>
      </c>
      <c r="AL336" s="189" t="s">
        <v>7353</v>
      </c>
      <c r="AM336" s="159" t="s">
        <v>9288</v>
      </c>
      <c r="AN336" s="160">
        <f t="shared" si="5"/>
        <v>330</v>
      </c>
      <c r="AO336" s="160">
        <v>2024</v>
      </c>
    </row>
    <row r="337" spans="2:41" ht="15" customHeight="1">
      <c r="B337" s="171" t="s">
        <v>9289</v>
      </c>
      <c r="C337" s="172" t="s">
        <v>7338</v>
      </c>
      <c r="D337" s="173" t="s">
        <v>9290</v>
      </c>
      <c r="E337" s="174">
        <v>1023963505</v>
      </c>
      <c r="F337" s="174">
        <v>8649000</v>
      </c>
      <c r="G337" s="231" t="s">
        <v>7966</v>
      </c>
      <c r="H337" s="176">
        <v>2883000</v>
      </c>
      <c r="I337" s="177">
        <v>45594</v>
      </c>
      <c r="J337" s="177">
        <v>45716</v>
      </c>
      <c r="K337" s="178" t="s">
        <v>9274</v>
      </c>
      <c r="L337" s="163">
        <v>1979</v>
      </c>
      <c r="M337" s="179" t="s">
        <v>8886</v>
      </c>
      <c r="N337" s="180" t="s">
        <v>7448</v>
      </c>
      <c r="O337" s="179">
        <v>80259844</v>
      </c>
      <c r="P337" s="191" t="s">
        <v>8887</v>
      </c>
      <c r="Q337" s="181">
        <v>1</v>
      </c>
      <c r="R337" s="182">
        <v>116470</v>
      </c>
      <c r="S337" s="202" t="s">
        <v>8888</v>
      </c>
      <c r="T337" s="192">
        <v>2883000</v>
      </c>
      <c r="U337" s="163"/>
      <c r="V337" s="183"/>
      <c r="W337" s="174"/>
      <c r="X337" s="163"/>
      <c r="Y337" s="163"/>
      <c r="Z337" s="174">
        <v>2883000</v>
      </c>
      <c r="AA337" s="193" t="s">
        <v>7360</v>
      </c>
      <c r="AB337" s="158" t="s">
        <v>7347</v>
      </c>
      <c r="AC337" s="158" t="s">
        <v>7347</v>
      </c>
      <c r="AD337" s="158" t="s">
        <v>7347</v>
      </c>
      <c r="AE337" s="203" t="s">
        <v>7720</v>
      </c>
      <c r="AF337" s="203" t="s">
        <v>7349</v>
      </c>
      <c r="AG337" s="195" t="s">
        <v>7399</v>
      </c>
      <c r="AH337" s="196" t="s">
        <v>9291</v>
      </c>
      <c r="AI337" s="185">
        <v>3118549101</v>
      </c>
      <c r="AJ337" s="186" t="s">
        <v>7434</v>
      </c>
      <c r="AK337" s="187" t="s">
        <v>9292</v>
      </c>
      <c r="AL337" s="189" t="s">
        <v>7353</v>
      </c>
      <c r="AM337" s="159" t="s">
        <v>9293</v>
      </c>
      <c r="AN337" s="160">
        <f t="shared" si="5"/>
        <v>331</v>
      </c>
      <c r="AO337" s="160">
        <v>2024</v>
      </c>
    </row>
    <row r="338" spans="2:41" ht="15" customHeight="1">
      <c r="B338" s="171" t="s">
        <v>899</v>
      </c>
      <c r="C338" s="172" t="s">
        <v>7338</v>
      </c>
      <c r="D338" s="173" t="s">
        <v>9294</v>
      </c>
      <c r="E338" s="174">
        <v>17990466</v>
      </c>
      <c r="F338" s="174">
        <v>8649000</v>
      </c>
      <c r="G338" s="175" t="s">
        <v>7966</v>
      </c>
      <c r="H338" s="176">
        <v>2883000</v>
      </c>
      <c r="I338" s="177">
        <v>45595</v>
      </c>
      <c r="J338" s="177">
        <v>45715</v>
      </c>
      <c r="K338" s="178" t="s">
        <v>8686</v>
      </c>
      <c r="L338" s="163">
        <v>1979</v>
      </c>
      <c r="M338" s="179" t="s">
        <v>8602</v>
      </c>
      <c r="N338" s="180" t="s">
        <v>7448</v>
      </c>
      <c r="O338" s="179">
        <v>79413209</v>
      </c>
      <c r="P338" s="180" t="s">
        <v>8603</v>
      </c>
      <c r="Q338" s="181">
        <v>1</v>
      </c>
      <c r="R338" s="182">
        <v>116470</v>
      </c>
      <c r="S338" s="202" t="s">
        <v>8604</v>
      </c>
      <c r="T338" s="204">
        <v>2979100</v>
      </c>
      <c r="U338" s="163"/>
      <c r="V338" s="183"/>
      <c r="W338" s="174"/>
      <c r="X338" s="163"/>
      <c r="Y338" s="163"/>
      <c r="Z338" s="174">
        <v>2979100</v>
      </c>
      <c r="AA338" s="193" t="s">
        <v>9295</v>
      </c>
      <c r="AB338" s="158" t="s">
        <v>7347</v>
      </c>
      <c r="AC338" s="158" t="s">
        <v>7347</v>
      </c>
      <c r="AD338" s="158" t="s">
        <v>7347</v>
      </c>
      <c r="AE338" s="194" t="s">
        <v>7387</v>
      </c>
      <c r="AF338" s="194" t="s">
        <v>7349</v>
      </c>
      <c r="AG338" s="195" t="s">
        <v>7350</v>
      </c>
      <c r="AH338" s="196" t="s">
        <v>9296</v>
      </c>
      <c r="AI338" s="185">
        <v>3215970271</v>
      </c>
      <c r="AJ338" s="180" t="s">
        <v>7380</v>
      </c>
      <c r="AK338" s="201" t="s">
        <v>9297</v>
      </c>
      <c r="AL338" s="189" t="s">
        <v>7353</v>
      </c>
      <c r="AM338" s="159" t="s">
        <v>9298</v>
      </c>
      <c r="AN338" s="160">
        <f t="shared" si="5"/>
        <v>332</v>
      </c>
      <c r="AO338" s="160">
        <v>2024</v>
      </c>
    </row>
    <row r="339" spans="2:41" ht="15" customHeight="1">
      <c r="B339" s="171" t="s">
        <v>901</v>
      </c>
      <c r="C339" s="172" t="s">
        <v>7338</v>
      </c>
      <c r="D339" s="173" t="s">
        <v>9299</v>
      </c>
      <c r="E339" s="174">
        <v>1019109828</v>
      </c>
      <c r="F339" s="174">
        <v>8649000</v>
      </c>
      <c r="G339" s="175" t="s">
        <v>7966</v>
      </c>
      <c r="H339" s="176">
        <v>2883000</v>
      </c>
      <c r="I339" s="177">
        <v>45595</v>
      </c>
      <c r="J339" s="177">
        <v>45715</v>
      </c>
      <c r="K339" s="178" t="s">
        <v>8686</v>
      </c>
      <c r="L339" s="163">
        <v>1979</v>
      </c>
      <c r="M339" s="179" t="s">
        <v>8833</v>
      </c>
      <c r="N339" s="180" t="s">
        <v>7448</v>
      </c>
      <c r="O339" s="179">
        <v>52887426</v>
      </c>
      <c r="P339" s="180" t="s">
        <v>8834</v>
      </c>
      <c r="Q339" s="181">
        <v>1</v>
      </c>
      <c r="R339" s="182">
        <v>116470</v>
      </c>
      <c r="S339" s="179" t="s">
        <v>8835</v>
      </c>
      <c r="T339" s="192">
        <v>2883000</v>
      </c>
      <c r="U339" s="163"/>
      <c r="V339" s="183"/>
      <c r="W339" s="174"/>
      <c r="X339" s="163"/>
      <c r="Y339" s="163"/>
      <c r="Z339" s="174">
        <v>2883000</v>
      </c>
      <c r="AA339" s="193" t="s">
        <v>7360</v>
      </c>
      <c r="AB339" s="158" t="s">
        <v>7347</v>
      </c>
      <c r="AC339" s="158" t="s">
        <v>7347</v>
      </c>
      <c r="AD339" s="158" t="s">
        <v>7347</v>
      </c>
      <c r="AE339" s="203" t="s">
        <v>7504</v>
      </c>
      <c r="AF339" s="203" t="s">
        <v>7349</v>
      </c>
      <c r="AG339" s="195" t="s">
        <v>7362</v>
      </c>
      <c r="AH339" s="196" t="s">
        <v>9300</v>
      </c>
      <c r="AI339" s="185">
        <v>3102601327</v>
      </c>
      <c r="AJ339" s="180" t="s">
        <v>7380</v>
      </c>
      <c r="AK339" s="187" t="s">
        <v>9301</v>
      </c>
      <c r="AL339" s="189" t="s">
        <v>7353</v>
      </c>
      <c r="AM339" s="159" t="s">
        <v>9302</v>
      </c>
      <c r="AN339" s="160">
        <f t="shared" si="5"/>
        <v>333</v>
      </c>
      <c r="AO339" s="160">
        <v>2024</v>
      </c>
    </row>
    <row r="340" spans="2:41" ht="15" customHeight="1">
      <c r="B340" s="171" t="s">
        <v>9303</v>
      </c>
      <c r="C340" s="172" t="s">
        <v>7338</v>
      </c>
      <c r="D340" s="173" t="s">
        <v>9304</v>
      </c>
      <c r="E340" s="174">
        <v>53041952</v>
      </c>
      <c r="F340" s="174">
        <v>18620000</v>
      </c>
      <c r="G340" s="175" t="s">
        <v>7966</v>
      </c>
      <c r="H340" s="176">
        <v>7448000</v>
      </c>
      <c r="I340" s="177">
        <v>45596</v>
      </c>
      <c r="J340" s="177">
        <v>45703</v>
      </c>
      <c r="K340" s="178" t="s">
        <v>7472</v>
      </c>
      <c r="L340" s="163">
        <v>1978</v>
      </c>
      <c r="M340" s="173" t="s">
        <v>7464</v>
      </c>
      <c r="N340" s="180" t="s">
        <v>7343</v>
      </c>
      <c r="O340" s="179">
        <v>1010170739</v>
      </c>
      <c r="P340" s="191" t="s">
        <v>7465</v>
      </c>
      <c r="Q340" s="181">
        <v>1</v>
      </c>
      <c r="R340" s="182">
        <v>119425</v>
      </c>
      <c r="S340" s="179" t="s">
        <v>7450</v>
      </c>
      <c r="T340" s="192">
        <v>7448000</v>
      </c>
      <c r="U340" s="163"/>
      <c r="V340" s="183"/>
      <c r="W340" s="174"/>
      <c r="X340" s="163"/>
      <c r="Y340" s="163"/>
      <c r="Z340" s="174">
        <v>7448000</v>
      </c>
      <c r="AA340" s="193" t="s">
        <v>7360</v>
      </c>
      <c r="AB340" s="158" t="s">
        <v>7347</v>
      </c>
      <c r="AC340" s="158" t="s">
        <v>7347</v>
      </c>
      <c r="AD340" s="158" t="s">
        <v>7347</v>
      </c>
      <c r="AE340" s="203" t="s">
        <v>7504</v>
      </c>
      <c r="AF340" s="203" t="s">
        <v>7349</v>
      </c>
      <c r="AG340" s="195" t="s">
        <v>7350</v>
      </c>
      <c r="AH340" s="196" t="s">
        <v>9305</v>
      </c>
      <c r="AI340" s="185">
        <v>3174356510</v>
      </c>
      <c r="AJ340" s="180" t="s">
        <v>7380</v>
      </c>
      <c r="AK340" s="187" t="s">
        <v>9306</v>
      </c>
      <c r="AL340" s="189" t="s">
        <v>7353</v>
      </c>
      <c r="AM340" s="159" t="s">
        <v>9307</v>
      </c>
      <c r="AN340" s="160">
        <f t="shared" si="5"/>
        <v>334</v>
      </c>
      <c r="AO340" s="160">
        <v>2024</v>
      </c>
    </row>
    <row r="341" spans="2:41" ht="15" customHeight="1">
      <c r="B341" s="171" t="s">
        <v>903</v>
      </c>
      <c r="C341" s="172" t="s">
        <v>7338</v>
      </c>
      <c r="D341" s="173" t="s">
        <v>9308</v>
      </c>
      <c r="E341" s="174">
        <v>52487872</v>
      </c>
      <c r="F341" s="174">
        <v>21836000</v>
      </c>
      <c r="G341" s="175" t="s">
        <v>7966</v>
      </c>
      <c r="H341" s="176">
        <v>5459000</v>
      </c>
      <c r="I341" s="177">
        <v>45593</v>
      </c>
      <c r="J341" s="177">
        <v>45657</v>
      </c>
      <c r="K341" s="178" t="s">
        <v>9309</v>
      </c>
      <c r="L341" s="163">
        <v>1971</v>
      </c>
      <c r="M341" s="179" t="s">
        <v>7357</v>
      </c>
      <c r="N341" s="180" t="s">
        <v>7343</v>
      </c>
      <c r="O341" s="179">
        <v>38565432</v>
      </c>
      <c r="P341" s="180" t="s">
        <v>7358</v>
      </c>
      <c r="Q341" s="181">
        <v>5</v>
      </c>
      <c r="R341" s="182">
        <v>115004</v>
      </c>
      <c r="S341" s="202" t="s">
        <v>7359</v>
      </c>
      <c r="T341" s="192">
        <v>0</v>
      </c>
      <c r="U341" s="163"/>
      <c r="V341" s="183"/>
      <c r="W341" s="174"/>
      <c r="X341" s="163"/>
      <c r="Y341" s="163"/>
      <c r="Z341" s="174">
        <v>0</v>
      </c>
      <c r="AA341" s="193" t="s">
        <v>7347</v>
      </c>
      <c r="AB341" s="158" t="s">
        <v>7347</v>
      </c>
      <c r="AC341" s="158" t="s">
        <v>7347</v>
      </c>
      <c r="AD341" s="158" t="s">
        <v>7347</v>
      </c>
      <c r="AE341" s="203" t="s">
        <v>7504</v>
      </c>
      <c r="AF341" s="203" t="s">
        <v>7349</v>
      </c>
      <c r="AG341" s="195" t="s">
        <v>7399</v>
      </c>
      <c r="AH341" s="196" t="s">
        <v>9310</v>
      </c>
      <c r="AI341" s="185">
        <v>3115871122</v>
      </c>
      <c r="AJ341" s="180" t="s">
        <v>7489</v>
      </c>
      <c r="AK341" s="201" t="s">
        <v>9311</v>
      </c>
      <c r="AL341" s="189" t="s">
        <v>7353</v>
      </c>
      <c r="AM341" s="159" t="s">
        <v>9312</v>
      </c>
      <c r="AN341" s="160">
        <f t="shared" si="5"/>
        <v>335</v>
      </c>
      <c r="AO341" s="160">
        <v>2024</v>
      </c>
    </row>
    <row r="342" spans="2:41" ht="15" customHeight="1">
      <c r="B342" s="171" t="s">
        <v>9313</v>
      </c>
      <c r="C342" s="172" t="s">
        <v>7338</v>
      </c>
      <c r="D342" s="173" t="s">
        <v>9314</v>
      </c>
      <c r="E342" s="174">
        <v>79344333</v>
      </c>
      <c r="F342" s="174">
        <v>8649000</v>
      </c>
      <c r="G342" s="175" t="s">
        <v>7966</v>
      </c>
      <c r="H342" s="176">
        <v>2883000</v>
      </c>
      <c r="I342" s="177">
        <v>45590</v>
      </c>
      <c r="J342" s="177">
        <v>45715</v>
      </c>
      <c r="K342" s="178" t="s">
        <v>8686</v>
      </c>
      <c r="L342" s="163">
        <v>1979</v>
      </c>
      <c r="M342" s="179" t="s">
        <v>8628</v>
      </c>
      <c r="N342" s="180" t="s">
        <v>7448</v>
      </c>
      <c r="O342" s="179">
        <v>1026260706</v>
      </c>
      <c r="P342" s="180" t="s">
        <v>8629</v>
      </c>
      <c r="Q342" s="181">
        <v>5</v>
      </c>
      <c r="R342" s="182">
        <v>116470</v>
      </c>
      <c r="S342" s="179" t="s">
        <v>8630</v>
      </c>
      <c r="T342" s="192">
        <v>3171300</v>
      </c>
      <c r="U342" s="163"/>
      <c r="V342" s="183"/>
      <c r="W342" s="174"/>
      <c r="X342" s="163"/>
      <c r="Y342" s="163"/>
      <c r="Z342" s="174">
        <v>3171300</v>
      </c>
      <c r="AA342" s="193" t="s">
        <v>9315</v>
      </c>
      <c r="AB342" s="158" t="s">
        <v>7347</v>
      </c>
      <c r="AC342" s="158" t="s">
        <v>7347</v>
      </c>
      <c r="AD342" s="158" t="s">
        <v>7347</v>
      </c>
      <c r="AE342" s="203" t="s">
        <v>7720</v>
      </c>
      <c r="AF342" s="203" t="s">
        <v>7349</v>
      </c>
      <c r="AG342" s="195" t="s">
        <v>7350</v>
      </c>
      <c r="AH342" s="196" t="s">
        <v>9316</v>
      </c>
      <c r="AI342" s="185">
        <v>4730638</v>
      </c>
      <c r="AJ342" s="180" t="s">
        <v>7380</v>
      </c>
      <c r="AK342" s="201" t="s">
        <v>9317</v>
      </c>
      <c r="AL342" s="189" t="s">
        <v>7353</v>
      </c>
      <c r="AM342" s="159" t="s">
        <v>9318</v>
      </c>
      <c r="AN342" s="160">
        <f t="shared" si="5"/>
        <v>336</v>
      </c>
      <c r="AO342" s="160">
        <v>2024</v>
      </c>
    </row>
    <row r="343" spans="2:41" ht="15" customHeight="1">
      <c r="B343" s="171" t="s">
        <v>907</v>
      </c>
      <c r="C343" s="172" t="s">
        <v>7338</v>
      </c>
      <c r="D343" s="173" t="s">
        <v>9319</v>
      </c>
      <c r="E343" s="174">
        <v>1000005525</v>
      </c>
      <c r="F343" s="174">
        <v>8649000</v>
      </c>
      <c r="G343" s="175" t="s">
        <v>7966</v>
      </c>
      <c r="H343" s="176">
        <v>2883000</v>
      </c>
      <c r="I343" s="177">
        <v>45595</v>
      </c>
      <c r="J343" s="177">
        <v>45715</v>
      </c>
      <c r="K343" s="178" t="s">
        <v>8686</v>
      </c>
      <c r="L343" s="163">
        <v>1979</v>
      </c>
      <c r="M343" s="179" t="s">
        <v>8602</v>
      </c>
      <c r="N343" s="180" t="s">
        <v>7448</v>
      </c>
      <c r="O343" s="179">
        <v>79413209</v>
      </c>
      <c r="P343" s="180" t="s">
        <v>8603</v>
      </c>
      <c r="Q343" s="181">
        <v>1</v>
      </c>
      <c r="R343" s="182">
        <v>116470</v>
      </c>
      <c r="S343" s="205" t="s">
        <v>8604</v>
      </c>
      <c r="T343" s="204">
        <v>2979100</v>
      </c>
      <c r="U343" s="163"/>
      <c r="V343" s="183"/>
      <c r="W343" s="174"/>
      <c r="X343" s="163"/>
      <c r="Y343" s="163"/>
      <c r="Z343" s="174">
        <v>2979100</v>
      </c>
      <c r="AA343" s="193" t="s">
        <v>9320</v>
      </c>
      <c r="AB343" s="158" t="s">
        <v>7347</v>
      </c>
      <c r="AC343" s="158" t="s">
        <v>7347</v>
      </c>
      <c r="AD343" s="158" t="s">
        <v>7347</v>
      </c>
      <c r="AE343" s="203" t="s">
        <v>7960</v>
      </c>
      <c r="AF343" s="203" t="s">
        <v>7349</v>
      </c>
      <c r="AG343" s="195" t="s">
        <v>7362</v>
      </c>
      <c r="AH343" s="196" t="s">
        <v>9321</v>
      </c>
      <c r="AI343" s="185">
        <v>3219460094</v>
      </c>
      <c r="AJ343" s="180" t="s">
        <v>7482</v>
      </c>
      <c r="AK343" s="187" t="s">
        <v>9322</v>
      </c>
      <c r="AL343" s="189" t="s">
        <v>7353</v>
      </c>
      <c r="AM343" s="159" t="s">
        <v>9323</v>
      </c>
      <c r="AN343" s="160">
        <f t="shared" si="5"/>
        <v>337</v>
      </c>
      <c r="AO343" s="160">
        <v>2024</v>
      </c>
    </row>
    <row r="344" spans="2:41" ht="15" customHeight="1">
      <c r="B344" s="171" t="s">
        <v>9324</v>
      </c>
      <c r="C344" s="172" t="s">
        <v>7338</v>
      </c>
      <c r="D344" s="173" t="s">
        <v>9325</v>
      </c>
      <c r="E344" s="174">
        <v>1010199028</v>
      </c>
      <c r="F344" s="174">
        <v>7650000</v>
      </c>
      <c r="G344" s="175" t="s">
        <v>7966</v>
      </c>
      <c r="H344" s="176">
        <v>2550000</v>
      </c>
      <c r="I344" s="177">
        <v>45595</v>
      </c>
      <c r="J344" s="177">
        <v>45717</v>
      </c>
      <c r="K344" s="178" t="s">
        <v>8636</v>
      </c>
      <c r="L344" s="163">
        <v>1978</v>
      </c>
      <c r="M344" s="179" t="s">
        <v>7573</v>
      </c>
      <c r="N344" s="180" t="s">
        <v>7448</v>
      </c>
      <c r="O344" s="179">
        <v>51895879</v>
      </c>
      <c r="P344" s="191" t="s">
        <v>7574</v>
      </c>
      <c r="Q344" s="181">
        <v>1</v>
      </c>
      <c r="R344" s="182">
        <v>116352</v>
      </c>
      <c r="S344" s="202" t="s">
        <v>8637</v>
      </c>
      <c r="T344" s="192">
        <v>2635000</v>
      </c>
      <c r="U344" s="163"/>
      <c r="V344" s="183"/>
      <c r="W344" s="174"/>
      <c r="X344" s="163"/>
      <c r="Y344" s="163"/>
      <c r="Z344" s="174">
        <v>2635000</v>
      </c>
      <c r="AA344" s="193" t="s">
        <v>8450</v>
      </c>
      <c r="AB344" s="158" t="s">
        <v>7347</v>
      </c>
      <c r="AC344" s="158" t="s">
        <v>7347</v>
      </c>
      <c r="AD344" s="158" t="s">
        <v>7347</v>
      </c>
      <c r="AE344" s="203" t="s">
        <v>7361</v>
      </c>
      <c r="AF344" s="203" t="s">
        <v>7349</v>
      </c>
      <c r="AG344" s="195" t="s">
        <v>7586</v>
      </c>
      <c r="AH344" s="196" t="s">
        <v>9326</v>
      </c>
      <c r="AI344" s="185">
        <v>3018212401</v>
      </c>
      <c r="AJ344" s="186" t="s">
        <v>7370</v>
      </c>
      <c r="AK344" s="187" t="s">
        <v>9327</v>
      </c>
      <c r="AL344" s="189" t="s">
        <v>7353</v>
      </c>
      <c r="AM344" s="159" t="s">
        <v>9328</v>
      </c>
      <c r="AN344" s="160">
        <f t="shared" si="5"/>
        <v>338</v>
      </c>
      <c r="AO344" s="160">
        <v>2024</v>
      </c>
    </row>
    <row r="345" spans="2:41" ht="15" customHeight="1">
      <c r="B345" s="171" t="s">
        <v>910</v>
      </c>
      <c r="C345" s="172" t="s">
        <v>7338</v>
      </c>
      <c r="D345" s="173" t="s">
        <v>9329</v>
      </c>
      <c r="E345" s="174">
        <v>80240908</v>
      </c>
      <c r="F345" s="174">
        <v>11532000</v>
      </c>
      <c r="G345" s="175" t="s">
        <v>7966</v>
      </c>
      <c r="H345" s="176">
        <v>2883000</v>
      </c>
      <c r="I345" s="177">
        <v>45590</v>
      </c>
      <c r="J345" s="177">
        <v>45731</v>
      </c>
      <c r="K345" s="178" t="s">
        <v>7647</v>
      </c>
      <c r="L345" s="163">
        <v>1978</v>
      </c>
      <c r="M345" s="179" t="s">
        <v>7573</v>
      </c>
      <c r="N345" s="180" t="s">
        <v>7448</v>
      </c>
      <c r="O345" s="179">
        <v>51895879</v>
      </c>
      <c r="P345" s="191" t="s">
        <v>7574</v>
      </c>
      <c r="Q345" s="181">
        <v>1</v>
      </c>
      <c r="R345" s="182">
        <v>114607</v>
      </c>
      <c r="S345" s="205" t="s">
        <v>7648</v>
      </c>
      <c r="T345" s="192">
        <v>3171300</v>
      </c>
      <c r="U345" s="163"/>
      <c r="V345" s="183"/>
      <c r="W345" s="174"/>
      <c r="X345" s="163"/>
      <c r="Y345" s="163"/>
      <c r="Z345" s="174">
        <v>3171300</v>
      </c>
      <c r="AA345" s="193" t="s">
        <v>8763</v>
      </c>
      <c r="AB345" s="158" t="s">
        <v>7347</v>
      </c>
      <c r="AC345" s="158" t="s">
        <v>7347</v>
      </c>
      <c r="AD345" s="158" t="s">
        <v>7347</v>
      </c>
      <c r="AE345" s="194" t="s">
        <v>7361</v>
      </c>
      <c r="AF345" s="194" t="s">
        <v>7349</v>
      </c>
      <c r="AG345" s="195" t="s">
        <v>7350</v>
      </c>
      <c r="AH345" s="196" t="s">
        <v>9330</v>
      </c>
      <c r="AI345" s="185">
        <v>3013174831</v>
      </c>
      <c r="AJ345" s="186" t="s">
        <v>7364</v>
      </c>
      <c r="AK345" s="187" t="s">
        <v>9331</v>
      </c>
      <c r="AL345" s="189" t="s">
        <v>7353</v>
      </c>
      <c r="AM345" s="159" t="s">
        <v>9332</v>
      </c>
      <c r="AN345" s="160">
        <f t="shared" si="5"/>
        <v>339</v>
      </c>
      <c r="AO345" s="160">
        <v>2024</v>
      </c>
    </row>
    <row r="346" spans="2:41" ht="15" customHeight="1">
      <c r="B346" s="171" t="s">
        <v>9333</v>
      </c>
      <c r="C346" s="172" t="s">
        <v>7338</v>
      </c>
      <c r="D346" s="173" t="s">
        <v>9334</v>
      </c>
      <c r="E346" s="174">
        <v>79312923</v>
      </c>
      <c r="F346" s="174">
        <v>13098000</v>
      </c>
      <c r="G346" s="175" t="s">
        <v>7966</v>
      </c>
      <c r="H346" s="176">
        <v>4366000</v>
      </c>
      <c r="I346" s="177">
        <v>45595</v>
      </c>
      <c r="J346" s="177">
        <v>45717</v>
      </c>
      <c r="K346" s="178" t="s">
        <v>9335</v>
      </c>
      <c r="L346" s="163">
        <v>1978</v>
      </c>
      <c r="M346" s="179" t="s">
        <v>7631</v>
      </c>
      <c r="N346" s="180" t="s">
        <v>7343</v>
      </c>
      <c r="O346" s="252">
        <v>1020819463</v>
      </c>
      <c r="P346" s="180" t="s">
        <v>7632</v>
      </c>
      <c r="Q346" s="181">
        <v>1</v>
      </c>
      <c r="R346" s="182">
        <v>116358</v>
      </c>
      <c r="S346" s="202" t="s">
        <v>7633</v>
      </c>
      <c r="T346" s="192">
        <v>4511533</v>
      </c>
      <c r="U346" s="163"/>
      <c r="V346" s="183"/>
      <c r="W346" s="174"/>
      <c r="X346" s="163"/>
      <c r="Y346" s="163"/>
      <c r="Z346" s="174">
        <v>4511533</v>
      </c>
      <c r="AA346" s="193" t="s">
        <v>8450</v>
      </c>
      <c r="AB346" s="158" t="s">
        <v>7347</v>
      </c>
      <c r="AC346" s="158" t="s">
        <v>7347</v>
      </c>
      <c r="AD346" s="158" t="s">
        <v>7347</v>
      </c>
      <c r="AE346" s="203" t="s">
        <v>7361</v>
      </c>
      <c r="AF346" s="203" t="s">
        <v>7349</v>
      </c>
      <c r="AG346" s="195" t="s">
        <v>7399</v>
      </c>
      <c r="AH346" s="196" t="s">
        <v>9336</v>
      </c>
      <c r="AI346" s="185">
        <v>3102390732</v>
      </c>
      <c r="AJ346" s="180" t="s">
        <v>7489</v>
      </c>
      <c r="AK346" s="187" t="s">
        <v>9337</v>
      </c>
      <c r="AL346" s="189" t="s">
        <v>7353</v>
      </c>
      <c r="AM346" s="159" t="s">
        <v>9338</v>
      </c>
      <c r="AN346" s="160">
        <f t="shared" si="5"/>
        <v>340</v>
      </c>
      <c r="AO346" s="160">
        <v>2024</v>
      </c>
    </row>
    <row r="347" spans="2:41" ht="15" customHeight="1">
      <c r="B347" s="171" t="s">
        <v>9339</v>
      </c>
      <c r="C347" s="172" t="s">
        <v>7338</v>
      </c>
      <c r="D347" s="173" t="s">
        <v>9340</v>
      </c>
      <c r="E347" s="174">
        <v>52524185</v>
      </c>
      <c r="F347" s="174">
        <v>8649000</v>
      </c>
      <c r="G347" s="175" t="s">
        <v>7398</v>
      </c>
      <c r="H347" s="176">
        <v>2883000</v>
      </c>
      <c r="I347" s="177">
        <v>45602</v>
      </c>
      <c r="J347" s="177">
        <v>45719</v>
      </c>
      <c r="K347" s="178" t="s">
        <v>8686</v>
      </c>
      <c r="L347" s="163">
        <v>1979</v>
      </c>
      <c r="M347" s="179" t="s">
        <v>8833</v>
      </c>
      <c r="N347" s="180" t="s">
        <v>7448</v>
      </c>
      <c r="O347" s="179">
        <v>52887426</v>
      </c>
      <c r="P347" s="180" t="s">
        <v>8834</v>
      </c>
      <c r="Q347" s="181">
        <v>1</v>
      </c>
      <c r="R347" s="182">
        <v>116470</v>
      </c>
      <c r="S347" s="206" t="s">
        <v>8835</v>
      </c>
      <c r="T347" s="192">
        <v>2690800</v>
      </c>
      <c r="U347" s="163"/>
      <c r="V347" s="183"/>
      <c r="W347" s="174"/>
      <c r="X347" s="163"/>
      <c r="Y347" s="163"/>
      <c r="Z347" s="174">
        <v>2690800</v>
      </c>
      <c r="AA347" s="193" t="s">
        <v>9268</v>
      </c>
      <c r="AB347" s="158" t="s">
        <v>7347</v>
      </c>
      <c r="AC347" s="158" t="s">
        <v>7347</v>
      </c>
      <c r="AD347" s="158" t="s">
        <v>7347</v>
      </c>
      <c r="AE347" s="203" t="s">
        <v>7504</v>
      </c>
      <c r="AF347" s="203" t="s">
        <v>7349</v>
      </c>
      <c r="AG347" s="195" t="s">
        <v>7399</v>
      </c>
      <c r="AH347" s="196" t="s">
        <v>9341</v>
      </c>
      <c r="AI347" s="185">
        <v>3143363894</v>
      </c>
      <c r="AJ347" s="180" t="s">
        <v>7482</v>
      </c>
      <c r="AK347" s="187" t="s">
        <v>9342</v>
      </c>
      <c r="AL347" s="189" t="s">
        <v>7353</v>
      </c>
      <c r="AM347" s="159" t="s">
        <v>9343</v>
      </c>
      <c r="AN347" s="160">
        <f t="shared" si="5"/>
        <v>341</v>
      </c>
      <c r="AO347" s="160">
        <v>2024</v>
      </c>
    </row>
    <row r="348" spans="2:41" ht="15" customHeight="1">
      <c r="B348" s="171" t="s">
        <v>9344</v>
      </c>
      <c r="C348" s="172" t="s">
        <v>7338</v>
      </c>
      <c r="D348" s="173" t="s">
        <v>9345</v>
      </c>
      <c r="E348" s="174">
        <v>1233898090</v>
      </c>
      <c r="F348" s="174">
        <v>8649000</v>
      </c>
      <c r="G348" s="175" t="s">
        <v>7966</v>
      </c>
      <c r="H348" s="176">
        <v>2883000</v>
      </c>
      <c r="I348" s="177">
        <v>45593</v>
      </c>
      <c r="J348" s="177">
        <v>45717</v>
      </c>
      <c r="K348" s="178" t="s">
        <v>8686</v>
      </c>
      <c r="L348" s="163">
        <v>1979</v>
      </c>
      <c r="M348" s="179" t="s">
        <v>8468</v>
      </c>
      <c r="N348" s="180" t="s">
        <v>7448</v>
      </c>
      <c r="O348" s="179">
        <v>52804730</v>
      </c>
      <c r="P348" s="191" t="s">
        <v>8469</v>
      </c>
      <c r="Q348" s="181">
        <v>1</v>
      </c>
      <c r="R348" s="182">
        <v>116470</v>
      </c>
      <c r="S348" s="206" t="s">
        <v>8916</v>
      </c>
      <c r="T348" s="192">
        <v>3075200</v>
      </c>
      <c r="U348" s="163"/>
      <c r="V348" s="183"/>
      <c r="W348" s="174"/>
      <c r="X348" s="163"/>
      <c r="Y348" s="163"/>
      <c r="Z348" s="174">
        <v>3075200</v>
      </c>
      <c r="AA348" s="193" t="s">
        <v>8297</v>
      </c>
      <c r="AB348" s="158" t="s">
        <v>7347</v>
      </c>
      <c r="AC348" s="158" t="s">
        <v>7347</v>
      </c>
      <c r="AD348" s="158" t="s">
        <v>7347</v>
      </c>
      <c r="AE348" s="194" t="s">
        <v>7387</v>
      </c>
      <c r="AF348" s="194" t="s">
        <v>7349</v>
      </c>
      <c r="AG348" s="195" t="s">
        <v>7399</v>
      </c>
      <c r="AH348" s="196" t="s">
        <v>9346</v>
      </c>
      <c r="AI348" s="185">
        <v>3042702971</v>
      </c>
      <c r="AJ348" s="186" t="s">
        <v>7434</v>
      </c>
      <c r="AK348" s="187" t="s">
        <v>9347</v>
      </c>
      <c r="AL348" s="189" t="s">
        <v>7353</v>
      </c>
      <c r="AM348" s="159" t="s">
        <v>9348</v>
      </c>
      <c r="AN348" s="160">
        <f t="shared" si="5"/>
        <v>342</v>
      </c>
      <c r="AO348" s="160">
        <v>2024</v>
      </c>
    </row>
    <row r="349" spans="2:41" ht="15" customHeight="1">
      <c r="B349" s="171" t="s">
        <v>9349</v>
      </c>
      <c r="C349" s="172" t="s">
        <v>7338</v>
      </c>
      <c r="D349" s="173" t="s">
        <v>9350</v>
      </c>
      <c r="E349" s="174">
        <v>1057893214</v>
      </c>
      <c r="F349" s="174">
        <v>29792000</v>
      </c>
      <c r="G349" s="175" t="s">
        <v>7393</v>
      </c>
      <c r="H349" s="176">
        <v>7448000</v>
      </c>
      <c r="I349" s="177">
        <v>45593</v>
      </c>
      <c r="J349" s="177">
        <v>45729</v>
      </c>
      <c r="K349" s="178" t="s">
        <v>8601</v>
      </c>
      <c r="L349" s="163">
        <v>1979</v>
      </c>
      <c r="M349" s="179" t="s">
        <v>8886</v>
      </c>
      <c r="N349" s="180" t="s">
        <v>7448</v>
      </c>
      <c r="O349" s="179">
        <v>80259844</v>
      </c>
      <c r="P349" s="191" t="s">
        <v>8887</v>
      </c>
      <c r="Q349" s="181">
        <v>5</v>
      </c>
      <c r="R349" s="182">
        <v>116466</v>
      </c>
      <c r="S349" s="205" t="s">
        <v>8888</v>
      </c>
      <c r="T349" s="192">
        <v>3972267</v>
      </c>
      <c r="U349" s="163"/>
      <c r="V349" s="183"/>
      <c r="W349" s="174"/>
      <c r="X349" s="163"/>
      <c r="Y349" s="163"/>
      <c r="Z349" s="174">
        <v>3972267</v>
      </c>
      <c r="AA349" s="193" t="s">
        <v>9218</v>
      </c>
      <c r="AB349" s="158" t="s">
        <v>7347</v>
      </c>
      <c r="AC349" s="158" t="s">
        <v>7347</v>
      </c>
      <c r="AD349" s="158" t="s">
        <v>7347</v>
      </c>
      <c r="AE349" s="203" t="s">
        <v>7720</v>
      </c>
      <c r="AF349" s="203" t="s">
        <v>7349</v>
      </c>
      <c r="AG349" s="195" t="s">
        <v>7399</v>
      </c>
      <c r="AH349" s="196" t="s">
        <v>9351</v>
      </c>
      <c r="AI349" s="185">
        <v>3144867974</v>
      </c>
      <c r="AJ349" s="186" t="s">
        <v>7370</v>
      </c>
      <c r="AK349" s="187" t="s">
        <v>9352</v>
      </c>
      <c r="AL349" s="189" t="s">
        <v>7353</v>
      </c>
      <c r="AM349" s="159" t="s">
        <v>9353</v>
      </c>
      <c r="AN349" s="160">
        <f t="shared" si="5"/>
        <v>343</v>
      </c>
      <c r="AO349" s="160">
        <v>2024</v>
      </c>
    </row>
    <row r="350" spans="2:41" ht="15" customHeight="1">
      <c r="B350" s="171" t="s">
        <v>9354</v>
      </c>
      <c r="C350" s="172" t="s">
        <v>7338</v>
      </c>
      <c r="D350" s="173" t="s">
        <v>9355</v>
      </c>
      <c r="E350" s="174">
        <v>46682173</v>
      </c>
      <c r="F350" s="174">
        <v>8649000</v>
      </c>
      <c r="G350" s="175" t="s">
        <v>7966</v>
      </c>
      <c r="H350" s="176">
        <v>2883000</v>
      </c>
      <c r="I350" s="177">
        <v>45593</v>
      </c>
      <c r="J350" s="177">
        <v>45715</v>
      </c>
      <c r="K350" s="178" t="s">
        <v>8686</v>
      </c>
      <c r="L350" s="163">
        <v>1979</v>
      </c>
      <c r="M350" s="179" t="s">
        <v>8886</v>
      </c>
      <c r="N350" s="180" t="s">
        <v>7448</v>
      </c>
      <c r="O350" s="179">
        <v>80259844</v>
      </c>
      <c r="P350" s="191" t="s">
        <v>8887</v>
      </c>
      <c r="Q350" s="181">
        <v>1</v>
      </c>
      <c r="R350" s="182">
        <v>116470</v>
      </c>
      <c r="S350" s="205" t="s">
        <v>8888</v>
      </c>
      <c r="T350" s="192">
        <v>2883000</v>
      </c>
      <c r="U350" s="163"/>
      <c r="V350" s="183"/>
      <c r="W350" s="174"/>
      <c r="X350" s="163"/>
      <c r="Y350" s="163"/>
      <c r="Z350" s="174">
        <v>2883000</v>
      </c>
      <c r="AA350" s="193" t="s">
        <v>7360</v>
      </c>
      <c r="AB350" s="158" t="s">
        <v>7347</v>
      </c>
      <c r="AC350" s="158" t="s">
        <v>7347</v>
      </c>
      <c r="AD350" s="158" t="s">
        <v>7347</v>
      </c>
      <c r="AE350" s="194" t="s">
        <v>7387</v>
      </c>
      <c r="AF350" s="194" t="s">
        <v>7349</v>
      </c>
      <c r="AG350" s="195" t="s">
        <v>7350</v>
      </c>
      <c r="AH350" s="196" t="s">
        <v>9356</v>
      </c>
      <c r="AI350" s="185">
        <v>3132016876</v>
      </c>
      <c r="AJ350" s="186" t="s">
        <v>7380</v>
      </c>
      <c r="AK350" s="187" t="s">
        <v>9357</v>
      </c>
      <c r="AL350" s="189" t="s">
        <v>7353</v>
      </c>
      <c r="AM350" s="159" t="s">
        <v>9358</v>
      </c>
      <c r="AN350" s="160">
        <f t="shared" si="5"/>
        <v>344</v>
      </c>
      <c r="AO350" s="160">
        <v>2024</v>
      </c>
    </row>
    <row r="351" spans="2:41" ht="15" customHeight="1">
      <c r="B351" s="171" t="s">
        <v>9359</v>
      </c>
      <c r="C351" s="172" t="s">
        <v>7338</v>
      </c>
      <c r="D351" s="173" t="s">
        <v>9360</v>
      </c>
      <c r="E351" s="174">
        <v>51753520</v>
      </c>
      <c r="F351" s="174">
        <v>7650000</v>
      </c>
      <c r="G351" s="175" t="s">
        <v>7966</v>
      </c>
      <c r="H351" s="176">
        <v>2550000</v>
      </c>
      <c r="I351" s="177">
        <v>45595</v>
      </c>
      <c r="J351" s="177">
        <v>45717</v>
      </c>
      <c r="K351" s="178" t="s">
        <v>8636</v>
      </c>
      <c r="L351" s="163">
        <v>1978</v>
      </c>
      <c r="M351" s="179" t="s">
        <v>7573</v>
      </c>
      <c r="N351" s="180" t="s">
        <v>7448</v>
      </c>
      <c r="O351" s="179">
        <v>51895879</v>
      </c>
      <c r="P351" s="191" t="s">
        <v>7574</v>
      </c>
      <c r="Q351" s="181">
        <v>1</v>
      </c>
      <c r="R351" s="182">
        <v>116352</v>
      </c>
      <c r="S351" s="205" t="s">
        <v>8637</v>
      </c>
      <c r="T351" s="192">
        <v>2635000</v>
      </c>
      <c r="U351" s="163"/>
      <c r="V351" s="183"/>
      <c r="W351" s="174"/>
      <c r="X351" s="163"/>
      <c r="Y351" s="163"/>
      <c r="Z351" s="174">
        <v>2635000</v>
      </c>
      <c r="AA351" s="193" t="s">
        <v>8450</v>
      </c>
      <c r="AB351" s="158" t="s">
        <v>7347</v>
      </c>
      <c r="AC351" s="158" t="s">
        <v>7347</v>
      </c>
      <c r="AD351" s="158" t="s">
        <v>7347</v>
      </c>
      <c r="AE351" s="194" t="s">
        <v>7387</v>
      </c>
      <c r="AF351" s="194" t="s">
        <v>7349</v>
      </c>
      <c r="AG351" s="195" t="s">
        <v>7350</v>
      </c>
      <c r="AH351" s="196" t="s">
        <v>9361</v>
      </c>
      <c r="AI351" s="185">
        <v>3102725398</v>
      </c>
      <c r="AJ351" s="180" t="s">
        <v>7380</v>
      </c>
      <c r="AK351" s="187" t="s">
        <v>9362</v>
      </c>
      <c r="AL351" s="189" t="s">
        <v>7353</v>
      </c>
      <c r="AM351" s="159" t="s">
        <v>9363</v>
      </c>
      <c r="AN351" s="160">
        <f t="shared" si="5"/>
        <v>345</v>
      </c>
      <c r="AO351" s="160">
        <v>2024</v>
      </c>
    </row>
    <row r="352" spans="2:41" ht="15" customHeight="1">
      <c r="B352" s="171" t="s">
        <v>9364</v>
      </c>
      <c r="C352" s="172" t="s">
        <v>7338</v>
      </c>
      <c r="D352" s="173" t="s">
        <v>9365</v>
      </c>
      <c r="E352" s="174">
        <v>1012338137</v>
      </c>
      <c r="F352" s="174">
        <v>16377000</v>
      </c>
      <c r="G352" s="175" t="s">
        <v>7966</v>
      </c>
      <c r="H352" s="176">
        <v>5459000</v>
      </c>
      <c r="I352" s="177">
        <v>45593</v>
      </c>
      <c r="J352" s="177">
        <v>45716</v>
      </c>
      <c r="K352" s="178" t="s">
        <v>7688</v>
      </c>
      <c r="L352" s="163">
        <v>1953</v>
      </c>
      <c r="M352" s="179" t="s">
        <v>7689</v>
      </c>
      <c r="N352" s="180" t="s">
        <v>7343</v>
      </c>
      <c r="O352" s="179">
        <v>80257080</v>
      </c>
      <c r="P352" s="180" t="s">
        <v>7690</v>
      </c>
      <c r="Q352" s="181">
        <v>3</v>
      </c>
      <c r="R352" s="182">
        <v>116372</v>
      </c>
      <c r="S352" s="205" t="s">
        <v>7726</v>
      </c>
      <c r="T352" s="192">
        <v>5640977</v>
      </c>
      <c r="U352" s="163"/>
      <c r="V352" s="183"/>
      <c r="W352" s="174"/>
      <c r="X352" s="163"/>
      <c r="Y352" s="163"/>
      <c r="Z352" s="174">
        <v>5640977</v>
      </c>
      <c r="AA352" s="193" t="s">
        <v>9320</v>
      </c>
      <c r="AB352" s="158" t="s">
        <v>7347</v>
      </c>
      <c r="AC352" s="158" t="s">
        <v>7347</v>
      </c>
      <c r="AD352" s="158" t="s">
        <v>7347</v>
      </c>
      <c r="AE352" s="194" t="s">
        <v>7387</v>
      </c>
      <c r="AF352" s="194" t="s">
        <v>7349</v>
      </c>
      <c r="AG352" s="195" t="s">
        <v>7586</v>
      </c>
      <c r="AH352" s="196" t="s">
        <v>9366</v>
      </c>
      <c r="AI352" s="185">
        <v>3143479185</v>
      </c>
      <c r="AJ352" s="186" t="s">
        <v>7370</v>
      </c>
      <c r="AK352" s="187" t="s">
        <v>9367</v>
      </c>
      <c r="AL352" s="189" t="s">
        <v>7353</v>
      </c>
      <c r="AM352" s="159" t="s">
        <v>9368</v>
      </c>
      <c r="AN352" s="160">
        <f t="shared" si="5"/>
        <v>346</v>
      </c>
      <c r="AO352" s="160">
        <v>2024</v>
      </c>
    </row>
    <row r="353" spans="2:41" ht="15" customHeight="1">
      <c r="B353" s="171" t="s">
        <v>9369</v>
      </c>
      <c r="C353" s="172" t="s">
        <v>7338</v>
      </c>
      <c r="D353" s="173" t="s">
        <v>9370</v>
      </c>
      <c r="E353" s="174">
        <v>1019077094</v>
      </c>
      <c r="F353" s="174">
        <v>13524000</v>
      </c>
      <c r="G353" s="175" t="s">
        <v>7393</v>
      </c>
      <c r="H353" s="176">
        <v>3381000</v>
      </c>
      <c r="I353" s="177">
        <v>45595</v>
      </c>
      <c r="J353" s="177">
        <v>45731</v>
      </c>
      <c r="K353" s="178" t="s">
        <v>8814</v>
      </c>
      <c r="L353" s="163">
        <v>1963</v>
      </c>
      <c r="M353" s="179" t="s">
        <v>7616</v>
      </c>
      <c r="N353" s="180" t="s">
        <v>7343</v>
      </c>
      <c r="O353" s="179">
        <v>1063481921</v>
      </c>
      <c r="P353" s="191" t="s">
        <v>7617</v>
      </c>
      <c r="Q353" s="181">
        <v>3</v>
      </c>
      <c r="R353" s="182">
        <v>116761</v>
      </c>
      <c r="S353" s="205" t="s">
        <v>7618</v>
      </c>
      <c r="T353" s="192">
        <v>1690500</v>
      </c>
      <c r="U353" s="163"/>
      <c r="V353" s="183"/>
      <c r="W353" s="174"/>
      <c r="X353" s="163"/>
      <c r="Y353" s="163"/>
      <c r="Z353" s="174">
        <v>1690500</v>
      </c>
      <c r="AA353" s="193" t="s">
        <v>9070</v>
      </c>
      <c r="AB353" s="158" t="s">
        <v>7347</v>
      </c>
      <c r="AC353" s="158" t="s">
        <v>7347</v>
      </c>
      <c r="AD353" s="158" t="s">
        <v>7347</v>
      </c>
      <c r="AE353" s="203" t="s">
        <v>8025</v>
      </c>
      <c r="AF353" s="203" t="s">
        <v>7349</v>
      </c>
      <c r="AG353" s="195" t="s">
        <v>7399</v>
      </c>
      <c r="AH353" s="196" t="s">
        <v>9371</v>
      </c>
      <c r="AI353" s="185">
        <v>3208689930</v>
      </c>
      <c r="AJ353" s="180" t="s">
        <v>7352</v>
      </c>
      <c r="AK353" s="187" t="s">
        <v>9372</v>
      </c>
      <c r="AL353" s="189" t="s">
        <v>7353</v>
      </c>
      <c r="AM353" s="159" t="s">
        <v>9373</v>
      </c>
      <c r="AN353" s="160">
        <f t="shared" si="5"/>
        <v>347</v>
      </c>
      <c r="AO353" s="160">
        <v>2024</v>
      </c>
    </row>
    <row r="354" spans="2:41" ht="15" customHeight="1">
      <c r="B354" s="171" t="s">
        <v>921</v>
      </c>
      <c r="C354" s="172" t="s">
        <v>7338</v>
      </c>
      <c r="D354" s="173" t="s">
        <v>9374</v>
      </c>
      <c r="E354" s="174">
        <v>80213821</v>
      </c>
      <c r="F354" s="174">
        <v>8649000</v>
      </c>
      <c r="G354" s="175" t="s">
        <v>7966</v>
      </c>
      <c r="H354" s="176">
        <v>2883000</v>
      </c>
      <c r="I354" s="177">
        <v>45595</v>
      </c>
      <c r="J354" s="177">
        <v>45715</v>
      </c>
      <c r="K354" s="178" t="s">
        <v>8686</v>
      </c>
      <c r="L354" s="163">
        <v>1979</v>
      </c>
      <c r="M354" s="179" t="s">
        <v>8611</v>
      </c>
      <c r="N354" s="180" t="s">
        <v>7448</v>
      </c>
      <c r="O354" s="179">
        <v>52147698</v>
      </c>
      <c r="P354" s="180" t="s">
        <v>8612</v>
      </c>
      <c r="Q354" s="181">
        <v>1</v>
      </c>
      <c r="R354" s="182">
        <v>116470</v>
      </c>
      <c r="S354" s="206" t="s">
        <v>8613</v>
      </c>
      <c r="T354" s="192">
        <v>2979100</v>
      </c>
      <c r="U354" s="163"/>
      <c r="V354" s="183"/>
      <c r="W354" s="174"/>
      <c r="X354" s="163"/>
      <c r="Y354" s="163"/>
      <c r="Z354" s="174">
        <v>2979100</v>
      </c>
      <c r="AA354" s="193" t="s">
        <v>8450</v>
      </c>
      <c r="AB354" s="158" t="s">
        <v>7347</v>
      </c>
      <c r="AC354" s="158" t="s">
        <v>7347</v>
      </c>
      <c r="AD354" s="158" t="s">
        <v>7347</v>
      </c>
      <c r="AE354" s="194" t="s">
        <v>7387</v>
      </c>
      <c r="AF354" s="194" t="s">
        <v>7349</v>
      </c>
      <c r="AG354" s="195" t="s">
        <v>7368</v>
      </c>
      <c r="AH354" s="196" t="s">
        <v>9375</v>
      </c>
      <c r="AI354" s="185">
        <v>3155357426</v>
      </c>
      <c r="AJ354" s="186" t="s">
        <v>8661</v>
      </c>
      <c r="AK354" s="187" t="s">
        <v>9376</v>
      </c>
      <c r="AL354" s="189" t="s">
        <v>7353</v>
      </c>
      <c r="AM354" s="159" t="s">
        <v>9377</v>
      </c>
      <c r="AN354" s="160">
        <f t="shared" si="5"/>
        <v>348</v>
      </c>
      <c r="AO354" s="160">
        <v>2024</v>
      </c>
    </row>
    <row r="355" spans="2:41" ht="15" customHeight="1">
      <c r="B355" s="171" t="s">
        <v>9378</v>
      </c>
      <c r="C355" s="172" t="s">
        <v>7338</v>
      </c>
      <c r="D355" s="173" t="s">
        <v>9379</v>
      </c>
      <c r="E355" s="174">
        <v>1053328094</v>
      </c>
      <c r="F355" s="174">
        <v>29792000</v>
      </c>
      <c r="G355" s="175" t="s">
        <v>7966</v>
      </c>
      <c r="H355" s="176">
        <v>7448000</v>
      </c>
      <c r="I355" s="177">
        <v>45593</v>
      </c>
      <c r="J355" s="177">
        <v>45729</v>
      </c>
      <c r="K355" s="178" t="s">
        <v>8601</v>
      </c>
      <c r="L355" s="163">
        <v>1979</v>
      </c>
      <c r="M355" s="179" t="s">
        <v>8468</v>
      </c>
      <c r="N355" s="180" t="s">
        <v>7448</v>
      </c>
      <c r="O355" s="179">
        <v>52804730</v>
      </c>
      <c r="P355" s="191" t="s">
        <v>8469</v>
      </c>
      <c r="Q355" s="181">
        <v>5</v>
      </c>
      <c r="R355" s="182">
        <v>116466</v>
      </c>
      <c r="S355" s="206" t="s">
        <v>8916</v>
      </c>
      <c r="T355" s="192">
        <v>3972266</v>
      </c>
      <c r="U355" s="163"/>
      <c r="V355" s="183"/>
      <c r="W355" s="174"/>
      <c r="X355" s="163"/>
      <c r="Y355" s="163"/>
      <c r="Z355" s="174">
        <v>3972266</v>
      </c>
      <c r="AA355" s="193" t="s">
        <v>9218</v>
      </c>
      <c r="AB355" s="158" t="s">
        <v>7347</v>
      </c>
      <c r="AC355" s="158" t="s">
        <v>7347</v>
      </c>
      <c r="AD355" s="158" t="s">
        <v>7347</v>
      </c>
      <c r="AE355" s="203" t="s">
        <v>7378</v>
      </c>
      <c r="AF355" s="203" t="s">
        <v>7349</v>
      </c>
      <c r="AG355" s="195" t="s">
        <v>7414</v>
      </c>
      <c r="AH355" s="196" t="s">
        <v>9380</v>
      </c>
      <c r="AI355" s="185">
        <v>3123054086</v>
      </c>
      <c r="AJ355" s="180" t="s">
        <v>7380</v>
      </c>
      <c r="AK355" s="187" t="s">
        <v>9381</v>
      </c>
      <c r="AL355" s="189" t="s">
        <v>7353</v>
      </c>
      <c r="AM355" s="159" t="s">
        <v>9382</v>
      </c>
      <c r="AN355" s="160">
        <f t="shared" si="5"/>
        <v>349</v>
      </c>
      <c r="AO355" s="160">
        <v>2024</v>
      </c>
    </row>
    <row r="356" spans="2:41" ht="15" customHeight="1">
      <c r="B356" s="171" t="s">
        <v>9383</v>
      </c>
      <c r="C356" s="172" t="s">
        <v>7338</v>
      </c>
      <c r="D356" s="173" t="s">
        <v>9384</v>
      </c>
      <c r="E356" s="174">
        <v>52110581</v>
      </c>
      <c r="F356" s="174">
        <v>16377000</v>
      </c>
      <c r="G356" s="175" t="s">
        <v>7466</v>
      </c>
      <c r="H356" s="176">
        <v>5459000</v>
      </c>
      <c r="I356" s="177">
        <v>45601</v>
      </c>
      <c r="J356" s="177">
        <v>45718</v>
      </c>
      <c r="K356" s="178" t="s">
        <v>7688</v>
      </c>
      <c r="L356" s="163">
        <v>1953</v>
      </c>
      <c r="M356" s="179" t="s">
        <v>7689</v>
      </c>
      <c r="N356" s="180" t="s">
        <v>7343</v>
      </c>
      <c r="O356" s="179">
        <v>80257080</v>
      </c>
      <c r="P356" s="180" t="s">
        <v>7690</v>
      </c>
      <c r="Q356" s="181">
        <v>3</v>
      </c>
      <c r="R356" s="182">
        <v>116372</v>
      </c>
      <c r="S356" s="205" t="s">
        <v>7726</v>
      </c>
      <c r="T356" s="192">
        <v>5095066</v>
      </c>
      <c r="U356" s="163"/>
      <c r="V356" s="183"/>
      <c r="W356" s="174"/>
      <c r="X356" s="163"/>
      <c r="Y356" s="163"/>
      <c r="Z356" s="174">
        <v>5095066</v>
      </c>
      <c r="AA356" s="193" t="s">
        <v>9268</v>
      </c>
      <c r="AB356" s="158" t="s">
        <v>7347</v>
      </c>
      <c r="AC356" s="158" t="s">
        <v>7347</v>
      </c>
      <c r="AD356" s="158" t="s">
        <v>7347</v>
      </c>
      <c r="AE356" s="194" t="s">
        <v>7387</v>
      </c>
      <c r="AF356" s="194" t="s">
        <v>7349</v>
      </c>
      <c r="AG356" s="195" t="s">
        <v>7350</v>
      </c>
      <c r="AH356" s="196" t="s">
        <v>9385</v>
      </c>
      <c r="AI356" s="185">
        <v>3105797637</v>
      </c>
      <c r="AJ356" s="180" t="s">
        <v>7380</v>
      </c>
      <c r="AK356" s="187" t="s">
        <v>9386</v>
      </c>
      <c r="AL356" s="189" t="s">
        <v>7353</v>
      </c>
      <c r="AM356" s="159" t="s">
        <v>9387</v>
      </c>
      <c r="AN356" s="160">
        <f t="shared" si="5"/>
        <v>350</v>
      </c>
      <c r="AO356" s="160">
        <v>2024</v>
      </c>
    </row>
    <row r="357" spans="2:41" ht="15" customHeight="1">
      <c r="B357" s="171" t="s">
        <v>9388</v>
      </c>
      <c r="C357" s="202" t="s">
        <v>7338</v>
      </c>
      <c r="D357" s="173" t="s">
        <v>9389</v>
      </c>
      <c r="E357" s="174">
        <v>1023899304</v>
      </c>
      <c r="F357" s="174">
        <v>16377000</v>
      </c>
      <c r="G357" s="175" t="s">
        <v>9390</v>
      </c>
      <c r="H357" s="176">
        <v>5459000</v>
      </c>
      <c r="I357" s="177">
        <v>45601</v>
      </c>
      <c r="J357" s="177">
        <v>45718</v>
      </c>
      <c r="K357" s="178" t="s">
        <v>7688</v>
      </c>
      <c r="L357" s="163">
        <v>1953</v>
      </c>
      <c r="M357" s="179" t="s">
        <v>7689</v>
      </c>
      <c r="N357" s="180" t="s">
        <v>7343</v>
      </c>
      <c r="O357" s="179">
        <v>80257080</v>
      </c>
      <c r="P357" s="180" t="s">
        <v>7690</v>
      </c>
      <c r="Q357" s="181">
        <v>3</v>
      </c>
      <c r="R357" s="182">
        <v>116372</v>
      </c>
      <c r="S357" s="205" t="s">
        <v>7726</v>
      </c>
      <c r="T357" s="174">
        <v>0</v>
      </c>
      <c r="U357" s="163"/>
      <c r="V357" s="183"/>
      <c r="W357" s="174"/>
      <c r="X357" s="163"/>
      <c r="Y357" s="163"/>
      <c r="Z357" s="174">
        <v>0</v>
      </c>
      <c r="AA357" s="184" t="s">
        <v>7347</v>
      </c>
      <c r="AB357" s="158" t="s">
        <v>7347</v>
      </c>
      <c r="AC357" s="158" t="s">
        <v>7347</v>
      </c>
      <c r="AD357" s="158" t="s">
        <v>7347</v>
      </c>
      <c r="AE357" s="194" t="s">
        <v>7348</v>
      </c>
      <c r="AF357" s="194" t="s">
        <v>7349</v>
      </c>
      <c r="AG357" s="193" t="s">
        <v>7362</v>
      </c>
      <c r="AH357" s="196" t="s">
        <v>9391</v>
      </c>
      <c r="AI357" s="185">
        <v>3507799410</v>
      </c>
      <c r="AJ357" s="186" t="s">
        <v>7352</v>
      </c>
      <c r="AK357" s="187" t="s">
        <v>9392</v>
      </c>
      <c r="AL357" s="189" t="s">
        <v>7353</v>
      </c>
      <c r="AM357" s="207" t="s">
        <v>9393</v>
      </c>
      <c r="AN357" s="160">
        <f t="shared" si="5"/>
        <v>351</v>
      </c>
      <c r="AO357" s="160">
        <v>2024</v>
      </c>
    </row>
    <row r="358" spans="2:41" ht="15" customHeight="1">
      <c r="B358" s="171" t="s">
        <v>9394</v>
      </c>
      <c r="C358" s="172" t="s">
        <v>7338</v>
      </c>
      <c r="D358" s="173" t="s">
        <v>9395</v>
      </c>
      <c r="E358" s="174">
        <v>80818422</v>
      </c>
      <c r="F358" s="174">
        <v>29792000</v>
      </c>
      <c r="G358" s="175" t="s">
        <v>7393</v>
      </c>
      <c r="H358" s="176">
        <v>7448000</v>
      </c>
      <c r="I358" s="177">
        <v>45609</v>
      </c>
      <c r="J358" s="177">
        <v>45728</v>
      </c>
      <c r="K358" s="178" t="s">
        <v>9117</v>
      </c>
      <c r="L358" s="163">
        <v>1979</v>
      </c>
      <c r="M358" s="179" t="s">
        <v>8833</v>
      </c>
      <c r="N358" s="180" t="s">
        <v>7448</v>
      </c>
      <c r="O358" s="179">
        <v>52887426</v>
      </c>
      <c r="P358" s="180" t="s">
        <v>8834</v>
      </c>
      <c r="Q358" s="181">
        <v>5</v>
      </c>
      <c r="R358" s="182">
        <v>116466</v>
      </c>
      <c r="S358" s="179" t="s">
        <v>8835</v>
      </c>
      <c r="T358" s="192">
        <v>0</v>
      </c>
      <c r="U358" s="163"/>
      <c r="V358" s="183"/>
      <c r="W358" s="174"/>
      <c r="X358" s="163"/>
      <c r="Y358" s="163"/>
      <c r="Z358" s="174">
        <v>0</v>
      </c>
      <c r="AA358" s="193" t="s">
        <v>7347</v>
      </c>
      <c r="AB358" s="158" t="s">
        <v>7347</v>
      </c>
      <c r="AC358" s="158" t="s">
        <v>7347</v>
      </c>
      <c r="AD358" s="158" t="s">
        <v>7347</v>
      </c>
      <c r="AE358" s="203" t="s">
        <v>7378</v>
      </c>
      <c r="AF358" s="203" t="s">
        <v>7349</v>
      </c>
      <c r="AG358" s="195" t="s">
        <v>7414</v>
      </c>
      <c r="AH358" s="196" t="s">
        <v>9396</v>
      </c>
      <c r="AI358" s="185">
        <v>3214079838</v>
      </c>
      <c r="AJ358" s="180" t="s">
        <v>7380</v>
      </c>
      <c r="AK358" s="187" t="s">
        <v>9397</v>
      </c>
      <c r="AL358" s="189" t="s">
        <v>7353</v>
      </c>
      <c r="AM358" s="159" t="s">
        <v>9398</v>
      </c>
      <c r="AN358" s="160">
        <f t="shared" si="5"/>
        <v>352</v>
      </c>
      <c r="AO358" s="160">
        <v>2024</v>
      </c>
    </row>
    <row r="359" spans="2:41" ht="15" customHeight="1">
      <c r="B359" s="171" t="s">
        <v>9399</v>
      </c>
      <c r="C359" s="172" t="s">
        <v>7338</v>
      </c>
      <c r="D359" s="173" t="s">
        <v>9400</v>
      </c>
      <c r="E359" s="174">
        <v>1233892287</v>
      </c>
      <c r="F359" s="174">
        <v>13524000</v>
      </c>
      <c r="G359" s="231" t="s">
        <v>7405</v>
      </c>
      <c r="H359" s="176">
        <v>3381000</v>
      </c>
      <c r="I359" s="177">
        <v>45595</v>
      </c>
      <c r="J359" s="177">
        <v>45731</v>
      </c>
      <c r="K359" s="178" t="s">
        <v>8814</v>
      </c>
      <c r="L359" s="163">
        <v>1963</v>
      </c>
      <c r="M359" s="179" t="s">
        <v>7616</v>
      </c>
      <c r="N359" s="180" t="s">
        <v>7343</v>
      </c>
      <c r="O359" s="179">
        <v>1063481921</v>
      </c>
      <c r="P359" s="191" t="s">
        <v>7617</v>
      </c>
      <c r="Q359" s="181">
        <v>3</v>
      </c>
      <c r="R359" s="182">
        <v>116761</v>
      </c>
      <c r="S359" s="205" t="s">
        <v>7618</v>
      </c>
      <c r="T359" s="192">
        <v>1690500</v>
      </c>
      <c r="U359" s="163"/>
      <c r="V359" s="183"/>
      <c r="W359" s="174"/>
      <c r="X359" s="163"/>
      <c r="Y359" s="163"/>
      <c r="Z359" s="174">
        <v>1690500</v>
      </c>
      <c r="AA359" s="193" t="s">
        <v>9070</v>
      </c>
      <c r="AB359" s="158" t="s">
        <v>7347</v>
      </c>
      <c r="AC359" s="158" t="s">
        <v>7347</v>
      </c>
      <c r="AD359" s="158" t="s">
        <v>7347</v>
      </c>
      <c r="AE359" s="194" t="s">
        <v>7387</v>
      </c>
      <c r="AF359" s="194" t="s">
        <v>7349</v>
      </c>
      <c r="AG359" s="195" t="s">
        <v>7399</v>
      </c>
      <c r="AH359" s="196" t="s">
        <v>9401</v>
      </c>
      <c r="AI359" s="185">
        <v>3016209073</v>
      </c>
      <c r="AJ359" s="186" t="s">
        <v>7370</v>
      </c>
      <c r="AK359" s="187" t="s">
        <v>9402</v>
      </c>
      <c r="AL359" s="189" t="s">
        <v>7353</v>
      </c>
      <c r="AM359" s="159" t="s">
        <v>9403</v>
      </c>
      <c r="AN359" s="160">
        <f t="shared" si="5"/>
        <v>353</v>
      </c>
      <c r="AO359" s="160">
        <v>2024</v>
      </c>
    </row>
    <row r="360" spans="2:41" ht="15" customHeight="1">
      <c r="B360" s="171" t="s">
        <v>9404</v>
      </c>
      <c r="C360" s="172" t="s">
        <v>7338</v>
      </c>
      <c r="D360" s="173" t="s">
        <v>9405</v>
      </c>
      <c r="E360" s="174">
        <v>52780751</v>
      </c>
      <c r="F360" s="174">
        <v>16377000</v>
      </c>
      <c r="G360" s="175" t="s">
        <v>7340</v>
      </c>
      <c r="H360" s="176">
        <v>5459000</v>
      </c>
      <c r="I360" s="177">
        <v>45597</v>
      </c>
      <c r="J360" s="177">
        <v>45716</v>
      </c>
      <c r="K360" s="178" t="s">
        <v>7688</v>
      </c>
      <c r="L360" s="163">
        <v>1953</v>
      </c>
      <c r="M360" s="179" t="s">
        <v>7689</v>
      </c>
      <c r="N360" s="180" t="s">
        <v>7343</v>
      </c>
      <c r="O360" s="179">
        <v>80257080</v>
      </c>
      <c r="P360" s="180" t="s">
        <v>7690</v>
      </c>
      <c r="Q360" s="181">
        <v>3</v>
      </c>
      <c r="R360" s="182">
        <v>116372</v>
      </c>
      <c r="S360" s="205" t="s">
        <v>7726</v>
      </c>
      <c r="T360" s="192">
        <v>5459000</v>
      </c>
      <c r="U360" s="163"/>
      <c r="V360" s="183"/>
      <c r="W360" s="174"/>
      <c r="X360" s="163"/>
      <c r="Y360" s="163"/>
      <c r="Z360" s="174">
        <v>5459000</v>
      </c>
      <c r="AA360" s="193" t="s">
        <v>7360</v>
      </c>
      <c r="AB360" s="158" t="s">
        <v>7347</v>
      </c>
      <c r="AC360" s="158" t="s">
        <v>7347</v>
      </c>
      <c r="AD360" s="158" t="s">
        <v>7347</v>
      </c>
      <c r="AE360" s="203" t="s">
        <v>7378</v>
      </c>
      <c r="AF360" s="203" t="s">
        <v>7349</v>
      </c>
      <c r="AG360" s="195" t="s">
        <v>7399</v>
      </c>
      <c r="AH360" s="196" t="s">
        <v>9406</v>
      </c>
      <c r="AI360" s="185">
        <v>3196379143</v>
      </c>
      <c r="AJ360" s="180" t="s">
        <v>7352</v>
      </c>
      <c r="AK360" s="187" t="s">
        <v>9407</v>
      </c>
      <c r="AL360" s="189" t="s">
        <v>7353</v>
      </c>
      <c r="AM360" s="159" t="s">
        <v>9408</v>
      </c>
      <c r="AN360" s="160">
        <f t="shared" si="5"/>
        <v>354</v>
      </c>
      <c r="AO360" s="160">
        <v>2024</v>
      </c>
    </row>
    <row r="361" spans="2:41" ht="15" customHeight="1">
      <c r="B361" s="171" t="s">
        <v>9409</v>
      </c>
      <c r="C361" s="172" t="s">
        <v>7338</v>
      </c>
      <c r="D361" s="173" t="s">
        <v>9410</v>
      </c>
      <c r="E361" s="174">
        <v>1026561473</v>
      </c>
      <c r="F361" s="174">
        <v>19138000</v>
      </c>
      <c r="G361" s="175" t="s">
        <v>7680</v>
      </c>
      <c r="H361" s="176">
        <v>5468000</v>
      </c>
      <c r="I361" s="177">
        <v>45604</v>
      </c>
      <c r="J361" s="177">
        <v>45729</v>
      </c>
      <c r="K361" s="178" t="s">
        <v>9411</v>
      </c>
      <c r="L361" s="163">
        <v>1966</v>
      </c>
      <c r="M361" s="179" t="s">
        <v>7425</v>
      </c>
      <c r="N361" s="180" t="s">
        <v>7343</v>
      </c>
      <c r="O361" s="179">
        <v>19491384</v>
      </c>
      <c r="P361" s="191" t="s">
        <v>8148</v>
      </c>
      <c r="Q361" s="181">
        <v>1</v>
      </c>
      <c r="R361" s="182">
        <v>116127</v>
      </c>
      <c r="S361" s="206" t="s">
        <v>8149</v>
      </c>
      <c r="T361" s="192">
        <v>3827600</v>
      </c>
      <c r="U361" s="163"/>
      <c r="V361" s="183"/>
      <c r="W361" s="174"/>
      <c r="X361" s="163"/>
      <c r="Y361" s="163"/>
      <c r="Z361" s="174">
        <v>3827600</v>
      </c>
      <c r="AA361" s="193" t="s">
        <v>9131</v>
      </c>
      <c r="AB361" s="158" t="s">
        <v>7347</v>
      </c>
      <c r="AC361" s="158" t="s">
        <v>7347</v>
      </c>
      <c r="AD361" s="158" t="s">
        <v>7347</v>
      </c>
      <c r="AE361" s="194" t="s">
        <v>7387</v>
      </c>
      <c r="AF361" s="194" t="s">
        <v>7349</v>
      </c>
      <c r="AG361" s="195" t="s">
        <v>7368</v>
      </c>
      <c r="AH361" s="196" t="s">
        <v>9412</v>
      </c>
      <c r="AI361" s="185">
        <v>3204954611</v>
      </c>
      <c r="AJ361" s="180" t="s">
        <v>7482</v>
      </c>
      <c r="AK361" s="201" t="s">
        <v>9413</v>
      </c>
      <c r="AL361" s="189" t="s">
        <v>7353</v>
      </c>
      <c r="AM361" s="159" t="s">
        <v>9414</v>
      </c>
      <c r="AN361" s="160">
        <f t="shared" si="5"/>
        <v>355</v>
      </c>
      <c r="AO361" s="160">
        <v>2024</v>
      </c>
    </row>
    <row r="362" spans="2:41" ht="15" customHeight="1">
      <c r="B362" s="171" t="s">
        <v>9415</v>
      </c>
      <c r="C362" s="172" t="s">
        <v>7338</v>
      </c>
      <c r="D362" s="173" t="s">
        <v>9416</v>
      </c>
      <c r="E362" s="174">
        <v>53121137</v>
      </c>
      <c r="F362" s="174">
        <v>29792000</v>
      </c>
      <c r="G362" s="175" t="s">
        <v>7466</v>
      </c>
      <c r="H362" s="176">
        <v>7488000</v>
      </c>
      <c r="I362" s="177">
        <v>45597</v>
      </c>
      <c r="J362" s="177">
        <v>45731</v>
      </c>
      <c r="K362" s="178" t="s">
        <v>9417</v>
      </c>
      <c r="L362" s="163">
        <v>1978</v>
      </c>
      <c r="M362" s="179" t="s">
        <v>7712</v>
      </c>
      <c r="N362" s="180" t="s">
        <v>7343</v>
      </c>
      <c r="O362" s="179">
        <v>20533153</v>
      </c>
      <c r="P362" s="191" t="s">
        <v>7713</v>
      </c>
      <c r="Q362" s="181">
        <v>5</v>
      </c>
      <c r="R362" s="182">
        <v>114831</v>
      </c>
      <c r="S362" s="205" t="s">
        <v>7714</v>
      </c>
      <c r="T362" s="192">
        <v>3724000</v>
      </c>
      <c r="U362" s="163"/>
      <c r="V362" s="183"/>
      <c r="W362" s="174"/>
      <c r="X362" s="163"/>
      <c r="Y362" s="163"/>
      <c r="Z362" s="174">
        <v>3724000</v>
      </c>
      <c r="AA362" s="193" t="s">
        <v>9070</v>
      </c>
      <c r="AB362" s="158" t="s">
        <v>7347</v>
      </c>
      <c r="AC362" s="158" t="s">
        <v>7347</v>
      </c>
      <c r="AD362" s="158" t="s">
        <v>7347</v>
      </c>
      <c r="AE362" s="203" t="s">
        <v>7378</v>
      </c>
      <c r="AF362" s="203" t="s">
        <v>7349</v>
      </c>
      <c r="AG362" s="195" t="s">
        <v>7586</v>
      </c>
      <c r="AH362" s="196" t="s">
        <v>9418</v>
      </c>
      <c r="AI362" s="185">
        <v>3158443177</v>
      </c>
      <c r="AJ362" s="186" t="s">
        <v>7370</v>
      </c>
      <c r="AK362" s="187" t="s">
        <v>9419</v>
      </c>
      <c r="AL362" s="189" t="s">
        <v>7353</v>
      </c>
      <c r="AM362" s="159" t="s">
        <v>9420</v>
      </c>
      <c r="AN362" s="160">
        <f t="shared" si="5"/>
        <v>356</v>
      </c>
      <c r="AO362" s="160">
        <v>2024</v>
      </c>
    </row>
    <row r="363" spans="2:41" ht="15" customHeight="1">
      <c r="B363" s="171" t="s">
        <v>9421</v>
      </c>
      <c r="C363" s="240" t="s">
        <v>7338</v>
      </c>
      <c r="D363" s="240" t="s">
        <v>9422</v>
      </c>
      <c r="E363" s="174">
        <v>79148595</v>
      </c>
      <c r="F363" s="174">
        <v>29792000</v>
      </c>
      <c r="G363" s="175" t="s">
        <v>7405</v>
      </c>
      <c r="H363" s="176">
        <v>7448000</v>
      </c>
      <c r="I363" s="177">
        <v>45603</v>
      </c>
      <c r="J363" s="177">
        <v>45731</v>
      </c>
      <c r="K363" s="178" t="s">
        <v>9423</v>
      </c>
      <c r="L363" s="163">
        <v>1967</v>
      </c>
      <c r="M363" s="206" t="s">
        <v>7935</v>
      </c>
      <c r="N363" s="206" t="s">
        <v>7343</v>
      </c>
      <c r="O363" s="206">
        <v>52526364</v>
      </c>
      <c r="P363" s="191" t="s">
        <v>7936</v>
      </c>
      <c r="Q363" s="181">
        <v>1</v>
      </c>
      <c r="R363" s="182">
        <v>115035</v>
      </c>
      <c r="S363" s="179" t="s">
        <v>7937</v>
      </c>
      <c r="T363" s="192">
        <v>2234400</v>
      </c>
      <c r="U363" s="163"/>
      <c r="V363" s="183"/>
      <c r="W363" s="174"/>
      <c r="X363" s="163"/>
      <c r="Y363" s="163"/>
      <c r="Z363" s="174">
        <v>2234400</v>
      </c>
      <c r="AA363" s="193" t="s">
        <v>9424</v>
      </c>
      <c r="AB363" s="158" t="s">
        <v>7347</v>
      </c>
      <c r="AC363" s="158" t="s">
        <v>7347</v>
      </c>
      <c r="AD363" s="158" t="s">
        <v>7347</v>
      </c>
      <c r="AE363" s="194" t="s">
        <v>7378</v>
      </c>
      <c r="AF363" s="194" t="s">
        <v>7349</v>
      </c>
      <c r="AG363" s="195" t="s">
        <v>7350</v>
      </c>
      <c r="AH363" s="240" t="s">
        <v>9425</v>
      </c>
      <c r="AI363" s="240">
        <v>3103239962</v>
      </c>
      <c r="AJ363" s="186" t="s">
        <v>7380</v>
      </c>
      <c r="AK363" s="187" t="s">
        <v>9426</v>
      </c>
      <c r="AL363" s="189" t="s">
        <v>7353</v>
      </c>
      <c r="AM363" s="159" t="s">
        <v>9427</v>
      </c>
      <c r="AN363" s="160">
        <f t="shared" si="5"/>
        <v>357</v>
      </c>
      <c r="AO363" s="160">
        <v>2024</v>
      </c>
    </row>
    <row r="364" spans="2:41" ht="15" customHeight="1">
      <c r="B364" s="171" t="s">
        <v>931</v>
      </c>
      <c r="C364" s="172" t="s">
        <v>7338</v>
      </c>
      <c r="D364" s="173" t="s">
        <v>9428</v>
      </c>
      <c r="E364" s="174">
        <v>1026285767</v>
      </c>
      <c r="F364" s="174">
        <v>21836000</v>
      </c>
      <c r="G364" s="175" t="s">
        <v>7466</v>
      </c>
      <c r="H364" s="176">
        <v>5459000</v>
      </c>
      <c r="I364" s="177">
        <v>45610</v>
      </c>
      <c r="J364" s="177">
        <v>45729</v>
      </c>
      <c r="K364" s="178" t="s">
        <v>9429</v>
      </c>
      <c r="L364" s="163">
        <v>1979</v>
      </c>
      <c r="M364" s="179" t="s">
        <v>7375</v>
      </c>
      <c r="N364" s="180" t="s">
        <v>7343</v>
      </c>
      <c r="O364" s="179">
        <v>1010190690</v>
      </c>
      <c r="P364" s="191" t="s">
        <v>7699</v>
      </c>
      <c r="Q364" s="181">
        <v>1</v>
      </c>
      <c r="R364" s="182">
        <v>114927</v>
      </c>
      <c r="S364" s="202" t="s">
        <v>7700</v>
      </c>
      <c r="T364" s="192">
        <v>0</v>
      </c>
      <c r="U364" s="163"/>
      <c r="V364" s="183"/>
      <c r="W364" s="174"/>
      <c r="X364" s="163"/>
      <c r="Y364" s="163"/>
      <c r="Z364" s="174">
        <v>0</v>
      </c>
      <c r="AA364" s="193" t="s">
        <v>7347</v>
      </c>
      <c r="AB364" s="158" t="s">
        <v>7347</v>
      </c>
      <c r="AC364" s="158" t="s">
        <v>7347</v>
      </c>
      <c r="AD364" s="158" t="s">
        <v>7347</v>
      </c>
      <c r="AE364" s="194" t="s">
        <v>7387</v>
      </c>
      <c r="AF364" s="194" t="s">
        <v>7349</v>
      </c>
      <c r="AG364" s="195" t="s">
        <v>7350</v>
      </c>
      <c r="AH364" s="196" t="s">
        <v>9430</v>
      </c>
      <c r="AI364" s="185">
        <v>3820450</v>
      </c>
      <c r="AJ364" s="180" t="s">
        <v>7380</v>
      </c>
      <c r="AK364" s="201" t="s">
        <v>9431</v>
      </c>
      <c r="AL364" s="189" t="s">
        <v>7353</v>
      </c>
      <c r="AM364" s="159" t="s">
        <v>9432</v>
      </c>
      <c r="AN364" s="160">
        <f t="shared" si="5"/>
        <v>358</v>
      </c>
      <c r="AO364" s="160">
        <v>2024</v>
      </c>
    </row>
    <row r="365" spans="2:41" ht="15" customHeight="1">
      <c r="B365" s="171" t="s">
        <v>9433</v>
      </c>
      <c r="C365" s="172" t="s">
        <v>7338</v>
      </c>
      <c r="D365" s="173" t="s">
        <v>9434</v>
      </c>
      <c r="E365" s="174">
        <v>1032449474</v>
      </c>
      <c r="F365" s="174">
        <v>14289000</v>
      </c>
      <c r="G365" s="175" t="s">
        <v>7340</v>
      </c>
      <c r="H365" s="176">
        <v>4763000</v>
      </c>
      <c r="I365" s="177">
        <v>45603</v>
      </c>
      <c r="J365" s="177">
        <v>45719</v>
      </c>
      <c r="K365" s="178" t="s">
        <v>9435</v>
      </c>
      <c r="L365" s="163">
        <v>1978</v>
      </c>
      <c r="M365" s="173" t="s">
        <v>7495</v>
      </c>
      <c r="N365" s="180" t="s">
        <v>7343</v>
      </c>
      <c r="O365" s="179">
        <v>79553844</v>
      </c>
      <c r="P365" s="180" t="s">
        <v>7496</v>
      </c>
      <c r="Q365" s="181">
        <v>1</v>
      </c>
      <c r="R365" s="182">
        <v>116265</v>
      </c>
      <c r="S365" s="202" t="s">
        <v>7497</v>
      </c>
      <c r="T365" s="204">
        <v>4286700</v>
      </c>
      <c r="U365" s="163"/>
      <c r="V365" s="183"/>
      <c r="W365" s="174"/>
      <c r="X365" s="163"/>
      <c r="Y365" s="163"/>
      <c r="Z365" s="174">
        <v>4286700</v>
      </c>
      <c r="AA365" s="193" t="s">
        <v>9436</v>
      </c>
      <c r="AB365" s="158" t="s">
        <v>7347</v>
      </c>
      <c r="AC365" s="158" t="s">
        <v>7347</v>
      </c>
      <c r="AD365" s="158" t="s">
        <v>7347</v>
      </c>
      <c r="AE365" s="194" t="s">
        <v>7387</v>
      </c>
      <c r="AF365" s="194" t="s">
        <v>7349</v>
      </c>
      <c r="AG365" s="195" t="s">
        <v>7399</v>
      </c>
      <c r="AH365" s="196" t="s">
        <v>9437</v>
      </c>
      <c r="AI365" s="185">
        <v>3215093498</v>
      </c>
      <c r="AJ365" s="186" t="s">
        <v>7434</v>
      </c>
      <c r="AK365" s="201" t="s">
        <v>9438</v>
      </c>
      <c r="AL365" s="189" t="s">
        <v>7353</v>
      </c>
      <c r="AM365" s="159" t="s">
        <v>9439</v>
      </c>
      <c r="AN365" s="160">
        <f t="shared" si="5"/>
        <v>359</v>
      </c>
      <c r="AO365" s="160">
        <v>2024</v>
      </c>
    </row>
    <row r="366" spans="2:41" ht="15" customHeight="1">
      <c r="B366" s="171" t="s">
        <v>9440</v>
      </c>
      <c r="C366" s="172" t="s">
        <v>7338</v>
      </c>
      <c r="D366" s="173" t="s">
        <v>9441</v>
      </c>
      <c r="E366" s="174">
        <v>1015438810</v>
      </c>
      <c r="F366" s="174">
        <v>13098000</v>
      </c>
      <c r="G366" s="175" t="s">
        <v>7466</v>
      </c>
      <c r="H366" s="176">
        <v>4366000</v>
      </c>
      <c r="I366" s="177">
        <v>45602</v>
      </c>
      <c r="J366" s="177">
        <v>45719</v>
      </c>
      <c r="K366" s="178" t="s">
        <v>9442</v>
      </c>
      <c r="L366" s="163">
        <v>1978</v>
      </c>
      <c r="M366" s="172" t="s">
        <v>7533</v>
      </c>
      <c r="N366" s="180" t="s">
        <v>7343</v>
      </c>
      <c r="O366" s="179">
        <v>98566660</v>
      </c>
      <c r="P366" s="180" t="s">
        <v>7534</v>
      </c>
      <c r="Q366" s="181">
        <v>1</v>
      </c>
      <c r="R366" s="182">
        <v>116383</v>
      </c>
      <c r="S366" s="205" t="s">
        <v>7535</v>
      </c>
      <c r="T366" s="192">
        <v>4074933.33</v>
      </c>
      <c r="U366" s="163"/>
      <c r="V366" s="183"/>
      <c r="W366" s="174"/>
      <c r="X366" s="163"/>
      <c r="Y366" s="163"/>
      <c r="Z366" s="174">
        <v>4074933.33</v>
      </c>
      <c r="AA366" s="193" t="s">
        <v>9443</v>
      </c>
      <c r="AB366" s="158" t="s">
        <v>7347</v>
      </c>
      <c r="AC366" s="158" t="s">
        <v>7347</v>
      </c>
      <c r="AD366" s="158" t="s">
        <v>7347</v>
      </c>
      <c r="AE366" s="203" t="s">
        <v>7378</v>
      </c>
      <c r="AF366" s="203" t="s">
        <v>7349</v>
      </c>
      <c r="AG366" s="195" t="s">
        <v>7510</v>
      </c>
      <c r="AH366" s="196" t="s">
        <v>9444</v>
      </c>
      <c r="AI366" s="185">
        <v>3186946007</v>
      </c>
      <c r="AJ366" s="180" t="s">
        <v>8019</v>
      </c>
      <c r="AK366" s="201" t="s">
        <v>9445</v>
      </c>
      <c r="AL366" s="189" t="s">
        <v>7353</v>
      </c>
      <c r="AM366" s="159" t="s">
        <v>9446</v>
      </c>
      <c r="AN366" s="160">
        <f t="shared" si="5"/>
        <v>360</v>
      </c>
      <c r="AO366" s="160">
        <v>2024</v>
      </c>
    </row>
    <row r="367" spans="2:41" ht="15" customHeight="1">
      <c r="B367" s="217" t="s">
        <v>934</v>
      </c>
      <c r="C367" s="221" t="s">
        <v>7338</v>
      </c>
      <c r="D367" s="222" t="s">
        <v>7935</v>
      </c>
      <c r="E367" s="174">
        <v>52526364</v>
      </c>
      <c r="F367" s="230">
        <v>30000000</v>
      </c>
      <c r="G367" s="175" t="s">
        <v>7466</v>
      </c>
      <c r="H367" s="232">
        <v>10000000</v>
      </c>
      <c r="I367" s="223">
        <v>45601</v>
      </c>
      <c r="J367" s="223">
        <v>45718</v>
      </c>
      <c r="K367" s="224" t="s">
        <v>9447</v>
      </c>
      <c r="L367" s="225">
        <v>1978</v>
      </c>
      <c r="M367" s="172" t="s">
        <v>7407</v>
      </c>
      <c r="N367" s="190" t="s">
        <v>7407</v>
      </c>
      <c r="O367" s="252" t="s">
        <v>7407</v>
      </c>
      <c r="P367" s="191" t="s">
        <v>7407</v>
      </c>
      <c r="Q367" s="226">
        <v>1</v>
      </c>
      <c r="R367" s="227">
        <v>116441</v>
      </c>
      <c r="S367" s="205" t="s">
        <v>7386</v>
      </c>
      <c r="T367" s="192">
        <v>9333333.3300000001</v>
      </c>
      <c r="U367" s="225"/>
      <c r="V367" s="237"/>
      <c r="W367" s="230"/>
      <c r="X367" s="225"/>
      <c r="Y367" s="225"/>
      <c r="Z367" s="174">
        <v>9333333.3300000001</v>
      </c>
      <c r="AA367" s="193" t="s">
        <v>9268</v>
      </c>
      <c r="AB367" s="158" t="s">
        <v>7347</v>
      </c>
      <c r="AC367" s="158" t="s">
        <v>7347</v>
      </c>
      <c r="AD367" s="158" t="s">
        <v>7347</v>
      </c>
      <c r="AE367" s="194" t="s">
        <v>7387</v>
      </c>
      <c r="AF367" s="194" t="s">
        <v>7349</v>
      </c>
      <c r="AG367" s="195" t="s">
        <v>7399</v>
      </c>
      <c r="AH367" s="228" t="s">
        <v>9448</v>
      </c>
      <c r="AI367" s="229">
        <v>3208311570</v>
      </c>
      <c r="AJ367" s="236" t="s">
        <v>7370</v>
      </c>
      <c r="AK367" s="239" t="s">
        <v>9449</v>
      </c>
      <c r="AL367" s="189" t="s">
        <v>7353</v>
      </c>
      <c r="AM367" s="159" t="s">
        <v>9450</v>
      </c>
      <c r="AN367" s="160">
        <f t="shared" si="5"/>
        <v>361</v>
      </c>
      <c r="AO367" s="160">
        <v>2024</v>
      </c>
    </row>
    <row r="368" spans="2:41" ht="15" customHeight="1">
      <c r="B368" s="217" t="s">
        <v>9451</v>
      </c>
      <c r="C368" s="221" t="s">
        <v>7338</v>
      </c>
      <c r="D368" s="222" t="s">
        <v>9452</v>
      </c>
      <c r="E368" s="174">
        <v>1015428288</v>
      </c>
      <c r="F368" s="230">
        <v>16377000</v>
      </c>
      <c r="G368" s="231" t="s">
        <v>9453</v>
      </c>
      <c r="H368" s="232">
        <v>5459000</v>
      </c>
      <c r="I368" s="223">
        <v>45601</v>
      </c>
      <c r="J368" s="223">
        <v>45719</v>
      </c>
      <c r="K368" s="224" t="s">
        <v>7688</v>
      </c>
      <c r="L368" s="225">
        <v>1953</v>
      </c>
      <c r="M368" s="172" t="s">
        <v>7689</v>
      </c>
      <c r="N368" s="190" t="s">
        <v>7343</v>
      </c>
      <c r="O368" s="252">
        <v>80257080</v>
      </c>
      <c r="P368" s="191" t="s">
        <v>7690</v>
      </c>
      <c r="Q368" s="226">
        <v>3</v>
      </c>
      <c r="R368" s="227">
        <v>116372</v>
      </c>
      <c r="S368" s="205" t="s">
        <v>7726</v>
      </c>
      <c r="T368" s="192">
        <v>0</v>
      </c>
      <c r="U368" s="225"/>
      <c r="V368" s="237"/>
      <c r="W368" s="230"/>
      <c r="X368" s="225"/>
      <c r="Y368" s="225"/>
      <c r="Z368" s="174">
        <v>0</v>
      </c>
      <c r="AA368" s="193" t="s">
        <v>7347</v>
      </c>
      <c r="AB368" s="161">
        <v>45630</v>
      </c>
      <c r="AC368" s="161">
        <v>45658</v>
      </c>
      <c r="AD368" s="158" t="s">
        <v>9454</v>
      </c>
      <c r="AE368" s="194" t="s">
        <v>9455</v>
      </c>
      <c r="AF368" s="194" t="s">
        <v>7349</v>
      </c>
      <c r="AG368" s="195" t="s">
        <v>7414</v>
      </c>
      <c r="AH368" s="228" t="s">
        <v>9456</v>
      </c>
      <c r="AI368" s="229">
        <v>3118489806</v>
      </c>
      <c r="AJ368" s="211" t="s">
        <v>7625</v>
      </c>
      <c r="AK368" s="239" t="s">
        <v>9457</v>
      </c>
      <c r="AL368" s="189" t="s">
        <v>7353</v>
      </c>
      <c r="AM368" s="159"/>
      <c r="AN368" s="160">
        <f t="shared" si="5"/>
        <v>362</v>
      </c>
      <c r="AO368" s="160">
        <v>2024</v>
      </c>
    </row>
    <row r="369" spans="2:41" ht="15" customHeight="1">
      <c r="B369" s="171" t="s">
        <v>9458</v>
      </c>
      <c r="C369" s="172" t="s">
        <v>7338</v>
      </c>
      <c r="D369" s="173" t="s">
        <v>9459</v>
      </c>
      <c r="E369" s="174">
        <v>1015401209</v>
      </c>
      <c r="F369" s="174">
        <v>18620000</v>
      </c>
      <c r="G369" s="175" t="s">
        <v>7466</v>
      </c>
      <c r="H369" s="176">
        <v>7448000</v>
      </c>
      <c r="I369" s="177">
        <v>45597</v>
      </c>
      <c r="J369" s="177">
        <v>45702</v>
      </c>
      <c r="K369" s="178" t="s">
        <v>9460</v>
      </c>
      <c r="L369" s="163">
        <v>1978</v>
      </c>
      <c r="M369" s="179" t="s">
        <v>7357</v>
      </c>
      <c r="N369" s="180" t="s">
        <v>7343</v>
      </c>
      <c r="O369" s="179">
        <v>38565432</v>
      </c>
      <c r="P369" s="180" t="s">
        <v>7358</v>
      </c>
      <c r="Q369" s="181">
        <v>5</v>
      </c>
      <c r="R369" s="182">
        <v>119647</v>
      </c>
      <c r="S369" s="205" t="s">
        <v>7359</v>
      </c>
      <c r="T369" s="192">
        <v>7448000</v>
      </c>
      <c r="U369" s="163"/>
      <c r="V369" s="183"/>
      <c r="W369" s="174"/>
      <c r="X369" s="163"/>
      <c r="Y369" s="163"/>
      <c r="Z369" s="174">
        <v>7448000</v>
      </c>
      <c r="AA369" s="193" t="s">
        <v>7360</v>
      </c>
      <c r="AB369" s="158" t="s">
        <v>7347</v>
      </c>
      <c r="AC369" s="158" t="s">
        <v>7347</v>
      </c>
      <c r="AD369" s="158" t="s">
        <v>7347</v>
      </c>
      <c r="AE369" s="194" t="s">
        <v>7387</v>
      </c>
      <c r="AF369" s="194" t="s">
        <v>7349</v>
      </c>
      <c r="AG369" s="193" t="s">
        <v>7414</v>
      </c>
      <c r="AH369" s="196" t="s">
        <v>9461</v>
      </c>
      <c r="AI369" s="185">
        <v>3046828035</v>
      </c>
      <c r="AJ369" s="186" t="s">
        <v>7352</v>
      </c>
      <c r="AK369" s="187" t="s">
        <v>9462</v>
      </c>
      <c r="AL369" s="189" t="s">
        <v>7353</v>
      </c>
      <c r="AM369" s="207" t="s">
        <v>9463</v>
      </c>
      <c r="AN369" s="160">
        <f t="shared" si="5"/>
        <v>363</v>
      </c>
      <c r="AO369" s="160">
        <v>2024</v>
      </c>
    </row>
    <row r="370" spans="2:41" ht="15" customHeight="1">
      <c r="B370" s="171" t="s">
        <v>9464</v>
      </c>
      <c r="C370" s="240" t="s">
        <v>7338</v>
      </c>
      <c r="D370" s="240" t="s">
        <v>9465</v>
      </c>
      <c r="E370" s="174">
        <v>47436280</v>
      </c>
      <c r="F370" s="174">
        <v>34164000</v>
      </c>
      <c r="G370" s="175" t="s">
        <v>7393</v>
      </c>
      <c r="H370" s="176">
        <v>8541000</v>
      </c>
      <c r="I370" s="177">
        <v>45601</v>
      </c>
      <c r="J370" s="177">
        <v>45731</v>
      </c>
      <c r="K370" s="178" t="s">
        <v>9466</v>
      </c>
      <c r="L370" s="163">
        <v>1967</v>
      </c>
      <c r="M370" s="179" t="s">
        <v>7935</v>
      </c>
      <c r="N370" s="179" t="s">
        <v>7343</v>
      </c>
      <c r="O370" s="179">
        <v>52526364</v>
      </c>
      <c r="P370" s="191" t="s">
        <v>7936</v>
      </c>
      <c r="Q370" s="181">
        <v>1</v>
      </c>
      <c r="R370" s="182">
        <v>115008</v>
      </c>
      <c r="S370" s="179" t="s">
        <v>7937</v>
      </c>
      <c r="T370" s="192">
        <v>3131700</v>
      </c>
      <c r="U370" s="163"/>
      <c r="V370" s="183"/>
      <c r="W370" s="174"/>
      <c r="X370" s="163"/>
      <c r="Y370" s="163"/>
      <c r="Z370" s="174">
        <v>3131700</v>
      </c>
      <c r="AA370" s="193" t="s">
        <v>9125</v>
      </c>
      <c r="AB370" s="158" t="s">
        <v>7347</v>
      </c>
      <c r="AC370" s="158" t="s">
        <v>7347</v>
      </c>
      <c r="AD370" s="158" t="s">
        <v>7347</v>
      </c>
      <c r="AE370" s="194" t="s">
        <v>7348</v>
      </c>
      <c r="AF370" s="194" t="s">
        <v>7349</v>
      </c>
      <c r="AG370" s="193" t="s">
        <v>7362</v>
      </c>
      <c r="AH370" s="240" t="s">
        <v>9467</v>
      </c>
      <c r="AI370" s="240">
        <v>3112624481</v>
      </c>
      <c r="AJ370" s="186" t="s">
        <v>7434</v>
      </c>
      <c r="AK370" s="201" t="s">
        <v>9468</v>
      </c>
      <c r="AL370" s="189" t="s">
        <v>7353</v>
      </c>
      <c r="AM370" s="159" t="s">
        <v>9469</v>
      </c>
      <c r="AN370" s="160">
        <f t="shared" si="5"/>
        <v>364</v>
      </c>
      <c r="AO370" s="160">
        <v>2024</v>
      </c>
    </row>
    <row r="371" spans="2:41" ht="15" customHeight="1">
      <c r="B371" s="171" t="s">
        <v>9470</v>
      </c>
      <c r="C371" s="172" t="s">
        <v>7338</v>
      </c>
      <c r="D371" s="173" t="s">
        <v>9471</v>
      </c>
      <c r="E371" s="174">
        <v>37328580</v>
      </c>
      <c r="F371" s="174">
        <v>16377000</v>
      </c>
      <c r="G371" s="175" t="s">
        <v>7340</v>
      </c>
      <c r="H371" s="176">
        <v>5459000</v>
      </c>
      <c r="I371" s="177">
        <v>45608</v>
      </c>
      <c r="J371" s="177">
        <v>45721</v>
      </c>
      <c r="K371" s="178" t="s">
        <v>9472</v>
      </c>
      <c r="L371" s="163">
        <v>1953</v>
      </c>
      <c r="M371" s="179" t="s">
        <v>7689</v>
      </c>
      <c r="N371" s="180" t="s">
        <v>7343</v>
      </c>
      <c r="O371" s="179">
        <v>80257080</v>
      </c>
      <c r="P371" s="180" t="s">
        <v>7690</v>
      </c>
      <c r="Q371" s="181">
        <v>3</v>
      </c>
      <c r="R371" s="182">
        <v>116370</v>
      </c>
      <c r="S371" s="205" t="s">
        <v>7726</v>
      </c>
      <c r="T371" s="192">
        <v>4549166</v>
      </c>
      <c r="U371" s="163"/>
      <c r="V371" s="183"/>
      <c r="W371" s="174"/>
      <c r="X371" s="163"/>
      <c r="Y371" s="163"/>
      <c r="Z371" s="174">
        <v>4549166</v>
      </c>
      <c r="AA371" s="193" t="s">
        <v>9076</v>
      </c>
      <c r="AB371" s="158" t="s">
        <v>7347</v>
      </c>
      <c r="AC371" s="158" t="s">
        <v>7347</v>
      </c>
      <c r="AD371" s="158" t="s">
        <v>7347</v>
      </c>
      <c r="AE371" s="203" t="s">
        <v>7960</v>
      </c>
      <c r="AF371" s="203" t="s">
        <v>7349</v>
      </c>
      <c r="AG371" s="195" t="s">
        <v>7350</v>
      </c>
      <c r="AH371" s="196" t="s">
        <v>9473</v>
      </c>
      <c r="AI371" s="185">
        <v>3107467383</v>
      </c>
      <c r="AJ371" s="186" t="s">
        <v>7434</v>
      </c>
      <c r="AK371" s="187" t="s">
        <v>9474</v>
      </c>
      <c r="AL371" s="189" t="s">
        <v>7353</v>
      </c>
      <c r="AM371" s="159" t="s">
        <v>9475</v>
      </c>
      <c r="AN371" s="160">
        <f t="shared" si="5"/>
        <v>365</v>
      </c>
      <c r="AO371" s="160">
        <v>2024</v>
      </c>
    </row>
    <row r="372" spans="2:41" ht="15" customHeight="1">
      <c r="B372" s="366" t="s">
        <v>9476</v>
      </c>
      <c r="C372" s="172" t="s">
        <v>7338</v>
      </c>
      <c r="D372" s="173" t="s">
        <v>9477</v>
      </c>
      <c r="E372" s="174">
        <v>1032476510</v>
      </c>
      <c r="F372" s="174">
        <v>10918000</v>
      </c>
      <c r="G372" s="175" t="s">
        <v>9279</v>
      </c>
      <c r="H372" s="176">
        <v>5459000</v>
      </c>
      <c r="I372" s="177">
        <v>45598</v>
      </c>
      <c r="J372" s="177">
        <v>45698</v>
      </c>
      <c r="K372" s="178" t="s">
        <v>9280</v>
      </c>
      <c r="L372" s="163">
        <v>1978</v>
      </c>
      <c r="M372" s="179" t="s">
        <v>7447</v>
      </c>
      <c r="N372" s="180" t="s">
        <v>7448</v>
      </c>
      <c r="O372" s="179">
        <v>51698679</v>
      </c>
      <c r="P372" s="180" t="s">
        <v>7449</v>
      </c>
      <c r="Q372" s="181">
        <v>1</v>
      </c>
      <c r="R372" s="182">
        <v>119421</v>
      </c>
      <c r="S372" s="206" t="s">
        <v>7450</v>
      </c>
      <c r="T372" s="192">
        <v>5459000</v>
      </c>
      <c r="U372" s="163"/>
      <c r="V372" s="183"/>
      <c r="W372" s="174"/>
      <c r="X372" s="163"/>
      <c r="Y372" s="163"/>
      <c r="Z372" s="174">
        <v>4367200</v>
      </c>
      <c r="AA372" s="193" t="s">
        <v>9084</v>
      </c>
      <c r="AB372" s="158" t="s">
        <v>7347</v>
      </c>
      <c r="AC372" s="158" t="s">
        <v>7347</v>
      </c>
      <c r="AD372" s="158" t="s">
        <v>7347</v>
      </c>
      <c r="AE372" s="203" t="s">
        <v>8308</v>
      </c>
      <c r="AF372" s="203" t="s">
        <v>7349</v>
      </c>
      <c r="AG372" s="195" t="s">
        <v>7350</v>
      </c>
      <c r="AH372" s="196" t="s">
        <v>9478</v>
      </c>
      <c r="AI372" s="185">
        <v>3122077547</v>
      </c>
      <c r="AJ372" s="186" t="s">
        <v>7370</v>
      </c>
      <c r="AK372" s="187" t="s">
        <v>9479</v>
      </c>
      <c r="AL372" s="189" t="s">
        <v>7353</v>
      </c>
      <c r="AM372" s="159" t="s">
        <v>9480</v>
      </c>
      <c r="AN372" s="160">
        <f t="shared" si="5"/>
        <v>366</v>
      </c>
      <c r="AO372" s="160">
        <v>2024</v>
      </c>
    </row>
    <row r="373" spans="2:41" ht="15" customHeight="1">
      <c r="B373" s="366" t="s">
        <v>9481</v>
      </c>
      <c r="C373" s="172" t="s">
        <v>7338</v>
      </c>
      <c r="D373" s="173" t="s">
        <v>9482</v>
      </c>
      <c r="E373" s="174">
        <v>1000235569</v>
      </c>
      <c r="F373" s="174">
        <v>8649000</v>
      </c>
      <c r="G373" s="231" t="s">
        <v>7340</v>
      </c>
      <c r="H373" s="176">
        <v>2883000</v>
      </c>
      <c r="I373" s="177">
        <v>45597</v>
      </c>
      <c r="J373" s="177">
        <v>45716</v>
      </c>
      <c r="K373" s="178" t="s">
        <v>9014</v>
      </c>
      <c r="L373" s="163">
        <v>1978</v>
      </c>
      <c r="M373" s="179" t="s">
        <v>7447</v>
      </c>
      <c r="N373" s="180" t="s">
        <v>7448</v>
      </c>
      <c r="O373" s="179">
        <v>51698679</v>
      </c>
      <c r="P373" s="180" t="s">
        <v>7449</v>
      </c>
      <c r="Q373" s="181">
        <v>1</v>
      </c>
      <c r="R373" s="182">
        <v>116212</v>
      </c>
      <c r="S373" s="206" t="s">
        <v>7450</v>
      </c>
      <c r="T373" s="192">
        <v>2883000</v>
      </c>
      <c r="U373" s="163"/>
      <c r="V373" s="183"/>
      <c r="W373" s="174"/>
      <c r="X373" s="163"/>
      <c r="Y373" s="163"/>
      <c r="Z373" s="174">
        <v>2883000</v>
      </c>
      <c r="AA373" s="193" t="s">
        <v>7360</v>
      </c>
      <c r="AB373" s="158" t="s">
        <v>7347</v>
      </c>
      <c r="AC373" s="158" t="s">
        <v>7347</v>
      </c>
      <c r="AD373" s="158" t="s">
        <v>7347</v>
      </c>
      <c r="AE373" s="203" t="s">
        <v>7504</v>
      </c>
      <c r="AF373" s="203" t="s">
        <v>7349</v>
      </c>
      <c r="AG373" s="195" t="s">
        <v>7399</v>
      </c>
      <c r="AH373" s="196" t="s">
        <v>9483</v>
      </c>
      <c r="AI373" s="185">
        <v>3112874943</v>
      </c>
      <c r="AJ373" s="186" t="s">
        <v>7370</v>
      </c>
      <c r="AK373" s="187" t="s">
        <v>9484</v>
      </c>
      <c r="AL373" s="189" t="s">
        <v>7353</v>
      </c>
      <c r="AM373" s="159" t="s">
        <v>9485</v>
      </c>
      <c r="AN373" s="160">
        <f t="shared" si="5"/>
        <v>367</v>
      </c>
      <c r="AO373" s="160">
        <v>2024</v>
      </c>
    </row>
    <row r="374" spans="2:41" ht="15" customHeight="1">
      <c r="B374" s="171" t="s">
        <v>9486</v>
      </c>
      <c r="C374" s="172" t="s">
        <v>7338</v>
      </c>
      <c r="D374" s="173" t="s">
        <v>9487</v>
      </c>
      <c r="E374" s="174">
        <v>1072714116</v>
      </c>
      <c r="F374" s="174">
        <v>13647500</v>
      </c>
      <c r="G374" s="231" t="s">
        <v>7466</v>
      </c>
      <c r="H374" s="176">
        <v>5459000</v>
      </c>
      <c r="I374" s="177">
        <v>45596</v>
      </c>
      <c r="J374" s="177">
        <v>45702</v>
      </c>
      <c r="K374" s="178" t="s">
        <v>8751</v>
      </c>
      <c r="L374" s="163">
        <v>1978</v>
      </c>
      <c r="M374" s="179" t="s">
        <v>8515</v>
      </c>
      <c r="N374" s="180" t="s">
        <v>7343</v>
      </c>
      <c r="O374" s="179">
        <v>52356206</v>
      </c>
      <c r="P374" s="180" t="s">
        <v>8516</v>
      </c>
      <c r="Q374" s="181">
        <v>4</v>
      </c>
      <c r="R374" s="182">
        <v>119703</v>
      </c>
      <c r="S374" s="206" t="s">
        <v>8517</v>
      </c>
      <c r="T374" s="192">
        <v>5459000</v>
      </c>
      <c r="U374" s="163"/>
      <c r="V374" s="183"/>
      <c r="W374" s="174"/>
      <c r="X374" s="163"/>
      <c r="Y374" s="163"/>
      <c r="Z374" s="174">
        <v>5459000</v>
      </c>
      <c r="AA374" s="193" t="s">
        <v>7473</v>
      </c>
      <c r="AB374" s="158" t="s">
        <v>7347</v>
      </c>
      <c r="AC374" s="158" t="s">
        <v>7347</v>
      </c>
      <c r="AD374" s="158" t="s">
        <v>7347</v>
      </c>
      <c r="AE374" s="194" t="s">
        <v>7387</v>
      </c>
      <c r="AF374" s="194" t="s">
        <v>7349</v>
      </c>
      <c r="AG374" s="195" t="s">
        <v>7350</v>
      </c>
      <c r="AH374" s="196" t="s">
        <v>9488</v>
      </c>
      <c r="AI374" s="185">
        <v>3157117777</v>
      </c>
      <c r="AJ374" s="186" t="s">
        <v>7370</v>
      </c>
      <c r="AK374" s="187" t="s">
        <v>9489</v>
      </c>
      <c r="AL374" s="189" t="s">
        <v>7353</v>
      </c>
      <c r="AM374" s="159" t="s">
        <v>9490</v>
      </c>
      <c r="AN374" s="160">
        <f t="shared" si="5"/>
        <v>368</v>
      </c>
      <c r="AO374" s="160">
        <v>2024</v>
      </c>
    </row>
    <row r="375" spans="2:41" ht="15" customHeight="1">
      <c r="B375" s="171" t="s">
        <v>9491</v>
      </c>
      <c r="C375" s="172" t="s">
        <v>7338</v>
      </c>
      <c r="D375" s="173" t="s">
        <v>9492</v>
      </c>
      <c r="E375" s="174">
        <v>52275765</v>
      </c>
      <c r="F375" s="174">
        <v>13524000</v>
      </c>
      <c r="G375" s="175" t="s">
        <v>7393</v>
      </c>
      <c r="H375" s="176">
        <v>3381000</v>
      </c>
      <c r="I375" s="177">
        <v>45597</v>
      </c>
      <c r="J375" s="177">
        <v>45731</v>
      </c>
      <c r="K375" s="178" t="s">
        <v>8814</v>
      </c>
      <c r="L375" s="163">
        <v>1963</v>
      </c>
      <c r="M375" s="179" t="s">
        <v>7616</v>
      </c>
      <c r="N375" s="180" t="s">
        <v>7343</v>
      </c>
      <c r="O375" s="179">
        <v>1063481921</v>
      </c>
      <c r="P375" s="191" t="s">
        <v>7617</v>
      </c>
      <c r="Q375" s="181">
        <v>3</v>
      </c>
      <c r="R375" s="182">
        <v>116761</v>
      </c>
      <c r="S375" s="205" t="s">
        <v>7618</v>
      </c>
      <c r="T375" s="192">
        <v>1690500</v>
      </c>
      <c r="U375" s="163"/>
      <c r="V375" s="183"/>
      <c r="W375" s="174"/>
      <c r="X375" s="163"/>
      <c r="Y375" s="163"/>
      <c r="Z375" s="174">
        <v>1690500</v>
      </c>
      <c r="AA375" s="193" t="s">
        <v>9070</v>
      </c>
      <c r="AB375" s="158" t="s">
        <v>7347</v>
      </c>
      <c r="AC375" s="158" t="s">
        <v>7347</v>
      </c>
      <c r="AD375" s="158" t="s">
        <v>7347</v>
      </c>
      <c r="AE375" s="194" t="s">
        <v>7387</v>
      </c>
      <c r="AF375" s="194" t="s">
        <v>7349</v>
      </c>
      <c r="AG375" s="195" t="s">
        <v>7350</v>
      </c>
      <c r="AH375" s="196" t="s">
        <v>9493</v>
      </c>
      <c r="AI375" s="185">
        <v>3183940961</v>
      </c>
      <c r="AJ375" s="180" t="s">
        <v>7482</v>
      </c>
      <c r="AK375" s="187" t="s">
        <v>9494</v>
      </c>
      <c r="AL375" s="189" t="s">
        <v>7353</v>
      </c>
      <c r="AM375" s="159" t="s">
        <v>9495</v>
      </c>
      <c r="AN375" s="160">
        <f t="shared" si="5"/>
        <v>369</v>
      </c>
      <c r="AO375" s="160">
        <v>2024</v>
      </c>
    </row>
    <row r="376" spans="2:41" ht="15" customHeight="1">
      <c r="B376" s="171" t="s">
        <v>9496</v>
      </c>
      <c r="C376" s="172" t="s">
        <v>7338</v>
      </c>
      <c r="D376" s="173" t="s">
        <v>9497</v>
      </c>
      <c r="E376" s="174">
        <v>1019009033</v>
      </c>
      <c r="F376" s="174">
        <v>16377000</v>
      </c>
      <c r="G376" s="175" t="s">
        <v>7340</v>
      </c>
      <c r="H376" s="372">
        <v>5459000</v>
      </c>
      <c r="I376" s="177">
        <v>45604</v>
      </c>
      <c r="J376" s="177">
        <v>45719</v>
      </c>
      <c r="K376" s="178" t="s">
        <v>8265</v>
      </c>
      <c r="L376" s="163">
        <v>1953</v>
      </c>
      <c r="M376" s="179" t="s">
        <v>7689</v>
      </c>
      <c r="N376" s="180" t="s">
        <v>7343</v>
      </c>
      <c r="O376" s="179">
        <v>80257080</v>
      </c>
      <c r="P376" s="180" t="s">
        <v>7690</v>
      </c>
      <c r="Q376" s="181">
        <v>3</v>
      </c>
      <c r="R376" s="182">
        <v>116370</v>
      </c>
      <c r="S376" s="205" t="s">
        <v>7726</v>
      </c>
      <c r="T376" s="192">
        <v>4913100</v>
      </c>
      <c r="U376" s="163"/>
      <c r="V376" s="183"/>
      <c r="W376" s="174"/>
      <c r="X376" s="163"/>
      <c r="Y376" s="163"/>
      <c r="Z376" s="174">
        <v>4913100</v>
      </c>
      <c r="AA376" s="193" t="s">
        <v>8677</v>
      </c>
      <c r="AB376" s="158" t="s">
        <v>7347</v>
      </c>
      <c r="AC376" s="158" t="s">
        <v>7347</v>
      </c>
      <c r="AD376" s="158" t="s">
        <v>7347</v>
      </c>
      <c r="AE376" s="203" t="s">
        <v>7504</v>
      </c>
      <c r="AF376" s="203" t="s">
        <v>7349</v>
      </c>
      <c r="AG376" s="195" t="s">
        <v>7399</v>
      </c>
      <c r="AH376" s="254" t="s">
        <v>9498</v>
      </c>
      <c r="AI376" s="238">
        <v>3222553741</v>
      </c>
      <c r="AJ376" s="186" t="s">
        <v>7370</v>
      </c>
      <c r="AK376" s="187" t="s">
        <v>9499</v>
      </c>
      <c r="AL376" s="189" t="s">
        <v>7353</v>
      </c>
      <c r="AM376" s="159" t="s">
        <v>9500</v>
      </c>
      <c r="AN376" s="160">
        <f t="shared" si="5"/>
        <v>370</v>
      </c>
      <c r="AO376" s="160">
        <v>2024</v>
      </c>
    </row>
    <row r="377" spans="2:41" ht="15" customHeight="1">
      <c r="B377" s="171" t="s">
        <v>9501</v>
      </c>
      <c r="C377" s="172" t="s">
        <v>7338</v>
      </c>
      <c r="D377" s="173" t="s">
        <v>9502</v>
      </c>
      <c r="E377" s="174">
        <v>80245347</v>
      </c>
      <c r="F377" s="174">
        <v>13524000</v>
      </c>
      <c r="G377" s="175" t="s">
        <v>7393</v>
      </c>
      <c r="H377" s="176">
        <v>3381000</v>
      </c>
      <c r="I377" s="177">
        <v>45596</v>
      </c>
      <c r="J377" s="177">
        <v>45731</v>
      </c>
      <c r="K377" s="178" t="s">
        <v>8814</v>
      </c>
      <c r="L377" s="163">
        <v>1963</v>
      </c>
      <c r="M377" s="179" t="s">
        <v>7616</v>
      </c>
      <c r="N377" s="180" t="s">
        <v>7343</v>
      </c>
      <c r="O377" s="179">
        <v>1063481921</v>
      </c>
      <c r="P377" s="191" t="s">
        <v>7617</v>
      </c>
      <c r="Q377" s="181">
        <v>3</v>
      </c>
      <c r="R377" s="182">
        <v>116761</v>
      </c>
      <c r="S377" s="205" t="s">
        <v>7618</v>
      </c>
      <c r="T377" s="192">
        <v>1690500</v>
      </c>
      <c r="U377" s="163"/>
      <c r="V377" s="183"/>
      <c r="W377" s="174"/>
      <c r="X377" s="163"/>
      <c r="Y377" s="163"/>
      <c r="Z377" s="174">
        <v>1690500</v>
      </c>
      <c r="AA377" s="193" t="s">
        <v>9070</v>
      </c>
      <c r="AB377" s="158" t="s">
        <v>7347</v>
      </c>
      <c r="AC377" s="158" t="s">
        <v>7347</v>
      </c>
      <c r="AD377" s="158" t="s">
        <v>7347</v>
      </c>
      <c r="AE377" s="194" t="s">
        <v>7387</v>
      </c>
      <c r="AF377" s="194" t="s">
        <v>7349</v>
      </c>
      <c r="AG377" s="193" t="s">
        <v>7510</v>
      </c>
      <c r="AH377" s="196" t="s">
        <v>9503</v>
      </c>
      <c r="AI377" s="185">
        <v>3197186423</v>
      </c>
      <c r="AJ377" s="186" t="s">
        <v>7370</v>
      </c>
      <c r="AK377" s="187" t="s">
        <v>9504</v>
      </c>
      <c r="AL377" s="189" t="s">
        <v>7353</v>
      </c>
      <c r="AM377" s="159" t="s">
        <v>9505</v>
      </c>
      <c r="AN377" s="160">
        <f t="shared" si="5"/>
        <v>371</v>
      </c>
      <c r="AO377" s="160">
        <v>2024</v>
      </c>
    </row>
    <row r="378" spans="2:41" ht="15" customHeight="1">
      <c r="B378" s="171" t="s">
        <v>9506</v>
      </c>
      <c r="C378" s="172" t="s">
        <v>7338</v>
      </c>
      <c r="D378" s="173" t="s">
        <v>9507</v>
      </c>
      <c r="E378" s="174">
        <v>1020732075</v>
      </c>
      <c r="F378" s="174">
        <v>16377000</v>
      </c>
      <c r="G378" s="175" t="s">
        <v>7466</v>
      </c>
      <c r="H378" s="176">
        <v>5459000</v>
      </c>
      <c r="I378" s="177">
        <v>45603</v>
      </c>
      <c r="J378" s="177">
        <v>45719</v>
      </c>
      <c r="K378" s="178" t="s">
        <v>9508</v>
      </c>
      <c r="L378" s="163">
        <v>1978</v>
      </c>
      <c r="M378" s="172" t="s">
        <v>7533</v>
      </c>
      <c r="N378" s="180" t="s">
        <v>7343</v>
      </c>
      <c r="O378" s="179">
        <v>98566660</v>
      </c>
      <c r="P378" s="180" t="s">
        <v>7534</v>
      </c>
      <c r="Q378" s="181">
        <v>1</v>
      </c>
      <c r="R378" s="182">
        <v>116398</v>
      </c>
      <c r="S378" s="205" t="s">
        <v>7535</v>
      </c>
      <c r="T378" s="192">
        <v>4913100</v>
      </c>
      <c r="U378" s="163"/>
      <c r="V378" s="183"/>
      <c r="W378" s="174"/>
      <c r="X378" s="163"/>
      <c r="Y378" s="163"/>
      <c r="Z378" s="174">
        <v>4913100</v>
      </c>
      <c r="AA378" s="193" t="s">
        <v>8677</v>
      </c>
      <c r="AB378" s="158" t="s">
        <v>7347</v>
      </c>
      <c r="AC378" s="158" t="s">
        <v>7347</v>
      </c>
      <c r="AD378" s="158" t="s">
        <v>7347</v>
      </c>
      <c r="AE378" s="203" t="s">
        <v>7408</v>
      </c>
      <c r="AF378" s="203" t="s">
        <v>7349</v>
      </c>
      <c r="AG378" s="195" t="s">
        <v>7414</v>
      </c>
      <c r="AH378" s="196" t="s">
        <v>9509</v>
      </c>
      <c r="AI378" s="185">
        <v>3183812259</v>
      </c>
      <c r="AJ378" s="180" t="s">
        <v>7380</v>
      </c>
      <c r="AK378" s="187" t="s">
        <v>9510</v>
      </c>
      <c r="AL378" s="189" t="s">
        <v>7353</v>
      </c>
      <c r="AM378" s="159" t="s">
        <v>9511</v>
      </c>
      <c r="AN378" s="160">
        <f t="shared" si="5"/>
        <v>372</v>
      </c>
      <c r="AO378" s="160">
        <v>2024</v>
      </c>
    </row>
    <row r="379" spans="2:41" ht="15" customHeight="1">
      <c r="B379" s="171" t="s">
        <v>9512</v>
      </c>
      <c r="C379" s="172" t="s">
        <v>7338</v>
      </c>
      <c r="D379" s="173" t="s">
        <v>9513</v>
      </c>
      <c r="E379" s="174">
        <v>40387956</v>
      </c>
      <c r="F379" s="174">
        <v>22344000</v>
      </c>
      <c r="G379" s="175" t="s">
        <v>7340</v>
      </c>
      <c r="H379" s="176">
        <v>7448000</v>
      </c>
      <c r="I379" s="177">
        <v>45608</v>
      </c>
      <c r="J379" s="177">
        <v>45714</v>
      </c>
      <c r="K379" s="178" t="s">
        <v>9514</v>
      </c>
      <c r="L379" s="163">
        <v>1974</v>
      </c>
      <c r="M379" s="179" t="s">
        <v>7616</v>
      </c>
      <c r="N379" s="180" t="s">
        <v>7343</v>
      </c>
      <c r="O379" s="179">
        <v>1063481921</v>
      </c>
      <c r="P379" s="191" t="s">
        <v>7617</v>
      </c>
      <c r="Q379" s="181">
        <v>1</v>
      </c>
      <c r="R379" s="182">
        <v>117525</v>
      </c>
      <c r="S379" s="205" t="s">
        <v>7618</v>
      </c>
      <c r="T379" s="192">
        <v>3724000</v>
      </c>
      <c r="U379" s="163"/>
      <c r="V379" s="183"/>
      <c r="W379" s="174"/>
      <c r="X379" s="163"/>
      <c r="Y379" s="163"/>
      <c r="Z379" s="174">
        <v>3724000</v>
      </c>
      <c r="AA379" s="193" t="s">
        <v>9070</v>
      </c>
      <c r="AB379" s="158" t="s">
        <v>7347</v>
      </c>
      <c r="AC379" s="158" t="s">
        <v>7347</v>
      </c>
      <c r="AD379" s="158" t="s">
        <v>7347</v>
      </c>
      <c r="AE379" s="203" t="s">
        <v>7504</v>
      </c>
      <c r="AF379" s="203" t="s">
        <v>7349</v>
      </c>
      <c r="AG379" s="195" t="s">
        <v>7350</v>
      </c>
      <c r="AH379" s="196" t="s">
        <v>9515</v>
      </c>
      <c r="AI379" s="185">
        <v>3102122010</v>
      </c>
      <c r="AJ379" s="180" t="s">
        <v>7380</v>
      </c>
      <c r="AK379" s="187" t="s">
        <v>9516</v>
      </c>
      <c r="AL379" s="189" t="s">
        <v>7353</v>
      </c>
      <c r="AM379" s="159" t="s">
        <v>9517</v>
      </c>
      <c r="AN379" s="160">
        <f t="shared" si="5"/>
        <v>373</v>
      </c>
      <c r="AO379" s="160">
        <v>2024</v>
      </c>
    </row>
    <row r="380" spans="2:41" ht="15" customHeight="1">
      <c r="B380" s="171" t="s">
        <v>956</v>
      </c>
      <c r="C380" s="172" t="s">
        <v>7338</v>
      </c>
      <c r="D380" s="173" t="s">
        <v>9518</v>
      </c>
      <c r="E380" s="174">
        <v>19366445</v>
      </c>
      <c r="F380" s="174">
        <v>21836000</v>
      </c>
      <c r="G380" s="175" t="s">
        <v>7466</v>
      </c>
      <c r="H380" s="176">
        <v>5459000</v>
      </c>
      <c r="I380" s="177">
        <v>45609</v>
      </c>
      <c r="J380" s="177">
        <v>45657</v>
      </c>
      <c r="K380" s="178" t="s">
        <v>9519</v>
      </c>
      <c r="L380" s="163">
        <v>1979</v>
      </c>
      <c r="M380" s="179" t="s">
        <v>7375</v>
      </c>
      <c r="N380" s="180" t="s">
        <v>7343</v>
      </c>
      <c r="O380" s="179">
        <v>1010190690</v>
      </c>
      <c r="P380" s="191" t="s">
        <v>7699</v>
      </c>
      <c r="Q380" s="181">
        <v>5</v>
      </c>
      <c r="R380" s="182">
        <v>115210</v>
      </c>
      <c r="S380" s="179" t="s">
        <v>7345</v>
      </c>
      <c r="T380" s="192">
        <v>0</v>
      </c>
      <c r="U380" s="163"/>
      <c r="V380" s="183"/>
      <c r="W380" s="174"/>
      <c r="X380" s="163"/>
      <c r="Y380" s="163"/>
      <c r="Z380" s="174">
        <v>0</v>
      </c>
      <c r="AA380" s="193" t="s">
        <v>7347</v>
      </c>
      <c r="AB380" s="158" t="s">
        <v>7347</v>
      </c>
      <c r="AC380" s="158" t="s">
        <v>7347</v>
      </c>
      <c r="AD380" s="158" t="s">
        <v>7347</v>
      </c>
      <c r="AE380" s="203" t="s">
        <v>7536</v>
      </c>
      <c r="AF380" s="203" t="s">
        <v>7349</v>
      </c>
      <c r="AG380" s="195" t="s">
        <v>7350</v>
      </c>
      <c r="AH380" s="196" t="s">
        <v>9520</v>
      </c>
      <c r="AI380" s="185">
        <v>5034584</v>
      </c>
      <c r="AJ380" s="180" t="s">
        <v>7352</v>
      </c>
      <c r="AK380" s="201" t="s">
        <v>9521</v>
      </c>
      <c r="AL380" s="189" t="s">
        <v>7353</v>
      </c>
      <c r="AM380" s="159" t="s">
        <v>9522</v>
      </c>
      <c r="AN380" s="160">
        <f t="shared" si="5"/>
        <v>374</v>
      </c>
      <c r="AO380" s="160">
        <v>2024</v>
      </c>
    </row>
    <row r="381" spans="2:41" ht="15" customHeight="1">
      <c r="B381" s="171" t="s">
        <v>960</v>
      </c>
      <c r="C381" s="172" t="s">
        <v>7338</v>
      </c>
      <c r="D381" s="173" t="s">
        <v>7689</v>
      </c>
      <c r="E381" s="174">
        <v>80257080</v>
      </c>
      <c r="F381" s="174">
        <v>30000000</v>
      </c>
      <c r="G381" s="175" t="s">
        <v>7340</v>
      </c>
      <c r="H381" s="176">
        <v>10000000</v>
      </c>
      <c r="I381" s="177">
        <v>45604</v>
      </c>
      <c r="J381" s="177">
        <v>45718</v>
      </c>
      <c r="K381" s="178" t="s">
        <v>9523</v>
      </c>
      <c r="L381" s="163">
        <v>1953</v>
      </c>
      <c r="M381" s="179" t="s">
        <v>7407</v>
      </c>
      <c r="N381" s="180" t="s">
        <v>7407</v>
      </c>
      <c r="O381" s="179" t="s">
        <v>7407</v>
      </c>
      <c r="P381" s="180" t="s">
        <v>7407</v>
      </c>
      <c r="Q381" s="181">
        <v>1</v>
      </c>
      <c r="R381" s="182">
        <v>116355</v>
      </c>
      <c r="S381" s="202" t="s">
        <v>7386</v>
      </c>
      <c r="T381" s="192">
        <v>9000000</v>
      </c>
      <c r="U381" s="163"/>
      <c r="V381" s="183"/>
      <c r="W381" s="174"/>
      <c r="X381" s="163"/>
      <c r="Y381" s="163"/>
      <c r="Z381" s="174">
        <v>9000000</v>
      </c>
      <c r="AA381" s="193" t="s">
        <v>8677</v>
      </c>
      <c r="AB381" s="158" t="s">
        <v>7347</v>
      </c>
      <c r="AC381" s="158" t="s">
        <v>7347</v>
      </c>
      <c r="AD381" s="158" t="s">
        <v>7347</v>
      </c>
      <c r="AE381" s="194" t="s">
        <v>7387</v>
      </c>
      <c r="AF381" s="194" t="s">
        <v>7349</v>
      </c>
      <c r="AG381" s="195" t="s">
        <v>7414</v>
      </c>
      <c r="AH381" s="196" t="s">
        <v>9524</v>
      </c>
      <c r="AI381" s="185">
        <v>3006595498</v>
      </c>
      <c r="AJ381" s="186" t="s">
        <v>7370</v>
      </c>
      <c r="AK381" s="187" t="s">
        <v>9525</v>
      </c>
      <c r="AL381" s="189" t="s">
        <v>7353</v>
      </c>
      <c r="AM381" s="159" t="s">
        <v>9526</v>
      </c>
      <c r="AN381" s="160">
        <f t="shared" si="5"/>
        <v>375</v>
      </c>
      <c r="AO381" s="160">
        <v>2024</v>
      </c>
    </row>
    <row r="382" spans="2:41" ht="15" customHeight="1">
      <c r="B382" s="171" t="s">
        <v>9527</v>
      </c>
      <c r="C382" s="172" t="s">
        <v>7338</v>
      </c>
      <c r="D382" s="173" t="s">
        <v>9528</v>
      </c>
      <c r="E382" s="174">
        <v>1019136929</v>
      </c>
      <c r="F382" s="174">
        <v>22344000</v>
      </c>
      <c r="G382" s="175" t="s">
        <v>7466</v>
      </c>
      <c r="H382" s="176">
        <v>7448000</v>
      </c>
      <c r="I382" s="177">
        <v>45610</v>
      </c>
      <c r="J382" s="177">
        <v>45723</v>
      </c>
      <c r="K382" s="178" t="s">
        <v>9529</v>
      </c>
      <c r="L382" s="163">
        <v>1978</v>
      </c>
      <c r="M382" s="173" t="s">
        <v>7495</v>
      </c>
      <c r="N382" s="180" t="s">
        <v>7343</v>
      </c>
      <c r="O382" s="179">
        <v>79553844</v>
      </c>
      <c r="P382" s="180" t="s">
        <v>7496</v>
      </c>
      <c r="Q382" s="181">
        <v>1</v>
      </c>
      <c r="R382" s="182">
        <v>116258</v>
      </c>
      <c r="S382" s="202" t="s">
        <v>7497</v>
      </c>
      <c r="T382" s="204">
        <v>5958400</v>
      </c>
      <c r="U382" s="163"/>
      <c r="V382" s="183"/>
      <c r="W382" s="174"/>
      <c r="X382" s="163"/>
      <c r="Y382" s="163"/>
      <c r="Z382" s="174">
        <v>5958400</v>
      </c>
      <c r="AA382" s="193" t="s">
        <v>9530</v>
      </c>
      <c r="AB382" s="158" t="s">
        <v>7347</v>
      </c>
      <c r="AC382" s="158" t="s">
        <v>7347</v>
      </c>
      <c r="AD382" s="158" t="s">
        <v>7347</v>
      </c>
      <c r="AE382" s="203" t="s">
        <v>9185</v>
      </c>
      <c r="AF382" s="203" t="s">
        <v>7349</v>
      </c>
      <c r="AG382" s="195" t="s">
        <v>7414</v>
      </c>
      <c r="AH382" s="196" t="s">
        <v>9531</v>
      </c>
      <c r="AI382" s="185">
        <v>3012473679</v>
      </c>
      <c r="AJ382" s="180" t="s">
        <v>7489</v>
      </c>
      <c r="AK382" s="187" t="s">
        <v>9532</v>
      </c>
      <c r="AL382" s="189" t="s">
        <v>7353</v>
      </c>
      <c r="AM382" s="159" t="s">
        <v>9533</v>
      </c>
      <c r="AN382" s="160">
        <f t="shared" si="5"/>
        <v>376</v>
      </c>
      <c r="AO382" s="160">
        <v>2024</v>
      </c>
    </row>
    <row r="383" spans="2:41" ht="15" customHeight="1">
      <c r="B383" s="171" t="s">
        <v>9534</v>
      </c>
      <c r="C383" s="172" t="s">
        <v>7338</v>
      </c>
      <c r="D383" s="173" t="s">
        <v>9535</v>
      </c>
      <c r="E383" s="174">
        <v>1015464163</v>
      </c>
      <c r="F383" s="174">
        <v>17464000</v>
      </c>
      <c r="G383" s="175" t="s">
        <v>7405</v>
      </c>
      <c r="H383" s="176">
        <v>4366000</v>
      </c>
      <c r="I383" s="177">
        <v>45611</v>
      </c>
      <c r="J383" s="177">
        <v>45730</v>
      </c>
      <c r="K383" s="178" t="s">
        <v>9536</v>
      </c>
      <c r="L383" s="163">
        <v>1953</v>
      </c>
      <c r="M383" s="179" t="s">
        <v>7689</v>
      </c>
      <c r="N383" s="180" t="s">
        <v>7343</v>
      </c>
      <c r="O383" s="179">
        <v>80257080</v>
      </c>
      <c r="P383" s="180" t="s">
        <v>7690</v>
      </c>
      <c r="Q383" s="181">
        <v>1</v>
      </c>
      <c r="R383" s="182">
        <v>115110</v>
      </c>
      <c r="S383" s="202" t="s">
        <v>7726</v>
      </c>
      <c r="T383" s="192">
        <v>0</v>
      </c>
      <c r="U383" s="163"/>
      <c r="V383" s="183"/>
      <c r="W383" s="174"/>
      <c r="X383" s="163"/>
      <c r="Y383" s="163"/>
      <c r="Z383" s="174">
        <v>0</v>
      </c>
      <c r="AA383" s="193" t="s">
        <v>7347</v>
      </c>
      <c r="AB383" s="158" t="s">
        <v>7347</v>
      </c>
      <c r="AC383" s="158" t="s">
        <v>7347</v>
      </c>
      <c r="AD383" s="158" t="s">
        <v>7347</v>
      </c>
      <c r="AE383" s="194" t="s">
        <v>7387</v>
      </c>
      <c r="AF383" s="194" t="s">
        <v>7349</v>
      </c>
      <c r="AG383" s="193" t="s">
        <v>7889</v>
      </c>
      <c r="AH383" s="196" t="s">
        <v>9537</v>
      </c>
      <c r="AI383" s="185">
        <v>3146671345</v>
      </c>
      <c r="AJ383" s="186" t="s">
        <v>7370</v>
      </c>
      <c r="AK383" s="187" t="s">
        <v>9538</v>
      </c>
      <c r="AL383" s="189" t="s">
        <v>7353</v>
      </c>
      <c r="AM383" s="159" t="s">
        <v>9539</v>
      </c>
      <c r="AN383" s="160">
        <f t="shared" si="5"/>
        <v>377</v>
      </c>
      <c r="AO383" s="160">
        <v>2024</v>
      </c>
    </row>
    <row r="384" spans="2:41" ht="15" customHeight="1">
      <c r="B384" s="217" t="s">
        <v>9540</v>
      </c>
      <c r="C384" s="172" t="s">
        <v>7338</v>
      </c>
      <c r="D384" s="173" t="s">
        <v>9541</v>
      </c>
      <c r="E384" s="174">
        <v>79472032</v>
      </c>
      <c r="F384" s="174">
        <v>25000000</v>
      </c>
      <c r="G384" s="175" t="s">
        <v>7466</v>
      </c>
      <c r="H384" s="176">
        <v>10000000</v>
      </c>
      <c r="I384" s="177">
        <v>45603</v>
      </c>
      <c r="J384" s="177">
        <v>45706</v>
      </c>
      <c r="K384" s="178" t="s">
        <v>9542</v>
      </c>
      <c r="L384" s="163">
        <v>1978</v>
      </c>
      <c r="M384" s="179" t="s">
        <v>7407</v>
      </c>
      <c r="N384" s="180" t="s">
        <v>7407</v>
      </c>
      <c r="O384" s="179" t="s">
        <v>7407</v>
      </c>
      <c r="P384" s="180" t="s">
        <v>7407</v>
      </c>
      <c r="Q384" s="181">
        <v>1</v>
      </c>
      <c r="R384" s="182">
        <v>119417</v>
      </c>
      <c r="S384" s="202" t="s">
        <v>7386</v>
      </c>
      <c r="T384" s="192">
        <v>9000000</v>
      </c>
      <c r="U384" s="225"/>
      <c r="V384" s="237"/>
      <c r="W384" s="230"/>
      <c r="X384" s="225"/>
      <c r="Y384" s="225"/>
      <c r="Z384" s="174">
        <v>9000000</v>
      </c>
      <c r="AA384" s="193" t="s">
        <v>8677</v>
      </c>
      <c r="AB384" s="158" t="s">
        <v>7347</v>
      </c>
      <c r="AC384" s="158" t="s">
        <v>7347</v>
      </c>
      <c r="AD384" s="158" t="s">
        <v>7347</v>
      </c>
      <c r="AE384" s="194" t="s">
        <v>7378</v>
      </c>
      <c r="AF384" s="194" t="s">
        <v>7349</v>
      </c>
      <c r="AG384" s="195" t="s">
        <v>7350</v>
      </c>
      <c r="AH384" s="196" t="s">
        <v>9543</v>
      </c>
      <c r="AI384" s="185">
        <v>3165326373</v>
      </c>
      <c r="AJ384" s="186" t="s">
        <v>7370</v>
      </c>
      <c r="AK384" s="201" t="s">
        <v>9544</v>
      </c>
      <c r="AL384" s="189" t="s">
        <v>7353</v>
      </c>
      <c r="AM384" s="159" t="s">
        <v>9545</v>
      </c>
      <c r="AN384" s="160">
        <f t="shared" si="5"/>
        <v>378</v>
      </c>
      <c r="AO384" s="160">
        <v>2024</v>
      </c>
    </row>
    <row r="385" spans="2:41" ht="15" customHeight="1">
      <c r="B385" s="217" t="s">
        <v>9546</v>
      </c>
      <c r="C385" s="172" t="s">
        <v>7338</v>
      </c>
      <c r="D385" s="173" t="s">
        <v>9547</v>
      </c>
      <c r="E385" s="174">
        <v>53065497</v>
      </c>
      <c r="F385" s="174">
        <v>13098000</v>
      </c>
      <c r="G385" s="175" t="s">
        <v>7340</v>
      </c>
      <c r="H385" s="176">
        <v>4366000</v>
      </c>
      <c r="I385" s="177">
        <v>45604</v>
      </c>
      <c r="J385" s="177">
        <v>45720</v>
      </c>
      <c r="K385" s="178" t="s">
        <v>9442</v>
      </c>
      <c r="L385" s="163">
        <v>1978</v>
      </c>
      <c r="M385" s="172" t="s">
        <v>7533</v>
      </c>
      <c r="N385" s="180" t="s">
        <v>7343</v>
      </c>
      <c r="O385" s="179">
        <v>98566660</v>
      </c>
      <c r="P385" s="180" t="s">
        <v>7534</v>
      </c>
      <c r="Q385" s="181">
        <v>1</v>
      </c>
      <c r="R385" s="182">
        <v>116382</v>
      </c>
      <c r="S385" s="202" t="s">
        <v>7535</v>
      </c>
      <c r="T385" s="192">
        <v>3929400</v>
      </c>
      <c r="U385" s="163"/>
      <c r="V385" s="183"/>
      <c r="W385" s="174"/>
      <c r="X385" s="163"/>
      <c r="Y385" s="163"/>
      <c r="Z385" s="174">
        <v>3929400</v>
      </c>
      <c r="AA385" s="193" t="s">
        <v>8677</v>
      </c>
      <c r="AB385" s="158" t="s">
        <v>7347</v>
      </c>
      <c r="AC385" s="158" t="s">
        <v>7347</v>
      </c>
      <c r="AD385" s="158" t="s">
        <v>7347</v>
      </c>
      <c r="AE385" s="194" t="s">
        <v>7387</v>
      </c>
      <c r="AF385" s="194" t="s">
        <v>7349</v>
      </c>
      <c r="AG385" s="193" t="s">
        <v>7414</v>
      </c>
      <c r="AH385" s="196" t="s">
        <v>9548</v>
      </c>
      <c r="AI385" s="185">
        <v>3123719159</v>
      </c>
      <c r="AJ385" s="186" t="s">
        <v>7370</v>
      </c>
      <c r="AK385" s="187" t="s">
        <v>9549</v>
      </c>
      <c r="AL385" s="189" t="s">
        <v>7353</v>
      </c>
      <c r="AM385" s="255" t="s">
        <v>9550</v>
      </c>
      <c r="AN385" s="160">
        <f t="shared" si="5"/>
        <v>379</v>
      </c>
      <c r="AO385" s="160">
        <v>2024</v>
      </c>
    </row>
    <row r="386" spans="2:41" ht="15" customHeight="1">
      <c r="B386" s="217" t="s">
        <v>9551</v>
      </c>
      <c r="C386" s="267" t="s">
        <v>7338</v>
      </c>
      <c r="D386" s="240" t="s">
        <v>9552</v>
      </c>
      <c r="E386" s="174">
        <v>20993442</v>
      </c>
      <c r="F386" s="230">
        <v>7000000</v>
      </c>
      <c r="G386" s="231" t="s">
        <v>9553</v>
      </c>
      <c r="H386" s="232">
        <v>2800000</v>
      </c>
      <c r="I386" s="223">
        <v>45604</v>
      </c>
      <c r="J386" s="223">
        <v>45707</v>
      </c>
      <c r="K386" s="224" t="s">
        <v>7888</v>
      </c>
      <c r="L386" s="225">
        <v>2032</v>
      </c>
      <c r="M386" s="173" t="s">
        <v>7495</v>
      </c>
      <c r="N386" s="180" t="s">
        <v>7343</v>
      </c>
      <c r="O386" s="179">
        <v>79553844</v>
      </c>
      <c r="P386" s="180" t="s">
        <v>7496</v>
      </c>
      <c r="Q386" s="181">
        <v>5</v>
      </c>
      <c r="R386" s="227">
        <v>119285</v>
      </c>
      <c r="S386" s="205" t="s">
        <v>7497</v>
      </c>
      <c r="T386" s="192">
        <v>2520000</v>
      </c>
      <c r="U386" s="225"/>
      <c r="V386" s="237"/>
      <c r="W386" s="230"/>
      <c r="X386" s="225"/>
      <c r="Y386" s="225"/>
      <c r="Z386" s="174">
        <v>2520000</v>
      </c>
      <c r="AA386" s="210" t="s">
        <v>8677</v>
      </c>
      <c r="AB386" s="158" t="s">
        <v>7347</v>
      </c>
      <c r="AC386" s="158" t="s">
        <v>7347</v>
      </c>
      <c r="AD386" s="158" t="s">
        <v>7347</v>
      </c>
      <c r="AE386" s="219" t="s">
        <v>7387</v>
      </c>
      <c r="AF386" s="194" t="s">
        <v>7349</v>
      </c>
      <c r="AG386" s="193" t="s">
        <v>7368</v>
      </c>
      <c r="AH386" s="240" t="s">
        <v>9554</v>
      </c>
      <c r="AI386" s="240">
        <v>3106747284</v>
      </c>
      <c r="AJ386" s="180" t="s">
        <v>7352</v>
      </c>
      <c r="AK386" s="187" t="s">
        <v>9555</v>
      </c>
      <c r="AL386" s="189" t="s">
        <v>7353</v>
      </c>
      <c r="AM386" s="159" t="s">
        <v>9556</v>
      </c>
      <c r="AN386" s="160">
        <f t="shared" si="5"/>
        <v>380</v>
      </c>
      <c r="AO386" s="160">
        <v>2024</v>
      </c>
    </row>
    <row r="387" spans="2:41" ht="15" customHeight="1">
      <c r="B387" s="217" t="s">
        <v>966</v>
      </c>
      <c r="C387" s="221" t="s">
        <v>7338</v>
      </c>
      <c r="D387" s="222" t="s">
        <v>9557</v>
      </c>
      <c r="E387" s="174">
        <v>43485903</v>
      </c>
      <c r="F387" s="230">
        <v>13098000</v>
      </c>
      <c r="G387" s="231" t="s">
        <v>7466</v>
      </c>
      <c r="H387" s="232">
        <v>4366000</v>
      </c>
      <c r="I387" s="223">
        <v>45611</v>
      </c>
      <c r="J387" s="223">
        <v>45723</v>
      </c>
      <c r="K387" s="224" t="s">
        <v>9558</v>
      </c>
      <c r="L387" s="225">
        <v>1978</v>
      </c>
      <c r="M387" s="172" t="s">
        <v>7407</v>
      </c>
      <c r="N387" s="190" t="s">
        <v>7407</v>
      </c>
      <c r="O387" s="252" t="s">
        <v>7407</v>
      </c>
      <c r="P387" s="191" t="s">
        <v>7407</v>
      </c>
      <c r="Q387" s="226">
        <v>1</v>
      </c>
      <c r="R387" s="227">
        <v>117723</v>
      </c>
      <c r="S387" s="205" t="s">
        <v>7386</v>
      </c>
      <c r="T387" s="192">
        <v>3347267</v>
      </c>
      <c r="U387" s="225"/>
      <c r="V387" s="237"/>
      <c r="W387" s="230"/>
      <c r="X387" s="225"/>
      <c r="Y387" s="225"/>
      <c r="Z387" s="174">
        <v>3347267</v>
      </c>
      <c r="AA387" s="210" t="s">
        <v>8638</v>
      </c>
      <c r="AB387" s="158" t="s">
        <v>7347</v>
      </c>
      <c r="AC387" s="158" t="s">
        <v>7347</v>
      </c>
      <c r="AD387" s="158" t="s">
        <v>7347</v>
      </c>
      <c r="AE387" s="383" t="s">
        <v>7348</v>
      </c>
      <c r="AF387" s="203" t="s">
        <v>7349</v>
      </c>
      <c r="AG387" s="195" t="s">
        <v>7399</v>
      </c>
      <c r="AH387" s="228" t="s">
        <v>9559</v>
      </c>
      <c r="AI387" s="229">
        <v>3914715</v>
      </c>
      <c r="AJ387" s="211" t="s">
        <v>7352</v>
      </c>
      <c r="AK387" s="265" t="s">
        <v>9560</v>
      </c>
      <c r="AL387" s="189" t="s">
        <v>7353</v>
      </c>
      <c r="AM387" s="159" t="s">
        <v>9561</v>
      </c>
      <c r="AN387" s="160">
        <f t="shared" si="5"/>
        <v>381</v>
      </c>
      <c r="AO387" s="160">
        <v>2024</v>
      </c>
    </row>
    <row r="388" spans="2:41" ht="15" customHeight="1">
      <c r="B388" s="217" t="s">
        <v>967</v>
      </c>
      <c r="C388" s="221" t="s">
        <v>7338</v>
      </c>
      <c r="D388" s="222" t="s">
        <v>9562</v>
      </c>
      <c r="E388" s="174">
        <v>1014197222</v>
      </c>
      <c r="F388" s="230">
        <v>17464000</v>
      </c>
      <c r="G388" s="231" t="s">
        <v>9563</v>
      </c>
      <c r="H388" s="232">
        <v>4366000</v>
      </c>
      <c r="I388" s="223">
        <v>45622</v>
      </c>
      <c r="J388" s="223">
        <v>45731</v>
      </c>
      <c r="K388" s="224" t="s">
        <v>9564</v>
      </c>
      <c r="L388" s="225">
        <v>1978</v>
      </c>
      <c r="M388" s="179" t="s">
        <v>7712</v>
      </c>
      <c r="N388" s="180" t="s">
        <v>7343</v>
      </c>
      <c r="O388" s="179">
        <v>20533153</v>
      </c>
      <c r="P388" s="191" t="s">
        <v>7713</v>
      </c>
      <c r="Q388" s="226">
        <v>5</v>
      </c>
      <c r="R388" s="227">
        <v>114824</v>
      </c>
      <c r="S388" s="205" t="s">
        <v>7714</v>
      </c>
      <c r="T388" s="174">
        <v>0</v>
      </c>
      <c r="U388" s="163"/>
      <c r="V388" s="237"/>
      <c r="W388" s="230"/>
      <c r="X388" s="225"/>
      <c r="Y388" s="225"/>
      <c r="Z388" s="174">
        <v>0</v>
      </c>
      <c r="AA388" s="389" t="s">
        <v>7347</v>
      </c>
      <c r="AB388" s="158" t="s">
        <v>7347</v>
      </c>
      <c r="AC388" s="158" t="s">
        <v>7347</v>
      </c>
      <c r="AD388" s="158" t="s">
        <v>7347</v>
      </c>
      <c r="AE388" s="271" t="s">
        <v>7387</v>
      </c>
      <c r="AF388" s="248" t="s">
        <v>7349</v>
      </c>
      <c r="AG388" s="181" t="s">
        <v>7362</v>
      </c>
      <c r="AH388" s="236" t="s">
        <v>9565</v>
      </c>
      <c r="AI388" s="239">
        <v>3042040753</v>
      </c>
      <c r="AJ388" s="236" t="s">
        <v>9566</v>
      </c>
      <c r="AK388" s="391" t="s">
        <v>9567</v>
      </c>
      <c r="AL388" s="189" t="s">
        <v>7353</v>
      </c>
      <c r="AM388" s="207" t="s">
        <v>9568</v>
      </c>
      <c r="AN388" s="160">
        <f t="shared" si="5"/>
        <v>382</v>
      </c>
      <c r="AO388" s="160">
        <v>2024</v>
      </c>
    </row>
    <row r="389" spans="2:41" ht="15" customHeight="1">
      <c r="B389" s="217" t="s">
        <v>9569</v>
      </c>
      <c r="C389" s="221" t="s">
        <v>7338</v>
      </c>
      <c r="D389" s="222" t="s">
        <v>9570</v>
      </c>
      <c r="E389" s="174">
        <v>1019046997</v>
      </c>
      <c r="F389" s="230">
        <v>29792000</v>
      </c>
      <c r="G389" s="231" t="s">
        <v>7393</v>
      </c>
      <c r="H389" s="232">
        <v>7448000</v>
      </c>
      <c r="I389" s="223">
        <v>45610</v>
      </c>
      <c r="J389" s="223">
        <v>45729</v>
      </c>
      <c r="K389" s="224" t="s">
        <v>9423</v>
      </c>
      <c r="L389" s="225">
        <v>1967</v>
      </c>
      <c r="M389" s="179" t="s">
        <v>7935</v>
      </c>
      <c r="N389" s="179" t="s">
        <v>7343</v>
      </c>
      <c r="O389" s="179">
        <v>52526364</v>
      </c>
      <c r="P389" s="191" t="s">
        <v>7936</v>
      </c>
      <c r="Q389" s="226">
        <v>1</v>
      </c>
      <c r="R389" s="227">
        <v>116443</v>
      </c>
      <c r="S389" s="179" t="s">
        <v>7937</v>
      </c>
      <c r="T389" s="192">
        <v>0</v>
      </c>
      <c r="U389" s="225"/>
      <c r="V389" s="237"/>
      <c r="W389" s="230"/>
      <c r="X389" s="225"/>
      <c r="Y389" s="225"/>
      <c r="Z389" s="174">
        <v>0</v>
      </c>
      <c r="AA389" s="193" t="s">
        <v>7347</v>
      </c>
      <c r="AB389" s="158" t="s">
        <v>7347</v>
      </c>
      <c r="AC389" s="158" t="s">
        <v>7347</v>
      </c>
      <c r="AD389" s="158" t="s">
        <v>7347</v>
      </c>
      <c r="AE389" s="203" t="s">
        <v>7378</v>
      </c>
      <c r="AF389" s="203" t="s">
        <v>7349</v>
      </c>
      <c r="AG389" s="195" t="s">
        <v>7399</v>
      </c>
      <c r="AH389" s="228" t="s">
        <v>9571</v>
      </c>
      <c r="AI389" s="229">
        <v>3157951092</v>
      </c>
      <c r="AJ389" s="211" t="s">
        <v>7380</v>
      </c>
      <c r="AK389" s="239" t="s">
        <v>9572</v>
      </c>
      <c r="AL389" s="189" t="s">
        <v>7353</v>
      </c>
      <c r="AM389" s="159" t="s">
        <v>9573</v>
      </c>
      <c r="AN389" s="160">
        <f t="shared" si="5"/>
        <v>383</v>
      </c>
      <c r="AO389" s="160">
        <v>2024</v>
      </c>
    </row>
    <row r="390" spans="2:41" ht="15" customHeight="1">
      <c r="B390" s="217" t="s">
        <v>9574</v>
      </c>
      <c r="C390" s="221" t="s">
        <v>7338</v>
      </c>
      <c r="D390" s="222" t="s">
        <v>9575</v>
      </c>
      <c r="E390" s="174">
        <v>1016083793</v>
      </c>
      <c r="F390" s="230">
        <v>13647500</v>
      </c>
      <c r="G390" s="231" t="s">
        <v>9576</v>
      </c>
      <c r="H390" s="232">
        <v>5459000</v>
      </c>
      <c r="I390" s="223">
        <v>45611</v>
      </c>
      <c r="J390" s="223">
        <v>45710</v>
      </c>
      <c r="K390" s="224" t="s">
        <v>9577</v>
      </c>
      <c r="L390" s="225">
        <v>1972</v>
      </c>
      <c r="M390" s="179" t="s">
        <v>7357</v>
      </c>
      <c r="N390" s="180" t="s">
        <v>7343</v>
      </c>
      <c r="O390" s="179">
        <v>38565432</v>
      </c>
      <c r="P390" s="180" t="s">
        <v>7358</v>
      </c>
      <c r="Q390" s="226">
        <v>5</v>
      </c>
      <c r="R390" s="227">
        <v>119653</v>
      </c>
      <c r="S390" s="202" t="s">
        <v>7359</v>
      </c>
      <c r="T390" s="192">
        <v>4185233</v>
      </c>
      <c r="U390" s="225"/>
      <c r="V390" s="237"/>
      <c r="W390" s="230"/>
      <c r="X390" s="225"/>
      <c r="Y390" s="225"/>
      <c r="Z390" s="174">
        <v>4185233</v>
      </c>
      <c r="AA390" s="210" t="s">
        <v>8638</v>
      </c>
      <c r="AB390" s="158" t="s">
        <v>7347</v>
      </c>
      <c r="AC390" s="158" t="s">
        <v>7347</v>
      </c>
      <c r="AD390" s="158" t="s">
        <v>7347</v>
      </c>
      <c r="AE390" s="383" t="s">
        <v>7378</v>
      </c>
      <c r="AF390" s="203" t="s">
        <v>7349</v>
      </c>
      <c r="AG390" s="195" t="s">
        <v>7399</v>
      </c>
      <c r="AH390" s="228" t="s">
        <v>9578</v>
      </c>
      <c r="AI390" s="229">
        <v>3165377958</v>
      </c>
      <c r="AJ390" s="180" t="s">
        <v>7380</v>
      </c>
      <c r="AK390" s="239" t="s">
        <v>9579</v>
      </c>
      <c r="AL390" s="189" t="s">
        <v>7353</v>
      </c>
      <c r="AM390" s="159" t="s">
        <v>9580</v>
      </c>
      <c r="AN390" s="160">
        <f t="shared" si="5"/>
        <v>384</v>
      </c>
      <c r="AO390" s="160">
        <v>2024</v>
      </c>
    </row>
    <row r="391" spans="2:41" ht="15" customHeight="1">
      <c r="B391" s="171" t="s">
        <v>971</v>
      </c>
      <c r="C391" s="172" t="s">
        <v>7338</v>
      </c>
      <c r="D391" s="173" t="s">
        <v>9581</v>
      </c>
      <c r="E391" s="174">
        <v>79053156</v>
      </c>
      <c r="F391" s="174">
        <v>32000000</v>
      </c>
      <c r="G391" s="175" t="s">
        <v>7393</v>
      </c>
      <c r="H391" s="176">
        <v>8000000</v>
      </c>
      <c r="I391" s="177">
        <v>45615</v>
      </c>
      <c r="J391" s="177">
        <v>45731</v>
      </c>
      <c r="K391" s="178" t="s">
        <v>9582</v>
      </c>
      <c r="L391" s="163">
        <v>1979</v>
      </c>
      <c r="M391" s="179" t="s">
        <v>7375</v>
      </c>
      <c r="N391" s="180" t="s">
        <v>7343</v>
      </c>
      <c r="O391" s="179">
        <v>1010190690</v>
      </c>
      <c r="P391" s="191" t="s">
        <v>7699</v>
      </c>
      <c r="Q391" s="181">
        <v>5</v>
      </c>
      <c r="R391" s="182">
        <v>114921</v>
      </c>
      <c r="S391" s="202" t="s">
        <v>7700</v>
      </c>
      <c r="T391" s="192">
        <v>0</v>
      </c>
      <c r="U391" s="163"/>
      <c r="V391" s="183"/>
      <c r="W391" s="174"/>
      <c r="X391" s="163"/>
      <c r="Y391" s="163"/>
      <c r="Z391" s="174">
        <v>0</v>
      </c>
      <c r="AA391" s="193" t="s">
        <v>7347</v>
      </c>
      <c r="AB391" s="158" t="s">
        <v>7347</v>
      </c>
      <c r="AC391" s="158" t="s">
        <v>7347</v>
      </c>
      <c r="AD391" s="158" t="s">
        <v>7347</v>
      </c>
      <c r="AE391" s="194" t="s">
        <v>7387</v>
      </c>
      <c r="AF391" s="194" t="s">
        <v>7349</v>
      </c>
      <c r="AG391" s="195" t="s">
        <v>7399</v>
      </c>
      <c r="AH391" s="193" t="s">
        <v>9583</v>
      </c>
      <c r="AI391" s="193">
        <v>3105701091</v>
      </c>
      <c r="AJ391" s="186" t="s">
        <v>7352</v>
      </c>
      <c r="AK391" s="187">
        <v>24079196941</v>
      </c>
      <c r="AL391" s="189" t="s">
        <v>7353</v>
      </c>
      <c r="AM391" s="207" t="s">
        <v>9584</v>
      </c>
      <c r="AN391" s="160">
        <f t="shared" si="5"/>
        <v>385</v>
      </c>
      <c r="AO391" s="160">
        <v>2024</v>
      </c>
    </row>
    <row r="392" spans="2:41" ht="15" customHeight="1">
      <c r="B392" s="171" t="s">
        <v>973</v>
      </c>
      <c r="C392" s="172" t="s">
        <v>7338</v>
      </c>
      <c r="D392" s="173" t="s">
        <v>9585</v>
      </c>
      <c r="E392" s="174">
        <v>79631846</v>
      </c>
      <c r="F392" s="174">
        <v>29792000</v>
      </c>
      <c r="G392" s="175" t="s">
        <v>7466</v>
      </c>
      <c r="H392" s="176">
        <v>7448000</v>
      </c>
      <c r="I392" s="177">
        <v>45609</v>
      </c>
      <c r="J392" s="177">
        <v>45657</v>
      </c>
      <c r="K392" s="178" t="s">
        <v>9586</v>
      </c>
      <c r="L392" s="163">
        <v>1979</v>
      </c>
      <c r="M392" s="179" t="s">
        <v>7419</v>
      </c>
      <c r="N392" s="180" t="s">
        <v>7343</v>
      </c>
      <c r="O392" s="179">
        <v>79693760</v>
      </c>
      <c r="P392" s="191" t="s">
        <v>8259</v>
      </c>
      <c r="Q392" s="181">
        <v>5</v>
      </c>
      <c r="R392" s="182">
        <v>116451</v>
      </c>
      <c r="S392" s="179" t="s">
        <v>8260</v>
      </c>
      <c r="T392" s="192">
        <v>0</v>
      </c>
      <c r="U392" s="163"/>
      <c r="V392" s="183"/>
      <c r="W392" s="174"/>
      <c r="X392" s="163"/>
      <c r="Y392" s="163"/>
      <c r="Z392" s="174">
        <v>0</v>
      </c>
      <c r="AA392" s="193" t="s">
        <v>7347</v>
      </c>
      <c r="AB392" s="158" t="s">
        <v>7347</v>
      </c>
      <c r="AC392" s="158" t="s">
        <v>7347</v>
      </c>
      <c r="AD392" s="158" t="s">
        <v>7347</v>
      </c>
      <c r="AE392" s="203" t="s">
        <v>7378</v>
      </c>
      <c r="AF392" s="203" t="s">
        <v>7349</v>
      </c>
      <c r="AG392" s="195" t="s">
        <v>7399</v>
      </c>
      <c r="AH392" s="196" t="s">
        <v>9587</v>
      </c>
      <c r="AI392" s="185">
        <v>3144526414</v>
      </c>
      <c r="AJ392" s="180" t="s">
        <v>7380</v>
      </c>
      <c r="AK392" s="201" t="s">
        <v>9588</v>
      </c>
      <c r="AL392" s="189" t="s">
        <v>7353</v>
      </c>
      <c r="AM392" s="159" t="s">
        <v>9589</v>
      </c>
      <c r="AN392" s="160">
        <f t="shared" si="5"/>
        <v>386</v>
      </c>
      <c r="AO392" s="160">
        <v>2024</v>
      </c>
    </row>
    <row r="393" spans="2:41" ht="15" customHeight="1">
      <c r="B393" s="171" t="s">
        <v>975</v>
      </c>
      <c r="C393" s="172" t="s">
        <v>7338</v>
      </c>
      <c r="D393" s="173" t="s">
        <v>9590</v>
      </c>
      <c r="E393" s="174">
        <v>52340553</v>
      </c>
      <c r="F393" s="174">
        <v>21836000</v>
      </c>
      <c r="G393" s="175" t="s">
        <v>7405</v>
      </c>
      <c r="H393" s="176">
        <v>5459000</v>
      </c>
      <c r="I393" s="177">
        <v>45614</v>
      </c>
      <c r="J393" s="177">
        <v>45657</v>
      </c>
      <c r="K393" s="178" t="s">
        <v>9591</v>
      </c>
      <c r="L393" s="163">
        <v>1978</v>
      </c>
      <c r="M393" s="179" t="s">
        <v>7616</v>
      </c>
      <c r="N393" s="180" t="s">
        <v>7343</v>
      </c>
      <c r="O393" s="179">
        <v>1063481921</v>
      </c>
      <c r="P393" s="191" t="s">
        <v>7617</v>
      </c>
      <c r="Q393" s="181">
        <v>1</v>
      </c>
      <c r="R393" s="182">
        <v>116693</v>
      </c>
      <c r="S393" s="202" t="s">
        <v>7618</v>
      </c>
      <c r="T393" s="192">
        <v>0</v>
      </c>
      <c r="U393" s="163"/>
      <c r="V393" s="183"/>
      <c r="W393" s="174"/>
      <c r="X393" s="163"/>
      <c r="Y393" s="163"/>
      <c r="Z393" s="174">
        <v>0</v>
      </c>
      <c r="AA393" s="193" t="s">
        <v>7347</v>
      </c>
      <c r="AB393" s="158" t="s">
        <v>7347</v>
      </c>
      <c r="AC393" s="158" t="s">
        <v>7347</v>
      </c>
      <c r="AD393" s="158" t="s">
        <v>7347</v>
      </c>
      <c r="AE393" s="194" t="s">
        <v>7441</v>
      </c>
      <c r="AF393" s="194" t="s">
        <v>7349</v>
      </c>
      <c r="AG393" s="195" t="s">
        <v>7350</v>
      </c>
      <c r="AH393" s="196" t="s">
        <v>9592</v>
      </c>
      <c r="AI393" s="185">
        <v>3115204598</v>
      </c>
      <c r="AJ393" s="180" t="s">
        <v>7352</v>
      </c>
      <c r="AK393" s="201" t="s">
        <v>9593</v>
      </c>
      <c r="AL393" s="189" t="s">
        <v>7353</v>
      </c>
      <c r="AM393" s="159" t="s">
        <v>9594</v>
      </c>
      <c r="AN393" s="160">
        <f t="shared" si="5"/>
        <v>387</v>
      </c>
      <c r="AO393" s="160">
        <v>2024</v>
      </c>
    </row>
    <row r="394" spans="2:41" ht="15" customHeight="1">
      <c r="B394" s="171" t="s">
        <v>9595</v>
      </c>
      <c r="C394" s="172" t="s">
        <v>7338</v>
      </c>
      <c r="D394" s="173" t="s">
        <v>9596</v>
      </c>
      <c r="E394" s="174">
        <v>1030618810</v>
      </c>
      <c r="F394" s="174">
        <v>13098000</v>
      </c>
      <c r="G394" s="175" t="s">
        <v>7466</v>
      </c>
      <c r="H394" s="176">
        <v>4366000</v>
      </c>
      <c r="I394" s="177">
        <v>45610</v>
      </c>
      <c r="J394" s="177">
        <v>45723</v>
      </c>
      <c r="K394" s="178" t="s">
        <v>9442</v>
      </c>
      <c r="L394" s="163">
        <v>1978</v>
      </c>
      <c r="M394" s="221" t="s">
        <v>7533</v>
      </c>
      <c r="N394" s="180" t="s">
        <v>7343</v>
      </c>
      <c r="O394" s="179">
        <v>98566660</v>
      </c>
      <c r="P394" s="180" t="s">
        <v>7534</v>
      </c>
      <c r="Q394" s="181">
        <v>1</v>
      </c>
      <c r="R394" s="182">
        <v>116383</v>
      </c>
      <c r="S394" s="202" t="s">
        <v>7535</v>
      </c>
      <c r="T394" s="192">
        <v>3492800</v>
      </c>
      <c r="U394" s="163"/>
      <c r="V394" s="183"/>
      <c r="W394" s="174"/>
      <c r="X394" s="163"/>
      <c r="Y394" s="163"/>
      <c r="Z394" s="174">
        <v>3492800</v>
      </c>
      <c r="AA394" s="193" t="s">
        <v>9084</v>
      </c>
      <c r="AB394" s="158" t="s">
        <v>7347</v>
      </c>
      <c r="AC394" s="158" t="s">
        <v>7347</v>
      </c>
      <c r="AD394" s="158" t="s">
        <v>7347</v>
      </c>
      <c r="AE394" s="194" t="s">
        <v>7387</v>
      </c>
      <c r="AF394" s="194" t="s">
        <v>7349</v>
      </c>
      <c r="AG394" s="195" t="s">
        <v>7399</v>
      </c>
      <c r="AH394" s="196" t="s">
        <v>9597</v>
      </c>
      <c r="AI394" s="185">
        <v>3133024986</v>
      </c>
      <c r="AJ394" s="186" t="s">
        <v>7370</v>
      </c>
      <c r="AK394" s="187" t="s">
        <v>9598</v>
      </c>
      <c r="AL394" s="189" t="s">
        <v>7353</v>
      </c>
      <c r="AM394" s="159" t="s">
        <v>9599</v>
      </c>
      <c r="AN394" s="160">
        <f t="shared" si="5"/>
        <v>388</v>
      </c>
      <c r="AO394" s="160">
        <v>2024</v>
      </c>
    </row>
    <row r="395" spans="2:41" ht="15" customHeight="1">
      <c r="B395" s="171" t="s">
        <v>978</v>
      </c>
      <c r="C395" s="172" t="s">
        <v>7338</v>
      </c>
      <c r="D395" s="173" t="s">
        <v>9600</v>
      </c>
      <c r="E395" s="174">
        <v>63505246</v>
      </c>
      <c r="F395" s="174">
        <v>22344000</v>
      </c>
      <c r="G395" s="175" t="s">
        <v>7466</v>
      </c>
      <c r="H395" s="176">
        <v>7448000</v>
      </c>
      <c r="I395" s="177">
        <v>45615</v>
      </c>
      <c r="J395" s="177">
        <v>45657</v>
      </c>
      <c r="K395" s="178" t="s">
        <v>9601</v>
      </c>
      <c r="L395" s="163">
        <v>1978</v>
      </c>
      <c r="M395" s="221" t="s">
        <v>7533</v>
      </c>
      <c r="N395" s="180" t="s">
        <v>7343</v>
      </c>
      <c r="O395" s="179">
        <v>98566660</v>
      </c>
      <c r="P395" s="180" t="s">
        <v>7534</v>
      </c>
      <c r="Q395" s="181">
        <v>1</v>
      </c>
      <c r="R395" s="182">
        <v>116396</v>
      </c>
      <c r="S395" s="202" t="s">
        <v>9602</v>
      </c>
      <c r="T395" s="192">
        <v>0</v>
      </c>
      <c r="U395" s="163"/>
      <c r="V395" s="183"/>
      <c r="W395" s="174"/>
      <c r="X395" s="163"/>
      <c r="Y395" s="163"/>
      <c r="Z395" s="174">
        <v>0</v>
      </c>
      <c r="AA395" s="193" t="s">
        <v>7347</v>
      </c>
      <c r="AB395" s="158" t="s">
        <v>7347</v>
      </c>
      <c r="AC395" s="158" t="s">
        <v>7347</v>
      </c>
      <c r="AD395" s="158" t="s">
        <v>7347</v>
      </c>
      <c r="AE395" s="194" t="s">
        <v>7378</v>
      </c>
      <c r="AF395" s="194" t="s">
        <v>7349</v>
      </c>
      <c r="AG395" s="193" t="s">
        <v>7362</v>
      </c>
      <c r="AH395" s="196" t="s">
        <v>9603</v>
      </c>
      <c r="AI395" s="185">
        <v>3212177356</v>
      </c>
      <c r="AJ395" s="186" t="s">
        <v>7370</v>
      </c>
      <c r="AK395" s="201" t="s">
        <v>9604</v>
      </c>
      <c r="AL395" s="189" t="s">
        <v>7353</v>
      </c>
      <c r="AM395" s="159" t="s">
        <v>9605</v>
      </c>
      <c r="AN395" s="160">
        <f t="shared" si="5"/>
        <v>389</v>
      </c>
      <c r="AO395" s="160">
        <v>2024</v>
      </c>
    </row>
    <row r="396" spans="2:41" ht="15" customHeight="1">
      <c r="B396" s="171" t="s">
        <v>9606</v>
      </c>
      <c r="C396" s="172" t="s">
        <v>7338</v>
      </c>
      <c r="D396" s="173" t="s">
        <v>9607</v>
      </c>
      <c r="E396" s="174">
        <v>1049652057</v>
      </c>
      <c r="F396" s="174">
        <v>13647500</v>
      </c>
      <c r="G396" s="175" t="s">
        <v>7466</v>
      </c>
      <c r="H396" s="176">
        <v>5459000</v>
      </c>
      <c r="I396" s="177">
        <v>45611</v>
      </c>
      <c r="J396" s="177">
        <v>45709</v>
      </c>
      <c r="K396" s="178" t="s">
        <v>9608</v>
      </c>
      <c r="L396" s="163">
        <v>1978</v>
      </c>
      <c r="M396" s="206" t="s">
        <v>8698</v>
      </c>
      <c r="N396" s="180" t="s">
        <v>7448</v>
      </c>
      <c r="O396" s="179">
        <v>7320162</v>
      </c>
      <c r="P396" s="191" t="s">
        <v>8699</v>
      </c>
      <c r="Q396" s="181">
        <v>1</v>
      </c>
      <c r="R396" s="182">
        <v>120253</v>
      </c>
      <c r="S396" s="202" t="s">
        <v>9609</v>
      </c>
      <c r="T396" s="192">
        <v>4185233</v>
      </c>
      <c r="U396" s="163"/>
      <c r="V396" s="183"/>
      <c r="W396" s="174"/>
      <c r="X396" s="163"/>
      <c r="Y396" s="163"/>
      <c r="Z396" s="174">
        <v>4185233</v>
      </c>
      <c r="AA396" s="193" t="s">
        <v>8638</v>
      </c>
      <c r="AB396" s="158" t="s">
        <v>7347</v>
      </c>
      <c r="AC396" s="158" t="s">
        <v>7347</v>
      </c>
      <c r="AD396" s="158" t="s">
        <v>7347</v>
      </c>
      <c r="AE396" s="194" t="s">
        <v>7387</v>
      </c>
      <c r="AF396" s="194" t="s">
        <v>7349</v>
      </c>
      <c r="AG396" s="193" t="s">
        <v>7399</v>
      </c>
      <c r="AH396" s="196" t="s">
        <v>9610</v>
      </c>
      <c r="AI396" s="185">
        <v>3114586114</v>
      </c>
      <c r="AJ396" s="180" t="s">
        <v>7380</v>
      </c>
      <c r="AK396" s="201" t="s">
        <v>9611</v>
      </c>
      <c r="AL396" s="189" t="s">
        <v>7353</v>
      </c>
      <c r="AM396" s="159" t="s">
        <v>9612</v>
      </c>
      <c r="AN396" s="160">
        <f t="shared" ref="AN396:AN459" si="6">+AN395+1</f>
        <v>390</v>
      </c>
      <c r="AO396" s="160">
        <v>2024</v>
      </c>
    </row>
    <row r="397" spans="2:41" ht="15" customHeight="1">
      <c r="B397" s="171" t="s">
        <v>9613</v>
      </c>
      <c r="C397" s="172" t="s">
        <v>7338</v>
      </c>
      <c r="D397" s="173" t="s">
        <v>9614</v>
      </c>
      <c r="E397" s="174">
        <v>79245700</v>
      </c>
      <c r="F397" s="174">
        <v>18620000</v>
      </c>
      <c r="G397" s="175" t="s">
        <v>7466</v>
      </c>
      <c r="H397" s="176">
        <v>8000000</v>
      </c>
      <c r="I397" s="177">
        <v>45609</v>
      </c>
      <c r="J397" s="177">
        <v>45709</v>
      </c>
      <c r="K397" s="178" t="s">
        <v>7472</v>
      </c>
      <c r="L397" s="163">
        <v>1978</v>
      </c>
      <c r="M397" s="222" t="s">
        <v>7464</v>
      </c>
      <c r="N397" s="180" t="s">
        <v>7343</v>
      </c>
      <c r="O397" s="179">
        <v>1010170739</v>
      </c>
      <c r="P397" s="191" t="s">
        <v>7465</v>
      </c>
      <c r="Q397" s="181">
        <v>1</v>
      </c>
      <c r="R397" s="182">
        <v>119425</v>
      </c>
      <c r="S397" s="179" t="s">
        <v>7450</v>
      </c>
      <c r="T397" s="192">
        <v>5958400</v>
      </c>
      <c r="U397" s="163"/>
      <c r="V397" s="183"/>
      <c r="W397" s="174"/>
      <c r="X397" s="163"/>
      <c r="Y397" s="163"/>
      <c r="Z397" s="174">
        <v>5958400</v>
      </c>
      <c r="AA397" s="193" t="s">
        <v>9084</v>
      </c>
      <c r="AB397" s="158" t="s">
        <v>7347</v>
      </c>
      <c r="AC397" s="158" t="s">
        <v>7347</v>
      </c>
      <c r="AD397" s="158" t="s">
        <v>7347</v>
      </c>
      <c r="AE397" s="193" t="s">
        <v>7960</v>
      </c>
      <c r="AF397" s="194" t="s">
        <v>7349</v>
      </c>
      <c r="AG397" s="195" t="s">
        <v>7350</v>
      </c>
      <c r="AH397" s="196" t="s">
        <v>9615</v>
      </c>
      <c r="AI397" s="185">
        <v>3186757739</v>
      </c>
      <c r="AJ397" s="186" t="s">
        <v>9566</v>
      </c>
      <c r="AK397" s="187" t="s">
        <v>9616</v>
      </c>
      <c r="AL397" s="189" t="s">
        <v>7353</v>
      </c>
      <c r="AM397" s="207" t="s">
        <v>9617</v>
      </c>
      <c r="AN397" s="160">
        <f t="shared" si="6"/>
        <v>391</v>
      </c>
      <c r="AO397" s="160">
        <v>2024</v>
      </c>
    </row>
    <row r="398" spans="2:41" ht="15" customHeight="1">
      <c r="B398" s="171" t="s">
        <v>9618</v>
      </c>
      <c r="C398" s="172" t="s">
        <v>7338</v>
      </c>
      <c r="D398" s="173" t="s">
        <v>9619</v>
      </c>
      <c r="E398" s="174">
        <v>1018406903</v>
      </c>
      <c r="F398" s="174">
        <v>16377000</v>
      </c>
      <c r="G398" s="175" t="s">
        <v>7466</v>
      </c>
      <c r="H398" s="176">
        <v>5459000</v>
      </c>
      <c r="I398" s="177">
        <v>45611</v>
      </c>
      <c r="J398" s="177">
        <v>45723</v>
      </c>
      <c r="K398" s="178" t="s">
        <v>9620</v>
      </c>
      <c r="L398" s="163">
        <v>1978</v>
      </c>
      <c r="M398" s="221" t="s">
        <v>7533</v>
      </c>
      <c r="N398" s="180" t="s">
        <v>7343</v>
      </c>
      <c r="O398" s="179">
        <v>98566660</v>
      </c>
      <c r="P398" s="180" t="s">
        <v>7534</v>
      </c>
      <c r="Q398" s="181">
        <v>1</v>
      </c>
      <c r="R398" s="182">
        <v>116391</v>
      </c>
      <c r="S398" s="202" t="s">
        <v>9602</v>
      </c>
      <c r="T398" s="192">
        <v>4185233.33</v>
      </c>
      <c r="U398" s="163"/>
      <c r="V398" s="183"/>
      <c r="W398" s="174"/>
      <c r="X398" s="163"/>
      <c r="Y398" s="163"/>
      <c r="Z398" s="174">
        <v>4185233.33</v>
      </c>
      <c r="AA398" s="193" t="s">
        <v>8638</v>
      </c>
      <c r="AB398" s="158" t="s">
        <v>7347</v>
      </c>
      <c r="AC398" s="158" t="s">
        <v>7347</v>
      </c>
      <c r="AD398" s="158" t="s">
        <v>7347</v>
      </c>
      <c r="AE398" s="203" t="s">
        <v>7720</v>
      </c>
      <c r="AF398" s="203" t="s">
        <v>7349</v>
      </c>
      <c r="AG398" s="195" t="s">
        <v>7350</v>
      </c>
      <c r="AH398" s="196" t="s">
        <v>9621</v>
      </c>
      <c r="AI398" s="185">
        <v>3152748233</v>
      </c>
      <c r="AJ398" s="186" t="s">
        <v>7370</v>
      </c>
      <c r="AK398" s="187" t="s">
        <v>9622</v>
      </c>
      <c r="AL398" s="189" t="s">
        <v>7353</v>
      </c>
      <c r="AM398" s="159" t="s">
        <v>9623</v>
      </c>
      <c r="AN398" s="160">
        <f t="shared" si="6"/>
        <v>392</v>
      </c>
      <c r="AO398" s="160">
        <v>2024</v>
      </c>
    </row>
    <row r="399" spans="2:41" ht="15" customHeight="1">
      <c r="B399" s="171" t="s">
        <v>9624</v>
      </c>
      <c r="C399" s="172" t="s">
        <v>7338</v>
      </c>
      <c r="D399" s="173" t="s">
        <v>9625</v>
      </c>
      <c r="E399" s="174">
        <v>1080934931</v>
      </c>
      <c r="F399" s="174">
        <v>22344000</v>
      </c>
      <c r="G399" s="175" t="s">
        <v>7340</v>
      </c>
      <c r="H399" s="176">
        <v>7448000</v>
      </c>
      <c r="I399" s="177">
        <v>45614</v>
      </c>
      <c r="J399" s="177">
        <v>45725</v>
      </c>
      <c r="K399" s="178" t="s">
        <v>9529</v>
      </c>
      <c r="L399" s="163">
        <v>1978</v>
      </c>
      <c r="M399" s="222" t="s">
        <v>7495</v>
      </c>
      <c r="N399" s="180" t="s">
        <v>7343</v>
      </c>
      <c r="O399" s="179">
        <v>79553844</v>
      </c>
      <c r="P399" s="180" t="s">
        <v>7496</v>
      </c>
      <c r="Q399" s="181">
        <v>1</v>
      </c>
      <c r="R399" s="182">
        <v>116258</v>
      </c>
      <c r="S399" s="202" t="s">
        <v>7497</v>
      </c>
      <c r="T399" s="204">
        <v>5461867</v>
      </c>
      <c r="U399" s="163"/>
      <c r="V399" s="183"/>
      <c r="W399" s="174"/>
      <c r="X399" s="163"/>
      <c r="Y399" s="163"/>
      <c r="Z399" s="174">
        <v>5461867</v>
      </c>
      <c r="AA399" s="193" t="s">
        <v>9626</v>
      </c>
      <c r="AB399" s="158" t="s">
        <v>7347</v>
      </c>
      <c r="AC399" s="158" t="s">
        <v>7347</v>
      </c>
      <c r="AD399" s="158" t="s">
        <v>7347</v>
      </c>
      <c r="AE399" s="203" t="s">
        <v>7504</v>
      </c>
      <c r="AF399" s="203" t="s">
        <v>7349</v>
      </c>
      <c r="AG399" s="195" t="s">
        <v>7368</v>
      </c>
      <c r="AH399" s="196" t="s">
        <v>9627</v>
      </c>
      <c r="AI399" s="185">
        <v>3106188102</v>
      </c>
      <c r="AJ399" s="186" t="s">
        <v>7352</v>
      </c>
      <c r="AK399" s="187" t="s">
        <v>9628</v>
      </c>
      <c r="AL399" s="189" t="s">
        <v>7353</v>
      </c>
      <c r="AM399" s="159" t="s">
        <v>9629</v>
      </c>
      <c r="AN399" s="160">
        <f t="shared" si="6"/>
        <v>393</v>
      </c>
      <c r="AO399" s="160">
        <v>2024</v>
      </c>
    </row>
    <row r="400" spans="2:41" ht="15" customHeight="1">
      <c r="B400" s="171" t="s">
        <v>9630</v>
      </c>
      <c r="C400" s="172" t="s">
        <v>7338</v>
      </c>
      <c r="D400" s="173" t="s">
        <v>8949</v>
      </c>
      <c r="E400" s="174">
        <v>53074893</v>
      </c>
      <c r="F400" s="174">
        <v>18620000</v>
      </c>
      <c r="G400" s="175" t="s">
        <v>7466</v>
      </c>
      <c r="H400" s="176">
        <v>7448000</v>
      </c>
      <c r="I400" s="177">
        <v>45615</v>
      </c>
      <c r="J400" s="177">
        <v>45707</v>
      </c>
      <c r="K400" s="178" t="s">
        <v>9631</v>
      </c>
      <c r="L400" s="163">
        <v>1978</v>
      </c>
      <c r="M400" s="222" t="s">
        <v>7464</v>
      </c>
      <c r="N400" s="180" t="s">
        <v>7343</v>
      </c>
      <c r="O400" s="179">
        <v>1010170739</v>
      </c>
      <c r="P400" s="191" t="s">
        <v>7465</v>
      </c>
      <c r="Q400" s="181">
        <v>1</v>
      </c>
      <c r="R400" s="182">
        <v>119409</v>
      </c>
      <c r="S400" s="179" t="s">
        <v>7450</v>
      </c>
      <c r="T400" s="192">
        <v>3972267</v>
      </c>
      <c r="U400" s="163"/>
      <c r="V400" s="183"/>
      <c r="W400" s="174"/>
      <c r="X400" s="163"/>
      <c r="Y400" s="163"/>
      <c r="Z400" s="174">
        <v>3972267</v>
      </c>
      <c r="AA400" s="381" t="s">
        <v>9218</v>
      </c>
      <c r="AB400" s="158" t="s">
        <v>7347</v>
      </c>
      <c r="AC400" s="158" t="s">
        <v>7347</v>
      </c>
      <c r="AD400" s="158" t="s">
        <v>7347</v>
      </c>
      <c r="AE400" s="194" t="s">
        <v>7361</v>
      </c>
      <c r="AF400" s="194" t="s">
        <v>7349</v>
      </c>
      <c r="AG400" s="193" t="s">
        <v>7399</v>
      </c>
      <c r="AH400" s="196" t="s">
        <v>9632</v>
      </c>
      <c r="AI400" s="185">
        <v>3153263205</v>
      </c>
      <c r="AJ400" s="186" t="s">
        <v>8019</v>
      </c>
      <c r="AK400" s="187" t="s">
        <v>9633</v>
      </c>
      <c r="AL400" s="189" t="s">
        <v>7353</v>
      </c>
      <c r="AM400" s="207" t="s">
        <v>9634</v>
      </c>
      <c r="AN400" s="160">
        <f t="shared" si="6"/>
        <v>394</v>
      </c>
      <c r="AO400" s="160">
        <v>2024</v>
      </c>
    </row>
    <row r="401" spans="2:41" ht="15" customHeight="1">
      <c r="B401" s="171" t="s">
        <v>985</v>
      </c>
      <c r="C401" s="172" t="s">
        <v>7338</v>
      </c>
      <c r="D401" s="173" t="s">
        <v>9635</v>
      </c>
      <c r="E401" s="174">
        <v>52985110</v>
      </c>
      <c r="F401" s="174">
        <v>21836000</v>
      </c>
      <c r="G401" s="175" t="s">
        <v>7405</v>
      </c>
      <c r="H401" s="176">
        <v>5459000</v>
      </c>
      <c r="I401" s="177">
        <v>45614</v>
      </c>
      <c r="J401" s="177">
        <v>45731</v>
      </c>
      <c r="K401" s="178" t="s">
        <v>9636</v>
      </c>
      <c r="L401" s="163">
        <v>1979</v>
      </c>
      <c r="M401" s="206" t="s">
        <v>7375</v>
      </c>
      <c r="N401" s="180" t="s">
        <v>7343</v>
      </c>
      <c r="O401" s="179">
        <v>1010190690</v>
      </c>
      <c r="P401" s="191" t="s">
        <v>7699</v>
      </c>
      <c r="Q401" s="181">
        <v>1</v>
      </c>
      <c r="R401" s="182">
        <v>115237</v>
      </c>
      <c r="S401" s="202" t="s">
        <v>7700</v>
      </c>
      <c r="T401" s="192">
        <v>0</v>
      </c>
      <c r="U401" s="163"/>
      <c r="V401" s="183"/>
      <c r="W401" s="174"/>
      <c r="X401" s="163"/>
      <c r="Y401" s="163"/>
      <c r="Z401" s="174">
        <v>0</v>
      </c>
      <c r="AA401" s="193" t="s">
        <v>7347</v>
      </c>
      <c r="AB401" s="158" t="s">
        <v>7347</v>
      </c>
      <c r="AC401" s="158" t="s">
        <v>7347</v>
      </c>
      <c r="AD401" s="158" t="s">
        <v>7347</v>
      </c>
      <c r="AE401" s="194" t="s">
        <v>7387</v>
      </c>
      <c r="AF401" s="194" t="s">
        <v>7349</v>
      </c>
      <c r="AG401" s="195" t="s">
        <v>7350</v>
      </c>
      <c r="AH401" s="196" t="s">
        <v>9637</v>
      </c>
      <c r="AI401" s="185">
        <v>3176184455</v>
      </c>
      <c r="AJ401" s="186" t="s">
        <v>7364</v>
      </c>
      <c r="AK401" s="187" t="s">
        <v>9638</v>
      </c>
      <c r="AL401" s="189" t="s">
        <v>7353</v>
      </c>
      <c r="AM401" s="159" t="s">
        <v>9639</v>
      </c>
      <c r="AN401" s="160">
        <f t="shared" si="6"/>
        <v>395</v>
      </c>
      <c r="AO401" s="160">
        <v>2024</v>
      </c>
    </row>
    <row r="402" spans="2:41" ht="15" customHeight="1">
      <c r="B402" s="171" t="s">
        <v>9640</v>
      </c>
      <c r="C402" s="172" t="s">
        <v>7338</v>
      </c>
      <c r="D402" s="173" t="s">
        <v>9641</v>
      </c>
      <c r="E402" s="174">
        <v>79890430</v>
      </c>
      <c r="F402" s="174">
        <v>7000000</v>
      </c>
      <c r="G402" s="175" t="s">
        <v>7466</v>
      </c>
      <c r="H402" s="176">
        <v>2800000</v>
      </c>
      <c r="I402" s="177">
        <v>45611</v>
      </c>
      <c r="J402" s="177">
        <v>45709</v>
      </c>
      <c r="K402" s="178" t="s">
        <v>7888</v>
      </c>
      <c r="L402" s="163">
        <v>2032</v>
      </c>
      <c r="M402" s="222" t="s">
        <v>7495</v>
      </c>
      <c r="N402" s="180" t="s">
        <v>7343</v>
      </c>
      <c r="O402" s="179">
        <v>79553844</v>
      </c>
      <c r="P402" s="180" t="s">
        <v>7496</v>
      </c>
      <c r="Q402" s="181">
        <v>5</v>
      </c>
      <c r="R402" s="182">
        <v>119285</v>
      </c>
      <c r="S402" s="202" t="s">
        <v>7497</v>
      </c>
      <c r="T402" s="204">
        <v>2146667</v>
      </c>
      <c r="U402" s="163"/>
      <c r="V402" s="183"/>
      <c r="W402" s="174"/>
      <c r="X402" s="163"/>
      <c r="Y402" s="163"/>
      <c r="Z402" s="174">
        <v>2146667</v>
      </c>
      <c r="AA402" s="193" t="s">
        <v>9642</v>
      </c>
      <c r="AB402" s="158" t="s">
        <v>7347</v>
      </c>
      <c r="AC402" s="158" t="s">
        <v>7347</v>
      </c>
      <c r="AD402" s="158" t="s">
        <v>7347</v>
      </c>
      <c r="AE402" s="203" t="s">
        <v>7948</v>
      </c>
      <c r="AF402" s="203" t="s">
        <v>7349</v>
      </c>
      <c r="AG402" s="195" t="s">
        <v>7350</v>
      </c>
      <c r="AH402" s="196" t="s">
        <v>9643</v>
      </c>
      <c r="AI402" s="185">
        <v>3043143989</v>
      </c>
      <c r="AJ402" s="180" t="s">
        <v>7352</v>
      </c>
      <c r="AK402" s="187" t="s">
        <v>9644</v>
      </c>
      <c r="AL402" s="189" t="s">
        <v>7353</v>
      </c>
      <c r="AM402" s="159" t="s">
        <v>9645</v>
      </c>
      <c r="AN402" s="160">
        <f t="shared" si="6"/>
        <v>396</v>
      </c>
      <c r="AO402" s="160">
        <v>2024</v>
      </c>
    </row>
    <row r="403" spans="2:41" ht="15" customHeight="1">
      <c r="B403" s="171" t="s">
        <v>988</v>
      </c>
      <c r="C403" s="172" t="s">
        <v>7338</v>
      </c>
      <c r="D403" s="173" t="s">
        <v>9646</v>
      </c>
      <c r="E403" s="174">
        <v>52858338</v>
      </c>
      <c r="F403" s="174">
        <v>29792000</v>
      </c>
      <c r="G403" s="175" t="s">
        <v>7393</v>
      </c>
      <c r="H403" s="176">
        <v>7448000</v>
      </c>
      <c r="I403" s="177">
        <v>45611</v>
      </c>
      <c r="J403" s="177">
        <v>45730</v>
      </c>
      <c r="K403" s="178" t="s">
        <v>9647</v>
      </c>
      <c r="L403" s="163">
        <v>2034</v>
      </c>
      <c r="M403" s="206" t="s">
        <v>7935</v>
      </c>
      <c r="N403" s="179" t="s">
        <v>7343</v>
      </c>
      <c r="O403" s="179">
        <v>52526364</v>
      </c>
      <c r="P403" s="191" t="s">
        <v>7936</v>
      </c>
      <c r="Q403" s="181">
        <v>1</v>
      </c>
      <c r="R403" s="182">
        <v>115013</v>
      </c>
      <c r="S403" s="179" t="s">
        <v>7937</v>
      </c>
      <c r="T403" s="192">
        <v>0</v>
      </c>
      <c r="U403" s="163"/>
      <c r="V403" s="183"/>
      <c r="W403" s="174"/>
      <c r="X403" s="163"/>
      <c r="Y403" s="163"/>
      <c r="Z403" s="174">
        <v>0</v>
      </c>
      <c r="AA403" s="193" t="s">
        <v>7347</v>
      </c>
      <c r="AB403" s="158" t="s">
        <v>7347</v>
      </c>
      <c r="AC403" s="158" t="s">
        <v>7347</v>
      </c>
      <c r="AD403" s="158" t="s">
        <v>7347</v>
      </c>
      <c r="AE403" s="203" t="s">
        <v>7378</v>
      </c>
      <c r="AF403" s="203" t="s">
        <v>7349</v>
      </c>
      <c r="AG403" s="195" t="s">
        <v>7399</v>
      </c>
      <c r="AH403" s="196" t="s">
        <v>9648</v>
      </c>
      <c r="AI403" s="185">
        <v>3208283740</v>
      </c>
      <c r="AJ403" s="180" t="s">
        <v>7380</v>
      </c>
      <c r="AK403" s="187" t="s">
        <v>9649</v>
      </c>
      <c r="AL403" s="189" t="s">
        <v>7353</v>
      </c>
      <c r="AM403" s="159" t="s">
        <v>9650</v>
      </c>
      <c r="AN403" s="160">
        <f t="shared" si="6"/>
        <v>397</v>
      </c>
      <c r="AO403" s="160">
        <v>2024</v>
      </c>
    </row>
    <row r="404" spans="2:41" ht="15" customHeight="1">
      <c r="B404" s="171" t="s">
        <v>990</v>
      </c>
      <c r="C404" s="172" t="s">
        <v>7338</v>
      </c>
      <c r="D404" s="173" t="s">
        <v>9651</v>
      </c>
      <c r="E404" s="174">
        <v>52472397</v>
      </c>
      <c r="F404" s="174">
        <v>29792000</v>
      </c>
      <c r="G404" s="175" t="s">
        <v>7393</v>
      </c>
      <c r="H404" s="176">
        <v>7448000</v>
      </c>
      <c r="I404" s="177">
        <v>45614</v>
      </c>
      <c r="J404" s="177">
        <v>45731</v>
      </c>
      <c r="K404" s="178" t="s">
        <v>9423</v>
      </c>
      <c r="L404" s="163">
        <v>1967</v>
      </c>
      <c r="M404" s="206" t="s">
        <v>7935</v>
      </c>
      <c r="N404" s="179" t="s">
        <v>7343</v>
      </c>
      <c r="O404" s="179">
        <v>52526364</v>
      </c>
      <c r="P404" s="191" t="s">
        <v>7936</v>
      </c>
      <c r="Q404" s="181">
        <v>1</v>
      </c>
      <c r="R404" s="182">
        <v>115035</v>
      </c>
      <c r="S404" s="179" t="s">
        <v>7937</v>
      </c>
      <c r="T404" s="192">
        <v>0</v>
      </c>
      <c r="U404" s="163"/>
      <c r="V404" s="183"/>
      <c r="W404" s="174"/>
      <c r="X404" s="163"/>
      <c r="Y404" s="163"/>
      <c r="Z404" s="174">
        <v>0</v>
      </c>
      <c r="AA404" s="193" t="s">
        <v>7347</v>
      </c>
      <c r="AB404" s="158" t="s">
        <v>7347</v>
      </c>
      <c r="AC404" s="158" t="s">
        <v>7347</v>
      </c>
      <c r="AD404" s="158" t="s">
        <v>7347</v>
      </c>
      <c r="AE404" s="203" t="s">
        <v>7378</v>
      </c>
      <c r="AF404" s="203" t="s">
        <v>7349</v>
      </c>
      <c r="AG404" s="195" t="s">
        <v>7350</v>
      </c>
      <c r="AH404" s="196" t="s">
        <v>9652</v>
      </c>
      <c r="AI404" s="185">
        <v>3227052789</v>
      </c>
      <c r="AJ404" s="180" t="s">
        <v>7380</v>
      </c>
      <c r="AK404" s="187" t="s">
        <v>9653</v>
      </c>
      <c r="AL404" s="189" t="s">
        <v>7353</v>
      </c>
      <c r="AM404" s="159" t="s">
        <v>9654</v>
      </c>
      <c r="AN404" s="160">
        <f t="shared" si="6"/>
        <v>398</v>
      </c>
      <c r="AO404" s="160">
        <v>2024</v>
      </c>
    </row>
    <row r="405" spans="2:41" ht="15" customHeight="1">
      <c r="B405" s="171" t="s">
        <v>992</v>
      </c>
      <c r="C405" s="172" t="s">
        <v>7338</v>
      </c>
      <c r="D405" s="173" t="s">
        <v>9655</v>
      </c>
      <c r="E405" s="174">
        <v>1111791373</v>
      </c>
      <c r="F405" s="174">
        <v>21836000</v>
      </c>
      <c r="G405" s="175" t="s">
        <v>7405</v>
      </c>
      <c r="H405" s="176">
        <v>5459000</v>
      </c>
      <c r="I405" s="177">
        <v>45614</v>
      </c>
      <c r="J405" s="177">
        <v>45731</v>
      </c>
      <c r="K405" s="178" t="s">
        <v>8258</v>
      </c>
      <c r="L405" s="163">
        <v>1979</v>
      </c>
      <c r="M405" s="206" t="s">
        <v>7419</v>
      </c>
      <c r="N405" s="180" t="s">
        <v>7343</v>
      </c>
      <c r="O405" s="179">
        <v>79693760</v>
      </c>
      <c r="P405" s="191" t="s">
        <v>8259</v>
      </c>
      <c r="Q405" s="181">
        <v>5</v>
      </c>
      <c r="R405" s="182">
        <v>116450</v>
      </c>
      <c r="S405" s="179" t="s">
        <v>8260</v>
      </c>
      <c r="T405" s="192">
        <v>0</v>
      </c>
      <c r="U405" s="163"/>
      <c r="V405" s="183"/>
      <c r="W405" s="174"/>
      <c r="X405" s="163"/>
      <c r="Y405" s="163"/>
      <c r="Z405" s="174">
        <v>0</v>
      </c>
      <c r="AA405" s="193" t="s">
        <v>7347</v>
      </c>
      <c r="AB405" s="158" t="s">
        <v>7347</v>
      </c>
      <c r="AC405" s="158" t="s">
        <v>7347</v>
      </c>
      <c r="AD405" s="158" t="s">
        <v>7347</v>
      </c>
      <c r="AE405" s="194" t="s">
        <v>7387</v>
      </c>
      <c r="AF405" s="194" t="s">
        <v>7349</v>
      </c>
      <c r="AG405" s="193" t="s">
        <v>7414</v>
      </c>
      <c r="AH405" s="196" t="s">
        <v>9656</v>
      </c>
      <c r="AI405" s="185">
        <v>3013199977</v>
      </c>
      <c r="AJ405" s="186" t="s">
        <v>7380</v>
      </c>
      <c r="AK405" s="187" t="s">
        <v>9657</v>
      </c>
      <c r="AL405" s="189" t="s">
        <v>7353</v>
      </c>
      <c r="AM405" s="207" t="s">
        <v>9658</v>
      </c>
      <c r="AN405" s="160">
        <f t="shared" si="6"/>
        <v>399</v>
      </c>
      <c r="AO405" s="160">
        <v>2024</v>
      </c>
    </row>
    <row r="406" spans="2:41" ht="15" customHeight="1">
      <c r="B406" s="171" t="s">
        <v>9659</v>
      </c>
      <c r="C406" s="172" t="s">
        <v>7338</v>
      </c>
      <c r="D406" s="173" t="s">
        <v>9660</v>
      </c>
      <c r="E406" s="174">
        <v>52309488</v>
      </c>
      <c r="F406" s="174">
        <v>7000000</v>
      </c>
      <c r="G406" s="175" t="s">
        <v>9279</v>
      </c>
      <c r="H406" s="176">
        <v>2800000</v>
      </c>
      <c r="I406" s="177">
        <v>45611</v>
      </c>
      <c r="J406" s="177">
        <v>45710</v>
      </c>
      <c r="K406" s="178" t="s">
        <v>7888</v>
      </c>
      <c r="L406" s="163">
        <v>2032</v>
      </c>
      <c r="M406" s="222" t="s">
        <v>7495</v>
      </c>
      <c r="N406" s="180" t="s">
        <v>7343</v>
      </c>
      <c r="O406" s="179">
        <v>79553844</v>
      </c>
      <c r="P406" s="180" t="s">
        <v>7496</v>
      </c>
      <c r="Q406" s="181">
        <v>5</v>
      </c>
      <c r="R406" s="182">
        <v>119285</v>
      </c>
      <c r="S406" s="202" t="s">
        <v>7497</v>
      </c>
      <c r="T406" s="192">
        <v>0</v>
      </c>
      <c r="U406" s="163"/>
      <c r="V406" s="183"/>
      <c r="W406" s="174"/>
      <c r="X406" s="163"/>
      <c r="Y406" s="163"/>
      <c r="Z406" s="174">
        <v>0</v>
      </c>
      <c r="AA406" s="193" t="s">
        <v>7347</v>
      </c>
      <c r="AB406" s="158" t="s">
        <v>7347</v>
      </c>
      <c r="AC406" s="158" t="s">
        <v>7347</v>
      </c>
      <c r="AD406" s="158" t="s">
        <v>7347</v>
      </c>
      <c r="AE406" s="194" t="s">
        <v>7387</v>
      </c>
      <c r="AF406" s="194" t="s">
        <v>7349</v>
      </c>
      <c r="AG406" s="195" t="s">
        <v>7414</v>
      </c>
      <c r="AH406" s="196" t="s">
        <v>9661</v>
      </c>
      <c r="AI406" s="185">
        <v>3194069786</v>
      </c>
      <c r="AJ406" s="186" t="s">
        <v>7370</v>
      </c>
      <c r="AK406" s="187" t="s">
        <v>9662</v>
      </c>
      <c r="AL406" s="189" t="s">
        <v>7353</v>
      </c>
      <c r="AM406" s="159" t="s">
        <v>9663</v>
      </c>
      <c r="AN406" s="160">
        <f t="shared" si="6"/>
        <v>400</v>
      </c>
      <c r="AO406" s="160">
        <v>2024</v>
      </c>
    </row>
    <row r="407" spans="2:41" ht="15" customHeight="1">
      <c r="B407" s="171" t="s">
        <v>994</v>
      </c>
      <c r="C407" s="172" t="s">
        <v>7338</v>
      </c>
      <c r="D407" s="173" t="s">
        <v>9664</v>
      </c>
      <c r="E407" s="174">
        <v>79396373</v>
      </c>
      <c r="F407" s="174">
        <v>21836000</v>
      </c>
      <c r="G407" s="175" t="s">
        <v>7405</v>
      </c>
      <c r="H407" s="176">
        <v>5459000</v>
      </c>
      <c r="I407" s="177">
        <v>45615</v>
      </c>
      <c r="J407" s="177">
        <v>45731</v>
      </c>
      <c r="K407" s="178" t="s">
        <v>9429</v>
      </c>
      <c r="L407" s="163">
        <v>1979</v>
      </c>
      <c r="M407" s="206" t="s">
        <v>7375</v>
      </c>
      <c r="N407" s="180" t="s">
        <v>7343</v>
      </c>
      <c r="O407" s="179">
        <v>1010190690</v>
      </c>
      <c r="P407" s="191" t="s">
        <v>7699</v>
      </c>
      <c r="Q407" s="181">
        <v>1</v>
      </c>
      <c r="R407" s="182">
        <v>115237</v>
      </c>
      <c r="S407" s="202" t="s">
        <v>7700</v>
      </c>
      <c r="T407" s="192">
        <v>0</v>
      </c>
      <c r="U407" s="163"/>
      <c r="V407" s="183"/>
      <c r="W407" s="174"/>
      <c r="X407" s="163"/>
      <c r="Y407" s="163"/>
      <c r="Z407" s="174">
        <v>0</v>
      </c>
      <c r="AA407" s="193" t="s">
        <v>7347</v>
      </c>
      <c r="AB407" s="158" t="s">
        <v>7347</v>
      </c>
      <c r="AC407" s="158" t="s">
        <v>7347</v>
      </c>
      <c r="AD407" s="158" t="s">
        <v>7347</v>
      </c>
      <c r="AE407" s="194" t="s">
        <v>7387</v>
      </c>
      <c r="AF407" s="194" t="s">
        <v>7349</v>
      </c>
      <c r="AG407" s="195" t="s">
        <v>7350</v>
      </c>
      <c r="AH407" s="196" t="s">
        <v>9665</v>
      </c>
      <c r="AI407" s="185">
        <v>3112193180</v>
      </c>
      <c r="AJ407" s="186" t="s">
        <v>7434</v>
      </c>
      <c r="AK407" s="187" t="s">
        <v>9666</v>
      </c>
      <c r="AL407" s="189" t="s">
        <v>7353</v>
      </c>
      <c r="AM407" s="207" t="s">
        <v>9667</v>
      </c>
      <c r="AN407" s="160">
        <f t="shared" si="6"/>
        <v>401</v>
      </c>
      <c r="AO407" s="160">
        <v>2024</v>
      </c>
    </row>
    <row r="408" spans="2:41" ht="15" customHeight="1">
      <c r="B408" s="171" t="s">
        <v>996</v>
      </c>
      <c r="C408" s="172" t="s">
        <v>7338</v>
      </c>
      <c r="D408" s="173" t="s">
        <v>9668</v>
      </c>
      <c r="E408" s="174">
        <v>1075671088</v>
      </c>
      <c r="F408" s="174">
        <v>11532000</v>
      </c>
      <c r="G408" s="175" t="s">
        <v>7768</v>
      </c>
      <c r="H408" s="373">
        <v>2883000</v>
      </c>
      <c r="I408" s="177">
        <v>45615</v>
      </c>
      <c r="J408" s="177">
        <v>45731</v>
      </c>
      <c r="K408" s="178" t="s">
        <v>9669</v>
      </c>
      <c r="L408" s="163">
        <v>1979</v>
      </c>
      <c r="M408" s="206" t="s">
        <v>8628</v>
      </c>
      <c r="N408" s="180" t="s">
        <v>7448</v>
      </c>
      <c r="O408" s="179">
        <v>1026260706</v>
      </c>
      <c r="P408" s="180" t="s">
        <v>8629</v>
      </c>
      <c r="Q408" s="181">
        <v>1</v>
      </c>
      <c r="R408" s="182">
        <v>116458</v>
      </c>
      <c r="S408" s="202" t="s">
        <v>8630</v>
      </c>
      <c r="T408" s="192">
        <v>0</v>
      </c>
      <c r="U408" s="163"/>
      <c r="V408" s="183"/>
      <c r="W408" s="174"/>
      <c r="X408" s="163"/>
      <c r="Y408" s="163"/>
      <c r="Z408" s="174">
        <v>0</v>
      </c>
      <c r="AA408" s="193" t="s">
        <v>7347</v>
      </c>
      <c r="AB408" s="158" t="s">
        <v>7347</v>
      </c>
      <c r="AC408" s="158" t="s">
        <v>7347</v>
      </c>
      <c r="AD408" s="158" t="s">
        <v>7347</v>
      </c>
      <c r="AE408" s="193" t="s">
        <v>7378</v>
      </c>
      <c r="AF408" s="194" t="s">
        <v>7349</v>
      </c>
      <c r="AG408" s="193" t="s">
        <v>7414</v>
      </c>
      <c r="AH408" s="240" t="s">
        <v>9670</v>
      </c>
      <c r="AI408" s="240">
        <v>3224746760</v>
      </c>
      <c r="AJ408" s="186" t="s">
        <v>7625</v>
      </c>
      <c r="AK408" s="187" t="s">
        <v>9671</v>
      </c>
      <c r="AL408" s="189" t="s">
        <v>7353</v>
      </c>
      <c r="AM408" s="159" t="s">
        <v>9672</v>
      </c>
      <c r="AN408" s="160">
        <f t="shared" si="6"/>
        <v>402</v>
      </c>
      <c r="AO408" s="160">
        <v>2024</v>
      </c>
    </row>
    <row r="409" spans="2:41" ht="15" customHeight="1">
      <c r="B409" s="171" t="s">
        <v>9673</v>
      </c>
      <c r="C409" s="172" t="s">
        <v>7338</v>
      </c>
      <c r="D409" s="173" t="s">
        <v>9674</v>
      </c>
      <c r="E409" s="174">
        <v>1012360932</v>
      </c>
      <c r="F409" s="174">
        <v>7000000</v>
      </c>
      <c r="G409" s="175" t="s">
        <v>9675</v>
      </c>
      <c r="H409" s="176">
        <v>2800000</v>
      </c>
      <c r="I409" s="177">
        <v>45615</v>
      </c>
      <c r="J409" s="177">
        <v>45712</v>
      </c>
      <c r="K409" s="178" t="s">
        <v>7888</v>
      </c>
      <c r="L409" s="163">
        <v>2032</v>
      </c>
      <c r="M409" s="222" t="s">
        <v>7495</v>
      </c>
      <c r="N409" s="180" t="s">
        <v>7343</v>
      </c>
      <c r="O409" s="179">
        <v>79553844</v>
      </c>
      <c r="P409" s="180" t="s">
        <v>7496</v>
      </c>
      <c r="Q409" s="181">
        <v>5</v>
      </c>
      <c r="R409" s="182">
        <v>119285</v>
      </c>
      <c r="S409" s="202" t="s">
        <v>7497</v>
      </c>
      <c r="T409" s="204">
        <v>1960000</v>
      </c>
      <c r="U409" s="163"/>
      <c r="V409" s="183"/>
      <c r="W409" s="174"/>
      <c r="X409" s="163"/>
      <c r="Y409" s="163"/>
      <c r="Z409" s="174">
        <v>1960000</v>
      </c>
      <c r="AA409" s="381" t="s">
        <v>9676</v>
      </c>
      <c r="AB409" s="158" t="s">
        <v>7347</v>
      </c>
      <c r="AC409" s="158" t="s">
        <v>7347</v>
      </c>
      <c r="AD409" s="158" t="s">
        <v>7347</v>
      </c>
      <c r="AE409" s="195" t="s">
        <v>7441</v>
      </c>
      <c r="AF409" s="203" t="s">
        <v>7349</v>
      </c>
      <c r="AG409" s="195" t="s">
        <v>7586</v>
      </c>
      <c r="AH409" s="196" t="s">
        <v>9677</v>
      </c>
      <c r="AI409" s="185">
        <v>3123635895</v>
      </c>
      <c r="AJ409" s="186" t="s">
        <v>7370</v>
      </c>
      <c r="AK409" s="187" t="s">
        <v>9678</v>
      </c>
      <c r="AL409" s="189" t="s">
        <v>7353</v>
      </c>
      <c r="AM409" s="207" t="s">
        <v>9679</v>
      </c>
      <c r="AN409" s="160">
        <f t="shared" si="6"/>
        <v>403</v>
      </c>
      <c r="AO409" s="160">
        <v>2024</v>
      </c>
    </row>
    <row r="410" spans="2:41" ht="15" customHeight="1">
      <c r="B410" s="171" t="s">
        <v>9680</v>
      </c>
      <c r="C410" s="172" t="s">
        <v>7338</v>
      </c>
      <c r="D410" s="173" t="s">
        <v>9681</v>
      </c>
      <c r="E410" s="174">
        <v>1015404226</v>
      </c>
      <c r="F410" s="174">
        <v>7000000</v>
      </c>
      <c r="G410" s="175" t="s">
        <v>9682</v>
      </c>
      <c r="H410" s="176">
        <v>2800000</v>
      </c>
      <c r="I410" s="177">
        <v>45621</v>
      </c>
      <c r="J410" s="177">
        <v>45714</v>
      </c>
      <c r="K410" s="178" t="s">
        <v>7888</v>
      </c>
      <c r="L410" s="163">
        <v>2032</v>
      </c>
      <c r="M410" s="222" t="s">
        <v>7495</v>
      </c>
      <c r="N410" s="180" t="s">
        <v>7343</v>
      </c>
      <c r="O410" s="179">
        <v>79553844</v>
      </c>
      <c r="P410" s="180" t="s">
        <v>7496</v>
      </c>
      <c r="Q410" s="181">
        <v>5</v>
      </c>
      <c r="R410" s="182">
        <v>119285</v>
      </c>
      <c r="S410" s="202" t="s">
        <v>7497</v>
      </c>
      <c r="T410" s="204">
        <v>1680000</v>
      </c>
      <c r="U410" s="163"/>
      <c r="V410" s="183"/>
      <c r="W410" s="174"/>
      <c r="X410" s="163"/>
      <c r="Y410" s="163"/>
      <c r="Z410" s="174">
        <v>1680000</v>
      </c>
      <c r="AA410" s="381" t="s">
        <v>9683</v>
      </c>
      <c r="AB410" s="158" t="s">
        <v>7347</v>
      </c>
      <c r="AC410" s="158" t="s">
        <v>7347</v>
      </c>
      <c r="AD410" s="158" t="s">
        <v>7347</v>
      </c>
      <c r="AE410" s="203" t="s">
        <v>7536</v>
      </c>
      <c r="AF410" s="203" t="s">
        <v>7349</v>
      </c>
      <c r="AG410" s="195" t="s">
        <v>7399</v>
      </c>
      <c r="AH410" s="196" t="s">
        <v>9684</v>
      </c>
      <c r="AI410" s="185">
        <v>3205172589</v>
      </c>
      <c r="AJ410" s="186" t="s">
        <v>7370</v>
      </c>
      <c r="AK410" s="187" t="s">
        <v>9685</v>
      </c>
      <c r="AL410" s="189" t="s">
        <v>7353</v>
      </c>
      <c r="AM410" s="207" t="s">
        <v>9686</v>
      </c>
      <c r="AN410" s="160">
        <f t="shared" si="6"/>
        <v>404</v>
      </c>
      <c r="AO410" s="160">
        <v>2024</v>
      </c>
    </row>
    <row r="411" spans="2:41" ht="15" customHeight="1">
      <c r="B411" s="171" t="s">
        <v>1001</v>
      </c>
      <c r="C411" s="172" t="s">
        <v>7338</v>
      </c>
      <c r="D411" s="173" t="s">
        <v>9687</v>
      </c>
      <c r="E411" s="174">
        <v>52157561</v>
      </c>
      <c r="F411" s="174">
        <v>19052000</v>
      </c>
      <c r="G411" s="175" t="s">
        <v>7466</v>
      </c>
      <c r="H411" s="176">
        <v>4763000</v>
      </c>
      <c r="I411" s="177">
        <v>45615</v>
      </c>
      <c r="J411" s="177">
        <v>45731</v>
      </c>
      <c r="K411" s="178" t="s">
        <v>9688</v>
      </c>
      <c r="L411" s="163">
        <v>1978</v>
      </c>
      <c r="M411" s="206" t="s">
        <v>7342</v>
      </c>
      <c r="N411" s="180" t="s">
        <v>7343</v>
      </c>
      <c r="O411" s="179">
        <v>79148675</v>
      </c>
      <c r="P411" s="191" t="s">
        <v>7344</v>
      </c>
      <c r="Q411" s="181">
        <v>1</v>
      </c>
      <c r="R411" s="182">
        <v>115954</v>
      </c>
      <c r="S411" s="179" t="s">
        <v>7345</v>
      </c>
      <c r="T411" s="192">
        <v>0</v>
      </c>
      <c r="U411" s="163"/>
      <c r="V411" s="183"/>
      <c r="W411" s="174"/>
      <c r="X411" s="163"/>
      <c r="Y411" s="163"/>
      <c r="Z411" s="174">
        <v>0</v>
      </c>
      <c r="AA411" s="193" t="s">
        <v>7347</v>
      </c>
      <c r="AB411" s="158" t="s">
        <v>7347</v>
      </c>
      <c r="AC411" s="158" t="s">
        <v>7347</v>
      </c>
      <c r="AD411" s="158" t="s">
        <v>7347</v>
      </c>
      <c r="AE411" s="203" t="s">
        <v>7720</v>
      </c>
      <c r="AF411" s="203" t="s">
        <v>7349</v>
      </c>
      <c r="AG411" s="195" t="s">
        <v>7889</v>
      </c>
      <c r="AH411" s="196" t="s">
        <v>9689</v>
      </c>
      <c r="AI411" s="185">
        <v>3182804081</v>
      </c>
      <c r="AJ411" s="180" t="s">
        <v>7380</v>
      </c>
      <c r="AK411" s="187" t="s">
        <v>9690</v>
      </c>
      <c r="AL411" s="189" t="s">
        <v>7353</v>
      </c>
      <c r="AM411" s="159" t="s">
        <v>9691</v>
      </c>
      <c r="AN411" s="160">
        <f t="shared" si="6"/>
        <v>405</v>
      </c>
      <c r="AO411" s="160">
        <v>2024</v>
      </c>
    </row>
    <row r="412" spans="2:41" ht="15" customHeight="1">
      <c r="B412" s="171" t="s">
        <v>1004</v>
      </c>
      <c r="C412" s="172" t="s">
        <v>7338</v>
      </c>
      <c r="D412" s="173" t="s">
        <v>9692</v>
      </c>
      <c r="E412" s="174">
        <v>52736698</v>
      </c>
      <c r="F412" s="174">
        <v>21836000</v>
      </c>
      <c r="G412" s="175" t="s">
        <v>7393</v>
      </c>
      <c r="H412" s="176">
        <v>5459000</v>
      </c>
      <c r="I412" s="177">
        <v>45617</v>
      </c>
      <c r="J412" s="177">
        <v>45731</v>
      </c>
      <c r="K412" s="178" t="s">
        <v>9693</v>
      </c>
      <c r="L412" s="163">
        <v>1979</v>
      </c>
      <c r="M412" s="206" t="s">
        <v>7375</v>
      </c>
      <c r="N412" s="180" t="s">
        <v>7343</v>
      </c>
      <c r="O412" s="179">
        <v>1010190690</v>
      </c>
      <c r="P412" s="191" t="s">
        <v>7699</v>
      </c>
      <c r="Q412" s="181">
        <v>1</v>
      </c>
      <c r="R412" s="182">
        <v>115237</v>
      </c>
      <c r="S412" s="202" t="s">
        <v>7700</v>
      </c>
      <c r="T412" s="192">
        <v>0</v>
      </c>
      <c r="U412" s="163"/>
      <c r="V412" s="183"/>
      <c r="W412" s="174"/>
      <c r="X412" s="163"/>
      <c r="Y412" s="163"/>
      <c r="Z412" s="174">
        <v>0</v>
      </c>
      <c r="AA412" s="193" t="s">
        <v>7347</v>
      </c>
      <c r="AB412" s="158" t="s">
        <v>7347</v>
      </c>
      <c r="AC412" s="158" t="s">
        <v>7347</v>
      </c>
      <c r="AD412" s="158" t="s">
        <v>7347</v>
      </c>
      <c r="AE412" s="203" t="s">
        <v>7361</v>
      </c>
      <c r="AF412" s="203" t="s">
        <v>7349</v>
      </c>
      <c r="AG412" s="195" t="s">
        <v>7399</v>
      </c>
      <c r="AH412" s="196" t="s">
        <v>9694</v>
      </c>
      <c r="AI412" s="185">
        <v>3015335763</v>
      </c>
      <c r="AJ412" s="186" t="s">
        <v>7352</v>
      </c>
      <c r="AK412" s="187" t="s">
        <v>9695</v>
      </c>
      <c r="AL412" s="189" t="s">
        <v>7353</v>
      </c>
      <c r="AM412" s="207" t="s">
        <v>9696</v>
      </c>
      <c r="AN412" s="160">
        <f t="shared" si="6"/>
        <v>406</v>
      </c>
      <c r="AO412" s="160">
        <v>2024</v>
      </c>
    </row>
    <row r="413" spans="2:41" ht="15" customHeight="1">
      <c r="B413" s="171" t="s">
        <v>9697</v>
      </c>
      <c r="C413" s="172" t="s">
        <v>7338</v>
      </c>
      <c r="D413" s="173" t="s">
        <v>9698</v>
      </c>
      <c r="E413" s="174">
        <v>35467656</v>
      </c>
      <c r="F413" s="174">
        <v>7000000</v>
      </c>
      <c r="G413" s="175" t="s">
        <v>9699</v>
      </c>
      <c r="H413" s="176">
        <v>2800000</v>
      </c>
      <c r="I413" s="177">
        <v>45630</v>
      </c>
      <c r="J413" s="177">
        <v>45720</v>
      </c>
      <c r="K413" s="178" t="s">
        <v>7888</v>
      </c>
      <c r="L413" s="163">
        <v>2032</v>
      </c>
      <c r="M413" s="222" t="s">
        <v>7495</v>
      </c>
      <c r="N413" s="180" t="s">
        <v>7343</v>
      </c>
      <c r="O413" s="179">
        <v>79553844</v>
      </c>
      <c r="P413" s="180" t="s">
        <v>7496</v>
      </c>
      <c r="Q413" s="181">
        <v>5</v>
      </c>
      <c r="R413" s="182">
        <v>119285</v>
      </c>
      <c r="S413" s="202" t="s">
        <v>7497</v>
      </c>
      <c r="T413" s="204">
        <v>1306667</v>
      </c>
      <c r="U413" s="163"/>
      <c r="V413" s="183"/>
      <c r="W413" s="174"/>
      <c r="X413" s="163"/>
      <c r="Y413" s="163"/>
      <c r="Z413" s="174">
        <v>1306667</v>
      </c>
      <c r="AA413" s="381" t="s">
        <v>9700</v>
      </c>
      <c r="AB413" s="158" t="s">
        <v>7347</v>
      </c>
      <c r="AC413" s="158" t="s">
        <v>7347</v>
      </c>
      <c r="AD413" s="158" t="s">
        <v>7347</v>
      </c>
      <c r="AE413" s="194" t="s">
        <v>8025</v>
      </c>
      <c r="AF413" s="203" t="s">
        <v>7349</v>
      </c>
      <c r="AG413" s="193" t="s">
        <v>7347</v>
      </c>
      <c r="AH413" s="196" t="s">
        <v>9701</v>
      </c>
      <c r="AI413" s="185">
        <v>35467656</v>
      </c>
      <c r="AJ413" s="186" t="s">
        <v>9566</v>
      </c>
      <c r="AK413" s="187" t="s">
        <v>9702</v>
      </c>
      <c r="AL413" s="189" t="s">
        <v>7353</v>
      </c>
      <c r="AM413" s="207" t="s">
        <v>9703</v>
      </c>
      <c r="AN413" s="160">
        <f t="shared" si="6"/>
        <v>407</v>
      </c>
      <c r="AO413" s="160">
        <v>2024</v>
      </c>
    </row>
    <row r="414" spans="2:41" ht="15" customHeight="1">
      <c r="B414" s="171" t="s">
        <v>1007</v>
      </c>
      <c r="C414" s="172" t="s">
        <v>7338</v>
      </c>
      <c r="D414" s="173" t="s">
        <v>9704</v>
      </c>
      <c r="E414" s="174">
        <v>1045741333</v>
      </c>
      <c r="F414" s="174">
        <v>21836000</v>
      </c>
      <c r="G414" s="175" t="s">
        <v>7405</v>
      </c>
      <c r="H414" s="176">
        <v>5459000</v>
      </c>
      <c r="I414" s="177">
        <v>45617</v>
      </c>
      <c r="J414" s="177">
        <v>45731</v>
      </c>
      <c r="K414" s="178" t="s">
        <v>9429</v>
      </c>
      <c r="L414" s="163">
        <v>1979</v>
      </c>
      <c r="M414" s="206" t="s">
        <v>7375</v>
      </c>
      <c r="N414" s="180" t="s">
        <v>7343</v>
      </c>
      <c r="O414" s="179">
        <v>1010190690</v>
      </c>
      <c r="P414" s="191" t="s">
        <v>7699</v>
      </c>
      <c r="Q414" s="181">
        <v>1</v>
      </c>
      <c r="R414" s="182">
        <v>115237</v>
      </c>
      <c r="S414" s="202" t="s">
        <v>7700</v>
      </c>
      <c r="T414" s="192">
        <v>0</v>
      </c>
      <c r="U414" s="163"/>
      <c r="V414" s="183"/>
      <c r="W414" s="174"/>
      <c r="X414" s="163"/>
      <c r="Y414" s="163"/>
      <c r="Z414" s="174">
        <v>0</v>
      </c>
      <c r="AA414" s="193" t="s">
        <v>7347</v>
      </c>
      <c r="AB414" s="158" t="s">
        <v>7347</v>
      </c>
      <c r="AC414" s="158" t="s">
        <v>7347</v>
      </c>
      <c r="AD414" s="158" t="s">
        <v>7347</v>
      </c>
      <c r="AE414" s="194" t="s">
        <v>7378</v>
      </c>
      <c r="AF414" s="194" t="s">
        <v>7349</v>
      </c>
      <c r="AG414" s="195" t="s">
        <v>7350</v>
      </c>
      <c r="AH414" s="196" t="s">
        <v>9705</v>
      </c>
      <c r="AI414" s="185">
        <v>3176356715</v>
      </c>
      <c r="AJ414" s="186" t="s">
        <v>7370</v>
      </c>
      <c r="AK414" s="187" t="s">
        <v>9706</v>
      </c>
      <c r="AL414" s="189" t="s">
        <v>7353</v>
      </c>
      <c r="AM414" s="159" t="s">
        <v>9707</v>
      </c>
      <c r="AN414" s="160">
        <f t="shared" si="6"/>
        <v>408</v>
      </c>
      <c r="AO414" s="160">
        <v>2024</v>
      </c>
    </row>
    <row r="415" spans="2:41" ht="15" customHeight="1">
      <c r="B415" s="171" t="s">
        <v>9708</v>
      </c>
      <c r="C415" s="172" t="s">
        <v>9709</v>
      </c>
      <c r="D415" s="180" t="s">
        <v>9710</v>
      </c>
      <c r="E415" s="174">
        <v>1016089624</v>
      </c>
      <c r="F415" s="174">
        <v>10173333</v>
      </c>
      <c r="G415" s="175" t="s">
        <v>9279</v>
      </c>
      <c r="H415" s="176">
        <v>2800000</v>
      </c>
      <c r="I415" s="177">
        <v>45621</v>
      </c>
      <c r="J415" s="177">
        <v>45729</v>
      </c>
      <c r="K415" s="178" t="s">
        <v>7888</v>
      </c>
      <c r="L415" s="163">
        <v>2032</v>
      </c>
      <c r="M415" s="222" t="s">
        <v>7495</v>
      </c>
      <c r="N415" s="180" t="s">
        <v>7343</v>
      </c>
      <c r="O415" s="179">
        <v>79553844</v>
      </c>
      <c r="P415" s="180" t="s">
        <v>7496</v>
      </c>
      <c r="Q415" s="181">
        <v>5</v>
      </c>
      <c r="R415" s="182">
        <v>119285</v>
      </c>
      <c r="S415" s="202" t="s">
        <v>7497</v>
      </c>
      <c r="T415" s="204">
        <v>3173333</v>
      </c>
      <c r="U415" s="163"/>
      <c r="V415" s="183"/>
      <c r="W415" s="174"/>
      <c r="X415" s="163"/>
      <c r="Y415" s="163"/>
      <c r="Z415" s="174">
        <v>3173333</v>
      </c>
      <c r="AA415" s="184" t="s">
        <v>9711</v>
      </c>
      <c r="AB415" s="158" t="s">
        <v>7347</v>
      </c>
      <c r="AC415" s="158" t="s">
        <v>7347</v>
      </c>
      <c r="AD415" s="158" t="s">
        <v>7347</v>
      </c>
      <c r="AE415" s="241" t="s">
        <v>7387</v>
      </c>
      <c r="AF415" s="241" t="s">
        <v>7349</v>
      </c>
      <c r="AG415" s="163" t="s">
        <v>7399</v>
      </c>
      <c r="AH415" s="196" t="s">
        <v>9712</v>
      </c>
      <c r="AI415" s="185" t="s">
        <v>9713</v>
      </c>
      <c r="AJ415" s="186" t="s">
        <v>7370</v>
      </c>
      <c r="AK415" s="387" t="s">
        <v>9714</v>
      </c>
      <c r="AL415" s="189" t="s">
        <v>7353</v>
      </c>
      <c r="AM415" s="207" t="s">
        <v>9715</v>
      </c>
      <c r="AN415" s="160">
        <f t="shared" si="6"/>
        <v>409</v>
      </c>
      <c r="AO415" s="160">
        <v>2024</v>
      </c>
    </row>
    <row r="416" spans="2:41" ht="15" customHeight="1">
      <c r="B416" s="171" t="s">
        <v>9716</v>
      </c>
      <c r="C416" s="172" t="s">
        <v>7338</v>
      </c>
      <c r="D416" s="173" t="s">
        <v>9717</v>
      </c>
      <c r="E416" s="174">
        <v>7181761</v>
      </c>
      <c r="F416" s="174">
        <v>16377000</v>
      </c>
      <c r="G416" s="175" t="s">
        <v>7340</v>
      </c>
      <c r="H416" s="176">
        <v>5459000</v>
      </c>
      <c r="I416" s="177">
        <v>45617</v>
      </c>
      <c r="J416" s="177">
        <v>45726</v>
      </c>
      <c r="K416" s="178" t="s">
        <v>9718</v>
      </c>
      <c r="L416" s="163">
        <v>1999</v>
      </c>
      <c r="M416" s="206" t="s">
        <v>7342</v>
      </c>
      <c r="N416" s="180" t="s">
        <v>7343</v>
      </c>
      <c r="O416" s="179">
        <v>79148675</v>
      </c>
      <c r="P416" s="191" t="s">
        <v>7344</v>
      </c>
      <c r="Q416" s="181">
        <v>3</v>
      </c>
      <c r="R416" s="182">
        <v>117480</v>
      </c>
      <c r="S416" s="179" t="s">
        <v>7345</v>
      </c>
      <c r="T416" s="192">
        <v>3639333</v>
      </c>
      <c r="U416" s="163"/>
      <c r="V416" s="183"/>
      <c r="W416" s="174"/>
      <c r="X416" s="163"/>
      <c r="Y416" s="163"/>
      <c r="Z416" s="174">
        <v>3639333</v>
      </c>
      <c r="AA416" s="193" t="s">
        <v>9064</v>
      </c>
      <c r="AB416" s="158" t="s">
        <v>7347</v>
      </c>
      <c r="AC416" s="158" t="s">
        <v>7347</v>
      </c>
      <c r="AD416" s="158" t="s">
        <v>7347</v>
      </c>
      <c r="AE416" s="194" t="s">
        <v>7387</v>
      </c>
      <c r="AF416" s="194" t="s">
        <v>7349</v>
      </c>
      <c r="AG416" s="193" t="s">
        <v>7414</v>
      </c>
      <c r="AH416" s="196" t="s">
        <v>9719</v>
      </c>
      <c r="AI416" s="185">
        <v>3118267609</v>
      </c>
      <c r="AJ416" s="186" t="s">
        <v>7370</v>
      </c>
      <c r="AK416" s="187" t="s">
        <v>9720</v>
      </c>
      <c r="AL416" s="189" t="s">
        <v>7353</v>
      </c>
      <c r="AM416" s="207" t="s">
        <v>9721</v>
      </c>
      <c r="AN416" s="160">
        <f t="shared" si="6"/>
        <v>410</v>
      </c>
      <c r="AO416" s="160">
        <v>2024</v>
      </c>
    </row>
    <row r="417" spans="2:41" ht="15" customHeight="1">
      <c r="B417" s="171" t="s">
        <v>9722</v>
      </c>
      <c r="C417" s="172" t="s">
        <v>7338</v>
      </c>
      <c r="D417" s="173" t="s">
        <v>9723</v>
      </c>
      <c r="E417" s="174">
        <v>1032458565</v>
      </c>
      <c r="F417" s="174">
        <v>7000000</v>
      </c>
      <c r="G417" s="175" t="s">
        <v>9682</v>
      </c>
      <c r="H417" s="176">
        <v>2800000</v>
      </c>
      <c r="I417" s="177">
        <v>45621</v>
      </c>
      <c r="J417" s="177">
        <v>45714</v>
      </c>
      <c r="K417" s="178" t="s">
        <v>7888</v>
      </c>
      <c r="L417" s="163">
        <v>2032</v>
      </c>
      <c r="M417" s="222" t="s">
        <v>7495</v>
      </c>
      <c r="N417" s="180" t="s">
        <v>7343</v>
      </c>
      <c r="O417" s="179">
        <v>79553844</v>
      </c>
      <c r="P417" s="180" t="s">
        <v>7496</v>
      </c>
      <c r="Q417" s="181">
        <v>5</v>
      </c>
      <c r="R417" s="182">
        <v>117480</v>
      </c>
      <c r="S417" s="202" t="s">
        <v>7497</v>
      </c>
      <c r="T417" s="204">
        <v>1680000</v>
      </c>
      <c r="U417" s="163"/>
      <c r="V417" s="183"/>
      <c r="W417" s="174"/>
      <c r="X417" s="163"/>
      <c r="Y417" s="163"/>
      <c r="Z417" s="174">
        <v>1680000</v>
      </c>
      <c r="AA417" s="381" t="s">
        <v>9724</v>
      </c>
      <c r="AB417" s="158" t="s">
        <v>7347</v>
      </c>
      <c r="AC417" s="158" t="s">
        <v>7347</v>
      </c>
      <c r="AD417" s="158" t="s">
        <v>7347</v>
      </c>
      <c r="AE417" s="203" t="s">
        <v>7378</v>
      </c>
      <c r="AF417" s="203" t="s">
        <v>7349</v>
      </c>
      <c r="AG417" s="195" t="s">
        <v>7414</v>
      </c>
      <c r="AH417" s="196" t="s">
        <v>9725</v>
      </c>
      <c r="AI417" s="185">
        <v>3155510380</v>
      </c>
      <c r="AJ417" s="186" t="s">
        <v>7434</v>
      </c>
      <c r="AK417" s="187" t="s">
        <v>9726</v>
      </c>
      <c r="AL417" s="189" t="s">
        <v>7353</v>
      </c>
      <c r="AM417" s="207" t="s">
        <v>9727</v>
      </c>
      <c r="AN417" s="160">
        <f t="shared" si="6"/>
        <v>411</v>
      </c>
      <c r="AO417" s="160">
        <v>2024</v>
      </c>
    </row>
    <row r="418" spans="2:41" ht="15" customHeight="1">
      <c r="B418" s="171" t="s">
        <v>9728</v>
      </c>
      <c r="C418" s="172" t="s">
        <v>7338</v>
      </c>
      <c r="D418" s="173" t="s">
        <v>9729</v>
      </c>
      <c r="E418" s="174">
        <v>52887726</v>
      </c>
      <c r="F418" s="174">
        <v>26068000</v>
      </c>
      <c r="G418" s="175" t="s">
        <v>9730</v>
      </c>
      <c r="H418" s="176">
        <v>7448000</v>
      </c>
      <c r="I418" s="177">
        <v>45625</v>
      </c>
      <c r="J418" s="177">
        <v>45729</v>
      </c>
      <c r="K418" s="178" t="s">
        <v>9731</v>
      </c>
      <c r="L418" s="163">
        <v>1999</v>
      </c>
      <c r="M418" s="221" t="s">
        <v>7342</v>
      </c>
      <c r="N418" s="190" t="s">
        <v>7343</v>
      </c>
      <c r="O418" s="252">
        <v>79148675</v>
      </c>
      <c r="P418" s="191" t="s">
        <v>7344</v>
      </c>
      <c r="Q418" s="181">
        <v>3</v>
      </c>
      <c r="R418" s="182">
        <v>115984</v>
      </c>
      <c r="S418" s="179" t="s">
        <v>7345</v>
      </c>
      <c r="T418" s="192">
        <v>0</v>
      </c>
      <c r="U418" s="163"/>
      <c r="V418" s="183"/>
      <c r="W418" s="174"/>
      <c r="X418" s="163"/>
      <c r="Y418" s="163"/>
      <c r="Z418" s="174">
        <v>0</v>
      </c>
      <c r="AA418" s="193" t="s">
        <v>7347</v>
      </c>
      <c r="AB418" s="158" t="s">
        <v>7347</v>
      </c>
      <c r="AC418" s="158" t="s">
        <v>7347</v>
      </c>
      <c r="AD418" s="158" t="s">
        <v>7347</v>
      </c>
      <c r="AE418" s="194" t="s">
        <v>7387</v>
      </c>
      <c r="AF418" s="194" t="s">
        <v>7349</v>
      </c>
      <c r="AG418" s="195" t="s">
        <v>7350</v>
      </c>
      <c r="AH418" s="196" t="s">
        <v>9732</v>
      </c>
      <c r="AI418" s="185">
        <v>3164901249</v>
      </c>
      <c r="AJ418" s="186" t="s">
        <v>7352</v>
      </c>
      <c r="AK418" s="187" t="s">
        <v>9733</v>
      </c>
      <c r="AL418" s="189" t="s">
        <v>7353</v>
      </c>
      <c r="AM418" s="207" t="s">
        <v>9734</v>
      </c>
      <c r="AN418" s="160">
        <f t="shared" si="6"/>
        <v>412</v>
      </c>
      <c r="AO418" s="160">
        <v>2024</v>
      </c>
    </row>
    <row r="419" spans="2:41" ht="15" customHeight="1">
      <c r="B419" s="171" t="s">
        <v>9735</v>
      </c>
      <c r="C419" s="172" t="s">
        <v>7338</v>
      </c>
      <c r="D419" s="173" t="s">
        <v>9736</v>
      </c>
      <c r="E419" s="174">
        <v>79573265</v>
      </c>
      <c r="F419" s="174">
        <v>7000000</v>
      </c>
      <c r="G419" s="175" t="s">
        <v>7466</v>
      </c>
      <c r="H419" s="176">
        <v>2800000</v>
      </c>
      <c r="I419" s="177">
        <v>45611</v>
      </c>
      <c r="J419" s="177">
        <v>45710</v>
      </c>
      <c r="K419" s="178" t="s">
        <v>7888</v>
      </c>
      <c r="L419" s="163">
        <v>2032</v>
      </c>
      <c r="M419" s="222" t="s">
        <v>7495</v>
      </c>
      <c r="N419" s="180" t="s">
        <v>7343</v>
      </c>
      <c r="O419" s="179">
        <v>79553844</v>
      </c>
      <c r="P419" s="180" t="s">
        <v>7496</v>
      </c>
      <c r="Q419" s="181">
        <v>5</v>
      </c>
      <c r="R419" s="182">
        <v>119285</v>
      </c>
      <c r="S419" s="202" t="s">
        <v>7497</v>
      </c>
      <c r="T419" s="204">
        <v>2146667</v>
      </c>
      <c r="U419" s="163"/>
      <c r="V419" s="183"/>
      <c r="W419" s="174"/>
      <c r="X419" s="163"/>
      <c r="Y419" s="163"/>
      <c r="Z419" s="174">
        <v>2146667</v>
      </c>
      <c r="AA419" s="193" t="s">
        <v>8638</v>
      </c>
      <c r="AB419" s="158" t="s">
        <v>7347</v>
      </c>
      <c r="AC419" s="158" t="s">
        <v>7347</v>
      </c>
      <c r="AD419" s="158" t="s">
        <v>7347</v>
      </c>
      <c r="AE419" s="203" t="s">
        <v>7504</v>
      </c>
      <c r="AF419" s="203" t="s">
        <v>7349</v>
      </c>
      <c r="AG419" s="195" t="s">
        <v>7350</v>
      </c>
      <c r="AH419" s="196" t="s">
        <v>9737</v>
      </c>
      <c r="AI419" s="185">
        <v>3003125863</v>
      </c>
      <c r="AJ419" s="180" t="s">
        <v>7380</v>
      </c>
      <c r="AK419" s="187" t="s">
        <v>9738</v>
      </c>
      <c r="AL419" s="189" t="s">
        <v>7353</v>
      </c>
      <c r="AM419" s="159" t="s">
        <v>9739</v>
      </c>
      <c r="AN419" s="160">
        <f t="shared" si="6"/>
        <v>413</v>
      </c>
      <c r="AO419" s="160">
        <v>2024</v>
      </c>
    </row>
    <row r="420" spans="2:41" ht="15" customHeight="1">
      <c r="B420" s="171" t="s">
        <v>1015</v>
      </c>
      <c r="C420" s="172" t="s">
        <v>7338</v>
      </c>
      <c r="D420" s="173" t="s">
        <v>9740</v>
      </c>
      <c r="E420" s="174">
        <v>52691341</v>
      </c>
      <c r="F420" s="174">
        <v>22344000</v>
      </c>
      <c r="G420" s="175" t="s">
        <v>9741</v>
      </c>
      <c r="H420" s="176">
        <v>7448000</v>
      </c>
      <c r="I420" s="177">
        <v>45631</v>
      </c>
      <c r="J420" s="177">
        <v>45657</v>
      </c>
      <c r="K420" s="178" t="s">
        <v>9742</v>
      </c>
      <c r="L420" s="163">
        <v>1978</v>
      </c>
      <c r="M420" s="221" t="s">
        <v>7533</v>
      </c>
      <c r="N420" s="180" t="s">
        <v>7343</v>
      </c>
      <c r="O420" s="179">
        <v>98566660</v>
      </c>
      <c r="P420" s="180" t="s">
        <v>7534</v>
      </c>
      <c r="Q420" s="181">
        <v>1</v>
      </c>
      <c r="R420" s="182">
        <v>117924</v>
      </c>
      <c r="S420" s="202" t="s">
        <v>9602</v>
      </c>
      <c r="T420" s="192">
        <v>0</v>
      </c>
      <c r="U420" s="163"/>
      <c r="V420" s="183"/>
      <c r="W420" s="174"/>
      <c r="X420" s="163"/>
      <c r="Y420" s="163"/>
      <c r="Z420" s="174">
        <v>0</v>
      </c>
      <c r="AA420" s="381" t="s">
        <v>7347</v>
      </c>
      <c r="AB420" s="158" t="s">
        <v>7347</v>
      </c>
      <c r="AC420" s="158" t="s">
        <v>7347</v>
      </c>
      <c r="AD420" s="158" t="s">
        <v>7347</v>
      </c>
      <c r="AE420" s="194" t="s">
        <v>7361</v>
      </c>
      <c r="AF420" s="194" t="s">
        <v>7349</v>
      </c>
      <c r="AG420" s="193" t="s">
        <v>7350</v>
      </c>
      <c r="AH420" s="196" t="s">
        <v>9743</v>
      </c>
      <c r="AI420" s="185">
        <v>3158519790</v>
      </c>
      <c r="AJ420" s="186" t="s">
        <v>7370</v>
      </c>
      <c r="AK420" s="187" t="s">
        <v>9744</v>
      </c>
      <c r="AL420" s="189" t="s">
        <v>7353</v>
      </c>
      <c r="AM420" s="207" t="s">
        <v>9745</v>
      </c>
      <c r="AN420" s="160">
        <f t="shared" si="6"/>
        <v>414</v>
      </c>
      <c r="AO420" s="160">
        <v>2024</v>
      </c>
    </row>
    <row r="421" spans="2:41" ht="15" customHeight="1">
      <c r="B421" s="171" t="s">
        <v>1017</v>
      </c>
      <c r="C421" s="172" t="s">
        <v>7338</v>
      </c>
      <c r="D421" s="173" t="s">
        <v>9746</v>
      </c>
      <c r="E421" s="174">
        <v>1070921121</v>
      </c>
      <c r="F421" s="174">
        <v>21836000</v>
      </c>
      <c r="G421" s="175" t="s">
        <v>7393</v>
      </c>
      <c r="H421" s="176">
        <v>5459000</v>
      </c>
      <c r="I421" s="177">
        <v>45617</v>
      </c>
      <c r="J421" s="177">
        <v>45731</v>
      </c>
      <c r="K421" s="178" t="s">
        <v>9693</v>
      </c>
      <c r="L421" s="163">
        <v>1979</v>
      </c>
      <c r="M421" s="206" t="s">
        <v>8468</v>
      </c>
      <c r="N421" s="180" t="s">
        <v>7448</v>
      </c>
      <c r="O421" s="179">
        <v>52804730</v>
      </c>
      <c r="P421" s="191" t="s">
        <v>8469</v>
      </c>
      <c r="Q421" s="181">
        <v>1</v>
      </c>
      <c r="R421" s="182">
        <v>115237</v>
      </c>
      <c r="S421" s="179" t="s">
        <v>8916</v>
      </c>
      <c r="T421" s="192">
        <v>0</v>
      </c>
      <c r="U421" s="163"/>
      <c r="V421" s="183"/>
      <c r="W421" s="174"/>
      <c r="X421" s="163"/>
      <c r="Y421" s="163"/>
      <c r="Z421" s="174">
        <v>0</v>
      </c>
      <c r="AA421" s="193" t="s">
        <v>7347</v>
      </c>
      <c r="AB421" s="158" t="s">
        <v>7347</v>
      </c>
      <c r="AC421" s="158" t="s">
        <v>7347</v>
      </c>
      <c r="AD421" s="158" t="s">
        <v>7347</v>
      </c>
      <c r="AE421" s="194" t="s">
        <v>7387</v>
      </c>
      <c r="AF421" s="194" t="s">
        <v>7349</v>
      </c>
      <c r="AG421" s="193" t="s">
        <v>7586</v>
      </c>
      <c r="AH421" s="196" t="s">
        <v>9747</v>
      </c>
      <c r="AI421" s="185">
        <v>3133250223</v>
      </c>
      <c r="AJ421" s="186" t="s">
        <v>7370</v>
      </c>
      <c r="AK421" s="187" t="s">
        <v>9748</v>
      </c>
      <c r="AL421" s="189" t="s">
        <v>7353</v>
      </c>
      <c r="AM421" s="159" t="s">
        <v>9749</v>
      </c>
      <c r="AN421" s="160">
        <f t="shared" si="6"/>
        <v>415</v>
      </c>
      <c r="AO421" s="160">
        <v>2024</v>
      </c>
    </row>
    <row r="422" spans="2:41" ht="15" customHeight="1">
      <c r="B422" s="171" t="s">
        <v>1019</v>
      </c>
      <c r="C422" s="172" t="s">
        <v>7338</v>
      </c>
      <c r="D422" s="173" t="s">
        <v>9750</v>
      </c>
      <c r="E422" s="174">
        <v>52453030</v>
      </c>
      <c r="F422" s="174">
        <v>29792000</v>
      </c>
      <c r="G422" s="175" t="s">
        <v>7405</v>
      </c>
      <c r="H422" s="176">
        <v>7448000</v>
      </c>
      <c r="I422" s="177">
        <v>45615</v>
      </c>
      <c r="J422" s="177">
        <v>45731</v>
      </c>
      <c r="K422" s="178" t="s">
        <v>8841</v>
      </c>
      <c r="L422" s="163">
        <v>1998</v>
      </c>
      <c r="M422" s="206" t="s">
        <v>7425</v>
      </c>
      <c r="N422" s="180" t="s">
        <v>7343</v>
      </c>
      <c r="O422" s="179">
        <v>19491384</v>
      </c>
      <c r="P422" s="191" t="s">
        <v>8148</v>
      </c>
      <c r="Q422" s="181">
        <v>5</v>
      </c>
      <c r="R422" s="182">
        <v>114613</v>
      </c>
      <c r="S422" s="179" t="s">
        <v>8149</v>
      </c>
      <c r="T422" s="192">
        <v>0</v>
      </c>
      <c r="U422" s="163"/>
      <c r="V422" s="183"/>
      <c r="W422" s="174"/>
      <c r="X422" s="163"/>
      <c r="Y422" s="163"/>
      <c r="Z422" s="174">
        <v>0</v>
      </c>
      <c r="AA422" s="193" t="s">
        <v>7347</v>
      </c>
      <c r="AB422" s="158" t="s">
        <v>7347</v>
      </c>
      <c r="AC422" s="158" t="s">
        <v>7347</v>
      </c>
      <c r="AD422" s="158" t="s">
        <v>7347</v>
      </c>
      <c r="AE422" s="194" t="s">
        <v>7348</v>
      </c>
      <c r="AF422" s="194" t="s">
        <v>7349</v>
      </c>
      <c r="AG422" s="193" t="s">
        <v>7414</v>
      </c>
      <c r="AH422" s="196" t="s">
        <v>9751</v>
      </c>
      <c r="AI422" s="185">
        <v>3125616608</v>
      </c>
      <c r="AJ422" s="186" t="s">
        <v>7489</v>
      </c>
      <c r="AK422" s="187" t="s">
        <v>9752</v>
      </c>
      <c r="AL422" s="189" t="s">
        <v>7353</v>
      </c>
      <c r="AM422" s="207" t="s">
        <v>9753</v>
      </c>
      <c r="AN422" s="160">
        <f t="shared" si="6"/>
        <v>416</v>
      </c>
      <c r="AO422" s="160">
        <v>2024</v>
      </c>
    </row>
    <row r="423" spans="2:41" ht="15" customHeight="1">
      <c r="B423" s="171" t="s">
        <v>9754</v>
      </c>
      <c r="C423" s="172" t="s">
        <v>7338</v>
      </c>
      <c r="D423" s="173" t="s">
        <v>9755</v>
      </c>
      <c r="E423" s="174">
        <v>80136968</v>
      </c>
      <c r="F423" s="174">
        <v>29792000</v>
      </c>
      <c r="G423" s="175" t="s">
        <v>9756</v>
      </c>
      <c r="H423" s="176">
        <v>7448000</v>
      </c>
      <c r="I423" s="177">
        <v>45618</v>
      </c>
      <c r="J423" s="177">
        <v>45714</v>
      </c>
      <c r="K423" s="178" t="s">
        <v>8467</v>
      </c>
      <c r="L423" s="163">
        <v>1978</v>
      </c>
      <c r="M423" s="206" t="s">
        <v>8468</v>
      </c>
      <c r="N423" s="180" t="s">
        <v>7448</v>
      </c>
      <c r="O423" s="179">
        <v>52804730</v>
      </c>
      <c r="P423" s="191" t="s">
        <v>8469</v>
      </c>
      <c r="Q423" s="181">
        <v>1</v>
      </c>
      <c r="R423" s="182">
        <v>120240</v>
      </c>
      <c r="S423" s="202" t="s">
        <v>7700</v>
      </c>
      <c r="T423" s="192">
        <v>4965333</v>
      </c>
      <c r="U423" s="163"/>
      <c r="V423" s="183"/>
      <c r="W423" s="174"/>
      <c r="X423" s="163"/>
      <c r="Y423" s="163"/>
      <c r="Z423" s="174">
        <v>4965333</v>
      </c>
      <c r="AA423" s="381" t="s">
        <v>9064</v>
      </c>
      <c r="AB423" s="158" t="s">
        <v>7347</v>
      </c>
      <c r="AC423" s="158" t="s">
        <v>7347</v>
      </c>
      <c r="AD423" s="158" t="s">
        <v>7347</v>
      </c>
      <c r="AE423" s="194" t="s">
        <v>7378</v>
      </c>
      <c r="AF423" s="194" t="s">
        <v>7349</v>
      </c>
      <c r="AG423" s="193" t="s">
        <v>7399</v>
      </c>
      <c r="AH423" s="196" t="s">
        <v>9757</v>
      </c>
      <c r="AI423" s="185">
        <v>3203616874</v>
      </c>
      <c r="AJ423" s="180" t="s">
        <v>7380</v>
      </c>
      <c r="AK423" s="187" t="s">
        <v>9758</v>
      </c>
      <c r="AL423" s="189" t="s">
        <v>7353</v>
      </c>
      <c r="AM423" s="207" t="s">
        <v>9759</v>
      </c>
      <c r="AN423" s="160">
        <f t="shared" si="6"/>
        <v>417</v>
      </c>
      <c r="AO423" s="160">
        <v>2024</v>
      </c>
    </row>
    <row r="424" spans="2:41" ht="15" customHeight="1">
      <c r="B424" s="171" t="s">
        <v>1023</v>
      </c>
      <c r="C424" s="172" t="s">
        <v>7338</v>
      </c>
      <c r="D424" s="173" t="s">
        <v>9760</v>
      </c>
      <c r="E424" s="174">
        <v>52730503</v>
      </c>
      <c r="F424" s="174">
        <v>29792000</v>
      </c>
      <c r="G424" s="175" t="s">
        <v>7393</v>
      </c>
      <c r="H424" s="176">
        <v>7448000</v>
      </c>
      <c r="I424" s="177">
        <v>45618</v>
      </c>
      <c r="J424" s="177">
        <v>45731</v>
      </c>
      <c r="K424" s="178" t="s">
        <v>9423</v>
      </c>
      <c r="L424" s="163">
        <v>1967</v>
      </c>
      <c r="M424" s="206" t="s">
        <v>7935</v>
      </c>
      <c r="N424" s="179" t="s">
        <v>7343</v>
      </c>
      <c r="O424" s="179">
        <v>52526364</v>
      </c>
      <c r="P424" s="191" t="s">
        <v>7936</v>
      </c>
      <c r="Q424" s="181">
        <v>1</v>
      </c>
      <c r="R424" s="182">
        <v>115035</v>
      </c>
      <c r="S424" s="179" t="s">
        <v>7937</v>
      </c>
      <c r="T424" s="192">
        <v>0</v>
      </c>
      <c r="U424" s="163"/>
      <c r="V424" s="183"/>
      <c r="W424" s="174"/>
      <c r="X424" s="163"/>
      <c r="Y424" s="163"/>
      <c r="Z424" s="174">
        <v>0</v>
      </c>
      <c r="AA424" s="193" t="s">
        <v>7347</v>
      </c>
      <c r="AB424" s="158" t="s">
        <v>7347</v>
      </c>
      <c r="AC424" s="158" t="s">
        <v>7347</v>
      </c>
      <c r="AD424" s="158" t="s">
        <v>7347</v>
      </c>
      <c r="AE424" s="194" t="s">
        <v>7960</v>
      </c>
      <c r="AF424" s="194" t="s">
        <v>7349</v>
      </c>
      <c r="AG424" s="195" t="s">
        <v>7350</v>
      </c>
      <c r="AH424" s="196" t="s">
        <v>9761</v>
      </c>
      <c r="AI424" s="185">
        <v>3204783935</v>
      </c>
      <c r="AJ424" s="180" t="s">
        <v>7380</v>
      </c>
      <c r="AK424" s="187" t="s">
        <v>9762</v>
      </c>
      <c r="AL424" s="189" t="s">
        <v>7353</v>
      </c>
      <c r="AM424" s="207" t="s">
        <v>9763</v>
      </c>
      <c r="AN424" s="160">
        <f t="shared" si="6"/>
        <v>418</v>
      </c>
      <c r="AO424" s="160">
        <v>2024</v>
      </c>
    </row>
    <row r="425" spans="2:41" ht="15" customHeight="1">
      <c r="B425" s="171" t="s">
        <v>9764</v>
      </c>
      <c r="C425" s="172" t="s">
        <v>7338</v>
      </c>
      <c r="D425" s="173" t="s">
        <v>9765</v>
      </c>
      <c r="E425" s="174">
        <v>52064851</v>
      </c>
      <c r="F425" s="174">
        <v>7000000</v>
      </c>
      <c r="G425" s="175" t="s">
        <v>9675</v>
      </c>
      <c r="H425" s="176">
        <v>2800000</v>
      </c>
      <c r="I425" s="177">
        <v>45617</v>
      </c>
      <c r="J425" s="177">
        <v>45741</v>
      </c>
      <c r="K425" s="178" t="s">
        <v>7888</v>
      </c>
      <c r="L425" s="163">
        <v>2032</v>
      </c>
      <c r="M425" s="222" t="s">
        <v>7495</v>
      </c>
      <c r="N425" s="211" t="s">
        <v>7343</v>
      </c>
      <c r="O425" s="206">
        <v>79553844</v>
      </c>
      <c r="P425" s="180" t="s">
        <v>7496</v>
      </c>
      <c r="Q425" s="181">
        <v>5</v>
      </c>
      <c r="R425" s="182">
        <v>119285</v>
      </c>
      <c r="S425" s="202" t="s">
        <v>7497</v>
      </c>
      <c r="T425" s="204">
        <v>1866667</v>
      </c>
      <c r="U425" s="163"/>
      <c r="V425" s="183"/>
      <c r="W425" s="174"/>
      <c r="X425" s="163"/>
      <c r="Y425" s="163"/>
      <c r="Z425" s="174">
        <v>1866667</v>
      </c>
      <c r="AA425" s="381" t="s">
        <v>9676</v>
      </c>
      <c r="AB425" s="158" t="s">
        <v>7347</v>
      </c>
      <c r="AC425" s="158" t="s">
        <v>7347</v>
      </c>
      <c r="AD425" s="158" t="s">
        <v>7347</v>
      </c>
      <c r="AE425" s="203" t="s">
        <v>7536</v>
      </c>
      <c r="AF425" s="203" t="s">
        <v>7349</v>
      </c>
      <c r="AG425" s="195" t="s">
        <v>7350</v>
      </c>
      <c r="AH425" s="196" t="s">
        <v>9766</v>
      </c>
      <c r="AI425" s="185">
        <v>3195866097</v>
      </c>
      <c r="AJ425" s="186" t="s">
        <v>7370</v>
      </c>
      <c r="AK425" s="187" t="s">
        <v>9767</v>
      </c>
      <c r="AL425" s="189" t="s">
        <v>7353</v>
      </c>
      <c r="AM425" s="207" t="s">
        <v>9768</v>
      </c>
      <c r="AN425" s="160">
        <f t="shared" si="6"/>
        <v>419</v>
      </c>
      <c r="AO425" s="160">
        <v>2024</v>
      </c>
    </row>
    <row r="426" spans="2:41" ht="15" customHeight="1">
      <c r="B426" s="366" t="s">
        <v>9769</v>
      </c>
      <c r="C426" s="172" t="s">
        <v>7338</v>
      </c>
      <c r="D426" s="240" t="s">
        <v>9770</v>
      </c>
      <c r="E426" s="174">
        <v>1018425481</v>
      </c>
      <c r="F426" s="174">
        <v>13500000</v>
      </c>
      <c r="G426" s="175" t="s">
        <v>7966</v>
      </c>
      <c r="H426" s="176">
        <v>4500000</v>
      </c>
      <c r="I426" s="177">
        <v>45617</v>
      </c>
      <c r="J426" s="177">
        <v>45708</v>
      </c>
      <c r="K426" s="178" t="s">
        <v>9771</v>
      </c>
      <c r="L426" s="163">
        <v>1978</v>
      </c>
      <c r="M426" s="206" t="s">
        <v>7447</v>
      </c>
      <c r="N426" s="180" t="s">
        <v>7448</v>
      </c>
      <c r="O426" s="179">
        <v>51698679</v>
      </c>
      <c r="P426" s="180" t="s">
        <v>7449</v>
      </c>
      <c r="Q426" s="181">
        <v>1</v>
      </c>
      <c r="R426" s="182">
        <v>116731</v>
      </c>
      <c r="S426" s="179" t="s">
        <v>7450</v>
      </c>
      <c r="T426" s="192">
        <v>11172000</v>
      </c>
      <c r="U426" s="163"/>
      <c r="V426" s="183"/>
      <c r="W426" s="174"/>
      <c r="X426" s="163"/>
      <c r="Y426" s="163"/>
      <c r="Z426" s="174">
        <v>11172000</v>
      </c>
      <c r="AA426" s="193" t="s">
        <v>7473</v>
      </c>
      <c r="AB426" s="158" t="s">
        <v>7347</v>
      </c>
      <c r="AC426" s="158" t="s">
        <v>7347</v>
      </c>
      <c r="AD426" s="158" t="s">
        <v>7347</v>
      </c>
      <c r="AE426" s="194" t="s">
        <v>7348</v>
      </c>
      <c r="AF426" s="194" t="s">
        <v>7349</v>
      </c>
      <c r="AG426" s="195" t="s">
        <v>7350</v>
      </c>
      <c r="AH426" s="240" t="s">
        <v>9772</v>
      </c>
      <c r="AI426" s="185">
        <v>3022450742</v>
      </c>
      <c r="AJ426" s="186" t="s">
        <v>7370</v>
      </c>
      <c r="AK426" s="187" t="s">
        <v>9773</v>
      </c>
      <c r="AL426" s="189" t="s">
        <v>7353</v>
      </c>
      <c r="AM426" s="242" t="s">
        <v>9774</v>
      </c>
      <c r="AN426" s="160">
        <f t="shared" si="6"/>
        <v>420</v>
      </c>
      <c r="AO426" s="160">
        <v>2024</v>
      </c>
    </row>
    <row r="427" spans="2:41" ht="15" customHeight="1">
      <c r="B427" s="171" t="s">
        <v>1028</v>
      </c>
      <c r="C427" s="172" t="s">
        <v>7338</v>
      </c>
      <c r="D427" s="173" t="s">
        <v>9775</v>
      </c>
      <c r="E427" s="174">
        <v>1001097684</v>
      </c>
      <c r="F427" s="174">
        <v>11532000</v>
      </c>
      <c r="G427" s="175" t="s">
        <v>7393</v>
      </c>
      <c r="H427" s="176">
        <v>2883000</v>
      </c>
      <c r="I427" s="177">
        <v>45621</v>
      </c>
      <c r="J427" s="177">
        <v>45731</v>
      </c>
      <c r="K427" s="178" t="s">
        <v>7341</v>
      </c>
      <c r="L427" s="163">
        <v>1999</v>
      </c>
      <c r="M427" s="206" t="s">
        <v>7342</v>
      </c>
      <c r="N427" s="180" t="s">
        <v>7343</v>
      </c>
      <c r="O427" s="179">
        <v>79148675</v>
      </c>
      <c r="P427" s="191" t="s">
        <v>7344</v>
      </c>
      <c r="Q427" s="181">
        <v>5</v>
      </c>
      <c r="R427" s="182">
        <v>115981</v>
      </c>
      <c r="S427" s="179" t="s">
        <v>7345</v>
      </c>
      <c r="T427" s="192">
        <v>0</v>
      </c>
      <c r="U427" s="163"/>
      <c r="V427" s="183"/>
      <c r="W427" s="174"/>
      <c r="X427" s="163"/>
      <c r="Y427" s="163"/>
      <c r="Z427" s="174">
        <v>0</v>
      </c>
      <c r="AA427" s="193" t="s">
        <v>7347</v>
      </c>
      <c r="AB427" s="158" t="s">
        <v>7347</v>
      </c>
      <c r="AC427" s="158" t="s">
        <v>7347</v>
      </c>
      <c r="AD427" s="158" t="s">
        <v>7347</v>
      </c>
      <c r="AE427" s="194" t="s">
        <v>7387</v>
      </c>
      <c r="AF427" s="194" t="s">
        <v>7349</v>
      </c>
      <c r="AG427" s="195" t="s">
        <v>7414</v>
      </c>
      <c r="AH427" s="196" t="s">
        <v>9776</v>
      </c>
      <c r="AI427" s="185">
        <v>3016280032</v>
      </c>
      <c r="AJ427" s="186" t="s">
        <v>7434</v>
      </c>
      <c r="AK427" s="187" t="s">
        <v>9777</v>
      </c>
      <c r="AL427" s="189" t="s">
        <v>7353</v>
      </c>
      <c r="AM427" s="207" t="s">
        <v>9778</v>
      </c>
      <c r="AN427" s="160">
        <f t="shared" si="6"/>
        <v>421</v>
      </c>
      <c r="AO427" s="160">
        <v>2024</v>
      </c>
    </row>
    <row r="428" spans="2:41" ht="15" customHeight="1">
      <c r="B428" s="171" t="s">
        <v>9779</v>
      </c>
      <c r="C428" s="172" t="s">
        <v>7338</v>
      </c>
      <c r="D428" s="173" t="s">
        <v>9780</v>
      </c>
      <c r="E428" s="174">
        <v>1023020958</v>
      </c>
      <c r="F428" s="174">
        <v>10143000</v>
      </c>
      <c r="G428" s="175" t="s">
        <v>7966</v>
      </c>
      <c r="H428" s="176">
        <v>3381000</v>
      </c>
      <c r="I428" s="177">
        <v>45624</v>
      </c>
      <c r="J428" s="177">
        <v>45729</v>
      </c>
      <c r="K428" s="178" t="s">
        <v>9781</v>
      </c>
      <c r="L428" s="163">
        <v>2031</v>
      </c>
      <c r="M428" s="222" t="s">
        <v>7495</v>
      </c>
      <c r="N428" s="180" t="s">
        <v>7343</v>
      </c>
      <c r="O428" s="179">
        <v>79553844</v>
      </c>
      <c r="P428" s="180" t="s">
        <v>7496</v>
      </c>
      <c r="Q428" s="181">
        <v>5</v>
      </c>
      <c r="R428" s="182">
        <v>117499</v>
      </c>
      <c r="S428" s="202" t="s">
        <v>7497</v>
      </c>
      <c r="T428" s="192">
        <v>1803200</v>
      </c>
      <c r="U428" s="163"/>
      <c r="V428" s="183"/>
      <c r="W428" s="174"/>
      <c r="X428" s="163"/>
      <c r="Y428" s="163"/>
      <c r="Z428" s="174">
        <v>1803200</v>
      </c>
      <c r="AA428" s="381" t="s">
        <v>9218</v>
      </c>
      <c r="AB428" s="158" t="s">
        <v>7347</v>
      </c>
      <c r="AC428" s="158" t="s">
        <v>7347</v>
      </c>
      <c r="AD428" s="158" t="s">
        <v>7347</v>
      </c>
      <c r="AE428" s="203" t="s">
        <v>7378</v>
      </c>
      <c r="AF428" s="203" t="s">
        <v>7349</v>
      </c>
      <c r="AG428" s="195" t="s">
        <v>7399</v>
      </c>
      <c r="AH428" s="196" t="s">
        <v>9782</v>
      </c>
      <c r="AI428" s="185">
        <v>3133605362</v>
      </c>
      <c r="AJ428" s="186" t="s">
        <v>7364</v>
      </c>
      <c r="AK428" s="187" t="s">
        <v>9783</v>
      </c>
      <c r="AL428" s="189" t="s">
        <v>7353</v>
      </c>
      <c r="AM428" s="207" t="s">
        <v>9784</v>
      </c>
      <c r="AN428" s="160">
        <f t="shared" si="6"/>
        <v>422</v>
      </c>
      <c r="AO428" s="160">
        <v>2024</v>
      </c>
    </row>
    <row r="429" spans="2:41" ht="15" customHeight="1">
      <c r="B429" s="171" t="s">
        <v>1031</v>
      </c>
      <c r="C429" s="172" t="s">
        <v>7338</v>
      </c>
      <c r="D429" s="173" t="s">
        <v>9785</v>
      </c>
      <c r="E429" s="174">
        <v>52589323</v>
      </c>
      <c r="F429" s="174">
        <v>7207500</v>
      </c>
      <c r="G429" s="175" t="s">
        <v>9279</v>
      </c>
      <c r="H429" s="176">
        <v>2883000</v>
      </c>
      <c r="I429" s="177">
        <v>45624</v>
      </c>
      <c r="J429" s="177">
        <v>45727</v>
      </c>
      <c r="K429" s="178" t="s">
        <v>9786</v>
      </c>
      <c r="L429" s="163">
        <v>1967</v>
      </c>
      <c r="M429" s="206" t="s">
        <v>7935</v>
      </c>
      <c r="N429" s="179" t="s">
        <v>7343</v>
      </c>
      <c r="O429" s="179">
        <v>52526364</v>
      </c>
      <c r="P429" s="191" t="s">
        <v>7936</v>
      </c>
      <c r="Q429" s="181">
        <v>2</v>
      </c>
      <c r="R429" s="182">
        <v>117802</v>
      </c>
      <c r="S429" s="179" t="s">
        <v>7937</v>
      </c>
      <c r="T429" s="192">
        <v>0</v>
      </c>
      <c r="U429" s="163"/>
      <c r="V429" s="183"/>
      <c r="W429" s="174"/>
      <c r="X429" s="163"/>
      <c r="Y429" s="163"/>
      <c r="Z429" s="174">
        <v>0</v>
      </c>
      <c r="AA429" s="381" t="s">
        <v>7347</v>
      </c>
      <c r="AB429" s="161">
        <v>45646</v>
      </c>
      <c r="AC429" s="161">
        <v>45676</v>
      </c>
      <c r="AD429" s="158" t="s">
        <v>9787</v>
      </c>
      <c r="AE429" s="194" t="s">
        <v>8025</v>
      </c>
      <c r="AF429" s="194" t="s">
        <v>7349</v>
      </c>
      <c r="AG429" s="193" t="s">
        <v>7368</v>
      </c>
      <c r="AH429" s="196" t="s">
        <v>9788</v>
      </c>
      <c r="AI429" s="185">
        <v>3107894921</v>
      </c>
      <c r="AJ429" s="186" t="s">
        <v>7434</v>
      </c>
      <c r="AK429" s="187" t="s">
        <v>9789</v>
      </c>
      <c r="AL429" s="189" t="s">
        <v>7353</v>
      </c>
      <c r="AM429" s="207" t="s">
        <v>9790</v>
      </c>
      <c r="AN429" s="160">
        <f t="shared" si="6"/>
        <v>423</v>
      </c>
      <c r="AO429" s="160">
        <v>2024</v>
      </c>
    </row>
    <row r="430" spans="2:41" ht="15" customHeight="1">
      <c r="B430" s="171" t="s">
        <v>9791</v>
      </c>
      <c r="C430" s="172" t="s">
        <v>7338</v>
      </c>
      <c r="D430" s="173" t="s">
        <v>9792</v>
      </c>
      <c r="E430" s="174">
        <v>1233888595</v>
      </c>
      <c r="F430" s="174">
        <v>7000000</v>
      </c>
      <c r="G430" s="175" t="s">
        <v>9682</v>
      </c>
      <c r="H430" s="176">
        <v>2800000</v>
      </c>
      <c r="I430" s="177">
        <v>45621</v>
      </c>
      <c r="J430" s="177">
        <v>45714</v>
      </c>
      <c r="K430" s="178" t="s">
        <v>7888</v>
      </c>
      <c r="L430" s="163">
        <v>2032</v>
      </c>
      <c r="M430" s="222" t="s">
        <v>7495</v>
      </c>
      <c r="N430" s="180" t="s">
        <v>7343</v>
      </c>
      <c r="O430" s="179">
        <v>79553844</v>
      </c>
      <c r="P430" s="180" t="s">
        <v>7496</v>
      </c>
      <c r="Q430" s="181">
        <v>5</v>
      </c>
      <c r="R430" s="182">
        <v>119285</v>
      </c>
      <c r="S430" s="202" t="s">
        <v>7497</v>
      </c>
      <c r="T430" s="192">
        <v>1680000</v>
      </c>
      <c r="U430" s="163"/>
      <c r="V430" s="183"/>
      <c r="W430" s="174"/>
      <c r="X430" s="163"/>
      <c r="Y430" s="163"/>
      <c r="Z430" s="174">
        <v>1680000</v>
      </c>
      <c r="AA430" s="381" t="s">
        <v>9212</v>
      </c>
      <c r="AB430" s="158" t="s">
        <v>7347</v>
      </c>
      <c r="AC430" s="158" t="s">
        <v>7347</v>
      </c>
      <c r="AD430" s="158" t="s">
        <v>7347</v>
      </c>
      <c r="AE430" s="203" t="s">
        <v>7378</v>
      </c>
      <c r="AF430" s="203" t="s">
        <v>7349</v>
      </c>
      <c r="AG430" s="195" t="s">
        <v>7399</v>
      </c>
      <c r="AH430" s="196" t="s">
        <v>9793</v>
      </c>
      <c r="AI430" s="185">
        <v>3112218141</v>
      </c>
      <c r="AJ430" s="186" t="s">
        <v>7370</v>
      </c>
      <c r="AK430" s="187" t="s">
        <v>9794</v>
      </c>
      <c r="AL430" s="189" t="s">
        <v>7353</v>
      </c>
      <c r="AM430" s="207" t="s">
        <v>9795</v>
      </c>
      <c r="AN430" s="160">
        <f t="shared" si="6"/>
        <v>424</v>
      </c>
      <c r="AO430" s="160">
        <v>2024</v>
      </c>
    </row>
    <row r="431" spans="2:41" ht="15" customHeight="1">
      <c r="B431" s="171" t="s">
        <v>9796</v>
      </c>
      <c r="C431" s="172" t="s">
        <v>7338</v>
      </c>
      <c r="D431" s="173" t="s">
        <v>9797</v>
      </c>
      <c r="E431" s="174">
        <v>87942747</v>
      </c>
      <c r="F431" s="174">
        <v>7000000</v>
      </c>
      <c r="G431" s="175" t="s">
        <v>9675</v>
      </c>
      <c r="H431" s="176">
        <v>2800000</v>
      </c>
      <c r="I431" s="177">
        <v>45621</v>
      </c>
      <c r="J431" s="177">
        <v>45715</v>
      </c>
      <c r="K431" s="178" t="s">
        <v>7888</v>
      </c>
      <c r="L431" s="163">
        <v>2032</v>
      </c>
      <c r="M431" s="222" t="s">
        <v>7495</v>
      </c>
      <c r="N431" s="180" t="s">
        <v>7343</v>
      </c>
      <c r="O431" s="179">
        <v>79553844</v>
      </c>
      <c r="P431" s="180" t="s">
        <v>7496</v>
      </c>
      <c r="Q431" s="181">
        <v>5</v>
      </c>
      <c r="R431" s="182">
        <v>119285</v>
      </c>
      <c r="S431" s="202" t="s">
        <v>7497</v>
      </c>
      <c r="T431" s="204">
        <v>1680000</v>
      </c>
      <c r="U431" s="163"/>
      <c r="V431" s="183"/>
      <c r="W431" s="174"/>
      <c r="X431" s="163"/>
      <c r="Y431" s="163"/>
      <c r="Z431" s="174">
        <v>1680000</v>
      </c>
      <c r="AA431" s="381" t="s">
        <v>9724</v>
      </c>
      <c r="AB431" s="158" t="s">
        <v>7347</v>
      </c>
      <c r="AC431" s="158" t="s">
        <v>7347</v>
      </c>
      <c r="AD431" s="158" t="s">
        <v>7347</v>
      </c>
      <c r="AE431" s="194" t="s">
        <v>7387</v>
      </c>
      <c r="AF431" s="194" t="s">
        <v>7349</v>
      </c>
      <c r="AG431" s="195" t="s">
        <v>7414</v>
      </c>
      <c r="AH431" s="196" t="s">
        <v>9798</v>
      </c>
      <c r="AI431" s="185">
        <v>3218259874</v>
      </c>
      <c r="AJ431" s="186" t="s">
        <v>7370</v>
      </c>
      <c r="AK431" s="187" t="s">
        <v>9799</v>
      </c>
      <c r="AL431" s="189" t="s">
        <v>7353</v>
      </c>
      <c r="AM431" s="207" t="s">
        <v>9800</v>
      </c>
      <c r="AN431" s="160">
        <f t="shared" si="6"/>
        <v>425</v>
      </c>
      <c r="AO431" s="160">
        <v>2024</v>
      </c>
    </row>
    <row r="432" spans="2:41" ht="15" customHeight="1">
      <c r="B432" s="171" t="s">
        <v>1035</v>
      </c>
      <c r="C432" s="172" t="s">
        <v>7338</v>
      </c>
      <c r="D432" s="173" t="s">
        <v>9801</v>
      </c>
      <c r="E432" s="174">
        <v>79602587</v>
      </c>
      <c r="F432" s="174">
        <v>7000000</v>
      </c>
      <c r="G432" s="175" t="s">
        <v>9682</v>
      </c>
      <c r="H432" s="176">
        <v>2800000</v>
      </c>
      <c r="I432" s="177">
        <v>45621</v>
      </c>
      <c r="J432" s="177">
        <v>45657</v>
      </c>
      <c r="K432" s="178" t="s">
        <v>7888</v>
      </c>
      <c r="L432" s="163">
        <v>2032</v>
      </c>
      <c r="M432" s="222" t="s">
        <v>7495</v>
      </c>
      <c r="N432" s="180" t="s">
        <v>7343</v>
      </c>
      <c r="O432" s="179">
        <v>79553844</v>
      </c>
      <c r="P432" s="180" t="s">
        <v>7496</v>
      </c>
      <c r="Q432" s="181">
        <v>5</v>
      </c>
      <c r="R432" s="182">
        <v>119285</v>
      </c>
      <c r="S432" s="202" t="s">
        <v>7497</v>
      </c>
      <c r="T432" s="192">
        <v>0</v>
      </c>
      <c r="U432" s="163"/>
      <c r="V432" s="183"/>
      <c r="W432" s="174"/>
      <c r="X432" s="163"/>
      <c r="Y432" s="163"/>
      <c r="Z432" s="174">
        <v>0</v>
      </c>
      <c r="AA432" s="381" t="s">
        <v>7347</v>
      </c>
      <c r="AB432" s="158" t="s">
        <v>7347</v>
      </c>
      <c r="AC432" s="158" t="s">
        <v>7347</v>
      </c>
      <c r="AD432" s="158" t="s">
        <v>7347</v>
      </c>
      <c r="AE432" s="203" t="s">
        <v>7441</v>
      </c>
      <c r="AF432" s="203" t="s">
        <v>7349</v>
      </c>
      <c r="AG432" s="195" t="s">
        <v>7350</v>
      </c>
      <c r="AH432" s="196" t="s">
        <v>9802</v>
      </c>
      <c r="AI432" s="185">
        <v>3232849248</v>
      </c>
      <c r="AJ432" s="180" t="s">
        <v>7380</v>
      </c>
      <c r="AK432" s="187" t="s">
        <v>9803</v>
      </c>
      <c r="AL432" s="189" t="s">
        <v>7353</v>
      </c>
      <c r="AM432" s="207" t="s">
        <v>9804</v>
      </c>
      <c r="AN432" s="160">
        <f t="shared" si="6"/>
        <v>426</v>
      </c>
      <c r="AO432" s="160">
        <v>2024</v>
      </c>
    </row>
    <row r="433" spans="2:41" ht="15" customHeight="1">
      <c r="B433" s="171" t="s">
        <v>1037</v>
      </c>
      <c r="C433" s="172" t="s">
        <v>7338</v>
      </c>
      <c r="D433" s="173" t="s">
        <v>9805</v>
      </c>
      <c r="E433" s="174">
        <v>35498594</v>
      </c>
      <c r="F433" s="174">
        <v>7207500</v>
      </c>
      <c r="G433" s="175" t="s">
        <v>9279</v>
      </c>
      <c r="H433" s="176">
        <v>2883000</v>
      </c>
      <c r="I433" s="177">
        <v>45624</v>
      </c>
      <c r="J433" s="177">
        <v>45727</v>
      </c>
      <c r="K433" s="178" t="s">
        <v>9786</v>
      </c>
      <c r="L433" s="163">
        <v>1967</v>
      </c>
      <c r="M433" s="206" t="s">
        <v>7935</v>
      </c>
      <c r="N433" s="179" t="s">
        <v>7343</v>
      </c>
      <c r="O433" s="179">
        <v>52526364</v>
      </c>
      <c r="P433" s="191" t="s">
        <v>7936</v>
      </c>
      <c r="Q433" s="181">
        <v>2</v>
      </c>
      <c r="R433" s="182">
        <v>117802</v>
      </c>
      <c r="S433" s="179" t="s">
        <v>7937</v>
      </c>
      <c r="T433" s="192">
        <v>0</v>
      </c>
      <c r="U433" s="163"/>
      <c r="V433" s="183"/>
      <c r="W433" s="174"/>
      <c r="X433" s="163"/>
      <c r="Y433" s="163"/>
      <c r="Z433" s="174">
        <v>0</v>
      </c>
      <c r="AA433" s="381" t="s">
        <v>7347</v>
      </c>
      <c r="AB433" s="161">
        <v>45646</v>
      </c>
      <c r="AC433" s="161">
        <v>45676</v>
      </c>
      <c r="AD433" s="158" t="s">
        <v>9787</v>
      </c>
      <c r="AE433" s="194" t="s">
        <v>7504</v>
      </c>
      <c r="AF433" s="194" t="s">
        <v>7349</v>
      </c>
      <c r="AG433" s="193" t="s">
        <v>7399</v>
      </c>
      <c r="AH433" s="196" t="s">
        <v>9806</v>
      </c>
      <c r="AI433" s="185">
        <v>3123460986</v>
      </c>
      <c r="AJ433" s="186" t="s">
        <v>7352</v>
      </c>
      <c r="AK433" s="187" t="s">
        <v>9807</v>
      </c>
      <c r="AL433" s="189" t="s">
        <v>7353</v>
      </c>
      <c r="AM433" s="207" t="s">
        <v>9808</v>
      </c>
      <c r="AN433" s="160">
        <f t="shared" si="6"/>
        <v>427</v>
      </c>
      <c r="AO433" s="160">
        <v>2024</v>
      </c>
    </row>
    <row r="434" spans="2:41" ht="15" customHeight="1">
      <c r="B434" s="171" t="s">
        <v>1039</v>
      </c>
      <c r="C434" s="172" t="s">
        <v>7338</v>
      </c>
      <c r="D434" s="173" t="s">
        <v>9809</v>
      </c>
      <c r="E434" s="174">
        <v>1047366531</v>
      </c>
      <c r="F434" s="174">
        <v>7207500</v>
      </c>
      <c r="G434" s="175" t="s">
        <v>9279</v>
      </c>
      <c r="H434" s="176">
        <v>2883000</v>
      </c>
      <c r="I434" s="177">
        <v>45621</v>
      </c>
      <c r="J434" s="177">
        <v>45725</v>
      </c>
      <c r="K434" s="178" t="s">
        <v>9786</v>
      </c>
      <c r="L434" s="163">
        <v>1967</v>
      </c>
      <c r="M434" s="206" t="s">
        <v>7935</v>
      </c>
      <c r="N434" s="179" t="s">
        <v>7343</v>
      </c>
      <c r="O434" s="179">
        <v>52526364</v>
      </c>
      <c r="P434" s="191" t="s">
        <v>7936</v>
      </c>
      <c r="Q434" s="181">
        <v>2</v>
      </c>
      <c r="R434" s="182">
        <v>117802</v>
      </c>
      <c r="S434" s="179" t="s">
        <v>7937</v>
      </c>
      <c r="T434" s="192">
        <v>0</v>
      </c>
      <c r="U434" s="163"/>
      <c r="V434" s="183"/>
      <c r="W434" s="174"/>
      <c r="X434" s="163"/>
      <c r="Y434" s="163"/>
      <c r="Z434" s="174">
        <v>0</v>
      </c>
      <c r="AA434" s="381" t="s">
        <v>7347</v>
      </c>
      <c r="AB434" s="161">
        <v>45646</v>
      </c>
      <c r="AC434" s="161">
        <v>45676</v>
      </c>
      <c r="AD434" s="158" t="s">
        <v>9787</v>
      </c>
      <c r="AE434" s="194" t="s">
        <v>7378</v>
      </c>
      <c r="AF434" s="194" t="s">
        <v>7349</v>
      </c>
      <c r="AG434" s="195" t="s">
        <v>7399</v>
      </c>
      <c r="AH434" s="196" t="s">
        <v>9810</v>
      </c>
      <c r="AI434" s="185">
        <v>3127132936</v>
      </c>
      <c r="AJ434" s="186" t="s">
        <v>7370</v>
      </c>
      <c r="AK434" s="187" t="s">
        <v>9811</v>
      </c>
      <c r="AL434" s="189" t="s">
        <v>7353</v>
      </c>
      <c r="AM434" s="207" t="s">
        <v>9812</v>
      </c>
      <c r="AN434" s="160">
        <f t="shared" si="6"/>
        <v>428</v>
      </c>
      <c r="AO434" s="160">
        <v>2024</v>
      </c>
    </row>
    <row r="435" spans="2:41" ht="15" customHeight="1">
      <c r="B435" s="171" t="s">
        <v>9813</v>
      </c>
      <c r="C435" s="172" t="s">
        <v>7338</v>
      </c>
      <c r="D435" s="173" t="s">
        <v>9814</v>
      </c>
      <c r="E435" s="174">
        <v>20701491</v>
      </c>
      <c r="F435" s="174">
        <v>18620000</v>
      </c>
      <c r="G435" s="175" t="s">
        <v>9279</v>
      </c>
      <c r="H435" s="176">
        <v>7448000</v>
      </c>
      <c r="I435" s="177">
        <v>45616</v>
      </c>
      <c r="J435" s="177">
        <v>45713</v>
      </c>
      <c r="K435" s="178" t="s">
        <v>9815</v>
      </c>
      <c r="L435" s="163">
        <v>1973</v>
      </c>
      <c r="M435" s="221" t="s">
        <v>7616</v>
      </c>
      <c r="N435" s="180" t="s">
        <v>7343</v>
      </c>
      <c r="O435" s="179">
        <v>1063481921</v>
      </c>
      <c r="P435" s="191" t="s">
        <v>7617</v>
      </c>
      <c r="Q435" s="181">
        <v>1</v>
      </c>
      <c r="R435" s="182">
        <v>119564</v>
      </c>
      <c r="S435" s="202" t="s">
        <v>7618</v>
      </c>
      <c r="T435" s="192">
        <v>5213600</v>
      </c>
      <c r="U435" s="163"/>
      <c r="V435" s="183"/>
      <c r="W435" s="174"/>
      <c r="X435" s="163"/>
      <c r="Y435" s="163"/>
      <c r="Z435" s="174">
        <v>5213600</v>
      </c>
      <c r="AA435" s="193" t="s">
        <v>9131</v>
      </c>
      <c r="AB435" s="158" t="s">
        <v>7347</v>
      </c>
      <c r="AC435" s="158" t="s">
        <v>7347</v>
      </c>
      <c r="AD435" s="158" t="s">
        <v>7347</v>
      </c>
      <c r="AE435" s="194" t="s">
        <v>7387</v>
      </c>
      <c r="AF435" s="194" t="s">
        <v>7349</v>
      </c>
      <c r="AG435" s="193" t="s">
        <v>7388</v>
      </c>
      <c r="AH435" s="196" t="s">
        <v>9816</v>
      </c>
      <c r="AI435" s="185">
        <v>3112105164</v>
      </c>
      <c r="AJ435" s="186" t="s">
        <v>7370</v>
      </c>
      <c r="AK435" s="187" t="s">
        <v>9817</v>
      </c>
      <c r="AL435" s="189" t="s">
        <v>7353</v>
      </c>
      <c r="AM435" s="159" t="s">
        <v>9818</v>
      </c>
      <c r="AN435" s="160">
        <f t="shared" si="6"/>
        <v>429</v>
      </c>
      <c r="AO435" s="160">
        <v>2024</v>
      </c>
    </row>
    <row r="436" spans="2:41" ht="15" customHeight="1">
      <c r="B436" s="171" t="s">
        <v>9819</v>
      </c>
      <c r="C436" s="172" t="s">
        <v>7338</v>
      </c>
      <c r="D436" s="173" t="s">
        <v>9820</v>
      </c>
      <c r="E436" s="174">
        <v>79624441</v>
      </c>
      <c r="F436" s="174">
        <v>7000000</v>
      </c>
      <c r="G436" s="175" t="s">
        <v>9821</v>
      </c>
      <c r="H436" s="176">
        <v>2800000</v>
      </c>
      <c r="I436" s="177">
        <v>45617</v>
      </c>
      <c r="J436" s="177">
        <v>45712</v>
      </c>
      <c r="K436" s="178" t="s">
        <v>7888</v>
      </c>
      <c r="L436" s="163">
        <v>2032</v>
      </c>
      <c r="M436" s="222" t="s">
        <v>7495</v>
      </c>
      <c r="N436" s="180" t="s">
        <v>7343</v>
      </c>
      <c r="O436" s="179">
        <v>79553844</v>
      </c>
      <c r="P436" s="180" t="s">
        <v>7496</v>
      </c>
      <c r="Q436" s="181">
        <v>5</v>
      </c>
      <c r="R436" s="182">
        <v>119285</v>
      </c>
      <c r="S436" s="202" t="s">
        <v>7497</v>
      </c>
      <c r="T436" s="204">
        <v>1866667</v>
      </c>
      <c r="U436" s="163"/>
      <c r="V436" s="183"/>
      <c r="W436" s="174"/>
      <c r="X436" s="163"/>
      <c r="Y436" s="163"/>
      <c r="Z436" s="174">
        <v>1866667</v>
      </c>
      <c r="AA436" s="381" t="s">
        <v>9822</v>
      </c>
      <c r="AB436" s="158" t="s">
        <v>7347</v>
      </c>
      <c r="AC436" s="158" t="s">
        <v>7347</v>
      </c>
      <c r="AD436" s="158" t="s">
        <v>7347</v>
      </c>
      <c r="AE436" s="203" t="s">
        <v>7441</v>
      </c>
      <c r="AF436" s="203" t="s">
        <v>7349</v>
      </c>
      <c r="AG436" s="195" t="s">
        <v>7414</v>
      </c>
      <c r="AH436" s="196" t="s">
        <v>9823</v>
      </c>
      <c r="AI436" s="185">
        <v>3105652051</v>
      </c>
      <c r="AJ436" s="186" t="s">
        <v>7434</v>
      </c>
      <c r="AK436" s="187" t="s">
        <v>9824</v>
      </c>
      <c r="AL436" s="189" t="s">
        <v>7353</v>
      </c>
      <c r="AM436" s="207" t="s">
        <v>9825</v>
      </c>
      <c r="AN436" s="160">
        <f t="shared" si="6"/>
        <v>430</v>
      </c>
      <c r="AO436" s="160">
        <v>2024</v>
      </c>
    </row>
    <row r="437" spans="2:41" ht="15" customHeight="1">
      <c r="B437" s="171" t="s">
        <v>1042</v>
      </c>
      <c r="C437" s="172" t="s">
        <v>7338</v>
      </c>
      <c r="D437" s="173" t="s">
        <v>9826</v>
      </c>
      <c r="E437" s="174">
        <v>79873619</v>
      </c>
      <c r="F437" s="174">
        <v>10000000</v>
      </c>
      <c r="G437" s="175" t="s">
        <v>9279</v>
      </c>
      <c r="H437" s="176">
        <v>4000000</v>
      </c>
      <c r="I437" s="177">
        <v>45618</v>
      </c>
      <c r="J437" s="177">
        <v>45722</v>
      </c>
      <c r="K437" s="178" t="s">
        <v>9827</v>
      </c>
      <c r="L437" s="163">
        <v>1967</v>
      </c>
      <c r="M437" s="206" t="s">
        <v>7935</v>
      </c>
      <c r="N437" s="179" t="s">
        <v>7343</v>
      </c>
      <c r="O437" s="179">
        <v>52526364</v>
      </c>
      <c r="P437" s="191" t="s">
        <v>7936</v>
      </c>
      <c r="Q437" s="181">
        <v>2</v>
      </c>
      <c r="R437" s="182">
        <v>117927</v>
      </c>
      <c r="S437" s="179" t="s">
        <v>7937</v>
      </c>
      <c r="T437" s="192">
        <v>0</v>
      </c>
      <c r="U437" s="163"/>
      <c r="V437" s="183"/>
      <c r="W437" s="174"/>
      <c r="X437" s="163"/>
      <c r="Y437" s="163"/>
      <c r="Z437" s="174">
        <v>0</v>
      </c>
      <c r="AA437" s="381" t="s">
        <v>7347</v>
      </c>
      <c r="AB437" s="161">
        <v>45646</v>
      </c>
      <c r="AC437" s="161">
        <v>45676</v>
      </c>
      <c r="AD437" s="158" t="s">
        <v>9787</v>
      </c>
      <c r="AE437" s="194" t="s">
        <v>7387</v>
      </c>
      <c r="AF437" s="194" t="s">
        <v>7349</v>
      </c>
      <c r="AG437" s="193" t="s">
        <v>7399</v>
      </c>
      <c r="AH437" s="196" t="s">
        <v>9828</v>
      </c>
      <c r="AI437" s="185">
        <v>7799280</v>
      </c>
      <c r="AJ437" s="186" t="s">
        <v>7352</v>
      </c>
      <c r="AK437" s="187" t="s">
        <v>9829</v>
      </c>
      <c r="AL437" s="189" t="s">
        <v>7353</v>
      </c>
      <c r="AM437" s="207" t="s">
        <v>9830</v>
      </c>
      <c r="AN437" s="160">
        <f t="shared" si="6"/>
        <v>431</v>
      </c>
      <c r="AO437" s="160">
        <v>2024</v>
      </c>
    </row>
    <row r="438" spans="2:41" ht="15" customHeight="1">
      <c r="B438" s="171" t="s">
        <v>1043</v>
      </c>
      <c r="C438" s="172" t="s">
        <v>7338</v>
      </c>
      <c r="D438" s="173" t="s">
        <v>9831</v>
      </c>
      <c r="E438" s="174">
        <v>79249007</v>
      </c>
      <c r="F438" s="174">
        <v>7207500</v>
      </c>
      <c r="G438" s="175" t="s">
        <v>9279</v>
      </c>
      <c r="H438" s="176">
        <v>2883000</v>
      </c>
      <c r="I438" s="177">
        <v>45631</v>
      </c>
      <c r="J438" s="177">
        <v>45731</v>
      </c>
      <c r="K438" s="178" t="s">
        <v>9786</v>
      </c>
      <c r="L438" s="163">
        <v>1967</v>
      </c>
      <c r="M438" s="206" t="s">
        <v>7935</v>
      </c>
      <c r="N438" s="179" t="s">
        <v>7343</v>
      </c>
      <c r="O438" s="179">
        <v>52526364</v>
      </c>
      <c r="P438" s="191" t="s">
        <v>7936</v>
      </c>
      <c r="Q438" s="181">
        <v>2</v>
      </c>
      <c r="R438" s="182">
        <v>117802</v>
      </c>
      <c r="S438" s="179" t="s">
        <v>7937</v>
      </c>
      <c r="T438" s="192">
        <v>0</v>
      </c>
      <c r="U438" s="163"/>
      <c r="V438" s="183"/>
      <c r="W438" s="174"/>
      <c r="X438" s="163"/>
      <c r="Y438" s="163"/>
      <c r="Z438" s="174">
        <v>0</v>
      </c>
      <c r="AA438" s="381" t="s">
        <v>7347</v>
      </c>
      <c r="AB438" s="161">
        <v>45646</v>
      </c>
      <c r="AC438" s="161">
        <v>45676</v>
      </c>
      <c r="AD438" s="158" t="s">
        <v>9787</v>
      </c>
      <c r="AE438" s="194" t="s">
        <v>7378</v>
      </c>
      <c r="AF438" s="194" t="s">
        <v>7349</v>
      </c>
      <c r="AG438" s="193" t="s">
        <v>7399</v>
      </c>
      <c r="AH438" s="196" t="s">
        <v>9832</v>
      </c>
      <c r="AI438" s="185">
        <v>3188665266</v>
      </c>
      <c r="AJ438" s="180" t="s">
        <v>7380</v>
      </c>
      <c r="AK438" s="187" t="s">
        <v>9833</v>
      </c>
      <c r="AL438" s="189" t="s">
        <v>7353</v>
      </c>
      <c r="AM438" s="207" t="s">
        <v>9834</v>
      </c>
      <c r="AN438" s="160">
        <f t="shared" si="6"/>
        <v>432</v>
      </c>
      <c r="AO438" s="160">
        <v>2024</v>
      </c>
    </row>
    <row r="439" spans="2:41" ht="15" customHeight="1">
      <c r="B439" s="171" t="s">
        <v>9835</v>
      </c>
      <c r="C439" s="172" t="s">
        <v>7338</v>
      </c>
      <c r="D439" s="173" t="s">
        <v>9836</v>
      </c>
      <c r="E439" s="174">
        <v>52714649</v>
      </c>
      <c r="F439" s="174">
        <v>7207500</v>
      </c>
      <c r="G439" s="175" t="s">
        <v>9279</v>
      </c>
      <c r="H439" s="176">
        <v>2883000</v>
      </c>
      <c r="I439" s="177">
        <v>45631</v>
      </c>
      <c r="J439" s="177">
        <v>45731</v>
      </c>
      <c r="K439" s="178" t="s">
        <v>9786</v>
      </c>
      <c r="L439" s="163">
        <v>1967</v>
      </c>
      <c r="M439" s="206" t="s">
        <v>7935</v>
      </c>
      <c r="N439" s="179" t="s">
        <v>7343</v>
      </c>
      <c r="O439" s="179">
        <v>52526364</v>
      </c>
      <c r="P439" s="191" t="s">
        <v>7936</v>
      </c>
      <c r="Q439" s="181">
        <v>2</v>
      </c>
      <c r="R439" s="182">
        <v>117802</v>
      </c>
      <c r="S439" s="179" t="s">
        <v>7937</v>
      </c>
      <c r="T439" s="192">
        <v>0</v>
      </c>
      <c r="U439" s="163"/>
      <c r="V439" s="183"/>
      <c r="W439" s="174"/>
      <c r="X439" s="163"/>
      <c r="Y439" s="163"/>
      <c r="Z439" s="174">
        <v>0</v>
      </c>
      <c r="AA439" s="381" t="s">
        <v>7347</v>
      </c>
      <c r="AB439" s="161">
        <v>45646</v>
      </c>
      <c r="AC439" s="161">
        <v>45676</v>
      </c>
      <c r="AD439" s="158" t="s">
        <v>9787</v>
      </c>
      <c r="AE439" s="194" t="s">
        <v>7378</v>
      </c>
      <c r="AF439" s="194" t="s">
        <v>7349</v>
      </c>
      <c r="AG439" s="193" t="s">
        <v>7362</v>
      </c>
      <c r="AH439" s="196" t="s">
        <v>9837</v>
      </c>
      <c r="AI439" s="185">
        <v>3007524026</v>
      </c>
      <c r="AJ439" s="180" t="s">
        <v>7380</v>
      </c>
      <c r="AK439" s="187">
        <v>550000800124653</v>
      </c>
      <c r="AL439" s="189" t="s">
        <v>7353</v>
      </c>
      <c r="AM439" s="138" t="s">
        <v>9838</v>
      </c>
      <c r="AN439" s="160">
        <f t="shared" si="6"/>
        <v>433</v>
      </c>
      <c r="AO439" s="160">
        <v>2024</v>
      </c>
    </row>
    <row r="440" spans="2:41" ht="15" customHeight="1">
      <c r="B440" s="171" t="s">
        <v>1048</v>
      </c>
      <c r="C440" s="172" t="s">
        <v>7338</v>
      </c>
      <c r="D440" s="173" t="s">
        <v>9839</v>
      </c>
      <c r="E440" s="174">
        <v>1100011784</v>
      </c>
      <c r="F440" s="174">
        <v>7207500</v>
      </c>
      <c r="G440" s="175" t="s">
        <v>9279</v>
      </c>
      <c r="H440" s="176">
        <v>2883000</v>
      </c>
      <c r="I440" s="177">
        <v>45618</v>
      </c>
      <c r="J440" s="177">
        <v>45722</v>
      </c>
      <c r="K440" s="178" t="s">
        <v>9786</v>
      </c>
      <c r="L440" s="163">
        <v>1967</v>
      </c>
      <c r="M440" s="206" t="s">
        <v>7935</v>
      </c>
      <c r="N440" s="179" t="s">
        <v>7343</v>
      </c>
      <c r="O440" s="179">
        <v>52526364</v>
      </c>
      <c r="P440" s="191" t="s">
        <v>7936</v>
      </c>
      <c r="Q440" s="181">
        <v>2</v>
      </c>
      <c r="R440" s="182">
        <v>117802</v>
      </c>
      <c r="S440" s="179" t="s">
        <v>7937</v>
      </c>
      <c r="T440" s="192">
        <v>0</v>
      </c>
      <c r="U440" s="163"/>
      <c r="V440" s="183"/>
      <c r="W440" s="174"/>
      <c r="X440" s="163"/>
      <c r="Y440" s="163"/>
      <c r="Z440" s="174">
        <v>0</v>
      </c>
      <c r="AA440" s="381" t="s">
        <v>7347</v>
      </c>
      <c r="AB440" s="161">
        <v>45646</v>
      </c>
      <c r="AC440" s="161">
        <v>45676</v>
      </c>
      <c r="AD440" s="158" t="s">
        <v>9787</v>
      </c>
      <c r="AE440" s="194" t="s">
        <v>7960</v>
      </c>
      <c r="AF440" s="194" t="s">
        <v>7349</v>
      </c>
      <c r="AG440" s="193" t="s">
        <v>7399</v>
      </c>
      <c r="AH440" s="196" t="s">
        <v>9840</v>
      </c>
      <c r="AI440" s="185">
        <v>3002660623</v>
      </c>
      <c r="AJ440" s="186" t="s">
        <v>7352</v>
      </c>
      <c r="AK440" s="187" t="s">
        <v>9841</v>
      </c>
      <c r="AL440" s="189" t="s">
        <v>7353</v>
      </c>
      <c r="AM440" s="207" t="s">
        <v>9842</v>
      </c>
      <c r="AN440" s="160">
        <f t="shared" si="6"/>
        <v>434</v>
      </c>
      <c r="AO440" s="160">
        <v>2024</v>
      </c>
    </row>
    <row r="441" spans="2:41" ht="15" customHeight="1">
      <c r="B441" s="217" t="s">
        <v>9843</v>
      </c>
      <c r="C441" s="172" t="s">
        <v>7338</v>
      </c>
      <c r="D441" s="173" t="s">
        <v>9844</v>
      </c>
      <c r="E441" s="174">
        <v>52114040</v>
      </c>
      <c r="F441" s="174">
        <v>7000000</v>
      </c>
      <c r="G441" s="175" t="s">
        <v>9682</v>
      </c>
      <c r="H441" s="176">
        <v>2800000</v>
      </c>
      <c r="I441" s="177">
        <v>45621</v>
      </c>
      <c r="J441" s="177">
        <v>45697</v>
      </c>
      <c r="K441" s="178" t="s">
        <v>7888</v>
      </c>
      <c r="L441" s="163">
        <v>2032</v>
      </c>
      <c r="M441" s="222" t="s">
        <v>7495</v>
      </c>
      <c r="N441" s="180" t="s">
        <v>7343</v>
      </c>
      <c r="O441" s="179">
        <v>79553844</v>
      </c>
      <c r="P441" s="180" t="s">
        <v>7496</v>
      </c>
      <c r="Q441" s="181">
        <v>5</v>
      </c>
      <c r="R441" s="182">
        <v>119285</v>
      </c>
      <c r="S441" s="202" t="s">
        <v>7497</v>
      </c>
      <c r="T441" s="192">
        <v>0</v>
      </c>
      <c r="U441" s="163"/>
      <c r="V441" s="183"/>
      <c r="W441" s="174"/>
      <c r="X441" s="163"/>
      <c r="Y441" s="163"/>
      <c r="Z441" s="174">
        <v>0</v>
      </c>
      <c r="AA441" s="381" t="s">
        <v>7347</v>
      </c>
      <c r="AB441" s="158" t="s">
        <v>7347</v>
      </c>
      <c r="AC441" s="158" t="s">
        <v>7347</v>
      </c>
      <c r="AD441" s="158" t="s">
        <v>7347</v>
      </c>
      <c r="AE441" s="203" t="s">
        <v>9845</v>
      </c>
      <c r="AF441" s="203" t="s">
        <v>7349</v>
      </c>
      <c r="AG441" s="195" t="s">
        <v>7414</v>
      </c>
      <c r="AH441" s="196" t="s">
        <v>9846</v>
      </c>
      <c r="AI441" s="185">
        <v>3107802276</v>
      </c>
      <c r="AJ441" s="186" t="s">
        <v>7370</v>
      </c>
      <c r="AK441" s="187" t="s">
        <v>9847</v>
      </c>
      <c r="AL441" s="189" t="s">
        <v>7353</v>
      </c>
      <c r="AM441" s="207" t="s">
        <v>9848</v>
      </c>
      <c r="AN441" s="160">
        <f t="shared" si="6"/>
        <v>435</v>
      </c>
      <c r="AO441" s="160">
        <v>2024</v>
      </c>
    </row>
    <row r="442" spans="2:41" ht="15" customHeight="1">
      <c r="B442" s="217" t="s">
        <v>9849</v>
      </c>
      <c r="C442" s="172" t="s">
        <v>7338</v>
      </c>
      <c r="D442" s="173" t="s">
        <v>9850</v>
      </c>
      <c r="E442" s="174">
        <v>40219853</v>
      </c>
      <c r="F442" s="174">
        <v>7000000</v>
      </c>
      <c r="G442" s="175" t="s">
        <v>9821</v>
      </c>
      <c r="H442" s="176">
        <v>2800000</v>
      </c>
      <c r="I442" s="177">
        <v>45617</v>
      </c>
      <c r="J442" s="177">
        <v>45741</v>
      </c>
      <c r="K442" s="178" t="s">
        <v>7888</v>
      </c>
      <c r="L442" s="163">
        <v>2032</v>
      </c>
      <c r="M442" s="222" t="s">
        <v>7495</v>
      </c>
      <c r="N442" s="180" t="s">
        <v>7343</v>
      </c>
      <c r="O442" s="179">
        <v>79553844</v>
      </c>
      <c r="P442" s="180" t="s">
        <v>7496</v>
      </c>
      <c r="Q442" s="181">
        <v>5</v>
      </c>
      <c r="R442" s="182">
        <v>119285</v>
      </c>
      <c r="S442" s="202" t="s">
        <v>7497</v>
      </c>
      <c r="T442" s="204">
        <v>1866666</v>
      </c>
      <c r="U442" s="163"/>
      <c r="V442" s="183"/>
      <c r="W442" s="174"/>
      <c r="X442" s="163"/>
      <c r="Y442" s="163"/>
      <c r="Z442" s="174">
        <v>1866666</v>
      </c>
      <c r="AA442" s="381" t="s">
        <v>9676</v>
      </c>
      <c r="AB442" s="158" t="s">
        <v>7347</v>
      </c>
      <c r="AC442" s="158" t="s">
        <v>7347</v>
      </c>
      <c r="AD442" s="158" t="s">
        <v>7347</v>
      </c>
      <c r="AE442" s="203" t="s">
        <v>7378</v>
      </c>
      <c r="AF442" s="203" t="s">
        <v>7349</v>
      </c>
      <c r="AG442" s="195" t="s">
        <v>7399</v>
      </c>
      <c r="AH442" s="196" t="s">
        <v>9851</v>
      </c>
      <c r="AI442" s="185">
        <v>3163775974</v>
      </c>
      <c r="AJ442" s="180" t="s">
        <v>7380</v>
      </c>
      <c r="AK442" s="187" t="s">
        <v>9852</v>
      </c>
      <c r="AL442" s="189" t="s">
        <v>7353</v>
      </c>
      <c r="AM442" s="207" t="s">
        <v>9853</v>
      </c>
      <c r="AN442" s="160">
        <f t="shared" si="6"/>
        <v>436</v>
      </c>
      <c r="AO442" s="160">
        <v>2024</v>
      </c>
    </row>
    <row r="443" spans="2:41" ht="15" customHeight="1">
      <c r="B443" s="217" t="s">
        <v>9854</v>
      </c>
      <c r="C443" s="172" t="s">
        <v>7338</v>
      </c>
      <c r="D443" s="173" t="s">
        <v>9855</v>
      </c>
      <c r="E443" s="174">
        <v>79512321</v>
      </c>
      <c r="F443" s="174">
        <v>10090500</v>
      </c>
      <c r="G443" s="175" t="s">
        <v>9821</v>
      </c>
      <c r="H443" s="176">
        <v>2883000</v>
      </c>
      <c r="I443" s="177">
        <v>45617</v>
      </c>
      <c r="J443" s="177">
        <v>45729</v>
      </c>
      <c r="K443" s="178" t="s">
        <v>9856</v>
      </c>
      <c r="L443" s="163">
        <v>1999</v>
      </c>
      <c r="M443" s="206" t="s">
        <v>7342</v>
      </c>
      <c r="N443" s="180" t="s">
        <v>7343</v>
      </c>
      <c r="O443" s="179">
        <v>79148675</v>
      </c>
      <c r="P443" s="191" t="s">
        <v>7344</v>
      </c>
      <c r="Q443" s="181">
        <v>5</v>
      </c>
      <c r="R443" s="182">
        <v>115974</v>
      </c>
      <c r="S443" s="179" t="s">
        <v>7345</v>
      </c>
      <c r="T443" s="192">
        <v>768800</v>
      </c>
      <c r="U443" s="163"/>
      <c r="V443" s="183"/>
      <c r="W443" s="174"/>
      <c r="X443" s="163"/>
      <c r="Y443" s="163"/>
      <c r="Z443" s="174">
        <v>768800</v>
      </c>
      <c r="AA443" s="193" t="s">
        <v>9857</v>
      </c>
      <c r="AB443" s="158" t="s">
        <v>7347</v>
      </c>
      <c r="AC443" s="158" t="s">
        <v>7347</v>
      </c>
      <c r="AD443" s="158" t="s">
        <v>7347</v>
      </c>
      <c r="AE443" s="194" t="s">
        <v>7387</v>
      </c>
      <c r="AF443" s="194" t="s">
        <v>7349</v>
      </c>
      <c r="AG443" s="193" t="s">
        <v>7362</v>
      </c>
      <c r="AH443" s="196" t="s">
        <v>9858</v>
      </c>
      <c r="AI443" s="185" t="s">
        <v>9859</v>
      </c>
      <c r="AJ443" s="186" t="s">
        <v>7364</v>
      </c>
      <c r="AK443" s="187" t="s">
        <v>9860</v>
      </c>
      <c r="AL443" s="189" t="s">
        <v>7353</v>
      </c>
      <c r="AM443" s="207" t="s">
        <v>9861</v>
      </c>
      <c r="AN443" s="160">
        <f t="shared" si="6"/>
        <v>437</v>
      </c>
      <c r="AO443" s="160">
        <v>2024</v>
      </c>
    </row>
    <row r="444" spans="2:41" ht="15" customHeight="1">
      <c r="B444" s="217" t="s">
        <v>9862</v>
      </c>
      <c r="C444" s="172" t="s">
        <v>7338</v>
      </c>
      <c r="D444" s="173" t="s">
        <v>9863</v>
      </c>
      <c r="E444" s="174">
        <v>79870166</v>
      </c>
      <c r="F444" s="174">
        <v>10090500</v>
      </c>
      <c r="G444" s="175" t="s">
        <v>9821</v>
      </c>
      <c r="H444" s="176">
        <v>2883000</v>
      </c>
      <c r="I444" s="177">
        <v>45617</v>
      </c>
      <c r="J444" s="177">
        <v>45729</v>
      </c>
      <c r="K444" s="178" t="s">
        <v>9856</v>
      </c>
      <c r="L444" s="163">
        <v>1999</v>
      </c>
      <c r="M444" s="206" t="s">
        <v>7342</v>
      </c>
      <c r="N444" s="180" t="s">
        <v>7343</v>
      </c>
      <c r="O444" s="179">
        <v>79148675</v>
      </c>
      <c r="P444" s="191" t="s">
        <v>7344</v>
      </c>
      <c r="Q444" s="181">
        <v>5</v>
      </c>
      <c r="R444" s="182">
        <v>115974</v>
      </c>
      <c r="S444" s="179" t="s">
        <v>7345</v>
      </c>
      <c r="T444" s="192">
        <v>768800</v>
      </c>
      <c r="U444" s="163"/>
      <c r="V444" s="183"/>
      <c r="W444" s="174"/>
      <c r="X444" s="163"/>
      <c r="Y444" s="163"/>
      <c r="Z444" s="174">
        <v>768800</v>
      </c>
      <c r="AA444" s="184" t="s">
        <v>9857</v>
      </c>
      <c r="AB444" s="158" t="s">
        <v>7347</v>
      </c>
      <c r="AC444" s="158" t="s">
        <v>7347</v>
      </c>
      <c r="AD444" s="158" t="s">
        <v>7347</v>
      </c>
      <c r="AE444" s="194" t="s">
        <v>7387</v>
      </c>
      <c r="AF444" s="194" t="s">
        <v>7349</v>
      </c>
      <c r="AG444" s="195" t="s">
        <v>7350</v>
      </c>
      <c r="AH444" s="196" t="s">
        <v>9864</v>
      </c>
      <c r="AI444" s="185">
        <v>3103109216</v>
      </c>
      <c r="AJ444" s="186" t="s">
        <v>7434</v>
      </c>
      <c r="AK444" s="187" t="s">
        <v>9865</v>
      </c>
      <c r="AL444" s="189" t="s">
        <v>7353</v>
      </c>
      <c r="AM444" s="207" t="s">
        <v>9866</v>
      </c>
      <c r="AN444" s="160">
        <f t="shared" si="6"/>
        <v>438</v>
      </c>
      <c r="AO444" s="160">
        <v>2024</v>
      </c>
    </row>
    <row r="445" spans="2:41" ht="15" customHeight="1">
      <c r="B445" s="217" t="s">
        <v>1054</v>
      </c>
      <c r="C445" s="172" t="s">
        <v>7338</v>
      </c>
      <c r="D445" s="173" t="s">
        <v>9867</v>
      </c>
      <c r="E445" s="174">
        <v>80819978</v>
      </c>
      <c r="F445" s="174">
        <v>11532000</v>
      </c>
      <c r="G445" s="175" t="s">
        <v>9868</v>
      </c>
      <c r="H445" s="176">
        <v>2883000</v>
      </c>
      <c r="I445" s="177">
        <v>45628</v>
      </c>
      <c r="J445" s="177">
        <v>45731</v>
      </c>
      <c r="K445" s="178" t="s">
        <v>9669</v>
      </c>
      <c r="L445" s="163">
        <v>1979</v>
      </c>
      <c r="M445" s="206" t="s">
        <v>7419</v>
      </c>
      <c r="N445" s="180" t="s">
        <v>7343</v>
      </c>
      <c r="O445" s="179">
        <v>79693760</v>
      </c>
      <c r="P445" s="191" t="s">
        <v>8259</v>
      </c>
      <c r="Q445" s="181">
        <v>1</v>
      </c>
      <c r="R445" s="182">
        <v>116458</v>
      </c>
      <c r="S445" s="179" t="s">
        <v>8260</v>
      </c>
      <c r="T445" s="192">
        <v>0</v>
      </c>
      <c r="U445" s="163"/>
      <c r="V445" s="183"/>
      <c r="W445" s="174"/>
      <c r="X445" s="163"/>
      <c r="Y445" s="163"/>
      <c r="Z445" s="174">
        <v>0</v>
      </c>
      <c r="AA445" s="381" t="s">
        <v>7347</v>
      </c>
      <c r="AB445" s="158" t="s">
        <v>7347</v>
      </c>
      <c r="AC445" s="158" t="s">
        <v>7347</v>
      </c>
      <c r="AD445" s="158" t="s">
        <v>7347</v>
      </c>
      <c r="AE445" s="194" t="s">
        <v>7387</v>
      </c>
      <c r="AF445" s="194" t="s">
        <v>7349</v>
      </c>
      <c r="AG445" s="195" t="s">
        <v>7350</v>
      </c>
      <c r="AH445" s="196" t="s">
        <v>9869</v>
      </c>
      <c r="AI445" s="185">
        <v>3118279992</v>
      </c>
      <c r="AJ445" s="180" t="s">
        <v>7489</v>
      </c>
      <c r="AK445" s="187" t="s">
        <v>9870</v>
      </c>
      <c r="AL445" s="189" t="s">
        <v>7353</v>
      </c>
      <c r="AM445" s="207" t="s">
        <v>9871</v>
      </c>
      <c r="AN445" s="160">
        <f t="shared" si="6"/>
        <v>439</v>
      </c>
      <c r="AO445" s="160">
        <v>2024</v>
      </c>
    </row>
    <row r="446" spans="2:41" ht="15" customHeight="1">
      <c r="B446" s="217" t="s">
        <v>9872</v>
      </c>
      <c r="C446" s="172" t="s">
        <v>7338</v>
      </c>
      <c r="D446" s="173" t="s">
        <v>9873</v>
      </c>
      <c r="E446" s="174">
        <v>1074132829</v>
      </c>
      <c r="F446" s="174">
        <v>13098000</v>
      </c>
      <c r="G446" s="175" t="s">
        <v>7966</v>
      </c>
      <c r="H446" s="176">
        <v>4366000</v>
      </c>
      <c r="I446" s="177">
        <v>45622</v>
      </c>
      <c r="J446" s="177">
        <v>45728</v>
      </c>
      <c r="K446" s="178" t="s">
        <v>9536</v>
      </c>
      <c r="L446" s="163">
        <v>1953</v>
      </c>
      <c r="M446" s="206" t="s">
        <v>7689</v>
      </c>
      <c r="N446" s="180" t="s">
        <v>7343</v>
      </c>
      <c r="O446" s="179">
        <v>80257080</v>
      </c>
      <c r="P446" s="180" t="s">
        <v>7690</v>
      </c>
      <c r="Q446" s="181">
        <v>1</v>
      </c>
      <c r="R446" s="182">
        <v>116374</v>
      </c>
      <c r="S446" s="202" t="s">
        <v>7726</v>
      </c>
      <c r="T446" s="192">
        <v>2619600</v>
      </c>
      <c r="U446" s="163"/>
      <c r="V446" s="183"/>
      <c r="W446" s="174"/>
      <c r="X446" s="163"/>
      <c r="Y446" s="163"/>
      <c r="Z446" s="174">
        <v>2619600</v>
      </c>
      <c r="AA446" s="184" t="s">
        <v>9212</v>
      </c>
      <c r="AB446" s="158" t="s">
        <v>7347</v>
      </c>
      <c r="AC446" s="158" t="s">
        <v>7347</v>
      </c>
      <c r="AD446" s="158" t="s">
        <v>7347</v>
      </c>
      <c r="AE446" s="203" t="s">
        <v>7504</v>
      </c>
      <c r="AF446" s="203" t="s">
        <v>7349</v>
      </c>
      <c r="AG446" s="195" t="s">
        <v>7399</v>
      </c>
      <c r="AH446" s="196" t="s">
        <v>9874</v>
      </c>
      <c r="AI446" s="185">
        <v>3214239220</v>
      </c>
      <c r="AJ446" s="180" t="s">
        <v>7352</v>
      </c>
      <c r="AK446" s="187" t="s">
        <v>9875</v>
      </c>
      <c r="AL446" s="189" t="s">
        <v>7353</v>
      </c>
      <c r="AM446" s="207" t="s">
        <v>9876</v>
      </c>
      <c r="AN446" s="160">
        <f t="shared" si="6"/>
        <v>440</v>
      </c>
      <c r="AO446" s="160">
        <v>2024</v>
      </c>
    </row>
    <row r="447" spans="2:41" ht="15" customHeight="1">
      <c r="B447" s="217" t="s">
        <v>9877</v>
      </c>
      <c r="C447" s="172" t="s">
        <v>7338</v>
      </c>
      <c r="D447" s="173" t="s">
        <v>9878</v>
      </c>
      <c r="E447" s="174">
        <v>85154567</v>
      </c>
      <c r="F447" s="174">
        <v>18620000</v>
      </c>
      <c r="G447" s="175" t="s">
        <v>9879</v>
      </c>
      <c r="H447" s="176">
        <v>7448000</v>
      </c>
      <c r="I447" s="177">
        <v>45617</v>
      </c>
      <c r="J447" s="177">
        <v>45714</v>
      </c>
      <c r="K447" s="178" t="s">
        <v>7472</v>
      </c>
      <c r="L447" s="163">
        <v>1978</v>
      </c>
      <c r="M447" s="221" t="s">
        <v>7616</v>
      </c>
      <c r="N447" s="180" t="s">
        <v>7343</v>
      </c>
      <c r="O447" s="179">
        <v>1063481921</v>
      </c>
      <c r="P447" s="191" t="s">
        <v>7617</v>
      </c>
      <c r="Q447" s="181">
        <v>1</v>
      </c>
      <c r="R447" s="182">
        <v>119634</v>
      </c>
      <c r="S447" s="202" t="s">
        <v>7618</v>
      </c>
      <c r="T447" s="192">
        <v>4965333</v>
      </c>
      <c r="U447" s="163"/>
      <c r="V447" s="183"/>
      <c r="W447" s="174"/>
      <c r="X447" s="163"/>
      <c r="Y447" s="163"/>
      <c r="Z447" s="174">
        <v>4965333</v>
      </c>
      <c r="AA447" s="193" t="s">
        <v>9064</v>
      </c>
      <c r="AB447" s="158" t="s">
        <v>7347</v>
      </c>
      <c r="AC447" s="158" t="s">
        <v>7347</v>
      </c>
      <c r="AD447" s="158" t="s">
        <v>7347</v>
      </c>
      <c r="AE447" s="194" t="s">
        <v>7361</v>
      </c>
      <c r="AF447" s="194" t="s">
        <v>9880</v>
      </c>
      <c r="AG447" s="195" t="s">
        <v>7350</v>
      </c>
      <c r="AH447" s="196" t="s">
        <v>9881</v>
      </c>
      <c r="AI447" s="185">
        <v>3012097728</v>
      </c>
      <c r="AJ447" s="180" t="s">
        <v>7370</v>
      </c>
      <c r="AK447" s="187" t="s">
        <v>9882</v>
      </c>
      <c r="AL447" s="189" t="s">
        <v>7353</v>
      </c>
      <c r="AM447" s="207" t="s">
        <v>9883</v>
      </c>
      <c r="AN447" s="160">
        <f t="shared" si="6"/>
        <v>441</v>
      </c>
      <c r="AO447" s="160">
        <v>2024</v>
      </c>
    </row>
    <row r="448" spans="2:41" ht="15" customHeight="1">
      <c r="B448" s="217" t="s">
        <v>9884</v>
      </c>
      <c r="C448" s="172" t="s">
        <v>7338</v>
      </c>
      <c r="D448" s="173" t="s">
        <v>9885</v>
      </c>
      <c r="E448" s="174">
        <v>1233891995</v>
      </c>
      <c r="F448" s="174">
        <v>8649000</v>
      </c>
      <c r="G448" s="175" t="s">
        <v>7966</v>
      </c>
      <c r="H448" s="176">
        <v>2883000</v>
      </c>
      <c r="I448" s="177">
        <v>45622</v>
      </c>
      <c r="J448" s="177">
        <v>45729</v>
      </c>
      <c r="K448" s="178" t="s">
        <v>9886</v>
      </c>
      <c r="L448" s="163">
        <v>1973</v>
      </c>
      <c r="M448" s="221" t="s">
        <v>9887</v>
      </c>
      <c r="N448" s="190" t="s">
        <v>7343</v>
      </c>
      <c r="O448" s="179">
        <v>69008042</v>
      </c>
      <c r="P448" s="180" t="s">
        <v>9888</v>
      </c>
      <c r="Q448" s="181">
        <v>1</v>
      </c>
      <c r="R448" s="182">
        <v>116688</v>
      </c>
      <c r="S448" s="202" t="s">
        <v>7618</v>
      </c>
      <c r="T448" s="192">
        <v>1729800</v>
      </c>
      <c r="U448" s="163"/>
      <c r="V448" s="183"/>
      <c r="W448" s="174"/>
      <c r="X448" s="163"/>
      <c r="Y448" s="163"/>
      <c r="Z448" s="174">
        <v>1729800</v>
      </c>
      <c r="AA448" s="184" t="s">
        <v>9212</v>
      </c>
      <c r="AB448" s="158" t="s">
        <v>7347</v>
      </c>
      <c r="AC448" s="158" t="s">
        <v>7347</v>
      </c>
      <c r="AD448" s="158" t="s">
        <v>7347</v>
      </c>
      <c r="AE448" s="194" t="s">
        <v>7387</v>
      </c>
      <c r="AF448" s="194" t="s">
        <v>7349</v>
      </c>
      <c r="AG448" s="195" t="s">
        <v>7414</v>
      </c>
      <c r="AH448" s="196" t="s">
        <v>9889</v>
      </c>
      <c r="AI448" s="185">
        <v>3138743521</v>
      </c>
      <c r="AJ448" s="186" t="s">
        <v>9566</v>
      </c>
      <c r="AK448" s="187" t="s">
        <v>9890</v>
      </c>
      <c r="AL448" s="189" t="s">
        <v>7353</v>
      </c>
      <c r="AM448" s="207" t="s">
        <v>9891</v>
      </c>
      <c r="AN448" s="160">
        <f t="shared" si="6"/>
        <v>442</v>
      </c>
      <c r="AO448" s="160">
        <v>2024</v>
      </c>
    </row>
    <row r="449" spans="2:41" ht="15" customHeight="1">
      <c r="B449" s="217" t="s">
        <v>1060</v>
      </c>
      <c r="C449" s="172" t="s">
        <v>7338</v>
      </c>
      <c r="D449" s="243" t="s">
        <v>9892</v>
      </c>
      <c r="E449" s="174">
        <v>20951320</v>
      </c>
      <c r="F449" s="230">
        <v>7207500</v>
      </c>
      <c r="G449" s="231" t="s">
        <v>9279</v>
      </c>
      <c r="H449" s="232">
        <v>2883000</v>
      </c>
      <c r="I449" s="223">
        <v>45635</v>
      </c>
      <c r="J449" s="223">
        <v>45731</v>
      </c>
      <c r="K449" s="224" t="s">
        <v>9893</v>
      </c>
      <c r="L449" s="225">
        <v>1967</v>
      </c>
      <c r="M449" s="206" t="s">
        <v>7935</v>
      </c>
      <c r="N449" s="179" t="s">
        <v>7343</v>
      </c>
      <c r="O449" s="179">
        <v>52526364</v>
      </c>
      <c r="P449" s="191" t="s">
        <v>7936</v>
      </c>
      <c r="Q449" s="226">
        <v>2</v>
      </c>
      <c r="R449" s="227">
        <v>117802</v>
      </c>
      <c r="S449" s="179" t="s">
        <v>7937</v>
      </c>
      <c r="T449" s="192">
        <v>0</v>
      </c>
      <c r="U449" s="225"/>
      <c r="V449" s="237"/>
      <c r="W449" s="230"/>
      <c r="X449" s="225"/>
      <c r="Y449" s="225"/>
      <c r="Z449" s="174">
        <v>0</v>
      </c>
      <c r="AA449" s="381" t="s">
        <v>7347</v>
      </c>
      <c r="AB449" s="161">
        <v>45646</v>
      </c>
      <c r="AC449" s="161">
        <v>45676</v>
      </c>
      <c r="AD449" s="158" t="s">
        <v>9787</v>
      </c>
      <c r="AE449" s="194" t="s">
        <v>7504</v>
      </c>
      <c r="AF449" s="194" t="s">
        <v>7349</v>
      </c>
      <c r="AG449" s="195" t="s">
        <v>7350</v>
      </c>
      <c r="AH449" s="228" t="s">
        <v>9894</v>
      </c>
      <c r="AI449" s="229">
        <v>3124564356</v>
      </c>
      <c r="AJ449" s="180" t="s">
        <v>7380</v>
      </c>
      <c r="AK449" s="239">
        <v>4870356070</v>
      </c>
      <c r="AL449" s="189" t="s">
        <v>7353</v>
      </c>
      <c r="AM449" s="207" t="s">
        <v>9895</v>
      </c>
      <c r="AN449" s="160">
        <f t="shared" si="6"/>
        <v>443</v>
      </c>
      <c r="AO449" s="160">
        <v>2024</v>
      </c>
    </row>
    <row r="450" spans="2:41" ht="15" customHeight="1">
      <c r="B450" s="217" t="s">
        <v>9896</v>
      </c>
      <c r="C450" s="221" t="s">
        <v>7338</v>
      </c>
      <c r="D450" s="243" t="s">
        <v>9897</v>
      </c>
      <c r="E450" s="174">
        <v>7185210</v>
      </c>
      <c r="F450" s="230">
        <v>7205500</v>
      </c>
      <c r="G450" s="231" t="s">
        <v>9279</v>
      </c>
      <c r="H450" s="232">
        <v>2883000</v>
      </c>
      <c r="I450" s="223">
        <v>45621</v>
      </c>
      <c r="J450" s="223">
        <v>45731</v>
      </c>
      <c r="K450" s="224" t="s">
        <v>9786</v>
      </c>
      <c r="L450" s="225">
        <v>1967</v>
      </c>
      <c r="M450" s="206" t="s">
        <v>7935</v>
      </c>
      <c r="N450" s="179" t="s">
        <v>7343</v>
      </c>
      <c r="O450" s="179">
        <v>52526364</v>
      </c>
      <c r="P450" s="191" t="s">
        <v>7936</v>
      </c>
      <c r="Q450" s="226">
        <v>2</v>
      </c>
      <c r="R450" s="227">
        <v>117802</v>
      </c>
      <c r="S450" s="179" t="s">
        <v>7937</v>
      </c>
      <c r="T450" s="214">
        <v>0</v>
      </c>
      <c r="U450" s="225"/>
      <c r="V450" s="237"/>
      <c r="W450" s="230"/>
      <c r="X450" s="225"/>
      <c r="Y450" s="225"/>
      <c r="Z450" s="174">
        <v>0</v>
      </c>
      <c r="AA450" s="256" t="s">
        <v>7347</v>
      </c>
      <c r="AB450" s="161">
        <v>45646</v>
      </c>
      <c r="AC450" s="161">
        <v>45676</v>
      </c>
      <c r="AD450" s="158" t="s">
        <v>9787</v>
      </c>
      <c r="AE450" s="210" t="s">
        <v>7504</v>
      </c>
      <c r="AF450" s="194" t="s">
        <v>7349</v>
      </c>
      <c r="AG450" s="164" t="s">
        <v>7350</v>
      </c>
      <c r="AH450" s="228" t="s">
        <v>9898</v>
      </c>
      <c r="AI450" s="229">
        <v>3175595709</v>
      </c>
      <c r="AJ450" s="236" t="s">
        <v>7352</v>
      </c>
      <c r="AK450" s="239" t="s">
        <v>9899</v>
      </c>
      <c r="AL450" s="189" t="s">
        <v>7353</v>
      </c>
      <c r="AM450" s="207" t="s">
        <v>9900</v>
      </c>
      <c r="AN450" s="160">
        <f t="shared" si="6"/>
        <v>444</v>
      </c>
      <c r="AO450" s="160">
        <v>2024</v>
      </c>
    </row>
    <row r="451" spans="2:41" ht="15" customHeight="1">
      <c r="B451" s="217" t="s">
        <v>1064</v>
      </c>
      <c r="C451" s="221" t="s">
        <v>7338</v>
      </c>
      <c r="D451" s="222" t="s">
        <v>9901</v>
      </c>
      <c r="E451" s="174">
        <v>77161767</v>
      </c>
      <c r="F451" s="230">
        <v>8400000</v>
      </c>
      <c r="G451" s="175" t="s">
        <v>9821</v>
      </c>
      <c r="H451" s="232">
        <v>2800000</v>
      </c>
      <c r="I451" s="223">
        <v>45617</v>
      </c>
      <c r="J451" s="223">
        <v>45657</v>
      </c>
      <c r="K451" s="224" t="s">
        <v>7830</v>
      </c>
      <c r="L451" s="225">
        <v>2032</v>
      </c>
      <c r="M451" s="222" t="s">
        <v>7495</v>
      </c>
      <c r="N451" s="180" t="s">
        <v>7343</v>
      </c>
      <c r="O451" s="179">
        <v>79553844</v>
      </c>
      <c r="P451" s="180" t="s">
        <v>7496</v>
      </c>
      <c r="Q451" s="181">
        <v>5</v>
      </c>
      <c r="R451" s="182">
        <v>117489</v>
      </c>
      <c r="S451" s="202" t="s">
        <v>7497</v>
      </c>
      <c r="T451" s="192">
        <v>0</v>
      </c>
      <c r="U451" s="163"/>
      <c r="V451" s="183"/>
      <c r="W451" s="230"/>
      <c r="X451" s="225"/>
      <c r="Y451" s="225"/>
      <c r="Z451" s="174">
        <v>0</v>
      </c>
      <c r="AA451" s="256" t="s">
        <v>7347</v>
      </c>
      <c r="AB451" s="158" t="s">
        <v>7347</v>
      </c>
      <c r="AC451" s="158" t="s">
        <v>7347</v>
      </c>
      <c r="AD451" s="158" t="s">
        <v>7347</v>
      </c>
      <c r="AE451" s="210" t="s">
        <v>7504</v>
      </c>
      <c r="AF451" s="194" t="s">
        <v>7349</v>
      </c>
      <c r="AG451" s="210" t="s">
        <v>7399</v>
      </c>
      <c r="AH451" s="228" t="s">
        <v>9902</v>
      </c>
      <c r="AI451" s="229">
        <v>3117350345</v>
      </c>
      <c r="AJ451" s="211" t="s">
        <v>7380</v>
      </c>
      <c r="AK451" s="239" t="s">
        <v>9903</v>
      </c>
      <c r="AL451" s="189" t="s">
        <v>7353</v>
      </c>
      <c r="AM451" s="207" t="s">
        <v>9904</v>
      </c>
      <c r="AN451" s="160">
        <f t="shared" si="6"/>
        <v>445</v>
      </c>
      <c r="AO451" s="160">
        <v>2024</v>
      </c>
    </row>
    <row r="452" spans="2:41" ht="15" customHeight="1">
      <c r="B452" s="217" t="s">
        <v>9905</v>
      </c>
      <c r="C452" s="221" t="s">
        <v>7338</v>
      </c>
      <c r="D452" s="222" t="s">
        <v>9906</v>
      </c>
      <c r="E452" s="174">
        <v>1000806537</v>
      </c>
      <c r="F452" s="230">
        <v>7000000</v>
      </c>
      <c r="G452" s="231" t="s">
        <v>9682</v>
      </c>
      <c r="H452" s="232">
        <v>2800000</v>
      </c>
      <c r="I452" s="223">
        <v>45621</v>
      </c>
      <c r="J452" s="223">
        <v>45714</v>
      </c>
      <c r="K452" s="224" t="s">
        <v>7888</v>
      </c>
      <c r="L452" s="225">
        <v>2032</v>
      </c>
      <c r="M452" s="222" t="s">
        <v>7495</v>
      </c>
      <c r="N452" s="180" t="s">
        <v>7343</v>
      </c>
      <c r="O452" s="179">
        <v>79553844</v>
      </c>
      <c r="P452" s="180" t="s">
        <v>7496</v>
      </c>
      <c r="Q452" s="226">
        <v>5</v>
      </c>
      <c r="R452" s="227">
        <v>119285</v>
      </c>
      <c r="S452" s="205" t="s">
        <v>7497</v>
      </c>
      <c r="T452" s="204">
        <v>1680000</v>
      </c>
      <c r="U452" s="225"/>
      <c r="V452" s="237"/>
      <c r="W452" s="230"/>
      <c r="X452" s="225"/>
      <c r="Y452" s="225"/>
      <c r="Z452" s="174">
        <v>1680000</v>
      </c>
      <c r="AA452" s="256" t="s">
        <v>9907</v>
      </c>
      <c r="AB452" s="158" t="s">
        <v>7347</v>
      </c>
      <c r="AC452" s="158" t="s">
        <v>7347</v>
      </c>
      <c r="AD452" s="158" t="s">
        <v>7347</v>
      </c>
      <c r="AE452" s="210" t="s">
        <v>7387</v>
      </c>
      <c r="AF452" s="194" t="s">
        <v>7349</v>
      </c>
      <c r="AG452" s="195" t="s">
        <v>9908</v>
      </c>
      <c r="AH452" s="228" t="s">
        <v>9909</v>
      </c>
      <c r="AI452" s="229">
        <v>3045379078</v>
      </c>
      <c r="AJ452" s="236" t="s">
        <v>7370</v>
      </c>
      <c r="AK452" s="239" t="s">
        <v>9910</v>
      </c>
      <c r="AL452" s="189" t="s">
        <v>7353</v>
      </c>
      <c r="AM452" s="207" t="s">
        <v>9911</v>
      </c>
      <c r="AN452" s="160">
        <f t="shared" si="6"/>
        <v>446</v>
      </c>
      <c r="AO452" s="160">
        <v>2024</v>
      </c>
    </row>
    <row r="453" spans="2:41" ht="15" customHeight="1">
      <c r="B453" s="217" t="s">
        <v>9912</v>
      </c>
      <c r="C453" s="221" t="s">
        <v>7338</v>
      </c>
      <c r="D453" s="222" t="s">
        <v>9913</v>
      </c>
      <c r="E453" s="174">
        <v>52344112</v>
      </c>
      <c r="F453" s="230">
        <v>7000000</v>
      </c>
      <c r="G453" s="231" t="s">
        <v>9756</v>
      </c>
      <c r="H453" s="232">
        <v>2800000</v>
      </c>
      <c r="I453" s="223">
        <v>45618</v>
      </c>
      <c r="J453" s="223">
        <v>45714</v>
      </c>
      <c r="K453" s="224" t="s">
        <v>7888</v>
      </c>
      <c r="L453" s="225">
        <v>2032</v>
      </c>
      <c r="M453" s="222" t="s">
        <v>7495</v>
      </c>
      <c r="N453" s="180" t="s">
        <v>7343</v>
      </c>
      <c r="O453" s="179">
        <v>79553844</v>
      </c>
      <c r="P453" s="180" t="s">
        <v>7496</v>
      </c>
      <c r="Q453" s="181">
        <v>5</v>
      </c>
      <c r="R453" s="182">
        <v>119285</v>
      </c>
      <c r="S453" s="202" t="s">
        <v>7497</v>
      </c>
      <c r="T453" s="204">
        <v>1866667</v>
      </c>
      <c r="U453" s="163"/>
      <c r="V453" s="183"/>
      <c r="W453" s="230"/>
      <c r="X453" s="225"/>
      <c r="Y453" s="225"/>
      <c r="Z453" s="174">
        <v>1866667</v>
      </c>
      <c r="AA453" s="256" t="s">
        <v>9676</v>
      </c>
      <c r="AB453" s="158" t="s">
        <v>7347</v>
      </c>
      <c r="AC453" s="158" t="s">
        <v>7347</v>
      </c>
      <c r="AD453" s="158" t="s">
        <v>7347</v>
      </c>
      <c r="AE453" s="164" t="s">
        <v>8025</v>
      </c>
      <c r="AF453" s="203" t="s">
        <v>7349</v>
      </c>
      <c r="AG453" s="164" t="s">
        <v>7399</v>
      </c>
      <c r="AH453" s="228" t="s">
        <v>9914</v>
      </c>
      <c r="AI453" s="229">
        <v>3209927661</v>
      </c>
      <c r="AJ453" s="236" t="s">
        <v>7370</v>
      </c>
      <c r="AK453" s="239" t="s">
        <v>9915</v>
      </c>
      <c r="AL453" s="189" t="s">
        <v>7353</v>
      </c>
      <c r="AM453" s="207" t="s">
        <v>9916</v>
      </c>
      <c r="AN453" s="160">
        <f t="shared" si="6"/>
        <v>447</v>
      </c>
      <c r="AO453" s="160">
        <v>2024</v>
      </c>
    </row>
    <row r="454" spans="2:41" ht="15" customHeight="1">
      <c r="B454" s="217" t="s">
        <v>1068</v>
      </c>
      <c r="C454" s="221" t="s">
        <v>7338</v>
      </c>
      <c r="D454" s="222" t="s">
        <v>9917</v>
      </c>
      <c r="E454" s="174">
        <v>1014197218</v>
      </c>
      <c r="F454" s="230">
        <v>21836000</v>
      </c>
      <c r="G454" s="175" t="s">
        <v>9682</v>
      </c>
      <c r="H454" s="232">
        <v>5459000</v>
      </c>
      <c r="I454" s="223">
        <v>45621</v>
      </c>
      <c r="J454" s="223">
        <v>45731</v>
      </c>
      <c r="K454" s="224" t="s">
        <v>8801</v>
      </c>
      <c r="L454" s="225">
        <v>1979</v>
      </c>
      <c r="M454" s="206" t="s">
        <v>8628</v>
      </c>
      <c r="N454" s="180" t="s">
        <v>7448</v>
      </c>
      <c r="O454" s="179">
        <v>1026260706</v>
      </c>
      <c r="P454" s="180" t="s">
        <v>8629</v>
      </c>
      <c r="Q454" s="226">
        <v>5</v>
      </c>
      <c r="R454" s="227">
        <v>114618</v>
      </c>
      <c r="S454" s="205" t="s">
        <v>8630</v>
      </c>
      <c r="T454" s="192">
        <v>0</v>
      </c>
      <c r="U454" s="225"/>
      <c r="V454" s="237"/>
      <c r="W454" s="230"/>
      <c r="X454" s="225"/>
      <c r="Y454" s="225"/>
      <c r="Z454" s="174">
        <v>0</v>
      </c>
      <c r="AA454" s="256" t="s">
        <v>7347</v>
      </c>
      <c r="AB454" s="158" t="s">
        <v>7347</v>
      </c>
      <c r="AC454" s="158" t="s">
        <v>7347</v>
      </c>
      <c r="AD454" s="158" t="s">
        <v>7347</v>
      </c>
      <c r="AE454" s="210" t="s">
        <v>7387</v>
      </c>
      <c r="AF454" s="194" t="s">
        <v>7349</v>
      </c>
      <c r="AG454" s="195" t="s">
        <v>7399</v>
      </c>
      <c r="AH454" s="228" t="s">
        <v>9918</v>
      </c>
      <c r="AI454" s="229">
        <v>3212198282</v>
      </c>
      <c r="AJ454" s="236" t="s">
        <v>7364</v>
      </c>
      <c r="AK454" s="239" t="s">
        <v>9919</v>
      </c>
      <c r="AL454" s="189" t="s">
        <v>7353</v>
      </c>
      <c r="AM454" s="207" t="s">
        <v>9920</v>
      </c>
      <c r="AN454" s="160">
        <f t="shared" si="6"/>
        <v>448</v>
      </c>
      <c r="AO454" s="160">
        <v>2024</v>
      </c>
    </row>
    <row r="455" spans="2:41" ht="15" customHeight="1">
      <c r="B455" s="217" t="s">
        <v>1069</v>
      </c>
      <c r="C455" s="221" t="s">
        <v>7338</v>
      </c>
      <c r="D455" s="222" t="s">
        <v>9921</v>
      </c>
      <c r="E455" s="174">
        <v>39417432</v>
      </c>
      <c r="F455" s="230">
        <v>10000000</v>
      </c>
      <c r="G455" s="231" t="s">
        <v>9279</v>
      </c>
      <c r="H455" s="232">
        <v>4000000</v>
      </c>
      <c r="I455" s="223">
        <v>45628</v>
      </c>
      <c r="J455" s="223">
        <v>45731</v>
      </c>
      <c r="K455" s="224" t="s">
        <v>9827</v>
      </c>
      <c r="L455" s="225">
        <v>1967</v>
      </c>
      <c r="M455" s="206" t="s">
        <v>7935</v>
      </c>
      <c r="N455" s="179" t="s">
        <v>7343</v>
      </c>
      <c r="O455" s="179">
        <v>52526364</v>
      </c>
      <c r="P455" s="191" t="s">
        <v>7936</v>
      </c>
      <c r="Q455" s="226">
        <v>2</v>
      </c>
      <c r="R455" s="227">
        <v>117927</v>
      </c>
      <c r="S455" s="206" t="s">
        <v>7937</v>
      </c>
      <c r="T455" s="214">
        <v>0</v>
      </c>
      <c r="U455" s="225"/>
      <c r="V455" s="237"/>
      <c r="W455" s="230"/>
      <c r="X455" s="225"/>
      <c r="Y455" s="225"/>
      <c r="Z455" s="230">
        <v>0</v>
      </c>
      <c r="AA455" s="256" t="s">
        <v>7347</v>
      </c>
      <c r="AB455" s="161">
        <v>45646</v>
      </c>
      <c r="AC455" s="161">
        <v>45676</v>
      </c>
      <c r="AD455" s="158" t="s">
        <v>9787</v>
      </c>
      <c r="AE455" s="210" t="s">
        <v>7504</v>
      </c>
      <c r="AF455" s="194" t="s">
        <v>7349</v>
      </c>
      <c r="AG455" s="210" t="s">
        <v>7368</v>
      </c>
      <c r="AH455" s="228" t="s">
        <v>9922</v>
      </c>
      <c r="AI455" s="229">
        <v>3192299556</v>
      </c>
      <c r="AJ455" s="211" t="s">
        <v>7489</v>
      </c>
      <c r="AK455" s="239" t="s">
        <v>9923</v>
      </c>
      <c r="AL455" s="189" t="s">
        <v>7353</v>
      </c>
      <c r="AM455" s="207" t="s">
        <v>9924</v>
      </c>
      <c r="AN455" s="160">
        <f t="shared" si="6"/>
        <v>449</v>
      </c>
      <c r="AO455" s="160">
        <v>2024</v>
      </c>
    </row>
    <row r="456" spans="2:41" ht="15" customHeight="1">
      <c r="B456" s="217" t="s">
        <v>1071</v>
      </c>
      <c r="C456" s="221" t="s">
        <v>7338</v>
      </c>
      <c r="D456" s="222" t="s">
        <v>9925</v>
      </c>
      <c r="E456" s="174">
        <v>92448068</v>
      </c>
      <c r="F456" s="230">
        <v>7205500</v>
      </c>
      <c r="G456" s="231" t="s">
        <v>9279</v>
      </c>
      <c r="H456" s="232">
        <v>2883000</v>
      </c>
      <c r="I456" s="223">
        <v>45621</v>
      </c>
      <c r="J456" s="223">
        <v>45726</v>
      </c>
      <c r="K456" s="224" t="s">
        <v>9786</v>
      </c>
      <c r="L456" s="225">
        <v>1967</v>
      </c>
      <c r="M456" s="206" t="s">
        <v>7935</v>
      </c>
      <c r="N456" s="179" t="s">
        <v>7343</v>
      </c>
      <c r="O456" s="179">
        <v>52526364</v>
      </c>
      <c r="P456" s="191" t="s">
        <v>7936</v>
      </c>
      <c r="Q456" s="226">
        <v>2</v>
      </c>
      <c r="R456" s="227">
        <v>117802</v>
      </c>
      <c r="S456" s="206" t="s">
        <v>7937</v>
      </c>
      <c r="T456" s="214">
        <v>0</v>
      </c>
      <c r="U456" s="225"/>
      <c r="V456" s="237"/>
      <c r="W456" s="230"/>
      <c r="X456" s="225"/>
      <c r="Y456" s="225"/>
      <c r="Z456" s="230">
        <v>0</v>
      </c>
      <c r="AA456" s="256" t="s">
        <v>7347</v>
      </c>
      <c r="AB456" s="161">
        <v>45646</v>
      </c>
      <c r="AC456" s="161">
        <v>45676</v>
      </c>
      <c r="AD456" s="158" t="s">
        <v>9787</v>
      </c>
      <c r="AE456" s="210" t="s">
        <v>7378</v>
      </c>
      <c r="AF456" s="194" t="s">
        <v>7349</v>
      </c>
      <c r="AG456" s="164" t="s">
        <v>7350</v>
      </c>
      <c r="AH456" s="228" t="s">
        <v>9926</v>
      </c>
      <c r="AI456" s="229">
        <v>3185401460</v>
      </c>
      <c r="AJ456" s="236" t="s">
        <v>7370</v>
      </c>
      <c r="AK456" s="239" t="s">
        <v>9927</v>
      </c>
      <c r="AL456" s="189" t="s">
        <v>7353</v>
      </c>
      <c r="AM456" s="207" t="s">
        <v>9928</v>
      </c>
      <c r="AN456" s="160">
        <f t="shared" si="6"/>
        <v>450</v>
      </c>
      <c r="AO456" s="160">
        <v>2024</v>
      </c>
    </row>
    <row r="457" spans="2:41" ht="15" customHeight="1">
      <c r="B457" s="171" t="s">
        <v>9929</v>
      </c>
      <c r="C457" s="172" t="s">
        <v>7338</v>
      </c>
      <c r="D457" s="173" t="s">
        <v>9930</v>
      </c>
      <c r="E457" s="174">
        <v>1019067871</v>
      </c>
      <c r="F457" s="174">
        <v>3876875</v>
      </c>
      <c r="G457" s="175" t="s">
        <v>9279</v>
      </c>
      <c r="H457" s="176">
        <v>1550750</v>
      </c>
      <c r="I457" s="177">
        <v>45617</v>
      </c>
      <c r="J457" s="177">
        <v>45720</v>
      </c>
      <c r="K457" s="178" t="s">
        <v>9931</v>
      </c>
      <c r="L457" s="163">
        <v>1967</v>
      </c>
      <c r="M457" s="206" t="s">
        <v>7935</v>
      </c>
      <c r="N457" s="179" t="s">
        <v>7343</v>
      </c>
      <c r="O457" s="179">
        <v>52526364</v>
      </c>
      <c r="P457" s="191" t="s">
        <v>7936</v>
      </c>
      <c r="Q457" s="181">
        <v>1</v>
      </c>
      <c r="R457" s="227">
        <v>117932</v>
      </c>
      <c r="S457" s="179" t="s">
        <v>7937</v>
      </c>
      <c r="T457" s="192">
        <v>0</v>
      </c>
      <c r="U457" s="163"/>
      <c r="V457" s="183"/>
      <c r="W457" s="174"/>
      <c r="X457" s="163"/>
      <c r="Y457" s="163"/>
      <c r="Z457" s="230">
        <v>0</v>
      </c>
      <c r="AA457" s="256" t="s">
        <v>7347</v>
      </c>
      <c r="AB457" s="161">
        <v>45646</v>
      </c>
      <c r="AC457" s="161">
        <v>45676</v>
      </c>
      <c r="AD457" s="158" t="s">
        <v>9787</v>
      </c>
      <c r="AE457" s="193" t="s">
        <v>7504</v>
      </c>
      <c r="AF457" s="194" t="s">
        <v>7349</v>
      </c>
      <c r="AG457" s="195" t="s">
        <v>7399</v>
      </c>
      <c r="AH457" s="196" t="s">
        <v>9932</v>
      </c>
      <c r="AI457" s="185">
        <v>3232503416</v>
      </c>
      <c r="AJ457" s="186" t="s">
        <v>7352</v>
      </c>
      <c r="AK457" s="187" t="s">
        <v>9933</v>
      </c>
      <c r="AL457" s="189" t="s">
        <v>7353</v>
      </c>
      <c r="AM457" s="207" t="s">
        <v>9934</v>
      </c>
      <c r="AN457" s="160">
        <f t="shared" si="6"/>
        <v>451</v>
      </c>
      <c r="AO457" s="160">
        <v>2024</v>
      </c>
    </row>
    <row r="458" spans="2:41" ht="15" customHeight="1">
      <c r="B458" s="171" t="s">
        <v>9935</v>
      </c>
      <c r="C458" s="172" t="s">
        <v>7338</v>
      </c>
      <c r="D458" s="173" t="s">
        <v>9936</v>
      </c>
      <c r="E458" s="174">
        <v>52454711</v>
      </c>
      <c r="F458" s="174">
        <v>3876875</v>
      </c>
      <c r="G458" s="175" t="s">
        <v>9279</v>
      </c>
      <c r="H458" s="176">
        <v>1550750</v>
      </c>
      <c r="I458" s="177">
        <v>45621</v>
      </c>
      <c r="J458" s="177">
        <v>45724</v>
      </c>
      <c r="K458" s="178" t="s">
        <v>9931</v>
      </c>
      <c r="L458" s="163">
        <v>1967</v>
      </c>
      <c r="M458" s="206" t="s">
        <v>7935</v>
      </c>
      <c r="N458" s="179" t="s">
        <v>7343</v>
      </c>
      <c r="O458" s="179">
        <v>52526364</v>
      </c>
      <c r="P458" s="191" t="s">
        <v>7936</v>
      </c>
      <c r="Q458" s="181">
        <v>1</v>
      </c>
      <c r="R458" s="227">
        <v>117932</v>
      </c>
      <c r="S458" s="179" t="s">
        <v>7937</v>
      </c>
      <c r="T458" s="192">
        <v>0</v>
      </c>
      <c r="U458" s="163"/>
      <c r="V458" s="183"/>
      <c r="W458" s="174"/>
      <c r="X458" s="163"/>
      <c r="Y458" s="163"/>
      <c r="Z458" s="230">
        <v>0</v>
      </c>
      <c r="AA458" s="256" t="s">
        <v>7347</v>
      </c>
      <c r="AB458" s="161">
        <v>45646</v>
      </c>
      <c r="AC458" s="161">
        <v>45676</v>
      </c>
      <c r="AD458" s="158" t="s">
        <v>9787</v>
      </c>
      <c r="AE458" s="193" t="s">
        <v>7378</v>
      </c>
      <c r="AF458" s="194" t="s">
        <v>7349</v>
      </c>
      <c r="AG458" s="195" t="s">
        <v>7350</v>
      </c>
      <c r="AH458" s="196" t="s">
        <v>9937</v>
      </c>
      <c r="AI458" s="185">
        <v>3213292823</v>
      </c>
      <c r="AJ458" s="186" t="s">
        <v>7625</v>
      </c>
      <c r="AK458" s="187" t="s">
        <v>9938</v>
      </c>
      <c r="AL458" s="189" t="s">
        <v>7353</v>
      </c>
      <c r="AM458" s="207" t="s">
        <v>9939</v>
      </c>
      <c r="AN458" s="160">
        <f t="shared" si="6"/>
        <v>452</v>
      </c>
      <c r="AO458" s="160">
        <v>2024</v>
      </c>
    </row>
    <row r="459" spans="2:41" ht="15" customHeight="1">
      <c r="B459" s="171" t="s">
        <v>1076</v>
      </c>
      <c r="C459" s="172" t="s">
        <v>7338</v>
      </c>
      <c r="D459" s="173" t="s">
        <v>9940</v>
      </c>
      <c r="E459" s="174">
        <v>1019071919</v>
      </c>
      <c r="F459" s="174">
        <v>21836000</v>
      </c>
      <c r="G459" s="175" t="s">
        <v>7393</v>
      </c>
      <c r="H459" s="176">
        <v>5459000</v>
      </c>
      <c r="I459" s="177">
        <v>45621</v>
      </c>
      <c r="J459" s="177">
        <v>45731</v>
      </c>
      <c r="K459" s="178" t="s">
        <v>9941</v>
      </c>
      <c r="L459" s="163">
        <v>1963</v>
      </c>
      <c r="M459" s="221" t="s">
        <v>7616</v>
      </c>
      <c r="N459" s="190" t="s">
        <v>7343</v>
      </c>
      <c r="O459" s="252">
        <v>1063481921</v>
      </c>
      <c r="P459" s="191" t="s">
        <v>7617</v>
      </c>
      <c r="Q459" s="181">
        <v>3</v>
      </c>
      <c r="R459" s="227">
        <v>116676</v>
      </c>
      <c r="S459" s="202" t="s">
        <v>7618</v>
      </c>
      <c r="T459" s="192">
        <v>0</v>
      </c>
      <c r="U459" s="163"/>
      <c r="V459" s="183"/>
      <c r="W459" s="174"/>
      <c r="X459" s="163"/>
      <c r="Y459" s="163"/>
      <c r="Z459" s="230">
        <v>0</v>
      </c>
      <c r="AA459" s="210" t="s">
        <v>7347</v>
      </c>
      <c r="AB459" s="158" t="s">
        <v>7347</v>
      </c>
      <c r="AC459" s="158" t="s">
        <v>7347</v>
      </c>
      <c r="AD459" s="158" t="s">
        <v>7347</v>
      </c>
      <c r="AE459" s="193" t="s">
        <v>7387</v>
      </c>
      <c r="AF459" s="194" t="s">
        <v>7349</v>
      </c>
      <c r="AG459" s="195" t="s">
        <v>7510</v>
      </c>
      <c r="AH459" s="196" t="s">
        <v>9942</v>
      </c>
      <c r="AI459" s="185">
        <v>3125913192</v>
      </c>
      <c r="AJ459" s="180" t="s">
        <v>7380</v>
      </c>
      <c r="AK459" s="187" t="s">
        <v>9943</v>
      </c>
      <c r="AL459" s="189" t="s">
        <v>7353</v>
      </c>
      <c r="AM459" s="207" t="s">
        <v>9944</v>
      </c>
      <c r="AN459" s="160">
        <f t="shared" si="6"/>
        <v>453</v>
      </c>
      <c r="AO459" s="160">
        <v>2024</v>
      </c>
    </row>
    <row r="460" spans="2:41" ht="15" customHeight="1">
      <c r="B460" s="171" t="s">
        <v>9945</v>
      </c>
      <c r="C460" s="172" t="s">
        <v>7338</v>
      </c>
      <c r="D460" s="173" t="s">
        <v>9946</v>
      </c>
      <c r="E460" s="174">
        <v>1031802174</v>
      </c>
      <c r="F460" s="174">
        <v>6762000</v>
      </c>
      <c r="G460" s="175" t="s">
        <v>9868</v>
      </c>
      <c r="H460" s="176">
        <v>3381000</v>
      </c>
      <c r="I460" s="177">
        <v>45628</v>
      </c>
      <c r="J460" s="177">
        <v>45704</v>
      </c>
      <c r="K460" s="178" t="s">
        <v>9148</v>
      </c>
      <c r="L460" s="163">
        <v>1978</v>
      </c>
      <c r="M460" s="206" t="s">
        <v>8515</v>
      </c>
      <c r="N460" s="180" t="s">
        <v>7343</v>
      </c>
      <c r="O460" s="179">
        <v>52356206</v>
      </c>
      <c r="P460" s="180" t="s">
        <v>8516</v>
      </c>
      <c r="Q460" s="181">
        <v>1</v>
      </c>
      <c r="R460" s="227">
        <v>120913</v>
      </c>
      <c r="S460" s="179" t="s">
        <v>8517</v>
      </c>
      <c r="T460" s="192">
        <v>1690500</v>
      </c>
      <c r="U460" s="163"/>
      <c r="V460" s="183"/>
      <c r="W460" s="174"/>
      <c r="X460" s="163"/>
      <c r="Y460" s="163"/>
      <c r="Z460" s="230">
        <v>1690500</v>
      </c>
      <c r="AA460" s="266" t="s">
        <v>9070</v>
      </c>
      <c r="AB460" s="158" t="s">
        <v>7347</v>
      </c>
      <c r="AC460" s="158" t="s">
        <v>7347</v>
      </c>
      <c r="AD460" s="158" t="s">
        <v>7347</v>
      </c>
      <c r="AE460" s="195" t="s">
        <v>7348</v>
      </c>
      <c r="AF460" s="203" t="s">
        <v>7349</v>
      </c>
      <c r="AG460" s="195" t="s">
        <v>7399</v>
      </c>
      <c r="AH460" s="196" t="s">
        <v>9947</v>
      </c>
      <c r="AI460" s="185">
        <v>3042396000</v>
      </c>
      <c r="AJ460" s="186" t="s">
        <v>7625</v>
      </c>
      <c r="AK460" s="187" t="s">
        <v>9948</v>
      </c>
      <c r="AL460" s="189" t="s">
        <v>7353</v>
      </c>
      <c r="AM460" s="207" t="s">
        <v>9949</v>
      </c>
      <c r="AN460" s="160">
        <f t="shared" ref="AN460:AN490" si="7">+AN459+1</f>
        <v>454</v>
      </c>
      <c r="AO460" s="160">
        <v>2024</v>
      </c>
    </row>
    <row r="461" spans="2:41" ht="15" customHeight="1">
      <c r="B461" s="217" t="s">
        <v>9950</v>
      </c>
      <c r="C461" s="172" t="s">
        <v>7338</v>
      </c>
      <c r="D461" s="173" t="s">
        <v>9951</v>
      </c>
      <c r="E461" s="174">
        <v>1001281834</v>
      </c>
      <c r="F461" s="174">
        <v>11907500</v>
      </c>
      <c r="G461" s="175" t="s">
        <v>9952</v>
      </c>
      <c r="H461" s="176">
        <v>4763000</v>
      </c>
      <c r="I461" s="177">
        <v>45629</v>
      </c>
      <c r="J461" s="177">
        <v>45705</v>
      </c>
      <c r="K461" s="178" t="s">
        <v>9953</v>
      </c>
      <c r="L461" s="163">
        <v>1978</v>
      </c>
      <c r="M461" s="206" t="s">
        <v>7342</v>
      </c>
      <c r="N461" s="180" t="s">
        <v>7343</v>
      </c>
      <c r="O461" s="179">
        <v>79148675</v>
      </c>
      <c r="P461" s="191" t="s">
        <v>7344</v>
      </c>
      <c r="Q461" s="226">
        <v>1</v>
      </c>
      <c r="R461" s="227">
        <v>120250</v>
      </c>
      <c r="S461" s="206" t="s">
        <v>7345</v>
      </c>
      <c r="T461" s="214">
        <v>0</v>
      </c>
      <c r="U461" s="225"/>
      <c r="V461" s="237"/>
      <c r="W461" s="230"/>
      <c r="X461" s="225"/>
      <c r="Y461" s="225"/>
      <c r="Z461" s="230">
        <v>0</v>
      </c>
      <c r="AA461" s="256" t="s">
        <v>7347</v>
      </c>
      <c r="AB461" s="158" t="s">
        <v>7347</v>
      </c>
      <c r="AC461" s="158" t="s">
        <v>7347</v>
      </c>
      <c r="AD461" s="158" t="s">
        <v>7347</v>
      </c>
      <c r="AE461" s="164" t="s">
        <v>7378</v>
      </c>
      <c r="AF461" s="203" t="s">
        <v>7349</v>
      </c>
      <c r="AG461" s="164" t="s">
        <v>8304</v>
      </c>
      <c r="AH461" s="196" t="s">
        <v>9954</v>
      </c>
      <c r="AI461" s="185">
        <v>3052660662</v>
      </c>
      <c r="AJ461" s="186" t="s">
        <v>7352</v>
      </c>
      <c r="AK461" s="187" t="s">
        <v>9955</v>
      </c>
      <c r="AL461" s="189" t="s">
        <v>7353</v>
      </c>
      <c r="AM461" s="207" t="s">
        <v>9956</v>
      </c>
      <c r="AN461" s="160">
        <f t="shared" si="7"/>
        <v>455</v>
      </c>
      <c r="AO461" s="160">
        <v>2024</v>
      </c>
    </row>
    <row r="462" spans="2:41" ht="15" customHeight="1">
      <c r="B462" s="171" t="s">
        <v>1082</v>
      </c>
      <c r="C462" s="172" t="s">
        <v>7338</v>
      </c>
      <c r="D462" s="173" t="s">
        <v>9957</v>
      </c>
      <c r="E462" s="174">
        <v>79244137</v>
      </c>
      <c r="F462" s="174">
        <v>32000000</v>
      </c>
      <c r="G462" s="175" t="s">
        <v>7393</v>
      </c>
      <c r="H462" s="176">
        <v>8000000</v>
      </c>
      <c r="I462" s="177">
        <v>45621</v>
      </c>
      <c r="J462" s="177">
        <v>45731</v>
      </c>
      <c r="K462" s="178" t="s">
        <v>9958</v>
      </c>
      <c r="L462" s="163">
        <v>1978</v>
      </c>
      <c r="M462" s="206" t="s">
        <v>7342</v>
      </c>
      <c r="N462" s="180" t="s">
        <v>7343</v>
      </c>
      <c r="O462" s="179">
        <v>79148675</v>
      </c>
      <c r="P462" s="191" t="s">
        <v>7344</v>
      </c>
      <c r="Q462" s="226">
        <v>1</v>
      </c>
      <c r="R462" s="378">
        <v>115949</v>
      </c>
      <c r="S462" s="205" t="s">
        <v>7345</v>
      </c>
      <c r="T462" s="214">
        <v>0</v>
      </c>
      <c r="U462" s="225"/>
      <c r="V462" s="237"/>
      <c r="W462" s="230"/>
      <c r="X462" s="225"/>
      <c r="Y462" s="225"/>
      <c r="Z462" s="230">
        <v>0</v>
      </c>
      <c r="AA462" s="210" t="s">
        <v>7347</v>
      </c>
      <c r="AB462" s="158" t="s">
        <v>7347</v>
      </c>
      <c r="AC462" s="158" t="s">
        <v>7347</v>
      </c>
      <c r="AD462" s="158" t="s">
        <v>7347</v>
      </c>
      <c r="AE462" s="164" t="s">
        <v>7408</v>
      </c>
      <c r="AF462" s="203" t="s">
        <v>7349</v>
      </c>
      <c r="AG462" s="164" t="s">
        <v>7414</v>
      </c>
      <c r="AH462" s="196" t="s">
        <v>9959</v>
      </c>
      <c r="AI462" s="185">
        <v>3143312649</v>
      </c>
      <c r="AJ462" s="186" t="s">
        <v>7352</v>
      </c>
      <c r="AK462" s="187" t="s">
        <v>9960</v>
      </c>
      <c r="AL462" s="189" t="s">
        <v>7353</v>
      </c>
      <c r="AM462" s="207" t="s">
        <v>9961</v>
      </c>
      <c r="AN462" s="160">
        <f t="shared" si="7"/>
        <v>456</v>
      </c>
      <c r="AO462" s="160">
        <v>2024</v>
      </c>
    </row>
    <row r="463" spans="2:41" ht="15" customHeight="1">
      <c r="B463" s="217" t="s">
        <v>9962</v>
      </c>
      <c r="C463" s="172" t="s">
        <v>7338</v>
      </c>
      <c r="D463" s="173" t="s">
        <v>9963</v>
      </c>
      <c r="E463" s="174">
        <v>1033769482</v>
      </c>
      <c r="F463" s="174">
        <v>13647500</v>
      </c>
      <c r="G463" s="175" t="s">
        <v>9964</v>
      </c>
      <c r="H463" s="176">
        <v>5459000</v>
      </c>
      <c r="I463" s="177">
        <v>45632</v>
      </c>
      <c r="J463" s="177">
        <v>45719</v>
      </c>
      <c r="K463" s="178" t="s">
        <v>8801</v>
      </c>
      <c r="L463" s="163">
        <v>1979</v>
      </c>
      <c r="M463" s="206" t="s">
        <v>8468</v>
      </c>
      <c r="N463" s="180" t="s">
        <v>7448</v>
      </c>
      <c r="O463" s="179">
        <v>52804730</v>
      </c>
      <c r="P463" s="191" t="s">
        <v>8469</v>
      </c>
      <c r="Q463" s="181">
        <v>5</v>
      </c>
      <c r="R463" s="227">
        <v>120246</v>
      </c>
      <c r="S463" s="179" t="s">
        <v>8916</v>
      </c>
      <c r="T463" s="214">
        <v>2365566</v>
      </c>
      <c r="U463" s="225"/>
      <c r="V463" s="237"/>
      <c r="W463" s="230"/>
      <c r="X463" s="225"/>
      <c r="Y463" s="225"/>
      <c r="Z463" s="230">
        <v>2365566</v>
      </c>
      <c r="AA463" s="381" t="s">
        <v>9965</v>
      </c>
      <c r="AB463" s="158" t="s">
        <v>7347</v>
      </c>
      <c r="AC463" s="158" t="s">
        <v>7347</v>
      </c>
      <c r="AD463" s="158" t="s">
        <v>7347</v>
      </c>
      <c r="AE463" s="164" t="s">
        <v>7378</v>
      </c>
      <c r="AF463" s="203" t="s">
        <v>7349</v>
      </c>
      <c r="AG463" s="164" t="s">
        <v>7399</v>
      </c>
      <c r="AH463" s="196" t="s">
        <v>9966</v>
      </c>
      <c r="AI463" s="185">
        <v>3214705668</v>
      </c>
      <c r="AJ463" s="180" t="s">
        <v>7489</v>
      </c>
      <c r="AK463" s="187" t="s">
        <v>9967</v>
      </c>
      <c r="AL463" s="189" t="s">
        <v>7353</v>
      </c>
      <c r="AM463" s="207" t="s">
        <v>9968</v>
      </c>
      <c r="AN463" s="160">
        <f t="shared" si="7"/>
        <v>457</v>
      </c>
      <c r="AO463" s="160">
        <v>2024</v>
      </c>
    </row>
    <row r="464" spans="2:41" ht="15" customHeight="1">
      <c r="B464" s="217" t="s">
        <v>1089</v>
      </c>
      <c r="C464" s="172" t="s">
        <v>7338</v>
      </c>
      <c r="D464" s="173" t="s">
        <v>9969</v>
      </c>
      <c r="E464" s="174">
        <v>1022367643</v>
      </c>
      <c r="F464" s="174">
        <v>21836000</v>
      </c>
      <c r="G464" s="175" t="s">
        <v>7393</v>
      </c>
      <c r="H464" s="176">
        <v>5459000</v>
      </c>
      <c r="I464" s="177">
        <v>45623</v>
      </c>
      <c r="J464" s="177">
        <v>45731</v>
      </c>
      <c r="K464" s="178" t="s">
        <v>9429</v>
      </c>
      <c r="L464" s="163">
        <v>1979</v>
      </c>
      <c r="M464" s="206" t="s">
        <v>7375</v>
      </c>
      <c r="N464" s="180" t="s">
        <v>7343</v>
      </c>
      <c r="O464" s="179">
        <v>1010190690</v>
      </c>
      <c r="P464" s="191" t="s">
        <v>7699</v>
      </c>
      <c r="Q464" s="226">
        <v>1</v>
      </c>
      <c r="R464" s="227">
        <v>115237</v>
      </c>
      <c r="S464" s="202" t="s">
        <v>7700</v>
      </c>
      <c r="T464" s="214">
        <v>0</v>
      </c>
      <c r="U464" s="225"/>
      <c r="V464" s="237"/>
      <c r="W464" s="230"/>
      <c r="X464" s="225"/>
      <c r="Y464" s="225"/>
      <c r="Z464" s="230">
        <v>0</v>
      </c>
      <c r="AA464" s="193" t="s">
        <v>7347</v>
      </c>
      <c r="AB464" s="158" t="s">
        <v>7347</v>
      </c>
      <c r="AC464" s="158" t="s">
        <v>7347</v>
      </c>
      <c r="AD464" s="158" t="s">
        <v>7347</v>
      </c>
      <c r="AE464" s="210" t="s">
        <v>7378</v>
      </c>
      <c r="AF464" s="194" t="s">
        <v>7349</v>
      </c>
      <c r="AG464" s="164" t="s">
        <v>7350</v>
      </c>
      <c r="AH464" s="196" t="s">
        <v>9970</v>
      </c>
      <c r="AI464" s="185">
        <v>4720417</v>
      </c>
      <c r="AJ464" s="186" t="s">
        <v>7370</v>
      </c>
      <c r="AK464" s="187" t="s">
        <v>9971</v>
      </c>
      <c r="AL464" s="189" t="s">
        <v>7353</v>
      </c>
      <c r="AM464" s="207" t="s">
        <v>9972</v>
      </c>
      <c r="AN464" s="160">
        <f t="shared" si="7"/>
        <v>458</v>
      </c>
      <c r="AO464" s="160">
        <v>2024</v>
      </c>
    </row>
    <row r="465" spans="2:41" ht="15" customHeight="1">
      <c r="B465" s="217" t="s">
        <v>1091</v>
      </c>
      <c r="C465" s="221" t="s">
        <v>7338</v>
      </c>
      <c r="D465" s="222" t="s">
        <v>9973</v>
      </c>
      <c r="E465" s="174">
        <v>1015436265</v>
      </c>
      <c r="F465" s="230">
        <v>6762000</v>
      </c>
      <c r="G465" s="231" t="s">
        <v>7398</v>
      </c>
      <c r="H465" s="232">
        <v>3381000</v>
      </c>
      <c r="I465" s="223">
        <v>45642</v>
      </c>
      <c r="J465" s="223">
        <v>45696</v>
      </c>
      <c r="K465" s="224" t="s">
        <v>9148</v>
      </c>
      <c r="L465" s="225">
        <v>1978</v>
      </c>
      <c r="M465" s="206" t="s">
        <v>8515</v>
      </c>
      <c r="N465" s="211" t="s">
        <v>7343</v>
      </c>
      <c r="O465" s="206">
        <v>52356206</v>
      </c>
      <c r="P465" s="180" t="s">
        <v>8516</v>
      </c>
      <c r="Q465" s="181">
        <v>1</v>
      </c>
      <c r="R465" s="227">
        <v>120913</v>
      </c>
      <c r="S465" s="179" t="s">
        <v>8517</v>
      </c>
      <c r="T465" s="230">
        <v>0</v>
      </c>
      <c r="U465" s="225"/>
      <c r="V465" s="237"/>
      <c r="W465" s="230"/>
      <c r="X465" s="225"/>
      <c r="Y465" s="225"/>
      <c r="Z465" s="230">
        <v>0</v>
      </c>
      <c r="AA465" s="382" t="s">
        <v>7347</v>
      </c>
      <c r="AB465" s="158" t="s">
        <v>7347</v>
      </c>
      <c r="AC465" s="158" t="s">
        <v>7347</v>
      </c>
      <c r="AD465" s="158" t="s">
        <v>7347</v>
      </c>
      <c r="AE465" s="210" t="s">
        <v>7504</v>
      </c>
      <c r="AF465" s="194" t="s">
        <v>7349</v>
      </c>
      <c r="AG465" s="164" t="s">
        <v>7399</v>
      </c>
      <c r="AH465" s="228" t="s">
        <v>9974</v>
      </c>
      <c r="AI465" s="229">
        <v>3024629957</v>
      </c>
      <c r="AJ465" s="186" t="s">
        <v>7370</v>
      </c>
      <c r="AK465" s="239" t="s">
        <v>9975</v>
      </c>
      <c r="AL465" s="189" t="s">
        <v>7353</v>
      </c>
      <c r="AM465" s="257" t="s">
        <v>9976</v>
      </c>
      <c r="AN465" s="160">
        <f t="shared" si="7"/>
        <v>459</v>
      </c>
      <c r="AO465" s="160">
        <v>2024</v>
      </c>
    </row>
    <row r="466" spans="2:41" ht="15" customHeight="1">
      <c r="B466" s="217" t="s">
        <v>1094</v>
      </c>
      <c r="C466" s="367" t="s">
        <v>7338</v>
      </c>
      <c r="D466" s="173" t="s">
        <v>9977</v>
      </c>
      <c r="E466" s="174">
        <v>1032453094</v>
      </c>
      <c r="F466" s="174">
        <v>5766000</v>
      </c>
      <c r="G466" s="175" t="s">
        <v>9741</v>
      </c>
      <c r="H466" s="176">
        <v>2883000</v>
      </c>
      <c r="I466" s="177">
        <v>45631</v>
      </c>
      <c r="J466" s="177">
        <v>45693</v>
      </c>
      <c r="K466" s="178" t="s">
        <v>8686</v>
      </c>
      <c r="L466" s="163">
        <v>1979</v>
      </c>
      <c r="M466" s="179" t="s">
        <v>8602</v>
      </c>
      <c r="N466" s="180" t="s">
        <v>7448</v>
      </c>
      <c r="O466" s="179">
        <v>79413209</v>
      </c>
      <c r="P466" s="180" t="s">
        <v>8603</v>
      </c>
      <c r="Q466" s="181">
        <v>1</v>
      </c>
      <c r="R466" s="182">
        <v>120611</v>
      </c>
      <c r="S466" s="202" t="s">
        <v>8604</v>
      </c>
      <c r="T466" s="192">
        <v>0</v>
      </c>
      <c r="U466" s="163"/>
      <c r="V466" s="183"/>
      <c r="W466" s="174"/>
      <c r="X466" s="163"/>
      <c r="Y466" s="163"/>
      <c r="Z466" s="174">
        <v>0</v>
      </c>
      <c r="AA466" s="381" t="s">
        <v>7347</v>
      </c>
      <c r="AB466" s="158" t="s">
        <v>7347</v>
      </c>
      <c r="AC466" s="158" t="s">
        <v>7347</v>
      </c>
      <c r="AD466" s="158" t="s">
        <v>7347</v>
      </c>
      <c r="AE466" s="164" t="s">
        <v>7408</v>
      </c>
      <c r="AF466" s="203" t="s">
        <v>7349</v>
      </c>
      <c r="AG466" s="164" t="s">
        <v>7414</v>
      </c>
      <c r="AH466" s="196" t="s">
        <v>9978</v>
      </c>
      <c r="AI466" s="185">
        <v>3242806098</v>
      </c>
      <c r="AJ466" s="186" t="s">
        <v>9566</v>
      </c>
      <c r="AK466" s="187" t="s">
        <v>9979</v>
      </c>
      <c r="AL466" s="189" t="s">
        <v>7353</v>
      </c>
      <c r="AM466" s="207" t="s">
        <v>9980</v>
      </c>
      <c r="AN466" s="160">
        <f t="shared" si="7"/>
        <v>460</v>
      </c>
      <c r="AO466" s="160">
        <v>2024</v>
      </c>
    </row>
    <row r="467" spans="2:41" ht="15" customHeight="1">
      <c r="B467" s="217" t="s">
        <v>9981</v>
      </c>
      <c r="C467" s="367" t="s">
        <v>7338</v>
      </c>
      <c r="D467" s="173" t="s">
        <v>9982</v>
      </c>
      <c r="E467" s="174">
        <v>79791852</v>
      </c>
      <c r="F467" s="174">
        <v>18620000</v>
      </c>
      <c r="G467" s="175" t="s">
        <v>9964</v>
      </c>
      <c r="H467" s="176">
        <v>7448000</v>
      </c>
      <c r="I467" s="177">
        <v>45636</v>
      </c>
      <c r="J467" s="177">
        <v>45731</v>
      </c>
      <c r="K467" s="178" t="s">
        <v>9983</v>
      </c>
      <c r="L467" s="163">
        <v>1978</v>
      </c>
      <c r="M467" s="179" t="s">
        <v>7515</v>
      </c>
      <c r="N467" s="180" t="s">
        <v>7343</v>
      </c>
      <c r="O467" s="179">
        <v>80912935</v>
      </c>
      <c r="P467" s="191" t="s">
        <v>9984</v>
      </c>
      <c r="Q467" s="181">
        <v>1</v>
      </c>
      <c r="R467" s="182">
        <v>120182</v>
      </c>
      <c r="S467" s="202" t="s">
        <v>8517</v>
      </c>
      <c r="T467" s="192">
        <v>5213600</v>
      </c>
      <c r="U467" s="163"/>
      <c r="V467" s="183"/>
      <c r="W467" s="174"/>
      <c r="X467" s="163"/>
      <c r="Y467" s="163"/>
      <c r="Z467" s="174">
        <v>5213600</v>
      </c>
      <c r="AA467" s="193" t="s">
        <v>9131</v>
      </c>
      <c r="AB467" s="158" t="s">
        <v>7347</v>
      </c>
      <c r="AC467" s="158" t="s">
        <v>7347</v>
      </c>
      <c r="AD467" s="158" t="s">
        <v>7347</v>
      </c>
      <c r="AE467" s="357" t="s">
        <v>7387</v>
      </c>
      <c r="AF467" s="194" t="s">
        <v>7349</v>
      </c>
      <c r="AG467" s="357" t="s">
        <v>7362</v>
      </c>
      <c r="AH467" s="196" t="s">
        <v>9985</v>
      </c>
      <c r="AI467" s="185">
        <v>3102354756</v>
      </c>
      <c r="AJ467" s="186" t="s">
        <v>7370</v>
      </c>
      <c r="AK467" s="187" t="s">
        <v>9986</v>
      </c>
      <c r="AL467" s="189" t="s">
        <v>7353</v>
      </c>
      <c r="AM467" s="207" t="s">
        <v>9987</v>
      </c>
      <c r="AN467" s="160">
        <f t="shared" si="7"/>
        <v>461</v>
      </c>
      <c r="AO467" s="160">
        <v>2024</v>
      </c>
    </row>
    <row r="468" spans="2:41" ht="15" customHeight="1">
      <c r="B468" s="217" t="s">
        <v>9988</v>
      </c>
      <c r="C468" s="367" t="s">
        <v>7338</v>
      </c>
      <c r="D468" s="173" t="s">
        <v>8361</v>
      </c>
      <c r="E468" s="174">
        <v>52898025</v>
      </c>
      <c r="F468" s="174">
        <v>20000000</v>
      </c>
      <c r="G468" s="175" t="s">
        <v>9989</v>
      </c>
      <c r="H468" s="176">
        <v>10000000</v>
      </c>
      <c r="I468" s="177">
        <v>45637</v>
      </c>
      <c r="J468" s="177">
        <v>45726</v>
      </c>
      <c r="K468" s="178" t="s">
        <v>9990</v>
      </c>
      <c r="L468" s="163">
        <v>1978</v>
      </c>
      <c r="M468" s="172" t="s">
        <v>7407</v>
      </c>
      <c r="N468" s="163" t="s">
        <v>7407</v>
      </c>
      <c r="O468" s="172" t="s">
        <v>7407</v>
      </c>
      <c r="P468" s="163" t="s">
        <v>7407</v>
      </c>
      <c r="Q468" s="181">
        <v>1</v>
      </c>
      <c r="R468" s="182">
        <v>120757</v>
      </c>
      <c r="S468" s="202" t="s">
        <v>7386</v>
      </c>
      <c r="T468" s="192">
        <v>10000000</v>
      </c>
      <c r="U468" s="163"/>
      <c r="V468" s="183"/>
      <c r="W468" s="174"/>
      <c r="X468" s="163"/>
      <c r="Y468" s="163"/>
      <c r="Z468" s="174">
        <v>10000000</v>
      </c>
      <c r="AA468" s="193" t="s">
        <v>7360</v>
      </c>
      <c r="AB468" s="158" t="s">
        <v>7347</v>
      </c>
      <c r="AC468" s="158" t="s">
        <v>7347</v>
      </c>
      <c r="AD468" s="158" t="s">
        <v>7347</v>
      </c>
      <c r="AE468" s="357" t="s">
        <v>7979</v>
      </c>
      <c r="AF468" s="194" t="s">
        <v>7349</v>
      </c>
      <c r="AG468" s="195" t="s">
        <v>7350</v>
      </c>
      <c r="AH468" s="196" t="s">
        <v>9991</v>
      </c>
      <c r="AI468" s="185">
        <v>3114750710</v>
      </c>
      <c r="AJ468" s="180" t="s">
        <v>7380</v>
      </c>
      <c r="AK468" s="187" t="s">
        <v>8363</v>
      </c>
      <c r="AL468" s="189" t="s">
        <v>7353</v>
      </c>
      <c r="AM468" s="207" t="s">
        <v>8364</v>
      </c>
      <c r="AN468" s="160">
        <f t="shared" si="7"/>
        <v>462</v>
      </c>
      <c r="AO468" s="160">
        <v>2024</v>
      </c>
    </row>
    <row r="469" spans="2:41" ht="15" customHeight="1">
      <c r="B469" s="217" t="s">
        <v>9992</v>
      </c>
      <c r="C469" s="367" t="s">
        <v>7338</v>
      </c>
      <c r="D469" s="173" t="s">
        <v>9993</v>
      </c>
      <c r="E469" s="174">
        <v>52615780</v>
      </c>
      <c r="F469" s="174">
        <v>11172000</v>
      </c>
      <c r="G469" s="175" t="s">
        <v>7473</v>
      </c>
      <c r="H469" s="176">
        <v>7448000</v>
      </c>
      <c r="I469" s="177">
        <v>45631</v>
      </c>
      <c r="J469" s="177">
        <v>45690</v>
      </c>
      <c r="K469" s="178" t="s">
        <v>9994</v>
      </c>
      <c r="L469" s="163">
        <v>1967</v>
      </c>
      <c r="M469" s="179" t="s">
        <v>7935</v>
      </c>
      <c r="N469" s="179" t="s">
        <v>7343</v>
      </c>
      <c r="O469" s="179">
        <v>52526364</v>
      </c>
      <c r="P469" s="191" t="s">
        <v>7936</v>
      </c>
      <c r="Q469" s="181">
        <v>2</v>
      </c>
      <c r="R469" s="182">
        <v>121260</v>
      </c>
      <c r="S469" s="179" t="s">
        <v>7937</v>
      </c>
      <c r="T469" s="192">
        <v>3227466.67</v>
      </c>
      <c r="U469" s="163"/>
      <c r="V469" s="183"/>
      <c r="W469" s="174"/>
      <c r="X469" s="163"/>
      <c r="Y469" s="163"/>
      <c r="Z469" s="174">
        <v>3227466.67</v>
      </c>
      <c r="AA469" s="184" t="s">
        <v>9965</v>
      </c>
      <c r="AB469" s="158" t="s">
        <v>7347</v>
      </c>
      <c r="AC469" s="158" t="s">
        <v>7347</v>
      </c>
      <c r="AD469" s="158" t="s">
        <v>7347</v>
      </c>
      <c r="AE469" s="244" t="s">
        <v>7408</v>
      </c>
      <c r="AF469" s="203" t="s">
        <v>7349</v>
      </c>
      <c r="AG469" s="244" t="s">
        <v>7350</v>
      </c>
      <c r="AH469" s="196" t="s">
        <v>9995</v>
      </c>
      <c r="AI469" s="185">
        <v>3102682164</v>
      </c>
      <c r="AJ469" s="180" t="s">
        <v>7380</v>
      </c>
      <c r="AK469" s="187" t="s">
        <v>9996</v>
      </c>
      <c r="AL469" s="189" t="s">
        <v>7353</v>
      </c>
      <c r="AM469" s="207" t="s">
        <v>9997</v>
      </c>
      <c r="AN469" s="160">
        <f t="shared" si="7"/>
        <v>463</v>
      </c>
      <c r="AO469" s="160">
        <v>2024</v>
      </c>
    </row>
    <row r="470" spans="2:41" ht="15" customHeight="1">
      <c r="B470" s="217" t="s">
        <v>1097</v>
      </c>
      <c r="C470" s="367" t="s">
        <v>7338</v>
      </c>
      <c r="D470" s="173" t="s">
        <v>9998</v>
      </c>
      <c r="E470" s="174">
        <v>79953994</v>
      </c>
      <c r="F470" s="174">
        <v>14000000</v>
      </c>
      <c r="G470" s="175" t="s">
        <v>7398</v>
      </c>
      <c r="H470" s="176">
        <v>7000000</v>
      </c>
      <c r="I470" s="177">
        <v>45636</v>
      </c>
      <c r="J470" s="177">
        <v>45697</v>
      </c>
      <c r="K470" s="178" t="s">
        <v>9999</v>
      </c>
      <c r="L470" s="163">
        <v>1978</v>
      </c>
      <c r="M470" s="172" t="s">
        <v>7573</v>
      </c>
      <c r="N470" s="180" t="s">
        <v>7448</v>
      </c>
      <c r="O470" s="179">
        <v>51895879</v>
      </c>
      <c r="P470" s="191" t="s">
        <v>7574</v>
      </c>
      <c r="Q470" s="181">
        <v>1</v>
      </c>
      <c r="R470" s="182">
        <v>120404</v>
      </c>
      <c r="S470" s="202" t="s">
        <v>8449</v>
      </c>
      <c r="T470" s="174">
        <v>0</v>
      </c>
      <c r="U470" s="163"/>
      <c r="V470" s="183"/>
      <c r="W470" s="174"/>
      <c r="X470" s="163"/>
      <c r="Y470" s="163"/>
      <c r="Z470" s="174">
        <v>0</v>
      </c>
      <c r="AA470" s="184" t="s">
        <v>7347</v>
      </c>
      <c r="AB470" s="158" t="s">
        <v>7347</v>
      </c>
      <c r="AC470" s="158" t="s">
        <v>7347</v>
      </c>
      <c r="AD470" s="158" t="s">
        <v>7347</v>
      </c>
      <c r="AE470" s="203" t="s">
        <v>7720</v>
      </c>
      <c r="AF470" s="203" t="s">
        <v>7349</v>
      </c>
      <c r="AG470" s="244" t="s">
        <v>7350</v>
      </c>
      <c r="AH470" s="196" t="s">
        <v>10000</v>
      </c>
      <c r="AI470" s="185">
        <v>3112635612</v>
      </c>
      <c r="AJ470" s="186" t="s">
        <v>7380</v>
      </c>
      <c r="AK470" s="187" t="s">
        <v>10001</v>
      </c>
      <c r="AL470" s="189" t="s">
        <v>7353</v>
      </c>
      <c r="AM470" s="207" t="s">
        <v>10002</v>
      </c>
      <c r="AN470" s="160">
        <f t="shared" si="7"/>
        <v>464</v>
      </c>
      <c r="AO470" s="160">
        <v>2024</v>
      </c>
    </row>
    <row r="471" spans="2:41" ht="15" customHeight="1">
      <c r="B471" s="217" t="s">
        <v>10003</v>
      </c>
      <c r="C471" s="172" t="s">
        <v>7338</v>
      </c>
      <c r="D471" s="173" t="s">
        <v>10004</v>
      </c>
      <c r="E471" s="174">
        <v>1019072645</v>
      </c>
      <c r="F471" s="174">
        <v>5766000</v>
      </c>
      <c r="G471" s="175" t="s">
        <v>7466</v>
      </c>
      <c r="H471" s="176">
        <v>2883000</v>
      </c>
      <c r="I471" s="177">
        <v>45632</v>
      </c>
      <c r="J471" s="177">
        <v>45693</v>
      </c>
      <c r="K471" s="178" t="s">
        <v>10005</v>
      </c>
      <c r="L471" s="163">
        <v>1979</v>
      </c>
      <c r="M471" s="179" t="s">
        <v>8687</v>
      </c>
      <c r="N471" s="180" t="s">
        <v>7448</v>
      </c>
      <c r="O471" s="179">
        <v>78705882</v>
      </c>
      <c r="P471" s="191" t="s">
        <v>8993</v>
      </c>
      <c r="Q471" s="181">
        <v>1</v>
      </c>
      <c r="R471" s="182">
        <v>120611</v>
      </c>
      <c r="S471" s="202" t="s">
        <v>8994</v>
      </c>
      <c r="T471" s="192">
        <v>0</v>
      </c>
      <c r="U471" s="163"/>
      <c r="V471" s="183"/>
      <c r="W471" s="174"/>
      <c r="X471" s="163"/>
      <c r="Y471" s="163"/>
      <c r="Z471" s="174">
        <v>0</v>
      </c>
      <c r="AA471" s="390" t="s">
        <v>7347</v>
      </c>
      <c r="AB471" s="158" t="s">
        <v>7347</v>
      </c>
      <c r="AC471" s="158" t="s">
        <v>7347</v>
      </c>
      <c r="AD471" s="158" t="s">
        <v>7347</v>
      </c>
      <c r="AE471" s="164" t="s">
        <v>7378</v>
      </c>
      <c r="AF471" s="203" t="s">
        <v>7349</v>
      </c>
      <c r="AG471" s="164" t="s">
        <v>7362</v>
      </c>
      <c r="AH471" s="196" t="s">
        <v>10006</v>
      </c>
      <c r="AI471" s="185">
        <v>3152761245</v>
      </c>
      <c r="AJ471" s="180" t="s">
        <v>7380</v>
      </c>
      <c r="AK471" s="187" t="s">
        <v>10007</v>
      </c>
      <c r="AL471" s="189" t="s">
        <v>7353</v>
      </c>
      <c r="AM471" s="207" t="s">
        <v>10008</v>
      </c>
      <c r="AN471" s="160">
        <f t="shared" si="7"/>
        <v>465</v>
      </c>
      <c r="AO471" s="160">
        <v>2024</v>
      </c>
    </row>
    <row r="472" spans="2:41" ht="15" customHeight="1">
      <c r="B472" s="217" t="s">
        <v>10009</v>
      </c>
      <c r="C472" s="172" t="s">
        <v>7338</v>
      </c>
      <c r="D472" s="173" t="s">
        <v>10010</v>
      </c>
      <c r="E472" s="174">
        <v>1233893204</v>
      </c>
      <c r="F472" s="174">
        <v>5766000</v>
      </c>
      <c r="G472" s="175" t="s">
        <v>7398</v>
      </c>
      <c r="H472" s="176">
        <v>2883000</v>
      </c>
      <c r="I472" s="177">
        <v>45632</v>
      </c>
      <c r="J472" s="177">
        <v>45693</v>
      </c>
      <c r="K472" s="178" t="s">
        <v>8686</v>
      </c>
      <c r="L472" s="163">
        <v>1979</v>
      </c>
      <c r="M472" s="179" t="s">
        <v>8611</v>
      </c>
      <c r="N472" s="180" t="s">
        <v>7448</v>
      </c>
      <c r="O472" s="179">
        <v>52147698</v>
      </c>
      <c r="P472" s="180" t="s">
        <v>8612</v>
      </c>
      <c r="Q472" s="181">
        <v>1</v>
      </c>
      <c r="R472" s="182">
        <v>120611</v>
      </c>
      <c r="S472" s="179" t="s">
        <v>8613</v>
      </c>
      <c r="T472" s="192">
        <v>0</v>
      </c>
      <c r="U472" s="163"/>
      <c r="V472" s="183"/>
      <c r="W472" s="174"/>
      <c r="X472" s="163"/>
      <c r="Y472" s="163"/>
      <c r="Z472" s="174">
        <v>0</v>
      </c>
      <c r="AA472" s="390" t="s">
        <v>7347</v>
      </c>
      <c r="AB472" s="158" t="s">
        <v>7347</v>
      </c>
      <c r="AC472" s="158" t="s">
        <v>7347</v>
      </c>
      <c r="AD472" s="158" t="s">
        <v>7347</v>
      </c>
      <c r="AE472" s="244" t="s">
        <v>7408</v>
      </c>
      <c r="AF472" s="203" t="s">
        <v>7349</v>
      </c>
      <c r="AG472" s="195" t="s">
        <v>7510</v>
      </c>
      <c r="AH472" s="196" t="s">
        <v>10011</v>
      </c>
      <c r="AI472" s="185">
        <v>3156171815</v>
      </c>
      <c r="AJ472" s="186" t="s">
        <v>7434</v>
      </c>
      <c r="AK472" s="187" t="s">
        <v>10012</v>
      </c>
      <c r="AL472" s="189" t="s">
        <v>7353</v>
      </c>
      <c r="AM472" s="207" t="s">
        <v>10013</v>
      </c>
      <c r="AN472" s="160">
        <f t="shared" si="7"/>
        <v>466</v>
      </c>
      <c r="AO472" s="160">
        <v>2024</v>
      </c>
    </row>
    <row r="473" spans="2:41" ht="15" customHeight="1">
      <c r="B473" s="217" t="s">
        <v>10014</v>
      </c>
      <c r="C473" s="172" t="s">
        <v>7338</v>
      </c>
      <c r="D473" s="173" t="s">
        <v>10015</v>
      </c>
      <c r="E473" s="174">
        <v>1019048571</v>
      </c>
      <c r="F473" s="174">
        <v>8188500</v>
      </c>
      <c r="G473" s="175" t="s">
        <v>10016</v>
      </c>
      <c r="H473" s="176">
        <v>5459000</v>
      </c>
      <c r="I473" s="177">
        <v>45637</v>
      </c>
      <c r="J473" s="177">
        <v>45705</v>
      </c>
      <c r="K473" s="178" t="s">
        <v>10017</v>
      </c>
      <c r="L473" s="163">
        <v>1967</v>
      </c>
      <c r="M473" s="179" t="s">
        <v>7935</v>
      </c>
      <c r="N473" s="179" t="s">
        <v>7343</v>
      </c>
      <c r="O473" s="179">
        <v>52526364</v>
      </c>
      <c r="P473" s="191" t="s">
        <v>7936</v>
      </c>
      <c r="Q473" s="181">
        <v>2</v>
      </c>
      <c r="R473" s="182">
        <v>121261</v>
      </c>
      <c r="S473" s="179" t="s">
        <v>7937</v>
      </c>
      <c r="T473" s="192">
        <v>0</v>
      </c>
      <c r="U473" s="163"/>
      <c r="V473" s="183"/>
      <c r="W473" s="174"/>
      <c r="X473" s="163"/>
      <c r="Y473" s="163"/>
      <c r="Z473" s="174">
        <v>4003267</v>
      </c>
      <c r="AA473" s="381" t="s">
        <v>9626</v>
      </c>
      <c r="AB473" s="158" t="s">
        <v>7347</v>
      </c>
      <c r="AC473" s="158" t="s">
        <v>7347</v>
      </c>
      <c r="AD473" s="158" t="s">
        <v>7347</v>
      </c>
      <c r="AE473" s="210" t="s">
        <v>7348</v>
      </c>
      <c r="AF473" s="194" t="s">
        <v>7349</v>
      </c>
      <c r="AG473" s="193" t="s">
        <v>7368</v>
      </c>
      <c r="AH473" s="196" t="s">
        <v>10018</v>
      </c>
      <c r="AI473" s="185">
        <v>3214834538</v>
      </c>
      <c r="AJ473" s="186" t="s">
        <v>7370</v>
      </c>
      <c r="AK473" s="187" t="s">
        <v>10019</v>
      </c>
      <c r="AL473" s="189" t="s">
        <v>7353</v>
      </c>
      <c r="AM473" s="207" t="s">
        <v>10020</v>
      </c>
      <c r="AN473" s="160">
        <f t="shared" si="7"/>
        <v>467</v>
      </c>
      <c r="AO473" s="160">
        <v>2024</v>
      </c>
    </row>
    <row r="474" spans="2:41" ht="15" customHeight="1">
      <c r="B474" s="217" t="s">
        <v>10021</v>
      </c>
      <c r="C474" s="172" t="s">
        <v>7338</v>
      </c>
      <c r="D474" s="173" t="s">
        <v>10022</v>
      </c>
      <c r="E474" s="174">
        <v>1014291739</v>
      </c>
      <c r="F474" s="174">
        <v>5766000</v>
      </c>
      <c r="G474" s="175" t="s">
        <v>10023</v>
      </c>
      <c r="H474" s="176">
        <v>2883000</v>
      </c>
      <c r="I474" s="177">
        <v>45656</v>
      </c>
      <c r="J474" s="177">
        <v>45716</v>
      </c>
      <c r="K474" s="178" t="s">
        <v>8686</v>
      </c>
      <c r="L474" s="163">
        <v>1979</v>
      </c>
      <c r="M474" s="179" t="s">
        <v>8687</v>
      </c>
      <c r="N474" s="180" t="s">
        <v>7448</v>
      </c>
      <c r="O474" s="179">
        <v>78705882</v>
      </c>
      <c r="P474" s="191" t="s">
        <v>8993</v>
      </c>
      <c r="Q474" s="181">
        <v>1</v>
      </c>
      <c r="R474" s="182">
        <v>120611</v>
      </c>
      <c r="S474" s="202" t="s">
        <v>8994</v>
      </c>
      <c r="T474" s="174">
        <v>0</v>
      </c>
      <c r="U474" s="163"/>
      <c r="V474" s="183"/>
      <c r="W474" s="174"/>
      <c r="X474" s="163"/>
      <c r="Y474" s="163"/>
      <c r="Z474" s="174">
        <v>0</v>
      </c>
      <c r="AA474" s="163" t="s">
        <v>7347</v>
      </c>
      <c r="AB474" s="158" t="s">
        <v>7347</v>
      </c>
      <c r="AC474" s="158" t="s">
        <v>7347</v>
      </c>
      <c r="AD474" s="158" t="s">
        <v>7347</v>
      </c>
      <c r="AE474" s="210" t="s">
        <v>7361</v>
      </c>
      <c r="AF474" s="194" t="s">
        <v>7349</v>
      </c>
      <c r="AG474" s="164" t="s">
        <v>7350</v>
      </c>
      <c r="AH474" s="196" t="s">
        <v>10024</v>
      </c>
      <c r="AI474" s="185">
        <v>3045466206</v>
      </c>
      <c r="AJ474" s="186" t="s">
        <v>7352</v>
      </c>
      <c r="AK474" s="187" t="s">
        <v>10025</v>
      </c>
      <c r="AL474" s="189" t="s">
        <v>7353</v>
      </c>
      <c r="AM474" s="207" t="s">
        <v>10026</v>
      </c>
      <c r="AN474" s="160">
        <f t="shared" si="7"/>
        <v>468</v>
      </c>
      <c r="AO474" s="160">
        <v>2024</v>
      </c>
    </row>
    <row r="475" spans="2:41" ht="15" customHeight="1">
      <c r="B475" s="217" t="s">
        <v>10027</v>
      </c>
      <c r="C475" s="172" t="s">
        <v>7338</v>
      </c>
      <c r="D475" s="173" t="s">
        <v>10028</v>
      </c>
      <c r="E475" s="174">
        <v>1019038436</v>
      </c>
      <c r="F475" s="174">
        <v>6762000</v>
      </c>
      <c r="G475" s="175" t="s">
        <v>7398</v>
      </c>
      <c r="H475" s="176">
        <v>3381000</v>
      </c>
      <c r="I475" s="177">
        <v>45632</v>
      </c>
      <c r="J475" s="177">
        <v>45693</v>
      </c>
      <c r="K475" s="178" t="s">
        <v>9148</v>
      </c>
      <c r="L475" s="163">
        <v>1978</v>
      </c>
      <c r="M475" s="179" t="s">
        <v>8515</v>
      </c>
      <c r="N475" s="180" t="s">
        <v>7343</v>
      </c>
      <c r="O475" s="179">
        <v>52356206</v>
      </c>
      <c r="P475" s="180" t="s">
        <v>8516</v>
      </c>
      <c r="Q475" s="181">
        <v>1</v>
      </c>
      <c r="R475" s="182">
        <v>120913</v>
      </c>
      <c r="S475" s="179" t="s">
        <v>8517</v>
      </c>
      <c r="T475" s="192">
        <v>0</v>
      </c>
      <c r="U475" s="163"/>
      <c r="V475" s="183"/>
      <c r="W475" s="174"/>
      <c r="X475" s="163"/>
      <c r="Y475" s="163"/>
      <c r="Z475" s="174">
        <v>0</v>
      </c>
      <c r="AA475" s="381" t="s">
        <v>7347</v>
      </c>
      <c r="AB475" s="158" t="s">
        <v>7347</v>
      </c>
      <c r="AC475" s="158" t="s">
        <v>7347</v>
      </c>
      <c r="AD475" s="158" t="s">
        <v>7347</v>
      </c>
      <c r="AE475" s="210" t="s">
        <v>7387</v>
      </c>
      <c r="AF475" s="194" t="s">
        <v>7349</v>
      </c>
      <c r="AG475" s="210" t="s">
        <v>7414</v>
      </c>
      <c r="AH475" s="196" t="s">
        <v>10029</v>
      </c>
      <c r="AI475" s="185">
        <v>3143689539</v>
      </c>
      <c r="AJ475" s="186" t="s">
        <v>7370</v>
      </c>
      <c r="AK475" s="187" t="s">
        <v>10030</v>
      </c>
      <c r="AL475" s="189" t="s">
        <v>7353</v>
      </c>
      <c r="AM475" s="207" t="s">
        <v>10031</v>
      </c>
      <c r="AN475" s="160">
        <f t="shared" si="7"/>
        <v>469</v>
      </c>
      <c r="AO475" s="160">
        <v>2024</v>
      </c>
    </row>
    <row r="476" spans="2:41" ht="15" customHeight="1">
      <c r="B476" s="217" t="s">
        <v>10032</v>
      </c>
      <c r="C476" s="172" t="s">
        <v>7338</v>
      </c>
      <c r="D476" s="173" t="s">
        <v>10033</v>
      </c>
      <c r="E476" s="174">
        <v>41711945</v>
      </c>
      <c r="F476" s="174">
        <v>6762000</v>
      </c>
      <c r="G476" s="175" t="s">
        <v>7466</v>
      </c>
      <c r="H476" s="176">
        <v>3381000</v>
      </c>
      <c r="I476" s="177">
        <v>45638</v>
      </c>
      <c r="J476" s="177">
        <v>45698</v>
      </c>
      <c r="K476" s="178" t="s">
        <v>9148</v>
      </c>
      <c r="L476" s="163">
        <v>1978</v>
      </c>
      <c r="M476" s="179" t="s">
        <v>8515</v>
      </c>
      <c r="N476" s="180" t="s">
        <v>7343</v>
      </c>
      <c r="O476" s="179">
        <v>52356206</v>
      </c>
      <c r="P476" s="180" t="s">
        <v>8516</v>
      </c>
      <c r="Q476" s="181">
        <v>1</v>
      </c>
      <c r="R476" s="182">
        <v>120913</v>
      </c>
      <c r="S476" s="179" t="s">
        <v>8517</v>
      </c>
      <c r="T476" s="174">
        <v>0</v>
      </c>
      <c r="U476" s="163"/>
      <c r="V476" s="183"/>
      <c r="W476" s="174"/>
      <c r="X476" s="163"/>
      <c r="Y476" s="163"/>
      <c r="Z476" s="174">
        <v>0</v>
      </c>
      <c r="AA476" s="381" t="s">
        <v>7347</v>
      </c>
      <c r="AB476" s="158" t="s">
        <v>7347</v>
      </c>
      <c r="AC476" s="158" t="s">
        <v>7347</v>
      </c>
      <c r="AD476" s="158" t="s">
        <v>7347</v>
      </c>
      <c r="AE476" s="210" t="s">
        <v>7536</v>
      </c>
      <c r="AF476" s="194" t="s">
        <v>7349</v>
      </c>
      <c r="AG476" s="164" t="s">
        <v>7350</v>
      </c>
      <c r="AH476" s="196" t="s">
        <v>10034</v>
      </c>
      <c r="AI476" s="185">
        <v>3006765875</v>
      </c>
      <c r="AJ476" s="186" t="s">
        <v>7380</v>
      </c>
      <c r="AK476" s="187">
        <v>485870001651</v>
      </c>
      <c r="AL476" s="189" t="s">
        <v>7353</v>
      </c>
      <c r="AM476" s="207" t="s">
        <v>10035</v>
      </c>
      <c r="AN476" s="160">
        <f t="shared" si="7"/>
        <v>470</v>
      </c>
      <c r="AO476" s="160">
        <v>2024</v>
      </c>
    </row>
    <row r="477" spans="2:41" ht="15" customHeight="1">
      <c r="B477" s="217" t="s">
        <v>10036</v>
      </c>
      <c r="C477" s="172" t="s">
        <v>7338</v>
      </c>
      <c r="D477" s="173" t="s">
        <v>10037</v>
      </c>
      <c r="E477" s="174">
        <v>1010247767</v>
      </c>
      <c r="F477" s="174">
        <v>8188500</v>
      </c>
      <c r="G477" s="175" t="s">
        <v>7810</v>
      </c>
      <c r="H477" s="176">
        <v>5459000</v>
      </c>
      <c r="I477" s="177">
        <v>45639</v>
      </c>
      <c r="J477" s="177">
        <v>45683</v>
      </c>
      <c r="K477" s="178" t="s">
        <v>10038</v>
      </c>
      <c r="L477" s="163">
        <v>1970</v>
      </c>
      <c r="M477" s="172" t="s">
        <v>7342</v>
      </c>
      <c r="N477" s="190" t="s">
        <v>7343</v>
      </c>
      <c r="O477" s="252">
        <v>79148675</v>
      </c>
      <c r="P477" s="191" t="s">
        <v>7344</v>
      </c>
      <c r="Q477" s="181">
        <v>3</v>
      </c>
      <c r="R477" s="182">
        <v>121093</v>
      </c>
      <c r="S477" s="179" t="s">
        <v>7345</v>
      </c>
      <c r="T477" s="192">
        <v>0</v>
      </c>
      <c r="U477" s="163"/>
      <c r="V477" s="183"/>
      <c r="W477" s="174"/>
      <c r="X477" s="163"/>
      <c r="Y477" s="163"/>
      <c r="Z477" s="174">
        <v>0</v>
      </c>
      <c r="AA477" s="381" t="s">
        <v>7347</v>
      </c>
      <c r="AB477" s="158" t="s">
        <v>7347</v>
      </c>
      <c r="AC477" s="158" t="s">
        <v>7347</v>
      </c>
      <c r="AD477" s="158" t="s">
        <v>7347</v>
      </c>
      <c r="AE477" s="210" t="s">
        <v>7387</v>
      </c>
      <c r="AF477" s="194" t="s">
        <v>7349</v>
      </c>
      <c r="AG477" s="210" t="s">
        <v>7368</v>
      </c>
      <c r="AH477" s="196" t="s">
        <v>10039</v>
      </c>
      <c r="AI477" s="185">
        <v>3232318453</v>
      </c>
      <c r="AJ477" s="180" t="s">
        <v>7380</v>
      </c>
      <c r="AK477" s="187" t="s">
        <v>10040</v>
      </c>
      <c r="AL477" s="189" t="s">
        <v>7353</v>
      </c>
      <c r="AM477" s="207" t="s">
        <v>10041</v>
      </c>
      <c r="AN477" s="160">
        <f t="shared" si="7"/>
        <v>471</v>
      </c>
      <c r="AO477" s="160">
        <v>2024</v>
      </c>
    </row>
    <row r="478" spans="2:41" ht="15" customHeight="1">
      <c r="B478" s="217" t="s">
        <v>10042</v>
      </c>
      <c r="C478" s="172" t="s">
        <v>7338</v>
      </c>
      <c r="D478" s="173" t="s">
        <v>10043</v>
      </c>
      <c r="E478" s="174">
        <v>1019085682</v>
      </c>
      <c r="F478" s="174">
        <v>11907500</v>
      </c>
      <c r="G478" s="175" t="s">
        <v>9964</v>
      </c>
      <c r="H478" s="176">
        <v>4763000</v>
      </c>
      <c r="I478" s="177">
        <v>45646</v>
      </c>
      <c r="J478" s="177">
        <v>45720</v>
      </c>
      <c r="K478" s="178" t="s">
        <v>10044</v>
      </c>
      <c r="L478" s="163">
        <v>1978</v>
      </c>
      <c r="M478" s="172" t="s">
        <v>7616</v>
      </c>
      <c r="N478" s="190" t="s">
        <v>7343</v>
      </c>
      <c r="O478" s="252">
        <v>1063481921</v>
      </c>
      <c r="P478" s="191" t="s">
        <v>7617</v>
      </c>
      <c r="Q478" s="181">
        <v>1</v>
      </c>
      <c r="R478" s="182">
        <v>120231</v>
      </c>
      <c r="S478" s="202" t="s">
        <v>7618</v>
      </c>
      <c r="T478" s="174">
        <v>0</v>
      </c>
      <c r="U478" s="163"/>
      <c r="V478" s="183"/>
      <c r="W478" s="174"/>
      <c r="X478" s="163"/>
      <c r="Y478" s="163"/>
      <c r="Z478" s="174">
        <v>0</v>
      </c>
      <c r="AA478" s="184" t="s">
        <v>7347</v>
      </c>
      <c r="AB478" s="158" t="s">
        <v>7347</v>
      </c>
      <c r="AC478" s="158" t="s">
        <v>7347</v>
      </c>
      <c r="AD478" s="158" t="s">
        <v>7347</v>
      </c>
      <c r="AE478" s="164" t="s">
        <v>7504</v>
      </c>
      <c r="AF478" s="203" t="s">
        <v>7349</v>
      </c>
      <c r="AG478" s="164" t="s">
        <v>7350</v>
      </c>
      <c r="AH478" s="196" t="s">
        <v>10045</v>
      </c>
      <c r="AI478" s="185">
        <v>3202559007</v>
      </c>
      <c r="AJ478" s="186" t="s">
        <v>7352</v>
      </c>
      <c r="AK478" s="187" t="s">
        <v>10046</v>
      </c>
      <c r="AL478" s="189" t="s">
        <v>7353</v>
      </c>
      <c r="AM478" s="207" t="s">
        <v>10047</v>
      </c>
      <c r="AN478" s="160">
        <f t="shared" si="7"/>
        <v>472</v>
      </c>
      <c r="AO478" s="160">
        <v>2024</v>
      </c>
    </row>
    <row r="479" spans="2:41" ht="15" customHeight="1">
      <c r="B479" s="217" t="s">
        <v>10048</v>
      </c>
      <c r="C479" s="172" t="s">
        <v>7338</v>
      </c>
      <c r="D479" s="173" t="s">
        <v>10049</v>
      </c>
      <c r="E479" s="174">
        <v>79054145</v>
      </c>
      <c r="F479" s="174">
        <v>5100000</v>
      </c>
      <c r="G479" s="175" t="s">
        <v>7398</v>
      </c>
      <c r="H479" s="176">
        <v>2550000</v>
      </c>
      <c r="I479" s="177">
        <v>45643</v>
      </c>
      <c r="J479" s="177">
        <v>45704</v>
      </c>
      <c r="K479" s="178" t="s">
        <v>8636</v>
      </c>
      <c r="L479" s="163">
        <v>1978</v>
      </c>
      <c r="M479" s="172" t="s">
        <v>7573</v>
      </c>
      <c r="N479" s="180" t="s">
        <v>7448</v>
      </c>
      <c r="O479" s="179">
        <v>51895879</v>
      </c>
      <c r="P479" s="191" t="s">
        <v>7574</v>
      </c>
      <c r="Q479" s="181">
        <v>1</v>
      </c>
      <c r="R479" s="182">
        <v>120510</v>
      </c>
      <c r="S479" s="202" t="s">
        <v>8637</v>
      </c>
      <c r="T479" s="174">
        <v>0</v>
      </c>
      <c r="U479" s="163"/>
      <c r="V479" s="183"/>
      <c r="W479" s="174"/>
      <c r="X479" s="163"/>
      <c r="Y479" s="163"/>
      <c r="Z479" s="174">
        <v>0</v>
      </c>
      <c r="AA479" s="184" t="s">
        <v>7347</v>
      </c>
      <c r="AB479" s="158" t="s">
        <v>7347</v>
      </c>
      <c r="AC479" s="158" t="s">
        <v>7347</v>
      </c>
      <c r="AD479" s="158" t="s">
        <v>7347</v>
      </c>
      <c r="AE479" s="164" t="s">
        <v>7504</v>
      </c>
      <c r="AF479" s="203" t="s">
        <v>7349</v>
      </c>
      <c r="AG479" s="164" t="s">
        <v>7350</v>
      </c>
      <c r="AH479" s="196" t="s">
        <v>10050</v>
      </c>
      <c r="AI479" s="185">
        <v>3208693748</v>
      </c>
      <c r="AJ479" s="186" t="s">
        <v>7489</v>
      </c>
      <c r="AK479" s="187" t="s">
        <v>10051</v>
      </c>
      <c r="AL479" s="189" t="s">
        <v>7353</v>
      </c>
      <c r="AM479" s="207" t="s">
        <v>10052</v>
      </c>
      <c r="AN479" s="160">
        <f t="shared" si="7"/>
        <v>473</v>
      </c>
      <c r="AO479" s="160">
        <v>2024</v>
      </c>
    </row>
    <row r="480" spans="2:41" ht="15" customHeight="1">
      <c r="B480" s="217" t="s">
        <v>10053</v>
      </c>
      <c r="C480" s="172" t="s">
        <v>7338</v>
      </c>
      <c r="D480" s="173" t="s">
        <v>10054</v>
      </c>
      <c r="E480" s="174">
        <v>13255143</v>
      </c>
      <c r="F480" s="174">
        <v>14896000</v>
      </c>
      <c r="G480" s="175" t="s">
        <v>7466</v>
      </c>
      <c r="H480" s="176">
        <v>7448000</v>
      </c>
      <c r="I480" s="177">
        <v>45643</v>
      </c>
      <c r="J480" s="177">
        <v>45704</v>
      </c>
      <c r="K480" s="178" t="s">
        <v>8601</v>
      </c>
      <c r="L480" s="163">
        <v>1979</v>
      </c>
      <c r="M480" s="172" t="s">
        <v>8833</v>
      </c>
      <c r="N480" s="180" t="s">
        <v>7448</v>
      </c>
      <c r="O480" s="179">
        <v>52887426</v>
      </c>
      <c r="P480" s="180" t="s">
        <v>8834</v>
      </c>
      <c r="Q480" s="181">
        <v>5</v>
      </c>
      <c r="R480" s="182">
        <v>120610</v>
      </c>
      <c r="S480" s="202" t="s">
        <v>8835</v>
      </c>
      <c r="T480" s="174">
        <v>0</v>
      </c>
      <c r="U480" s="163"/>
      <c r="V480" s="183"/>
      <c r="W480" s="174"/>
      <c r="X480" s="163"/>
      <c r="Y480" s="163"/>
      <c r="Z480" s="174">
        <v>0</v>
      </c>
      <c r="AA480" s="184" t="s">
        <v>7347</v>
      </c>
      <c r="AB480" s="158" t="s">
        <v>7347</v>
      </c>
      <c r="AC480" s="158" t="s">
        <v>7347</v>
      </c>
      <c r="AD480" s="158" t="s">
        <v>7347</v>
      </c>
      <c r="AE480" s="164" t="s">
        <v>7348</v>
      </c>
      <c r="AF480" s="203" t="s">
        <v>7349</v>
      </c>
      <c r="AG480" s="210" t="s">
        <v>7347</v>
      </c>
      <c r="AH480" s="196" t="s">
        <v>10055</v>
      </c>
      <c r="AI480" s="185">
        <v>3012205144</v>
      </c>
      <c r="AJ480" s="186" t="s">
        <v>9566</v>
      </c>
      <c r="AK480" s="187">
        <v>4312044986</v>
      </c>
      <c r="AL480" s="189" t="s">
        <v>7353</v>
      </c>
      <c r="AM480" s="207" t="s">
        <v>10056</v>
      </c>
      <c r="AN480" s="160">
        <f t="shared" si="7"/>
        <v>474</v>
      </c>
      <c r="AO480" s="160">
        <v>2024</v>
      </c>
    </row>
    <row r="481" spans="2:41" ht="15" customHeight="1">
      <c r="B481" s="217" t="s">
        <v>10057</v>
      </c>
      <c r="C481" s="202" t="s">
        <v>7338</v>
      </c>
      <c r="D481" s="173" t="s">
        <v>10058</v>
      </c>
      <c r="E481" s="174">
        <v>51790928</v>
      </c>
      <c r="F481" s="174">
        <v>10915000</v>
      </c>
      <c r="G481" s="175" t="s">
        <v>10059</v>
      </c>
      <c r="H481" s="176">
        <v>4366000</v>
      </c>
      <c r="I481" s="177">
        <v>45671</v>
      </c>
      <c r="J481" s="177">
        <v>45718</v>
      </c>
      <c r="K481" s="178" t="s">
        <v>10060</v>
      </c>
      <c r="L481" s="163">
        <v>1978</v>
      </c>
      <c r="M481" s="172" t="s">
        <v>7573</v>
      </c>
      <c r="N481" s="180" t="s">
        <v>7448</v>
      </c>
      <c r="O481" s="179">
        <v>51895879</v>
      </c>
      <c r="P481" s="191" t="s">
        <v>7574</v>
      </c>
      <c r="Q481" s="181">
        <v>1</v>
      </c>
      <c r="R481" s="182">
        <v>120510</v>
      </c>
      <c r="S481" s="202" t="s">
        <v>8637</v>
      </c>
      <c r="T481" s="174">
        <v>0</v>
      </c>
      <c r="U481" s="163"/>
      <c r="V481" s="183"/>
      <c r="W481" s="174"/>
      <c r="X481" s="163"/>
      <c r="Y481" s="163"/>
      <c r="Z481" s="174">
        <v>0</v>
      </c>
      <c r="AA481" s="184" t="s">
        <v>7347</v>
      </c>
      <c r="AB481" s="158" t="s">
        <v>7347</v>
      </c>
      <c r="AC481" s="158" t="s">
        <v>7347</v>
      </c>
      <c r="AD481" s="158" t="s">
        <v>7347</v>
      </c>
      <c r="AE481" s="210" t="s">
        <v>7348</v>
      </c>
      <c r="AF481" s="194" t="s">
        <v>7349</v>
      </c>
      <c r="AG481" s="210" t="s">
        <v>7350</v>
      </c>
      <c r="AH481" s="196" t="s">
        <v>10061</v>
      </c>
      <c r="AI481" s="185">
        <v>3103042479</v>
      </c>
      <c r="AJ481" s="186" t="s">
        <v>7352</v>
      </c>
      <c r="AK481" s="187" t="s">
        <v>10062</v>
      </c>
      <c r="AL481" s="189" t="s">
        <v>7353</v>
      </c>
      <c r="AM481" s="207" t="s">
        <v>10063</v>
      </c>
      <c r="AN481" s="160">
        <f t="shared" si="7"/>
        <v>475</v>
      </c>
      <c r="AO481" s="160">
        <v>2024</v>
      </c>
    </row>
    <row r="482" spans="2:41" ht="15" customHeight="1">
      <c r="B482" s="217" t="s">
        <v>10064</v>
      </c>
      <c r="C482" s="172" t="s">
        <v>7338</v>
      </c>
      <c r="D482" s="173" t="s">
        <v>10065</v>
      </c>
      <c r="E482" s="174">
        <v>1136879745</v>
      </c>
      <c r="F482" s="174">
        <v>14000000</v>
      </c>
      <c r="G482" s="175" t="s">
        <v>10066</v>
      </c>
      <c r="H482" s="176">
        <v>7000000</v>
      </c>
      <c r="I482" s="177">
        <v>45642</v>
      </c>
      <c r="J482" s="177">
        <v>45698</v>
      </c>
      <c r="K482" s="178" t="s">
        <v>10067</v>
      </c>
      <c r="L482" s="163">
        <v>1978</v>
      </c>
      <c r="M482" s="172" t="s">
        <v>7573</v>
      </c>
      <c r="N482" s="180" t="s">
        <v>7448</v>
      </c>
      <c r="O482" s="179">
        <v>51895879</v>
      </c>
      <c r="P482" s="191" t="s">
        <v>7574</v>
      </c>
      <c r="Q482" s="181">
        <v>1</v>
      </c>
      <c r="R482" s="182">
        <v>120404</v>
      </c>
      <c r="S482" s="202" t="s">
        <v>8449</v>
      </c>
      <c r="T482" s="174">
        <v>0</v>
      </c>
      <c r="U482" s="163"/>
      <c r="V482" s="183"/>
      <c r="W482" s="174"/>
      <c r="X482" s="163"/>
      <c r="Y482" s="163"/>
      <c r="Z482" s="174">
        <v>0</v>
      </c>
      <c r="AA482" s="184" t="s">
        <v>7347</v>
      </c>
      <c r="AB482" s="158" t="s">
        <v>7347</v>
      </c>
      <c r="AC482" s="158" t="s">
        <v>7347</v>
      </c>
      <c r="AD482" s="158" t="s">
        <v>7347</v>
      </c>
      <c r="AE482" s="203" t="s">
        <v>7504</v>
      </c>
      <c r="AF482" s="203" t="s">
        <v>7349</v>
      </c>
      <c r="AG482" s="203" t="s">
        <v>7399</v>
      </c>
      <c r="AH482" s="196" t="s">
        <v>10068</v>
      </c>
      <c r="AI482" s="185">
        <v>3123212388</v>
      </c>
      <c r="AJ482" s="186" t="s">
        <v>7352</v>
      </c>
      <c r="AK482" s="187" t="s">
        <v>10069</v>
      </c>
      <c r="AL482" s="189" t="s">
        <v>7353</v>
      </c>
      <c r="AM482" s="207" t="s">
        <v>10070</v>
      </c>
      <c r="AN482" s="160">
        <f t="shared" si="7"/>
        <v>476</v>
      </c>
      <c r="AO482" s="160">
        <v>2024</v>
      </c>
    </row>
    <row r="483" spans="2:41" ht="15" customHeight="1">
      <c r="B483" s="217" t="s">
        <v>10071</v>
      </c>
      <c r="C483" s="221" t="s">
        <v>7338</v>
      </c>
      <c r="D483" s="222" t="s">
        <v>10072</v>
      </c>
      <c r="E483" s="174">
        <v>1018419560</v>
      </c>
      <c r="F483" s="230">
        <v>5100000</v>
      </c>
      <c r="G483" s="231" t="s">
        <v>7466</v>
      </c>
      <c r="H483" s="232">
        <v>2550000</v>
      </c>
      <c r="I483" s="223">
        <v>45649</v>
      </c>
      <c r="J483" s="223">
        <v>45710</v>
      </c>
      <c r="K483" s="224" t="s">
        <v>8636</v>
      </c>
      <c r="L483" s="225">
        <v>1978</v>
      </c>
      <c r="M483" s="172" t="s">
        <v>7573</v>
      </c>
      <c r="N483" s="180" t="s">
        <v>7448</v>
      </c>
      <c r="O483" s="179">
        <v>51895879</v>
      </c>
      <c r="P483" s="191" t="s">
        <v>7574</v>
      </c>
      <c r="Q483" s="181">
        <v>1</v>
      </c>
      <c r="R483" s="182">
        <v>120510</v>
      </c>
      <c r="S483" s="202" t="s">
        <v>8637</v>
      </c>
      <c r="T483" s="174">
        <v>0</v>
      </c>
      <c r="U483" s="225"/>
      <c r="V483" s="237"/>
      <c r="W483" s="230"/>
      <c r="X483" s="225"/>
      <c r="Y483" s="225"/>
      <c r="Z483" s="174">
        <v>0</v>
      </c>
      <c r="AA483" s="225" t="s">
        <v>7347</v>
      </c>
      <c r="AB483" s="158" t="s">
        <v>7347</v>
      </c>
      <c r="AC483" s="158" t="s">
        <v>7347</v>
      </c>
      <c r="AD483" s="158" t="s">
        <v>7347</v>
      </c>
      <c r="AE483" s="203" t="s">
        <v>7720</v>
      </c>
      <c r="AF483" s="203" t="s">
        <v>7349</v>
      </c>
      <c r="AG483" s="241" t="s">
        <v>7399</v>
      </c>
      <c r="AH483" s="228" t="s">
        <v>10073</v>
      </c>
      <c r="AI483" s="229">
        <v>3148615219</v>
      </c>
      <c r="AJ483" s="236" t="s">
        <v>9566</v>
      </c>
      <c r="AK483" s="239" t="s">
        <v>10074</v>
      </c>
      <c r="AL483" s="245" t="s">
        <v>7353</v>
      </c>
      <c r="AM483" s="207" t="s">
        <v>10075</v>
      </c>
      <c r="AN483" s="160">
        <f t="shared" si="7"/>
        <v>477</v>
      </c>
      <c r="AO483" s="160">
        <v>2024</v>
      </c>
    </row>
    <row r="484" spans="2:41" ht="15" customHeight="1">
      <c r="B484" s="217" t="s">
        <v>10076</v>
      </c>
      <c r="C484" s="205" t="s">
        <v>7338</v>
      </c>
      <c r="D484" s="222" t="s">
        <v>10077</v>
      </c>
      <c r="E484" s="174">
        <v>1020718555</v>
      </c>
      <c r="F484" s="230">
        <v>13500000</v>
      </c>
      <c r="G484" s="231" t="s">
        <v>10016</v>
      </c>
      <c r="H484" s="232">
        <v>9000000</v>
      </c>
      <c r="I484" s="223">
        <v>45660</v>
      </c>
      <c r="J484" s="223">
        <v>45705</v>
      </c>
      <c r="K484" s="224" t="s">
        <v>10078</v>
      </c>
      <c r="L484" s="225">
        <v>1978</v>
      </c>
      <c r="M484" s="172" t="s">
        <v>7616</v>
      </c>
      <c r="N484" s="180" t="s">
        <v>7343</v>
      </c>
      <c r="O484" s="179">
        <v>1063481921</v>
      </c>
      <c r="P484" s="191" t="s">
        <v>7617</v>
      </c>
      <c r="Q484" s="226">
        <v>1</v>
      </c>
      <c r="R484" s="227">
        <v>121201</v>
      </c>
      <c r="S484" s="205" t="s">
        <v>7618</v>
      </c>
      <c r="T484" s="174">
        <v>0</v>
      </c>
      <c r="U484" s="225"/>
      <c r="V484" s="237"/>
      <c r="W484" s="230"/>
      <c r="X484" s="225"/>
      <c r="Y484" s="225"/>
      <c r="Z484" s="174">
        <v>0</v>
      </c>
      <c r="AA484" s="266" t="s">
        <v>7347</v>
      </c>
      <c r="AB484" s="158" t="s">
        <v>7347</v>
      </c>
      <c r="AC484" s="158" t="s">
        <v>7347</v>
      </c>
      <c r="AD484" s="158" t="s">
        <v>7347</v>
      </c>
      <c r="AE484" s="241" t="s">
        <v>7378</v>
      </c>
      <c r="AF484" s="241" t="s">
        <v>7349</v>
      </c>
      <c r="AG484" s="241" t="s">
        <v>7510</v>
      </c>
      <c r="AH484" s="228" t="s">
        <v>10079</v>
      </c>
      <c r="AI484" s="229">
        <v>3103161794</v>
      </c>
      <c r="AJ484" s="236" t="s">
        <v>7489</v>
      </c>
      <c r="AK484" s="239" t="s">
        <v>10080</v>
      </c>
      <c r="AL484" s="245" t="s">
        <v>7353</v>
      </c>
      <c r="AM484" s="207" t="s">
        <v>10081</v>
      </c>
      <c r="AN484" s="160">
        <f t="shared" si="7"/>
        <v>478</v>
      </c>
      <c r="AO484" s="160">
        <v>2024</v>
      </c>
    </row>
    <row r="485" spans="2:41" ht="15" customHeight="1">
      <c r="B485" s="217" t="s">
        <v>10082</v>
      </c>
      <c r="C485" s="221" t="s">
        <v>7338</v>
      </c>
      <c r="D485" s="222" t="s">
        <v>10083</v>
      </c>
      <c r="E485" s="174">
        <v>51794695</v>
      </c>
      <c r="F485" s="230">
        <v>5100000</v>
      </c>
      <c r="G485" s="231" t="s">
        <v>7466</v>
      </c>
      <c r="H485" s="176">
        <v>2550000</v>
      </c>
      <c r="I485" s="223">
        <v>45656</v>
      </c>
      <c r="J485" s="223">
        <v>45716</v>
      </c>
      <c r="K485" s="224" t="s">
        <v>8636</v>
      </c>
      <c r="L485" s="225">
        <v>1978</v>
      </c>
      <c r="M485" s="172" t="s">
        <v>7573</v>
      </c>
      <c r="N485" s="180" t="s">
        <v>7448</v>
      </c>
      <c r="O485" s="179">
        <v>51895879</v>
      </c>
      <c r="P485" s="191" t="s">
        <v>7574</v>
      </c>
      <c r="Q485" s="181">
        <v>1</v>
      </c>
      <c r="R485" s="182">
        <v>120510</v>
      </c>
      <c r="S485" s="202" t="s">
        <v>8637</v>
      </c>
      <c r="T485" s="174">
        <v>0</v>
      </c>
      <c r="U485" s="225"/>
      <c r="V485" s="237"/>
      <c r="W485" s="230"/>
      <c r="X485" s="225"/>
      <c r="Y485" s="225"/>
      <c r="Z485" s="174">
        <v>0</v>
      </c>
      <c r="AA485" s="225" t="s">
        <v>7347</v>
      </c>
      <c r="AB485" s="158" t="s">
        <v>7347</v>
      </c>
      <c r="AC485" s="158" t="s">
        <v>7347</v>
      </c>
      <c r="AD485" s="158" t="s">
        <v>7347</v>
      </c>
      <c r="AE485" s="241" t="s">
        <v>7378</v>
      </c>
      <c r="AF485" s="241" t="s">
        <v>7349</v>
      </c>
      <c r="AG485" s="203" t="s">
        <v>10084</v>
      </c>
      <c r="AH485" s="210" t="s">
        <v>10085</v>
      </c>
      <c r="AI485" s="229">
        <v>3138357319</v>
      </c>
      <c r="AJ485" s="236" t="s">
        <v>7352</v>
      </c>
      <c r="AK485" s="239" t="s">
        <v>10086</v>
      </c>
      <c r="AL485" s="245" t="s">
        <v>7353</v>
      </c>
      <c r="AM485" s="207" t="s">
        <v>10087</v>
      </c>
      <c r="AN485" s="160">
        <f t="shared" si="7"/>
        <v>479</v>
      </c>
      <c r="AO485" s="160">
        <v>2024</v>
      </c>
    </row>
    <row r="486" spans="2:41" ht="15" customHeight="1">
      <c r="B486" s="217" t="s">
        <v>10088</v>
      </c>
      <c r="C486" s="205" t="s">
        <v>7338</v>
      </c>
      <c r="D486" s="222" t="s">
        <v>10089</v>
      </c>
      <c r="E486" s="230">
        <v>77170183</v>
      </c>
      <c r="F486" s="230">
        <v>4324500</v>
      </c>
      <c r="G486" s="231" t="s">
        <v>10016</v>
      </c>
      <c r="H486" s="232">
        <v>2883000</v>
      </c>
      <c r="I486" s="223">
        <v>45660</v>
      </c>
      <c r="J486" s="223">
        <v>45705</v>
      </c>
      <c r="K486" s="224" t="s">
        <v>7888</v>
      </c>
      <c r="L486" s="225">
        <v>2032</v>
      </c>
      <c r="M486" s="173" t="s">
        <v>7495</v>
      </c>
      <c r="N486" s="180" t="s">
        <v>7343</v>
      </c>
      <c r="O486" s="179">
        <v>79553844</v>
      </c>
      <c r="P486" s="180" t="s">
        <v>7496</v>
      </c>
      <c r="Q486" s="181">
        <v>4</v>
      </c>
      <c r="R486" s="182">
        <v>121356</v>
      </c>
      <c r="S486" s="202" t="s">
        <v>7497</v>
      </c>
      <c r="T486" s="174">
        <v>0</v>
      </c>
      <c r="U486" s="225"/>
      <c r="V486" s="237"/>
      <c r="W486" s="230"/>
      <c r="X486" s="225"/>
      <c r="Y486" s="225"/>
      <c r="Z486" s="174">
        <v>0</v>
      </c>
      <c r="AA486" s="266" t="s">
        <v>7347</v>
      </c>
      <c r="AB486" s="158" t="s">
        <v>7347</v>
      </c>
      <c r="AC486" s="158" t="s">
        <v>7347</v>
      </c>
      <c r="AD486" s="158" t="s">
        <v>7347</v>
      </c>
      <c r="AE486" s="225" t="s">
        <v>7348</v>
      </c>
      <c r="AF486" s="241" t="s">
        <v>7349</v>
      </c>
      <c r="AG486" s="225" t="s">
        <v>7362</v>
      </c>
      <c r="AH486" s="228" t="s">
        <v>10090</v>
      </c>
      <c r="AI486" s="229">
        <v>3057127577</v>
      </c>
      <c r="AJ486" s="236" t="s">
        <v>7380</v>
      </c>
      <c r="AK486" s="239" t="s">
        <v>10091</v>
      </c>
      <c r="AL486" s="245" t="s">
        <v>7353</v>
      </c>
      <c r="AM486" s="207" t="s">
        <v>10092</v>
      </c>
      <c r="AN486" s="160">
        <f t="shared" si="7"/>
        <v>480</v>
      </c>
      <c r="AO486" s="160">
        <v>2024</v>
      </c>
    </row>
    <row r="487" spans="2:41" ht="15" customHeight="1">
      <c r="B487" s="217" t="s">
        <v>10093</v>
      </c>
      <c r="C487" s="205" t="s">
        <v>7338</v>
      </c>
      <c r="D487" s="222" t="s">
        <v>10094</v>
      </c>
      <c r="E487" s="230">
        <v>79592592</v>
      </c>
      <c r="F487" s="230">
        <v>4324500</v>
      </c>
      <c r="G487" s="231" t="s">
        <v>10016</v>
      </c>
      <c r="H487" s="232">
        <v>2883000</v>
      </c>
      <c r="I487" s="223">
        <v>45660</v>
      </c>
      <c r="J487" s="223">
        <v>45703</v>
      </c>
      <c r="K487" s="224" t="s">
        <v>7888</v>
      </c>
      <c r="L487" s="225">
        <v>2032</v>
      </c>
      <c r="M487" s="173" t="s">
        <v>7495</v>
      </c>
      <c r="N487" s="180" t="s">
        <v>7343</v>
      </c>
      <c r="O487" s="179">
        <v>79553844</v>
      </c>
      <c r="P487" s="180" t="s">
        <v>7496</v>
      </c>
      <c r="Q487" s="226">
        <v>5</v>
      </c>
      <c r="R487" s="227">
        <v>121356</v>
      </c>
      <c r="S487" s="202" t="s">
        <v>7497</v>
      </c>
      <c r="T487" s="174">
        <v>0</v>
      </c>
      <c r="U487" s="225"/>
      <c r="V487" s="237"/>
      <c r="W487" s="230"/>
      <c r="X487" s="225"/>
      <c r="Y487" s="225"/>
      <c r="Z487" s="174">
        <v>0</v>
      </c>
      <c r="AA487" s="184" t="s">
        <v>7347</v>
      </c>
      <c r="AB487" s="158" t="s">
        <v>7347</v>
      </c>
      <c r="AC487" s="158" t="s">
        <v>7347</v>
      </c>
      <c r="AD487" s="158" t="s">
        <v>7347</v>
      </c>
      <c r="AE487" s="241" t="s">
        <v>7387</v>
      </c>
      <c r="AF487" s="241" t="s">
        <v>7349</v>
      </c>
      <c r="AG487" s="163" t="s">
        <v>7399</v>
      </c>
      <c r="AH487" s="228" t="s">
        <v>10095</v>
      </c>
      <c r="AI487" s="229">
        <v>3134247696</v>
      </c>
      <c r="AJ487" s="186" t="s">
        <v>9566</v>
      </c>
      <c r="AK487" s="187" t="s">
        <v>10096</v>
      </c>
      <c r="AL487" s="189" t="s">
        <v>7353</v>
      </c>
      <c r="AM487" s="207" t="s">
        <v>10097</v>
      </c>
      <c r="AN487" s="160">
        <f t="shared" si="7"/>
        <v>481</v>
      </c>
      <c r="AO487" s="160">
        <v>2024</v>
      </c>
    </row>
    <row r="488" spans="2:41" ht="15" customHeight="1">
      <c r="B488" s="217" t="s">
        <v>10098</v>
      </c>
      <c r="C488" s="205" t="s">
        <v>7338</v>
      </c>
      <c r="D488" s="222" t="s">
        <v>10099</v>
      </c>
      <c r="E488" s="230">
        <v>1063489784</v>
      </c>
      <c r="F488" s="230">
        <v>4324500</v>
      </c>
      <c r="G488" s="231" t="s">
        <v>10016</v>
      </c>
      <c r="H488" s="232">
        <v>2883000</v>
      </c>
      <c r="I488" s="223">
        <v>45671</v>
      </c>
      <c r="J488" s="223">
        <v>45716</v>
      </c>
      <c r="K488" s="224" t="s">
        <v>7888</v>
      </c>
      <c r="L488" s="225">
        <v>2032</v>
      </c>
      <c r="M488" s="173" t="s">
        <v>7495</v>
      </c>
      <c r="N488" s="180" t="s">
        <v>7343</v>
      </c>
      <c r="O488" s="179">
        <v>79553844</v>
      </c>
      <c r="P488" s="180" t="s">
        <v>7496</v>
      </c>
      <c r="Q488" s="226">
        <v>5</v>
      </c>
      <c r="R488" s="227">
        <v>121356</v>
      </c>
      <c r="S488" s="202" t="s">
        <v>7497</v>
      </c>
      <c r="T488" s="174">
        <v>0</v>
      </c>
      <c r="U488" s="225"/>
      <c r="V488" s="237"/>
      <c r="W488" s="230"/>
      <c r="X488" s="225"/>
      <c r="Y488" s="225"/>
      <c r="Z488" s="174">
        <v>0</v>
      </c>
      <c r="AA488" s="184" t="s">
        <v>7347</v>
      </c>
      <c r="AB488" s="158" t="s">
        <v>7347</v>
      </c>
      <c r="AC488" s="158" t="s">
        <v>7347</v>
      </c>
      <c r="AD488" s="158" t="s">
        <v>7347</v>
      </c>
      <c r="AE488" s="194" t="s">
        <v>7720</v>
      </c>
      <c r="AF488" s="194" t="s">
        <v>7349</v>
      </c>
      <c r="AG488" s="193" t="s">
        <v>7399</v>
      </c>
      <c r="AH488" s="210" t="s">
        <v>10100</v>
      </c>
      <c r="AI488" s="229">
        <v>3244747702</v>
      </c>
      <c r="AJ488" s="186" t="s">
        <v>7380</v>
      </c>
      <c r="AK488" s="187" t="s">
        <v>10101</v>
      </c>
      <c r="AL488" s="189" t="s">
        <v>7353</v>
      </c>
      <c r="AM488" s="207" t="s">
        <v>10102</v>
      </c>
      <c r="AN488" s="160">
        <f t="shared" si="7"/>
        <v>482</v>
      </c>
      <c r="AO488" s="160">
        <v>2024</v>
      </c>
    </row>
    <row r="489" spans="2:41" ht="15" customHeight="1">
      <c r="B489" s="217" t="s">
        <v>10103</v>
      </c>
      <c r="C489" s="205" t="s">
        <v>7338</v>
      </c>
      <c r="D489" s="222" t="s">
        <v>10104</v>
      </c>
      <c r="E489" s="230">
        <v>1019051726</v>
      </c>
      <c r="F489" s="230">
        <v>4324500</v>
      </c>
      <c r="G489" s="231" t="s">
        <v>10016</v>
      </c>
      <c r="H489" s="232">
        <v>2883000</v>
      </c>
      <c r="I489" s="223">
        <v>45664</v>
      </c>
      <c r="J489" s="223">
        <v>45709</v>
      </c>
      <c r="K489" s="224" t="s">
        <v>7888</v>
      </c>
      <c r="L489" s="225">
        <v>2032</v>
      </c>
      <c r="M489" s="173" t="s">
        <v>7495</v>
      </c>
      <c r="N489" s="180" t="s">
        <v>7343</v>
      </c>
      <c r="O489" s="179">
        <v>79553844</v>
      </c>
      <c r="P489" s="180" t="s">
        <v>7496</v>
      </c>
      <c r="Q489" s="226">
        <v>5</v>
      </c>
      <c r="R489" s="227">
        <v>121356</v>
      </c>
      <c r="S489" s="205" t="s">
        <v>7497</v>
      </c>
      <c r="T489" s="230">
        <v>0</v>
      </c>
      <c r="U489" s="225"/>
      <c r="V489" s="237"/>
      <c r="W489" s="230"/>
      <c r="X489" s="225"/>
      <c r="Y489" s="225"/>
      <c r="Z489" s="230">
        <v>0</v>
      </c>
      <c r="AA489" s="266" t="s">
        <v>7347</v>
      </c>
      <c r="AB489" s="158" t="s">
        <v>7347</v>
      </c>
      <c r="AC489" s="158" t="s">
        <v>7347</v>
      </c>
      <c r="AD489" s="158" t="s">
        <v>7347</v>
      </c>
      <c r="AE489" s="210" t="s">
        <v>7387</v>
      </c>
      <c r="AF489" s="210" t="s">
        <v>7349</v>
      </c>
      <c r="AG489" s="210" t="s">
        <v>7510</v>
      </c>
      <c r="AH489" s="228" t="s">
        <v>10105</v>
      </c>
      <c r="AI489" s="229">
        <v>3013954041</v>
      </c>
      <c r="AJ489" s="236" t="s">
        <v>7380</v>
      </c>
      <c r="AK489" s="239" t="s">
        <v>10106</v>
      </c>
      <c r="AL489" s="245" t="s">
        <v>7353</v>
      </c>
      <c r="AM489" s="207" t="s">
        <v>10107</v>
      </c>
      <c r="AN489" s="160">
        <f t="shared" si="7"/>
        <v>483</v>
      </c>
      <c r="AO489" s="160">
        <v>2024</v>
      </c>
    </row>
    <row r="490" spans="2:41" ht="15" customHeight="1">
      <c r="B490" s="217" t="s">
        <v>10108</v>
      </c>
      <c r="C490" s="205" t="s">
        <v>7338</v>
      </c>
      <c r="D490" s="222" t="s">
        <v>10109</v>
      </c>
      <c r="E490" s="230">
        <v>80822601</v>
      </c>
      <c r="F490" s="230">
        <v>4324500</v>
      </c>
      <c r="G490" s="231" t="s">
        <v>10110</v>
      </c>
      <c r="H490" s="232">
        <v>2883000</v>
      </c>
      <c r="I490" s="223">
        <v>45670</v>
      </c>
      <c r="J490" s="223">
        <v>45716</v>
      </c>
      <c r="K490" s="224" t="s">
        <v>7888</v>
      </c>
      <c r="L490" s="225">
        <v>2032</v>
      </c>
      <c r="M490" s="173" t="s">
        <v>7495</v>
      </c>
      <c r="N490" s="180" t="s">
        <v>7343</v>
      </c>
      <c r="O490" s="179">
        <v>79553844</v>
      </c>
      <c r="P490" s="180" t="s">
        <v>7496</v>
      </c>
      <c r="Q490" s="226">
        <v>5</v>
      </c>
      <c r="R490" s="227">
        <v>121356</v>
      </c>
      <c r="S490" s="202" t="s">
        <v>7497</v>
      </c>
      <c r="T490" s="174">
        <v>0</v>
      </c>
      <c r="U490" s="225"/>
      <c r="V490" s="237"/>
      <c r="W490" s="230"/>
      <c r="X490" s="225"/>
      <c r="Y490" s="225"/>
      <c r="Z490" s="174">
        <v>0</v>
      </c>
      <c r="AA490" s="184" t="s">
        <v>7347</v>
      </c>
      <c r="AB490" s="158" t="s">
        <v>7347</v>
      </c>
      <c r="AC490" s="158" t="s">
        <v>7347</v>
      </c>
      <c r="AD490" s="158" t="s">
        <v>7347</v>
      </c>
      <c r="AE490" s="194" t="s">
        <v>7378</v>
      </c>
      <c r="AF490" s="194" t="s">
        <v>7349</v>
      </c>
      <c r="AG490" s="193" t="s">
        <v>7399</v>
      </c>
      <c r="AH490" s="228" t="s">
        <v>10111</v>
      </c>
      <c r="AI490" s="229">
        <v>3204573855</v>
      </c>
      <c r="AJ490" s="186" t="s">
        <v>7352</v>
      </c>
      <c r="AK490" s="187" t="s">
        <v>10112</v>
      </c>
      <c r="AL490" s="189" t="s">
        <v>7353</v>
      </c>
      <c r="AM490" s="207" t="s">
        <v>10113</v>
      </c>
      <c r="AN490" s="160">
        <f t="shared" si="7"/>
        <v>484</v>
      </c>
      <c r="AO490" s="160">
        <v>2024</v>
      </c>
    </row>
  </sheetData>
  <mergeCells count="1">
    <mergeCell ref="B2:O5"/>
  </mergeCells>
  <conditionalFormatting sqref="E1:E1048576">
    <cfRule type="duplicateValues" dxfId="297" priority="8"/>
    <cfRule type="duplicateValues" dxfId="296" priority="9"/>
  </conditionalFormatting>
  <conditionalFormatting sqref="B449:B450 B456:B464">
    <cfRule type="duplicateValues" dxfId="295" priority="2474"/>
  </conditionalFormatting>
  <conditionalFormatting sqref="AN1 B1:B6 D1 F1 H1 J1 L1 N1 P1 R1 T1 V1 X1 Z1 AB1 AD1 AF1 AH1 AJ1 AL1">
    <cfRule type="duplicateValues" dxfId="294" priority="2477"/>
  </conditionalFormatting>
  <conditionalFormatting sqref="B7:B111">
    <cfRule type="duplicateValues" dxfId="293" priority="6180"/>
  </conditionalFormatting>
  <dataValidations count="1">
    <dataValidation allowBlank="1" showErrorMessage="1" sqref="AK188 AK310 AK315 AK317 AK320:AK322 AK325 AK364 AK340:AK342 AK344 AK359:AK362 AK366:AK368 AK334 AK385:AK386 AK388 AK484:AK486 AK328:AK329 M8:M41 AK120:AK135 AK49:AK118 AK8:AK47 N451:N464 M394:M464" xr:uid="{D9076473-37AF-4485-B144-70436BE6C95E}"/>
  </dataValidations>
  <hyperlinks>
    <hyperlink ref="AM14" r:id="rId1" xr:uid="{C4F57205-52E1-4811-8F89-3BB68BFC6AE5}"/>
    <hyperlink ref="AM385" r:id="rId2" xr:uid="{A722854B-9BFD-4ABF-B496-245BCE7A6859}"/>
    <hyperlink ref="AM426" r:id="rId3" display="mariadelmarp29@gmail.com" xr:uid="{D25F6110-B9DD-4E81-97F0-A22A78B76797}"/>
    <hyperlink ref="AM465" r:id="rId4" xr:uid="{4EDBFBEA-6E69-4100-BBA5-7325CB435DA5}"/>
    <hyperlink ref="AM213" r:id="rId5" xr:uid="{124FB9E6-154B-4F6F-BFFD-FB16903DD3F1}"/>
    <hyperlink ref="AM199" r:id="rId6" xr:uid="{42A2A821-EA6F-4A7B-9C36-2388B71C7F68}"/>
    <hyperlink ref="AM439" r:id="rId7" xr:uid="{8998A7B0-414C-4261-81B3-68C15C636EBE}"/>
  </hyperlinks>
  <pageMargins left="0.7" right="0.7" top="0.75" bottom="0.75" header="0.3" footer="0.3"/>
  <pageSetup orientation="portrait" r:id="rId8"/>
  <drawing r:id="rId9"/>
  <tableParts count="1">
    <tablePart r:id="rId10"/>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1:AT1111"/>
  <sheetViews>
    <sheetView showGridLines="0" topLeftCell="T284" zoomScaleNormal="100" workbookViewId="0">
      <selection activeCell="D887" sqref="D887"/>
    </sheetView>
  </sheetViews>
  <sheetFormatPr baseColWidth="10" defaultColWidth="11.375" defaultRowHeight="15" customHeight="1"/>
  <cols>
    <col min="1" max="1" width="2.625" style="15" customWidth="1"/>
    <col min="2" max="2" width="16.625" style="48" customWidth="1"/>
    <col min="3" max="3" width="46.375" style="15" customWidth="1"/>
    <col min="4" max="4" width="44.625" style="49" customWidth="1"/>
    <col min="5" max="5" width="25.375" style="15" customWidth="1"/>
    <col min="6" max="6" width="19.375" style="48" customWidth="1"/>
    <col min="7" max="7" width="15.375" style="50" customWidth="1"/>
    <col min="8" max="8" width="23.375" style="364" customWidth="1"/>
    <col min="9" max="9" width="23.375" style="48" customWidth="1"/>
    <col min="10" max="10" width="38.375" style="15" customWidth="1"/>
    <col min="11" max="11" width="39.375" style="48" customWidth="1"/>
    <col min="12" max="12" width="39.625" style="49" customWidth="1"/>
    <col min="13" max="13" width="41" style="15" customWidth="1"/>
    <col min="14" max="14" width="20.625" style="49" customWidth="1"/>
    <col min="15" max="15" width="22.375" style="15" customWidth="1"/>
    <col min="16" max="16" width="33.625" style="15" bestFit="1" customWidth="1"/>
    <col min="17" max="17" width="10.375" style="48" customWidth="1"/>
    <col min="18" max="18" width="42.375" style="49" customWidth="1"/>
    <col min="19" max="19" width="42.375" style="15" bestFit="1" customWidth="1"/>
    <col min="20" max="20" width="14.375" style="48" customWidth="1"/>
    <col min="21" max="21" width="17.375" style="468" customWidth="1"/>
    <col min="22" max="22" width="17.375" style="15" customWidth="1"/>
    <col min="23" max="23" width="11.625" style="15" customWidth="1"/>
    <col min="24" max="24" width="13.625" style="48" customWidth="1"/>
    <col min="25" max="25" width="17.375" style="15" customWidth="1"/>
    <col min="26" max="26" width="17.375" style="48" customWidth="1"/>
    <col min="27" max="28" width="19.625" style="157" customWidth="1"/>
    <col min="29" max="29" width="19.625" style="157" bestFit="1" customWidth="1"/>
    <col min="30" max="30" width="24.375" style="157" customWidth="1"/>
    <col min="31" max="31" width="22.375" style="157" customWidth="1"/>
    <col min="32" max="32" width="15" style="157" customWidth="1"/>
    <col min="33" max="33" width="17" style="157" customWidth="1"/>
    <col min="34" max="34" width="18" style="157" customWidth="1"/>
    <col min="35" max="35" width="25.375" style="157" customWidth="1"/>
    <col min="36" max="36" width="22.375" style="157" customWidth="1"/>
    <col min="37" max="37" width="25.625" style="246" customWidth="1"/>
    <col min="38" max="38" width="20.625" style="246" customWidth="1"/>
    <col min="39" max="39" width="49.375" style="246" bestFit="1" customWidth="1"/>
    <col min="40" max="40" width="11.375" style="157"/>
    <col min="41" max="41" width="24.375" style="246" customWidth="1"/>
    <col min="42" max="42" width="20.375" style="157" customWidth="1"/>
    <col min="43" max="44" width="20.375" style="246" customWidth="1"/>
    <col min="45" max="45" width="22" style="246" customWidth="1"/>
    <col min="46" max="46" width="20.375" style="246" bestFit="1" customWidth="1"/>
    <col min="47" max="16384" width="11.375" style="246"/>
  </cols>
  <sheetData>
    <row r="1" spans="2:46" s="15" customFormat="1" ht="15" customHeight="1">
      <c r="B1" s="48">
        <v>1</v>
      </c>
      <c r="C1" s="48">
        <v>2</v>
      </c>
      <c r="D1" s="48">
        <v>3</v>
      </c>
      <c r="E1" s="48">
        <v>4</v>
      </c>
      <c r="F1" s="48">
        <v>6</v>
      </c>
      <c r="G1" s="48">
        <v>7</v>
      </c>
      <c r="H1" s="48">
        <v>8</v>
      </c>
      <c r="I1" s="48">
        <v>9</v>
      </c>
      <c r="J1" s="48">
        <v>10</v>
      </c>
      <c r="K1" s="48">
        <v>11</v>
      </c>
      <c r="L1" s="48">
        <v>12</v>
      </c>
      <c r="M1" s="48">
        <v>13</v>
      </c>
      <c r="N1" s="48">
        <v>14</v>
      </c>
      <c r="O1" s="48">
        <v>15</v>
      </c>
      <c r="P1" s="48">
        <v>16</v>
      </c>
      <c r="Q1" s="48">
        <v>17</v>
      </c>
      <c r="R1" s="48">
        <v>18</v>
      </c>
      <c r="S1" s="48">
        <v>19</v>
      </c>
      <c r="T1" s="48">
        <v>20</v>
      </c>
      <c r="U1" s="468">
        <v>21</v>
      </c>
      <c r="V1" s="48">
        <v>22</v>
      </c>
      <c r="W1" s="48">
        <v>23</v>
      </c>
      <c r="X1" s="48">
        <v>24</v>
      </c>
      <c r="Y1" s="48">
        <v>25</v>
      </c>
      <c r="Z1" s="48">
        <v>26</v>
      </c>
      <c r="AA1" s="48">
        <v>27</v>
      </c>
      <c r="AB1" s="48">
        <v>28</v>
      </c>
      <c r="AC1" s="48">
        <v>29</v>
      </c>
      <c r="AD1" s="48">
        <v>30</v>
      </c>
      <c r="AE1" s="48">
        <v>31</v>
      </c>
      <c r="AF1" s="48">
        <v>32</v>
      </c>
      <c r="AG1" s="48">
        <v>33</v>
      </c>
      <c r="AH1" s="48">
        <v>34</v>
      </c>
      <c r="AI1" s="48">
        <v>35</v>
      </c>
      <c r="AJ1" s="48">
        <v>36</v>
      </c>
      <c r="AK1" s="48">
        <v>37</v>
      </c>
      <c r="AL1" s="48">
        <v>38</v>
      </c>
      <c r="AM1" s="48">
        <v>39</v>
      </c>
      <c r="AN1" s="48">
        <v>40</v>
      </c>
      <c r="AO1" s="48">
        <v>41</v>
      </c>
      <c r="AP1" s="48"/>
    </row>
    <row r="2" spans="2:46" s="15" customFormat="1" ht="15" customHeight="1">
      <c r="B2" s="584" t="s">
        <v>7298</v>
      </c>
      <c r="C2" s="584"/>
      <c r="D2" s="584"/>
      <c r="E2" s="584"/>
      <c r="F2" s="584"/>
      <c r="G2" s="584"/>
      <c r="H2" s="584"/>
      <c r="I2" s="584"/>
      <c r="J2" s="584"/>
      <c r="K2" s="584"/>
      <c r="L2" s="584"/>
      <c r="M2" s="584"/>
      <c r="N2" s="584"/>
      <c r="Q2" s="48"/>
      <c r="R2" s="49"/>
      <c r="T2" s="48"/>
      <c r="U2" s="468"/>
      <c r="X2" s="48"/>
      <c r="Z2" s="48"/>
      <c r="AA2" s="48"/>
      <c r="AB2" s="48"/>
      <c r="AC2" s="48"/>
      <c r="AD2" s="48"/>
      <c r="AE2" s="48"/>
      <c r="AF2" s="48"/>
      <c r="AG2" s="48"/>
      <c r="AH2" s="48"/>
      <c r="AI2" s="48"/>
      <c r="AJ2" s="48"/>
      <c r="AN2" s="48"/>
      <c r="AP2" s="48"/>
    </row>
    <row r="3" spans="2:46" s="15" customFormat="1" ht="15" customHeight="1">
      <c r="B3" s="584"/>
      <c r="C3" s="584"/>
      <c r="D3" s="584"/>
      <c r="E3" s="584"/>
      <c r="F3" s="584"/>
      <c r="G3" s="584"/>
      <c r="H3" s="584"/>
      <c r="I3" s="584"/>
      <c r="J3" s="584"/>
      <c r="K3" s="584"/>
      <c r="L3" s="584"/>
      <c r="M3" s="584"/>
      <c r="N3" s="584"/>
      <c r="Q3" s="48"/>
      <c r="R3" s="49"/>
      <c r="T3" s="48"/>
      <c r="U3" s="468"/>
      <c r="X3" s="48"/>
      <c r="Z3" s="48"/>
      <c r="AA3" s="48"/>
      <c r="AB3" s="48"/>
      <c r="AC3" s="48"/>
      <c r="AD3" s="48"/>
      <c r="AE3" s="48"/>
      <c r="AF3" s="48"/>
      <c r="AG3" s="48"/>
      <c r="AH3" s="48"/>
      <c r="AI3" s="48"/>
      <c r="AJ3" s="48"/>
      <c r="AN3" s="48"/>
      <c r="AP3" s="48"/>
    </row>
    <row r="4" spans="2:46" s="15" customFormat="1" ht="15" customHeight="1">
      <c r="B4" s="584"/>
      <c r="C4" s="584"/>
      <c r="D4" s="584"/>
      <c r="E4" s="584"/>
      <c r="F4" s="584"/>
      <c r="G4" s="584"/>
      <c r="H4" s="584"/>
      <c r="I4" s="584"/>
      <c r="J4" s="584"/>
      <c r="K4" s="584"/>
      <c r="L4" s="584"/>
      <c r="M4" s="584"/>
      <c r="N4" s="584"/>
      <c r="Q4" s="48"/>
      <c r="R4" s="48"/>
      <c r="S4" s="48"/>
      <c r="T4" s="48"/>
      <c r="U4" s="468"/>
      <c r="V4" s="48"/>
      <c r="W4" s="48"/>
      <c r="X4" s="48"/>
      <c r="Y4" s="48"/>
      <c r="Z4" s="48"/>
      <c r="AA4" s="48"/>
      <c r="AB4" s="48"/>
      <c r="AC4" s="48"/>
      <c r="AD4" s="48"/>
      <c r="AE4" s="48"/>
      <c r="AF4" s="48"/>
      <c r="AG4" s="48"/>
      <c r="AH4" s="48"/>
      <c r="AI4" s="48"/>
      <c r="AJ4" s="48"/>
      <c r="AK4" s="48"/>
      <c r="AL4" s="48"/>
      <c r="AM4" s="48"/>
      <c r="AN4" s="48"/>
      <c r="AP4" s="48"/>
    </row>
    <row r="5" spans="2:46" s="15" customFormat="1" ht="15" customHeight="1">
      <c r="B5" s="584"/>
      <c r="C5" s="584"/>
      <c r="D5" s="584"/>
      <c r="E5" s="584"/>
      <c r="F5" s="584"/>
      <c r="G5" s="584"/>
      <c r="H5" s="584"/>
      <c r="I5" s="584"/>
      <c r="J5" s="584"/>
      <c r="K5" s="584"/>
      <c r="L5" s="584"/>
      <c r="M5" s="584"/>
      <c r="N5" s="584"/>
      <c r="Q5" s="48"/>
      <c r="R5" s="49"/>
      <c r="T5" s="48"/>
      <c r="U5" s="468"/>
      <c r="X5" s="48"/>
      <c r="Z5" s="48"/>
      <c r="AA5" s="48"/>
      <c r="AB5" s="48"/>
      <c r="AC5" s="48"/>
      <c r="AD5" s="48"/>
      <c r="AE5" s="48"/>
      <c r="AF5" s="48"/>
      <c r="AG5" s="48"/>
      <c r="AH5" s="48"/>
      <c r="AI5" s="48"/>
      <c r="AJ5" s="48"/>
      <c r="AN5" s="48"/>
      <c r="AP5" s="48"/>
    </row>
    <row r="6" spans="2:46" s="306" customFormat="1" ht="15" customHeight="1">
      <c r="C6" s="306">
        <v>9</v>
      </c>
      <c r="D6" s="306">
        <v>40</v>
      </c>
      <c r="E6" s="306">
        <v>38</v>
      </c>
      <c r="F6" s="306">
        <v>18</v>
      </c>
      <c r="G6" s="306">
        <v>25</v>
      </c>
      <c r="H6" s="306">
        <v>15</v>
      </c>
      <c r="I6" s="306">
        <v>16</v>
      </c>
      <c r="J6" s="306">
        <v>13</v>
      </c>
      <c r="K6" s="306">
        <v>4</v>
      </c>
      <c r="L6" s="306">
        <v>32</v>
      </c>
      <c r="N6" s="308"/>
      <c r="P6" s="306">
        <v>49</v>
      </c>
      <c r="Q6" s="306">
        <v>3</v>
      </c>
      <c r="R6" s="306">
        <v>31</v>
      </c>
      <c r="U6" s="469"/>
      <c r="AD6" s="306">
        <v>46</v>
      </c>
      <c r="AE6" s="306">
        <v>48</v>
      </c>
      <c r="AF6" s="306">
        <v>47</v>
      </c>
      <c r="AG6" s="306">
        <v>41</v>
      </c>
      <c r="AH6" s="306">
        <v>42</v>
      </c>
      <c r="AI6" s="306">
        <v>50</v>
      </c>
      <c r="AJ6" s="306">
        <v>51</v>
      </c>
      <c r="AK6" s="306">
        <v>52</v>
      </c>
      <c r="AL6" s="306">
        <v>43</v>
      </c>
    </row>
    <row r="7" spans="2:46" s="87" customFormat="1" ht="60" customHeight="1">
      <c r="B7" s="441" t="s">
        <v>1</v>
      </c>
      <c r="C7" s="442" t="s">
        <v>7299</v>
      </c>
      <c r="D7" s="442" t="s">
        <v>7300</v>
      </c>
      <c r="E7" s="442" t="s">
        <v>7301</v>
      </c>
      <c r="F7" s="442" t="s">
        <v>7302</v>
      </c>
      <c r="G7" s="442" t="s">
        <v>7303</v>
      </c>
      <c r="H7" s="442" t="s">
        <v>7304</v>
      </c>
      <c r="I7" s="442" t="s">
        <v>7305</v>
      </c>
      <c r="J7" s="442" t="s">
        <v>7306</v>
      </c>
      <c r="K7" s="442" t="s">
        <v>10114</v>
      </c>
      <c r="L7" s="442" t="s">
        <v>7308</v>
      </c>
      <c r="M7" s="442" t="s">
        <v>7309</v>
      </c>
      <c r="N7" s="442" t="s">
        <v>7310</v>
      </c>
      <c r="O7" s="442" t="s">
        <v>7311</v>
      </c>
      <c r="P7" s="442" t="s">
        <v>7312</v>
      </c>
      <c r="Q7" s="442" t="s">
        <v>7313</v>
      </c>
      <c r="R7" s="442" t="s">
        <v>1116</v>
      </c>
      <c r="S7" s="442" t="s">
        <v>7314</v>
      </c>
      <c r="T7" s="442" t="s">
        <v>7315</v>
      </c>
      <c r="U7" s="442" t="s">
        <v>7316</v>
      </c>
      <c r="V7" s="470" t="s">
        <v>7317</v>
      </c>
      <c r="W7" s="442" t="s">
        <v>7318</v>
      </c>
      <c r="X7" s="442" t="s">
        <v>7319</v>
      </c>
      <c r="Y7" s="442" t="s">
        <v>7320</v>
      </c>
      <c r="Z7" s="442" t="s">
        <v>7321</v>
      </c>
      <c r="AA7" s="442" t="s">
        <v>7322</v>
      </c>
      <c r="AB7" s="442" t="s">
        <v>7323</v>
      </c>
      <c r="AC7" s="442" t="s">
        <v>7324</v>
      </c>
      <c r="AD7" s="442" t="s">
        <v>7325</v>
      </c>
      <c r="AE7" s="442" t="s">
        <v>7326</v>
      </c>
      <c r="AF7" s="442" t="s">
        <v>7327</v>
      </c>
      <c r="AG7" s="442" t="s">
        <v>7328</v>
      </c>
      <c r="AH7" s="442" t="s">
        <v>7329</v>
      </c>
      <c r="AI7" s="442" t="s">
        <v>7330</v>
      </c>
      <c r="AJ7" s="442" t="s">
        <v>7331</v>
      </c>
      <c r="AK7" s="443" t="s">
        <v>7332</v>
      </c>
      <c r="AL7" s="442" t="s">
        <v>7333</v>
      </c>
      <c r="AM7" s="444" t="s">
        <v>7334</v>
      </c>
      <c r="AN7" s="444" t="s">
        <v>7335</v>
      </c>
      <c r="AO7" s="444" t="s">
        <v>7336</v>
      </c>
      <c r="AP7" s="445" t="s">
        <v>10115</v>
      </c>
      <c r="AQ7" s="446" t="s">
        <v>10116</v>
      </c>
      <c r="AR7" s="446" t="s">
        <v>10117</v>
      </c>
      <c r="AS7" s="446" t="s">
        <v>10118</v>
      </c>
      <c r="AT7" s="447" t="s">
        <v>10119</v>
      </c>
    </row>
    <row r="8" spans="2:46" ht="15" customHeight="1">
      <c r="B8" s="448" t="s">
        <v>346</v>
      </c>
      <c r="C8" s="251" t="s">
        <v>7338</v>
      </c>
      <c r="D8" s="173" t="s">
        <v>10120</v>
      </c>
      <c r="E8" s="404">
        <v>1015425526</v>
      </c>
      <c r="F8" s="404">
        <v>44000000</v>
      </c>
      <c r="G8" s="405" t="s">
        <v>10121</v>
      </c>
      <c r="H8" s="353">
        <v>4000000</v>
      </c>
      <c r="I8" s="363">
        <v>44967</v>
      </c>
      <c r="J8" s="363">
        <v>45092</v>
      </c>
      <c r="K8" s="354" t="s">
        <v>10122</v>
      </c>
      <c r="L8" s="190">
        <v>1978</v>
      </c>
      <c r="M8" s="406" t="s">
        <v>7347</v>
      </c>
      <c r="N8" s="406" t="s">
        <v>7407</v>
      </c>
      <c r="O8" s="406" t="s">
        <v>7407</v>
      </c>
      <c r="P8" s="406" t="s">
        <v>7407</v>
      </c>
      <c r="Q8" s="190">
        <v>1</v>
      </c>
      <c r="R8" s="407">
        <v>83934</v>
      </c>
      <c r="S8" s="406" t="s">
        <v>7386</v>
      </c>
      <c r="T8" s="404">
        <v>22000000</v>
      </c>
      <c r="U8" s="190">
        <v>5</v>
      </c>
      <c r="V8" s="407">
        <v>15</v>
      </c>
      <c r="W8" s="404">
        <v>0</v>
      </c>
      <c r="X8" s="190" t="s">
        <v>7347</v>
      </c>
      <c r="Y8" s="190" t="s">
        <v>7347</v>
      </c>
      <c r="Z8" s="404">
        <v>22000000</v>
      </c>
      <c r="AA8" s="419" t="s">
        <v>10123</v>
      </c>
      <c r="AB8" s="190" t="s">
        <v>7347</v>
      </c>
      <c r="AC8" s="190" t="s">
        <v>7347</v>
      </c>
      <c r="AD8" s="190" t="s">
        <v>7347</v>
      </c>
      <c r="AE8" s="424" t="s">
        <v>7387</v>
      </c>
      <c r="AF8" s="424" t="s">
        <v>7349</v>
      </c>
      <c r="AG8" s="190" t="s">
        <v>7362</v>
      </c>
      <c r="AH8" s="173" t="s">
        <v>10124</v>
      </c>
      <c r="AI8" s="173">
        <v>3134302212</v>
      </c>
      <c r="AJ8" s="173" t="s">
        <v>7370</v>
      </c>
      <c r="AK8" s="426" t="s">
        <v>10125</v>
      </c>
      <c r="AL8" s="189" t="s">
        <v>7353</v>
      </c>
      <c r="AM8" s="500"/>
      <c r="AN8" s="411">
        <v>1</v>
      </c>
      <c r="AO8" s="411">
        <v>2023</v>
      </c>
      <c r="AP8" s="432">
        <v>3200000</v>
      </c>
      <c r="AQ8" s="411"/>
      <c r="AR8" s="411"/>
      <c r="AS8" s="410"/>
      <c r="AT8" s="449"/>
    </row>
    <row r="9" spans="2:46" ht="15" customHeight="1">
      <c r="B9" s="448" t="s">
        <v>486</v>
      </c>
      <c r="C9" s="251" t="s">
        <v>7338</v>
      </c>
      <c r="D9" s="173" t="s">
        <v>10126</v>
      </c>
      <c r="E9" s="404">
        <v>1022957103</v>
      </c>
      <c r="F9" s="404">
        <v>15300000</v>
      </c>
      <c r="G9" s="405" t="s">
        <v>10127</v>
      </c>
      <c r="H9" s="353">
        <v>2550000</v>
      </c>
      <c r="I9" s="363">
        <v>45007</v>
      </c>
      <c r="J9" s="363">
        <v>45190</v>
      </c>
      <c r="K9" s="354" t="s">
        <v>10128</v>
      </c>
      <c r="L9" s="190">
        <v>1971</v>
      </c>
      <c r="M9" s="406" t="s">
        <v>7347</v>
      </c>
      <c r="N9" s="406" t="s">
        <v>7407</v>
      </c>
      <c r="O9" s="406" t="s">
        <v>7407</v>
      </c>
      <c r="P9" s="406" t="s">
        <v>7407</v>
      </c>
      <c r="Q9" s="190">
        <v>5</v>
      </c>
      <c r="R9" s="407">
        <v>85898</v>
      </c>
      <c r="S9" s="251" t="s">
        <v>7359</v>
      </c>
      <c r="T9" s="404">
        <v>7650000</v>
      </c>
      <c r="U9" s="190">
        <v>3</v>
      </c>
      <c r="V9" s="407"/>
      <c r="W9" s="404">
        <v>0</v>
      </c>
      <c r="X9" s="190" t="s">
        <v>7347</v>
      </c>
      <c r="Y9" s="190" t="s">
        <v>7347</v>
      </c>
      <c r="Z9" s="404">
        <f>Tabla13[[#This Row],[Adicion 1]]</f>
        <v>7650000</v>
      </c>
      <c r="AA9" s="419" t="s">
        <v>7966</v>
      </c>
      <c r="AB9" s="190" t="s">
        <v>7347</v>
      </c>
      <c r="AC9" s="190" t="s">
        <v>7347</v>
      </c>
      <c r="AD9" s="190" t="s">
        <v>7347</v>
      </c>
      <c r="AE9" s="424" t="s">
        <v>7387</v>
      </c>
      <c r="AF9" s="424" t="s">
        <v>7349</v>
      </c>
      <c r="AG9" s="190" t="s">
        <v>7399</v>
      </c>
      <c r="AH9" s="173" t="s">
        <v>10129</v>
      </c>
      <c r="AI9" s="173">
        <v>3015431628</v>
      </c>
      <c r="AJ9" s="173" t="s">
        <v>7370</v>
      </c>
      <c r="AK9" s="420" t="s">
        <v>10130</v>
      </c>
      <c r="AL9" s="189" t="s">
        <v>7353</v>
      </c>
      <c r="AM9" s="500" t="s">
        <v>10131</v>
      </c>
      <c r="AN9" s="411">
        <f t="shared" ref="AN9:AN72" si="0">+AN8+1</f>
        <v>2</v>
      </c>
      <c r="AO9" s="411">
        <v>2023</v>
      </c>
      <c r="AP9" s="432">
        <v>4335000</v>
      </c>
      <c r="AQ9" s="411" t="s">
        <v>10132</v>
      </c>
      <c r="AR9" s="411" t="s">
        <v>10132</v>
      </c>
      <c r="AS9" s="410"/>
      <c r="AT9" s="449"/>
    </row>
    <row r="10" spans="2:46" ht="15" customHeight="1">
      <c r="B10" s="448" t="s">
        <v>421</v>
      </c>
      <c r="C10" s="251" t="s">
        <v>7338</v>
      </c>
      <c r="D10" s="173" t="s">
        <v>7355</v>
      </c>
      <c r="E10" s="404">
        <v>53125026</v>
      </c>
      <c r="F10" s="404">
        <v>22344000</v>
      </c>
      <c r="G10" s="405" t="s">
        <v>7340</v>
      </c>
      <c r="H10" s="353">
        <v>7448000</v>
      </c>
      <c r="I10" s="363">
        <v>45463</v>
      </c>
      <c r="J10" s="363">
        <v>45600</v>
      </c>
      <c r="K10" s="354" t="s">
        <v>7356</v>
      </c>
      <c r="L10" s="190">
        <v>2014</v>
      </c>
      <c r="M10" s="406" t="s">
        <v>7347</v>
      </c>
      <c r="N10" s="406" t="s">
        <v>7407</v>
      </c>
      <c r="O10" s="406" t="s">
        <v>7407</v>
      </c>
      <c r="P10" s="406" t="s">
        <v>7407</v>
      </c>
      <c r="Q10" s="190">
        <v>5</v>
      </c>
      <c r="R10" s="407">
        <v>110924</v>
      </c>
      <c r="S10" s="406" t="s">
        <v>7359</v>
      </c>
      <c r="T10" s="404">
        <v>7448000</v>
      </c>
      <c r="U10" s="190">
        <v>1</v>
      </c>
      <c r="V10" s="407"/>
      <c r="W10" s="404">
        <v>0</v>
      </c>
      <c r="X10" s="190" t="s">
        <v>7347</v>
      </c>
      <c r="Y10" s="190" t="s">
        <v>7347</v>
      </c>
      <c r="Z10" s="404">
        <v>7448000</v>
      </c>
      <c r="AA10" s="419" t="s">
        <v>7360</v>
      </c>
      <c r="AB10" s="190" t="s">
        <v>7347</v>
      </c>
      <c r="AC10" s="190" t="s">
        <v>7347</v>
      </c>
      <c r="AD10" s="190" t="s">
        <v>7347</v>
      </c>
      <c r="AE10" s="424" t="s">
        <v>7361</v>
      </c>
      <c r="AF10" s="424" t="s">
        <v>7349</v>
      </c>
      <c r="AG10" s="190" t="s">
        <v>7362</v>
      </c>
      <c r="AH10" s="173" t="s">
        <v>7363</v>
      </c>
      <c r="AI10" s="173">
        <v>3138936728</v>
      </c>
      <c r="AJ10" s="173" t="s">
        <v>7364</v>
      </c>
      <c r="AK10" s="426">
        <v>677945391</v>
      </c>
      <c r="AL10" s="189" t="s">
        <v>7353</v>
      </c>
      <c r="AM10" s="500" t="s">
        <v>10133</v>
      </c>
      <c r="AN10" s="411">
        <f t="shared" si="0"/>
        <v>3</v>
      </c>
      <c r="AO10" s="411">
        <v>2024</v>
      </c>
      <c r="AP10" s="432">
        <v>993067</v>
      </c>
      <c r="AQ10" s="411"/>
      <c r="AR10" s="411"/>
      <c r="AS10" s="410"/>
      <c r="AT10" s="449"/>
    </row>
    <row r="11" spans="2:46" ht="15" customHeight="1">
      <c r="B11" s="448" t="s">
        <v>458</v>
      </c>
      <c r="C11" s="251" t="s">
        <v>7338</v>
      </c>
      <c r="D11" s="173" t="s">
        <v>10134</v>
      </c>
      <c r="E11" s="404">
        <v>1018449224</v>
      </c>
      <c r="F11" s="404">
        <v>22344000</v>
      </c>
      <c r="G11" s="405" t="s">
        <v>7340</v>
      </c>
      <c r="H11" s="353">
        <v>7448000</v>
      </c>
      <c r="I11" s="363">
        <v>45470</v>
      </c>
      <c r="J11" s="363">
        <v>45561</v>
      </c>
      <c r="K11" s="354" t="s">
        <v>10135</v>
      </c>
      <c r="L11" s="190">
        <v>1999</v>
      </c>
      <c r="M11" s="251" t="s">
        <v>7342</v>
      </c>
      <c r="N11" s="251" t="s">
        <v>7343</v>
      </c>
      <c r="O11" s="173">
        <v>79148675</v>
      </c>
      <c r="P11" s="501" t="s">
        <v>7344</v>
      </c>
      <c r="Q11" s="190">
        <v>3</v>
      </c>
      <c r="R11" s="407">
        <v>111096</v>
      </c>
      <c r="S11" s="251" t="s">
        <v>7345</v>
      </c>
      <c r="T11" s="404">
        <v>0</v>
      </c>
      <c r="U11" s="190" t="s">
        <v>7347</v>
      </c>
      <c r="V11" s="407" t="s">
        <v>10136</v>
      </c>
      <c r="W11" s="404">
        <v>0</v>
      </c>
      <c r="X11" s="190" t="s">
        <v>7347</v>
      </c>
      <c r="Y11" s="190" t="s">
        <v>7347</v>
      </c>
      <c r="Z11" s="404">
        <v>0</v>
      </c>
      <c r="AA11" s="419" t="s">
        <v>7347</v>
      </c>
      <c r="AB11" s="190" t="s">
        <v>7347</v>
      </c>
      <c r="AC11" s="190" t="s">
        <v>7347</v>
      </c>
      <c r="AD11" s="190" t="s">
        <v>7347</v>
      </c>
      <c r="AE11" s="190" t="s">
        <v>7361</v>
      </c>
      <c r="AF11" s="190" t="s">
        <v>7349</v>
      </c>
      <c r="AG11" s="190" t="s">
        <v>7399</v>
      </c>
      <c r="AH11" s="173" t="s">
        <v>10137</v>
      </c>
      <c r="AI11" s="173">
        <v>3002049473</v>
      </c>
      <c r="AJ11" s="173" t="s">
        <v>7380</v>
      </c>
      <c r="AK11" s="420">
        <v>7970413261</v>
      </c>
      <c r="AL11" s="189" t="s">
        <v>7353</v>
      </c>
      <c r="AM11" s="500" t="s">
        <v>10138</v>
      </c>
      <c r="AN11" s="411">
        <f t="shared" si="0"/>
        <v>4</v>
      </c>
      <c r="AO11" s="411">
        <v>2024</v>
      </c>
      <c r="AP11" s="432">
        <v>6454933</v>
      </c>
      <c r="AQ11" s="411" t="s">
        <v>10139</v>
      </c>
      <c r="AR11" s="411" t="s">
        <v>10132</v>
      </c>
      <c r="AS11" s="410"/>
      <c r="AT11" s="449"/>
    </row>
    <row r="12" spans="2:46" ht="15" customHeight="1">
      <c r="B12" s="448" t="s">
        <v>474</v>
      </c>
      <c r="C12" s="251" t="s">
        <v>7338</v>
      </c>
      <c r="D12" s="173" t="s">
        <v>7366</v>
      </c>
      <c r="E12" s="404">
        <v>80055597</v>
      </c>
      <c r="F12" s="404">
        <v>22344000</v>
      </c>
      <c r="G12" s="405" t="s">
        <v>7340</v>
      </c>
      <c r="H12" s="353">
        <v>7448000</v>
      </c>
      <c r="I12" s="363">
        <v>45475</v>
      </c>
      <c r="J12" s="363">
        <v>45597</v>
      </c>
      <c r="K12" s="354" t="s">
        <v>7367</v>
      </c>
      <c r="L12" s="190">
        <v>2014</v>
      </c>
      <c r="M12" s="406" t="s">
        <v>7347</v>
      </c>
      <c r="N12" s="406" t="s">
        <v>7407</v>
      </c>
      <c r="O12" s="406" t="s">
        <v>7407</v>
      </c>
      <c r="P12" s="406" t="s">
        <v>7407</v>
      </c>
      <c r="Q12" s="190">
        <v>3</v>
      </c>
      <c r="R12" s="407">
        <v>111567</v>
      </c>
      <c r="S12" s="406" t="s">
        <v>7359</v>
      </c>
      <c r="T12" s="404">
        <v>7448000</v>
      </c>
      <c r="U12" s="190">
        <v>1</v>
      </c>
      <c r="V12" s="407"/>
      <c r="W12" s="404">
        <v>0</v>
      </c>
      <c r="X12" s="190" t="s">
        <v>7347</v>
      </c>
      <c r="Y12" s="190" t="s">
        <v>7347</v>
      </c>
      <c r="Z12" s="404">
        <v>7448000</v>
      </c>
      <c r="AA12" s="419" t="s">
        <v>7360</v>
      </c>
      <c r="AB12" s="190" t="s">
        <v>7347</v>
      </c>
      <c r="AC12" s="190" t="s">
        <v>7347</v>
      </c>
      <c r="AD12" s="190" t="s">
        <v>7347</v>
      </c>
      <c r="AE12" s="424" t="s">
        <v>7361</v>
      </c>
      <c r="AF12" s="424" t="s">
        <v>7349</v>
      </c>
      <c r="AG12" s="190" t="s">
        <v>7368</v>
      </c>
      <c r="AH12" s="173" t="s">
        <v>7369</v>
      </c>
      <c r="AI12" s="173">
        <v>3133337406</v>
      </c>
      <c r="AJ12" s="173" t="s">
        <v>7370</v>
      </c>
      <c r="AK12" s="426">
        <v>20165714795</v>
      </c>
      <c r="AL12" s="189" t="s">
        <v>7353</v>
      </c>
      <c r="AM12" s="500" t="s">
        <v>7371</v>
      </c>
      <c r="AN12" s="411">
        <f t="shared" si="0"/>
        <v>5</v>
      </c>
      <c r="AO12" s="411">
        <v>2024</v>
      </c>
      <c r="AP12" s="432">
        <v>0</v>
      </c>
      <c r="AQ12" s="411" t="s">
        <v>10139</v>
      </c>
      <c r="AR12" s="411" t="s">
        <v>10139</v>
      </c>
      <c r="AS12" s="410" t="s">
        <v>10140</v>
      </c>
      <c r="AT12" s="449" t="s">
        <v>10141</v>
      </c>
    </row>
    <row r="13" spans="2:46" ht="15" customHeight="1">
      <c r="B13" s="448" t="s">
        <v>517</v>
      </c>
      <c r="C13" s="251" t="s">
        <v>7338</v>
      </c>
      <c r="D13" s="173" t="s">
        <v>7382</v>
      </c>
      <c r="E13" s="404">
        <v>52816918</v>
      </c>
      <c r="F13" s="404">
        <v>30000000</v>
      </c>
      <c r="G13" s="405" t="s">
        <v>7340</v>
      </c>
      <c r="H13" s="353">
        <v>10000000</v>
      </c>
      <c r="I13" s="363">
        <v>45509</v>
      </c>
      <c r="J13" s="363">
        <v>45600</v>
      </c>
      <c r="K13" s="354" t="s">
        <v>7383</v>
      </c>
      <c r="L13" s="190">
        <v>1978</v>
      </c>
      <c r="M13" s="406" t="s">
        <v>7384</v>
      </c>
      <c r="N13" s="406" t="s">
        <v>7343</v>
      </c>
      <c r="O13" s="406">
        <v>53064832</v>
      </c>
      <c r="P13" s="501" t="s">
        <v>7385</v>
      </c>
      <c r="Q13" s="190">
        <v>1</v>
      </c>
      <c r="R13" s="407">
        <v>114342</v>
      </c>
      <c r="S13" s="406" t="s">
        <v>7386</v>
      </c>
      <c r="T13" s="404">
        <v>0</v>
      </c>
      <c r="U13" s="190" t="s">
        <v>7347</v>
      </c>
      <c r="V13" s="407" t="s">
        <v>10136</v>
      </c>
      <c r="W13" s="404">
        <v>0</v>
      </c>
      <c r="X13" s="190" t="s">
        <v>7347</v>
      </c>
      <c r="Y13" s="190" t="s">
        <v>7347</v>
      </c>
      <c r="Z13" s="404">
        <v>0</v>
      </c>
      <c r="AA13" s="419" t="s">
        <v>7347</v>
      </c>
      <c r="AB13" s="190" t="s">
        <v>7347</v>
      </c>
      <c r="AC13" s="190" t="s">
        <v>7347</v>
      </c>
      <c r="AD13" s="190" t="s">
        <v>7347</v>
      </c>
      <c r="AE13" s="424" t="s">
        <v>7387</v>
      </c>
      <c r="AF13" s="424" t="s">
        <v>7349</v>
      </c>
      <c r="AG13" s="190" t="s">
        <v>7388</v>
      </c>
      <c r="AH13" s="173" t="s">
        <v>7389</v>
      </c>
      <c r="AI13" s="173">
        <v>3057122666</v>
      </c>
      <c r="AJ13" s="173" t="s">
        <v>10142</v>
      </c>
      <c r="AK13" s="426">
        <v>9900291643</v>
      </c>
      <c r="AL13" s="189" t="s">
        <v>7353</v>
      </c>
      <c r="AM13" s="500" t="s">
        <v>7390</v>
      </c>
      <c r="AN13" s="411">
        <f t="shared" si="0"/>
        <v>6</v>
      </c>
      <c r="AO13" s="411">
        <v>2024</v>
      </c>
      <c r="AP13" s="432">
        <v>11333333</v>
      </c>
      <c r="AQ13" s="411"/>
      <c r="AR13" s="411"/>
      <c r="AS13" s="410"/>
      <c r="AT13" s="449"/>
    </row>
    <row r="14" spans="2:46" ht="15" customHeight="1">
      <c r="B14" s="450" t="s">
        <v>554</v>
      </c>
      <c r="C14" s="410" t="s">
        <v>7338</v>
      </c>
      <c r="D14" s="410" t="s">
        <v>7342</v>
      </c>
      <c r="E14" s="404">
        <v>79148675</v>
      </c>
      <c r="F14" s="412">
        <v>40000000</v>
      </c>
      <c r="G14" s="414" t="s">
        <v>7405</v>
      </c>
      <c r="H14" s="412">
        <v>10000000</v>
      </c>
      <c r="I14" s="363">
        <v>45527</v>
      </c>
      <c r="J14" s="363">
        <v>45710</v>
      </c>
      <c r="K14" s="354" t="s">
        <v>7579</v>
      </c>
      <c r="L14" s="411">
        <v>1978</v>
      </c>
      <c r="M14" s="406" t="s">
        <v>8620</v>
      </c>
      <c r="N14" s="406" t="s">
        <v>7448</v>
      </c>
      <c r="O14" s="417">
        <v>67012149</v>
      </c>
      <c r="P14" s="406" t="s">
        <v>8621</v>
      </c>
      <c r="Q14" s="411">
        <v>1</v>
      </c>
      <c r="R14" s="413">
        <v>115148</v>
      </c>
      <c r="S14" s="406" t="s">
        <v>7386</v>
      </c>
      <c r="T14" s="404">
        <v>20000000</v>
      </c>
      <c r="U14" s="190">
        <v>2</v>
      </c>
      <c r="V14" s="407"/>
      <c r="W14" s="404">
        <v>0</v>
      </c>
      <c r="X14" s="190" t="s">
        <v>7347</v>
      </c>
      <c r="Y14" s="190" t="s">
        <v>7347</v>
      </c>
      <c r="Z14" s="404">
        <v>20000000</v>
      </c>
      <c r="AA14" s="411" t="s">
        <v>7466</v>
      </c>
      <c r="AB14" s="190" t="s">
        <v>7347</v>
      </c>
      <c r="AC14" s="190" t="s">
        <v>7347</v>
      </c>
      <c r="AD14" s="190" t="s">
        <v>7347</v>
      </c>
      <c r="AE14" s="411" t="s">
        <v>7378</v>
      </c>
      <c r="AF14" s="424" t="s">
        <v>7349</v>
      </c>
      <c r="AG14" s="411" t="s">
        <v>7399</v>
      </c>
      <c r="AH14" s="173" t="s">
        <v>7580</v>
      </c>
      <c r="AI14" s="173">
        <v>3153373250</v>
      </c>
      <c r="AJ14" s="173" t="s">
        <v>10143</v>
      </c>
      <c r="AK14" s="420" t="s">
        <v>7581</v>
      </c>
      <c r="AL14" s="189" t="s">
        <v>7353</v>
      </c>
      <c r="AM14" s="500" t="s">
        <v>7582</v>
      </c>
      <c r="AN14" s="411">
        <f t="shared" si="0"/>
        <v>7</v>
      </c>
      <c r="AO14" s="411">
        <v>2024</v>
      </c>
      <c r="AP14" s="432">
        <v>220534</v>
      </c>
      <c r="AQ14" s="411"/>
      <c r="AR14" s="411"/>
      <c r="AS14" s="410"/>
      <c r="AT14" s="449"/>
    </row>
    <row r="15" spans="2:46" ht="15" customHeight="1">
      <c r="B15" s="450" t="s">
        <v>564</v>
      </c>
      <c r="C15" s="410" t="s">
        <v>7338</v>
      </c>
      <c r="D15" s="410" t="s">
        <v>7614</v>
      </c>
      <c r="E15" s="404">
        <v>1026256392</v>
      </c>
      <c r="F15" s="412">
        <v>21836000</v>
      </c>
      <c r="G15" s="414" t="s">
        <v>7393</v>
      </c>
      <c r="H15" s="412">
        <v>5459000</v>
      </c>
      <c r="I15" s="363">
        <v>45537</v>
      </c>
      <c r="J15" s="363">
        <v>45717</v>
      </c>
      <c r="K15" s="354" t="s">
        <v>7615</v>
      </c>
      <c r="L15" s="411">
        <v>1978</v>
      </c>
      <c r="M15" s="406" t="s">
        <v>7616</v>
      </c>
      <c r="N15" s="406" t="s">
        <v>7343</v>
      </c>
      <c r="O15" s="406">
        <v>1063481921</v>
      </c>
      <c r="P15" s="501" t="s">
        <v>7617</v>
      </c>
      <c r="Q15" s="411">
        <v>1</v>
      </c>
      <c r="R15" s="413">
        <v>114468</v>
      </c>
      <c r="S15" s="251" t="s">
        <v>7618</v>
      </c>
      <c r="T15" s="404">
        <v>10918000</v>
      </c>
      <c r="U15" s="190">
        <v>2</v>
      </c>
      <c r="V15" s="407"/>
      <c r="W15" s="404">
        <v>0</v>
      </c>
      <c r="X15" s="190" t="s">
        <v>7347</v>
      </c>
      <c r="Y15" s="190" t="s">
        <v>7347</v>
      </c>
      <c r="Z15" s="404">
        <v>10918000</v>
      </c>
      <c r="AA15" s="411" t="s">
        <v>7398</v>
      </c>
      <c r="AB15" s="190" t="s">
        <v>7347</v>
      </c>
      <c r="AC15" s="190" t="s">
        <v>7347</v>
      </c>
      <c r="AD15" s="190" t="s">
        <v>7347</v>
      </c>
      <c r="AE15" s="411" t="s">
        <v>7387</v>
      </c>
      <c r="AF15" s="424" t="s">
        <v>7349</v>
      </c>
      <c r="AG15" s="411" t="s">
        <v>7586</v>
      </c>
      <c r="AH15" s="173" t="s">
        <v>7619</v>
      </c>
      <c r="AI15" s="173">
        <v>3137900272</v>
      </c>
      <c r="AJ15" s="173" t="s">
        <v>7352</v>
      </c>
      <c r="AK15" s="420" t="s">
        <v>7620</v>
      </c>
      <c r="AL15" s="189" t="s">
        <v>7353</v>
      </c>
      <c r="AM15" s="500" t="s">
        <v>7621</v>
      </c>
      <c r="AN15" s="411">
        <f t="shared" si="0"/>
        <v>8</v>
      </c>
      <c r="AO15" s="411">
        <v>2024</v>
      </c>
      <c r="AP15" s="432">
        <v>5640967</v>
      </c>
      <c r="AQ15" s="411"/>
      <c r="AR15" s="411"/>
      <c r="AS15" s="410"/>
      <c r="AT15" s="449"/>
    </row>
    <row r="16" spans="2:46" ht="15" customHeight="1">
      <c r="B16" s="450" t="s">
        <v>583</v>
      </c>
      <c r="C16" s="410" t="s">
        <v>7338</v>
      </c>
      <c r="D16" s="410" t="s">
        <v>7742</v>
      </c>
      <c r="E16" s="404">
        <v>1136887598</v>
      </c>
      <c r="F16" s="412">
        <v>29792000</v>
      </c>
      <c r="G16" s="414" t="s">
        <v>7393</v>
      </c>
      <c r="H16" s="412">
        <v>7448000</v>
      </c>
      <c r="I16" s="363">
        <v>45537</v>
      </c>
      <c r="J16" s="363">
        <v>45689</v>
      </c>
      <c r="K16" s="354" t="s">
        <v>7630</v>
      </c>
      <c r="L16" s="411">
        <v>1999</v>
      </c>
      <c r="M16" s="406" t="s">
        <v>7631</v>
      </c>
      <c r="N16" s="406" t="s">
        <v>7343</v>
      </c>
      <c r="O16" s="173">
        <v>1020819463</v>
      </c>
      <c r="P16" s="406" t="s">
        <v>7632</v>
      </c>
      <c r="Q16" s="411">
        <v>5</v>
      </c>
      <c r="R16" s="413">
        <v>113696</v>
      </c>
      <c r="S16" s="406" t="s">
        <v>7633</v>
      </c>
      <c r="T16" s="404">
        <v>7448000</v>
      </c>
      <c r="U16" s="190">
        <v>1</v>
      </c>
      <c r="V16" s="407">
        <v>28</v>
      </c>
      <c r="W16" s="404">
        <v>0</v>
      </c>
      <c r="X16" s="190" t="s">
        <v>7347</v>
      </c>
      <c r="Y16" s="190" t="s">
        <v>7347</v>
      </c>
      <c r="Z16" s="404">
        <v>7448000</v>
      </c>
      <c r="AA16" s="411" t="s">
        <v>7360</v>
      </c>
      <c r="AB16" s="190" t="s">
        <v>7347</v>
      </c>
      <c r="AC16" s="190" t="s">
        <v>7347</v>
      </c>
      <c r="AD16" s="190" t="s">
        <v>7347</v>
      </c>
      <c r="AE16" s="411" t="s">
        <v>7348</v>
      </c>
      <c r="AF16" s="424" t="s">
        <v>7349</v>
      </c>
      <c r="AG16" s="411" t="s">
        <v>7388</v>
      </c>
      <c r="AH16" s="173" t="s">
        <v>7743</v>
      </c>
      <c r="AI16" s="173">
        <v>3015611606</v>
      </c>
      <c r="AJ16" s="173" t="s">
        <v>10143</v>
      </c>
      <c r="AK16" s="422">
        <v>64051598022</v>
      </c>
      <c r="AL16" s="189" t="s">
        <v>7353</v>
      </c>
      <c r="AM16" s="500" t="s">
        <v>7744</v>
      </c>
      <c r="AN16" s="411">
        <f t="shared" si="0"/>
        <v>9</v>
      </c>
      <c r="AO16" s="411">
        <v>2024</v>
      </c>
      <c r="AP16" s="432">
        <v>453867</v>
      </c>
      <c r="AQ16" s="411"/>
      <c r="AR16" s="411"/>
      <c r="AS16" s="410"/>
      <c r="AT16" s="449"/>
    </row>
    <row r="17" spans="2:46" ht="15" customHeight="1">
      <c r="B17" s="450" t="s">
        <v>587</v>
      </c>
      <c r="C17" s="410" t="s">
        <v>7338</v>
      </c>
      <c r="D17" s="410" t="s">
        <v>7751</v>
      </c>
      <c r="E17" s="404">
        <v>51968149</v>
      </c>
      <c r="F17" s="412">
        <v>21836000</v>
      </c>
      <c r="G17" s="414" t="s">
        <v>7393</v>
      </c>
      <c r="H17" s="412">
        <v>5459000</v>
      </c>
      <c r="I17" s="363">
        <v>45541</v>
      </c>
      <c r="J17" s="363">
        <v>45720</v>
      </c>
      <c r="K17" s="354" t="s">
        <v>7752</v>
      </c>
      <c r="L17" s="411">
        <v>1979</v>
      </c>
      <c r="M17" s="406" t="s">
        <v>7375</v>
      </c>
      <c r="N17" s="406" t="s">
        <v>7343</v>
      </c>
      <c r="O17" s="406">
        <v>1010190690</v>
      </c>
      <c r="P17" s="501" t="s">
        <v>7699</v>
      </c>
      <c r="Q17" s="411">
        <v>1</v>
      </c>
      <c r="R17" s="413">
        <v>114927</v>
      </c>
      <c r="S17" s="251" t="s">
        <v>7700</v>
      </c>
      <c r="T17" s="404">
        <v>10554067</v>
      </c>
      <c r="U17" s="190">
        <v>1</v>
      </c>
      <c r="V17" s="407">
        <v>26</v>
      </c>
      <c r="W17" s="404">
        <v>0</v>
      </c>
      <c r="X17" s="190" t="s">
        <v>7347</v>
      </c>
      <c r="Y17" s="190" t="s">
        <v>7347</v>
      </c>
      <c r="Z17" s="404">
        <v>10554067</v>
      </c>
      <c r="AA17" s="411" t="s">
        <v>7634</v>
      </c>
      <c r="AB17" s="190" t="s">
        <v>7347</v>
      </c>
      <c r="AC17" s="190" t="s">
        <v>7347</v>
      </c>
      <c r="AD17" s="190" t="s">
        <v>7347</v>
      </c>
      <c r="AE17" s="411" t="s">
        <v>7441</v>
      </c>
      <c r="AF17" s="424" t="s">
        <v>7349</v>
      </c>
      <c r="AG17" s="411" t="s">
        <v>7350</v>
      </c>
      <c r="AH17" s="173" t="s">
        <v>7753</v>
      </c>
      <c r="AI17" s="173">
        <v>3138310958</v>
      </c>
      <c r="AJ17" s="173" t="s">
        <v>7352</v>
      </c>
      <c r="AK17" s="420" t="s">
        <v>7754</v>
      </c>
      <c r="AL17" s="189" t="s">
        <v>7353</v>
      </c>
      <c r="AM17" s="500" t="s">
        <v>7755</v>
      </c>
      <c r="AN17" s="411">
        <f t="shared" si="0"/>
        <v>10</v>
      </c>
      <c r="AO17" s="411">
        <v>2024</v>
      </c>
      <c r="AP17" s="432">
        <v>545900</v>
      </c>
      <c r="AQ17" s="411"/>
      <c r="AR17" s="411"/>
      <c r="AS17" s="410"/>
      <c r="AT17" s="449"/>
    </row>
    <row r="18" spans="2:46" ht="15" customHeight="1">
      <c r="B18" s="450" t="s">
        <v>589</v>
      </c>
      <c r="C18" s="410" t="s">
        <v>7338</v>
      </c>
      <c r="D18" s="410" t="s">
        <v>7756</v>
      </c>
      <c r="E18" s="404">
        <v>9398950</v>
      </c>
      <c r="F18" s="412">
        <v>11532000</v>
      </c>
      <c r="G18" s="414" t="s">
        <v>7393</v>
      </c>
      <c r="H18" s="412">
        <v>2883000</v>
      </c>
      <c r="I18" s="363">
        <v>45545</v>
      </c>
      <c r="J18" s="363">
        <v>45721</v>
      </c>
      <c r="K18" s="354" t="s">
        <v>7757</v>
      </c>
      <c r="L18" s="411">
        <v>1978</v>
      </c>
      <c r="M18" s="406" t="s">
        <v>7573</v>
      </c>
      <c r="N18" s="406" t="s">
        <v>7448</v>
      </c>
      <c r="O18" s="406">
        <v>51895879</v>
      </c>
      <c r="P18" s="501" t="s">
        <v>7574</v>
      </c>
      <c r="Q18" s="411">
        <v>4</v>
      </c>
      <c r="R18" s="413">
        <v>115606</v>
      </c>
      <c r="S18" s="406" t="s">
        <v>7575</v>
      </c>
      <c r="T18" s="404">
        <v>5381600</v>
      </c>
      <c r="U18" s="190">
        <v>1</v>
      </c>
      <c r="V18" s="407">
        <v>26</v>
      </c>
      <c r="W18" s="404">
        <v>0</v>
      </c>
      <c r="X18" s="190" t="s">
        <v>7347</v>
      </c>
      <c r="Y18" s="190" t="s">
        <v>7347</v>
      </c>
      <c r="Z18" s="404">
        <v>5381600</v>
      </c>
      <c r="AA18" s="411" t="s">
        <v>7667</v>
      </c>
      <c r="AB18" s="190" t="s">
        <v>7347</v>
      </c>
      <c r="AC18" s="190" t="s">
        <v>7347</v>
      </c>
      <c r="AD18" s="190" t="s">
        <v>7347</v>
      </c>
      <c r="AE18" s="411" t="s">
        <v>7504</v>
      </c>
      <c r="AF18" s="424" t="s">
        <v>7349</v>
      </c>
      <c r="AG18" s="411" t="s">
        <v>7510</v>
      </c>
      <c r="AH18" s="173" t="s">
        <v>7758</v>
      </c>
      <c r="AI18" s="173">
        <v>3132533409</v>
      </c>
      <c r="AJ18" s="173" t="s">
        <v>10142</v>
      </c>
      <c r="AK18" s="420" t="s">
        <v>7759</v>
      </c>
      <c r="AL18" s="189" t="s">
        <v>7353</v>
      </c>
      <c r="AM18" s="500" t="s">
        <v>7760</v>
      </c>
      <c r="AN18" s="411">
        <f t="shared" si="0"/>
        <v>11</v>
      </c>
      <c r="AO18" s="411">
        <v>2024</v>
      </c>
      <c r="AP18" s="432">
        <v>1700000</v>
      </c>
      <c r="AQ18" s="411"/>
      <c r="AR18" s="411"/>
      <c r="AS18" s="410"/>
      <c r="AT18" s="449"/>
    </row>
    <row r="19" spans="2:46" ht="15" customHeight="1">
      <c r="B19" s="450" t="s">
        <v>600</v>
      </c>
      <c r="C19" s="410" t="s">
        <v>7338</v>
      </c>
      <c r="D19" s="410" t="s">
        <v>7820</v>
      </c>
      <c r="E19" s="404">
        <v>1073130856</v>
      </c>
      <c r="F19" s="412">
        <v>21836000</v>
      </c>
      <c r="G19" s="414" t="s">
        <v>7393</v>
      </c>
      <c r="H19" s="412">
        <v>5459000</v>
      </c>
      <c r="I19" s="363">
        <v>45540</v>
      </c>
      <c r="J19" s="363">
        <v>45657</v>
      </c>
      <c r="K19" s="354" t="s">
        <v>7752</v>
      </c>
      <c r="L19" s="411">
        <v>1979</v>
      </c>
      <c r="M19" s="406" t="s">
        <v>7375</v>
      </c>
      <c r="N19" s="406" t="s">
        <v>7343</v>
      </c>
      <c r="O19" s="406">
        <v>1010190690</v>
      </c>
      <c r="P19" s="501" t="s">
        <v>7699</v>
      </c>
      <c r="Q19" s="411">
        <v>1</v>
      </c>
      <c r="R19" s="413">
        <v>114927</v>
      </c>
      <c r="S19" s="406" t="s">
        <v>7345</v>
      </c>
      <c r="T19" s="404">
        <v>0</v>
      </c>
      <c r="U19" s="190" t="s">
        <v>7347</v>
      </c>
      <c r="V19" s="407" t="s">
        <v>10136</v>
      </c>
      <c r="W19" s="404">
        <v>0</v>
      </c>
      <c r="X19" s="190" t="s">
        <v>7347</v>
      </c>
      <c r="Y19" s="190" t="s">
        <v>7347</v>
      </c>
      <c r="Z19" s="404">
        <v>0</v>
      </c>
      <c r="AA19" s="411" t="s">
        <v>7347</v>
      </c>
      <c r="AB19" s="190" t="s">
        <v>7347</v>
      </c>
      <c r="AC19" s="190" t="s">
        <v>7347</v>
      </c>
      <c r="AD19" s="190" t="s">
        <v>7347</v>
      </c>
      <c r="AE19" s="411" t="s">
        <v>7504</v>
      </c>
      <c r="AF19" s="424" t="s">
        <v>7349</v>
      </c>
      <c r="AG19" s="411" t="s">
        <v>7350</v>
      </c>
      <c r="AH19" s="173" t="s">
        <v>7821</v>
      </c>
      <c r="AI19" s="173">
        <v>3116890446</v>
      </c>
      <c r="AJ19" s="173" t="s">
        <v>7434</v>
      </c>
      <c r="AK19" s="422">
        <v>519022529</v>
      </c>
      <c r="AL19" s="189" t="s">
        <v>7353</v>
      </c>
      <c r="AM19" s="500" t="s">
        <v>7822</v>
      </c>
      <c r="AN19" s="411">
        <f t="shared" si="0"/>
        <v>12</v>
      </c>
      <c r="AO19" s="411">
        <v>2024</v>
      </c>
      <c r="AP19" s="432">
        <v>909833</v>
      </c>
      <c r="AQ19" s="411"/>
      <c r="AR19" s="411"/>
      <c r="AS19" s="410"/>
      <c r="AT19" s="449"/>
    </row>
    <row r="20" spans="2:46" ht="15" customHeight="1">
      <c r="B20" s="450" t="s">
        <v>604</v>
      </c>
      <c r="C20" s="410" t="s">
        <v>7338</v>
      </c>
      <c r="D20" s="410" t="s">
        <v>7836</v>
      </c>
      <c r="E20" s="404">
        <v>1032417308</v>
      </c>
      <c r="F20" s="412">
        <v>21836000</v>
      </c>
      <c r="G20" s="414" t="s">
        <v>7393</v>
      </c>
      <c r="H20" s="412">
        <v>5459000</v>
      </c>
      <c r="I20" s="363">
        <v>45541</v>
      </c>
      <c r="J20" s="363">
        <v>45719</v>
      </c>
      <c r="K20" s="354" t="s">
        <v>7711</v>
      </c>
      <c r="L20" s="411">
        <v>2032</v>
      </c>
      <c r="M20" s="406" t="s">
        <v>7712</v>
      </c>
      <c r="N20" s="406" t="s">
        <v>7343</v>
      </c>
      <c r="O20" s="406">
        <v>20533153</v>
      </c>
      <c r="P20" s="501" t="s">
        <v>7713</v>
      </c>
      <c r="Q20" s="411">
        <v>5</v>
      </c>
      <c r="R20" s="413">
        <v>114827</v>
      </c>
      <c r="S20" s="406" t="s">
        <v>7714</v>
      </c>
      <c r="T20" s="404">
        <v>10554066</v>
      </c>
      <c r="U20" s="190">
        <v>1</v>
      </c>
      <c r="V20" s="407">
        <v>28</v>
      </c>
      <c r="W20" s="404">
        <v>0</v>
      </c>
      <c r="X20" s="190" t="s">
        <v>7347</v>
      </c>
      <c r="Y20" s="190" t="s">
        <v>7347</v>
      </c>
      <c r="Z20" s="404">
        <v>10554066</v>
      </c>
      <c r="AA20" s="411" t="s">
        <v>7634</v>
      </c>
      <c r="AB20" s="190" t="s">
        <v>7347</v>
      </c>
      <c r="AC20" s="190" t="s">
        <v>7347</v>
      </c>
      <c r="AD20" s="190" t="s">
        <v>7347</v>
      </c>
      <c r="AE20" s="411" t="s">
        <v>7361</v>
      </c>
      <c r="AF20" s="424" t="s">
        <v>7349</v>
      </c>
      <c r="AG20" s="411" t="s">
        <v>7414</v>
      </c>
      <c r="AH20" s="173" t="s">
        <v>7837</v>
      </c>
      <c r="AI20" s="173">
        <v>3214688980</v>
      </c>
      <c r="AJ20" s="173" t="s">
        <v>7489</v>
      </c>
      <c r="AK20" s="420" t="s">
        <v>7838</v>
      </c>
      <c r="AL20" s="189" t="s">
        <v>7353</v>
      </c>
      <c r="AM20" s="500" t="s">
        <v>7839</v>
      </c>
      <c r="AN20" s="411">
        <f t="shared" si="0"/>
        <v>13</v>
      </c>
      <c r="AO20" s="411">
        <v>2024</v>
      </c>
      <c r="AP20" s="432">
        <v>545899</v>
      </c>
      <c r="AQ20" s="411"/>
      <c r="AR20" s="411"/>
      <c r="AS20" s="410"/>
      <c r="AT20" s="449"/>
    </row>
    <row r="21" spans="2:46" ht="15" customHeight="1">
      <c r="B21" s="450" t="s">
        <v>606</v>
      </c>
      <c r="C21" s="410" t="s">
        <v>7338</v>
      </c>
      <c r="D21" s="410" t="s">
        <v>7840</v>
      </c>
      <c r="E21" s="404">
        <v>3024927</v>
      </c>
      <c r="F21" s="412">
        <v>29792000</v>
      </c>
      <c r="G21" s="414" t="s">
        <v>7393</v>
      </c>
      <c r="H21" s="412">
        <v>7448000</v>
      </c>
      <c r="I21" s="363">
        <v>45540</v>
      </c>
      <c r="J21" s="363">
        <v>45657</v>
      </c>
      <c r="K21" s="354" t="s">
        <v>7747</v>
      </c>
      <c r="L21" s="411">
        <v>2032</v>
      </c>
      <c r="M21" s="406" t="s">
        <v>7342</v>
      </c>
      <c r="N21" s="251" t="s">
        <v>7343</v>
      </c>
      <c r="O21" s="406">
        <v>79148675</v>
      </c>
      <c r="P21" s="501" t="s">
        <v>7344</v>
      </c>
      <c r="Q21" s="411">
        <v>1</v>
      </c>
      <c r="R21" s="413">
        <v>115126</v>
      </c>
      <c r="S21" s="406" t="s">
        <v>7345</v>
      </c>
      <c r="T21" s="404">
        <v>0</v>
      </c>
      <c r="U21" s="190" t="s">
        <v>7347</v>
      </c>
      <c r="V21" s="407" t="s">
        <v>10136</v>
      </c>
      <c r="W21" s="404">
        <v>0</v>
      </c>
      <c r="X21" s="190" t="s">
        <v>7347</v>
      </c>
      <c r="Y21" s="190" t="s">
        <v>7347</v>
      </c>
      <c r="Z21" s="404">
        <v>0</v>
      </c>
      <c r="AA21" s="411" t="s">
        <v>7347</v>
      </c>
      <c r="AB21" s="190" t="s">
        <v>7347</v>
      </c>
      <c r="AC21" s="190" t="s">
        <v>7347</v>
      </c>
      <c r="AD21" s="190" t="s">
        <v>7347</v>
      </c>
      <c r="AE21" s="411" t="s">
        <v>7387</v>
      </c>
      <c r="AF21" s="424" t="s">
        <v>7349</v>
      </c>
      <c r="AG21" s="411" t="s">
        <v>7368</v>
      </c>
      <c r="AH21" s="173" t="s">
        <v>7841</v>
      </c>
      <c r="AI21" s="173">
        <v>6756504</v>
      </c>
      <c r="AJ21" s="173" t="s">
        <v>10142</v>
      </c>
      <c r="AK21" s="422" t="s">
        <v>7842</v>
      </c>
      <c r="AL21" s="189" t="s">
        <v>7353</v>
      </c>
      <c r="AM21" s="500" t="s">
        <v>7843</v>
      </c>
      <c r="AN21" s="411">
        <f t="shared" si="0"/>
        <v>14</v>
      </c>
      <c r="AO21" s="411">
        <v>2024</v>
      </c>
      <c r="AP21" s="432">
        <v>8441067</v>
      </c>
      <c r="AQ21" s="411"/>
      <c r="AR21" s="411"/>
      <c r="AS21" s="410"/>
      <c r="AT21" s="449"/>
    </row>
    <row r="22" spans="2:46" ht="15" customHeight="1">
      <c r="B22" s="450" t="s">
        <v>612</v>
      </c>
      <c r="C22" s="410" t="s">
        <v>7338</v>
      </c>
      <c r="D22" s="410" t="s">
        <v>7857</v>
      </c>
      <c r="E22" s="404">
        <v>91295079</v>
      </c>
      <c r="F22" s="412">
        <v>29792000</v>
      </c>
      <c r="G22" s="414" t="s">
        <v>7393</v>
      </c>
      <c r="H22" s="412">
        <v>7448000</v>
      </c>
      <c r="I22" s="363">
        <v>45543</v>
      </c>
      <c r="J22" s="363">
        <v>45657</v>
      </c>
      <c r="K22" s="354" t="s">
        <v>7804</v>
      </c>
      <c r="L22" s="411">
        <v>1978</v>
      </c>
      <c r="M22" s="406" t="s">
        <v>7342</v>
      </c>
      <c r="N22" s="251" t="s">
        <v>7343</v>
      </c>
      <c r="O22" s="406">
        <v>79148675</v>
      </c>
      <c r="P22" s="501" t="s">
        <v>7344</v>
      </c>
      <c r="Q22" s="411">
        <v>5</v>
      </c>
      <c r="R22" s="413">
        <v>114313</v>
      </c>
      <c r="S22" s="406" t="s">
        <v>7345</v>
      </c>
      <c r="T22" s="404">
        <v>0</v>
      </c>
      <c r="U22" s="190" t="s">
        <v>7347</v>
      </c>
      <c r="V22" s="407" t="s">
        <v>10136</v>
      </c>
      <c r="W22" s="404">
        <v>0</v>
      </c>
      <c r="X22" s="190" t="s">
        <v>7347</v>
      </c>
      <c r="Y22" s="190" t="s">
        <v>7347</v>
      </c>
      <c r="Z22" s="404">
        <v>0</v>
      </c>
      <c r="AA22" s="411" t="s">
        <v>7347</v>
      </c>
      <c r="AB22" s="190" t="s">
        <v>7347</v>
      </c>
      <c r="AC22" s="190" t="s">
        <v>7347</v>
      </c>
      <c r="AD22" s="190" t="s">
        <v>7347</v>
      </c>
      <c r="AE22" s="411" t="s">
        <v>7378</v>
      </c>
      <c r="AF22" s="424" t="s">
        <v>7349</v>
      </c>
      <c r="AG22" s="411" t="s">
        <v>7399</v>
      </c>
      <c r="AH22" s="173" t="s">
        <v>7858</v>
      </c>
      <c r="AI22" s="173">
        <v>3112366691</v>
      </c>
      <c r="AJ22" s="173" t="s">
        <v>10143</v>
      </c>
      <c r="AK22" s="422">
        <v>30622948008</v>
      </c>
      <c r="AL22" s="189" t="s">
        <v>7353</v>
      </c>
      <c r="AM22" s="500" t="s">
        <v>7859</v>
      </c>
      <c r="AN22" s="411">
        <f t="shared" si="0"/>
        <v>15</v>
      </c>
      <c r="AO22" s="411">
        <v>2024</v>
      </c>
      <c r="AP22" s="432">
        <v>1737867</v>
      </c>
      <c r="AQ22" s="411"/>
      <c r="AR22" s="411"/>
      <c r="AS22" s="410"/>
      <c r="AT22" s="449"/>
    </row>
    <row r="23" spans="2:46" ht="15" customHeight="1">
      <c r="B23" s="450" t="s">
        <v>615</v>
      </c>
      <c r="C23" s="410" t="s">
        <v>7338</v>
      </c>
      <c r="D23" s="410" t="s">
        <v>7864</v>
      </c>
      <c r="E23" s="404">
        <v>80028094</v>
      </c>
      <c r="F23" s="412">
        <v>11200000</v>
      </c>
      <c r="G23" s="414" t="s">
        <v>7393</v>
      </c>
      <c r="H23" s="412">
        <v>2800000</v>
      </c>
      <c r="I23" s="363">
        <v>45541</v>
      </c>
      <c r="J23" s="363">
        <v>45717</v>
      </c>
      <c r="K23" s="354" t="s">
        <v>7830</v>
      </c>
      <c r="L23" s="411">
        <v>1978</v>
      </c>
      <c r="M23" s="173" t="s">
        <v>7495</v>
      </c>
      <c r="N23" s="406" t="s">
        <v>7343</v>
      </c>
      <c r="O23" s="406">
        <v>79553844</v>
      </c>
      <c r="P23" s="406" t="s">
        <v>7496</v>
      </c>
      <c r="Q23" s="411">
        <v>5</v>
      </c>
      <c r="R23" s="413">
        <v>115712</v>
      </c>
      <c r="S23" s="406" t="s">
        <v>7497</v>
      </c>
      <c r="T23" s="404">
        <v>5226667</v>
      </c>
      <c r="U23" s="190">
        <v>1</v>
      </c>
      <c r="V23" s="407">
        <v>26</v>
      </c>
      <c r="W23" s="404">
        <v>0</v>
      </c>
      <c r="X23" s="190" t="s">
        <v>7347</v>
      </c>
      <c r="Y23" s="190" t="s">
        <v>7347</v>
      </c>
      <c r="Z23" s="404">
        <v>5226667</v>
      </c>
      <c r="AA23" s="411" t="s">
        <v>7667</v>
      </c>
      <c r="AB23" s="190" t="s">
        <v>7347</v>
      </c>
      <c r="AC23" s="190" t="s">
        <v>7347</v>
      </c>
      <c r="AD23" s="190" t="s">
        <v>7347</v>
      </c>
      <c r="AE23" s="411" t="s">
        <v>7720</v>
      </c>
      <c r="AF23" s="424" t="s">
        <v>7349</v>
      </c>
      <c r="AG23" s="411" t="s">
        <v>7350</v>
      </c>
      <c r="AH23" s="173" t="s">
        <v>7866</v>
      </c>
      <c r="AI23" s="173">
        <v>3235721411</v>
      </c>
      <c r="AJ23" s="173" t="s">
        <v>10142</v>
      </c>
      <c r="AK23" s="422" t="s">
        <v>7867</v>
      </c>
      <c r="AL23" s="189" t="s">
        <v>7353</v>
      </c>
      <c r="AM23" s="500" t="s">
        <v>7868</v>
      </c>
      <c r="AN23" s="411">
        <f t="shared" si="0"/>
        <v>16</v>
      </c>
      <c r="AO23" s="411">
        <v>2024</v>
      </c>
      <c r="AP23" s="432">
        <v>8866668</v>
      </c>
      <c r="AQ23" s="411"/>
      <c r="AR23" s="411"/>
      <c r="AS23" s="410"/>
      <c r="AT23" s="449"/>
    </row>
    <row r="24" spans="2:46" ht="15" customHeight="1">
      <c r="B24" s="448" t="s">
        <v>622</v>
      </c>
      <c r="C24" s="251" t="s">
        <v>7338</v>
      </c>
      <c r="D24" s="173" t="s">
        <v>7902</v>
      </c>
      <c r="E24" s="404">
        <v>23494132</v>
      </c>
      <c r="F24" s="412">
        <v>21836000</v>
      </c>
      <c r="G24" s="414" t="s">
        <v>10144</v>
      </c>
      <c r="H24" s="412">
        <v>5459000</v>
      </c>
      <c r="I24" s="363">
        <v>45569</v>
      </c>
      <c r="J24" s="363">
        <v>45731</v>
      </c>
      <c r="K24" s="354" t="s">
        <v>7698</v>
      </c>
      <c r="L24" s="190">
        <v>1979</v>
      </c>
      <c r="M24" s="406" t="s">
        <v>7375</v>
      </c>
      <c r="N24" s="406" t="s">
        <v>7343</v>
      </c>
      <c r="O24" s="406">
        <v>1010190690</v>
      </c>
      <c r="P24" s="501" t="s">
        <v>7699</v>
      </c>
      <c r="Q24" s="190">
        <v>1</v>
      </c>
      <c r="R24" s="407">
        <v>114927</v>
      </c>
      <c r="S24" s="251" t="s">
        <v>7700</v>
      </c>
      <c r="T24" s="404">
        <v>7642600</v>
      </c>
      <c r="U24" s="190">
        <v>1</v>
      </c>
      <c r="V24" s="407">
        <v>12</v>
      </c>
      <c r="W24" s="404">
        <v>0</v>
      </c>
      <c r="X24" s="190" t="s">
        <v>7347</v>
      </c>
      <c r="Y24" s="190" t="s">
        <v>7347</v>
      </c>
      <c r="Z24" s="404">
        <v>7642600</v>
      </c>
      <c r="AA24" s="411" t="s">
        <v>7904</v>
      </c>
      <c r="AB24" s="190" t="s">
        <v>7347</v>
      </c>
      <c r="AC24" s="190" t="s">
        <v>7347</v>
      </c>
      <c r="AD24" s="190" t="s">
        <v>7347</v>
      </c>
      <c r="AE24" s="411" t="s">
        <v>7536</v>
      </c>
      <c r="AF24" s="424" t="s">
        <v>7349</v>
      </c>
      <c r="AG24" s="411" t="s">
        <v>7905</v>
      </c>
      <c r="AH24" s="173" t="s">
        <v>7906</v>
      </c>
      <c r="AI24" s="173">
        <v>3133767705</v>
      </c>
      <c r="AJ24" s="173" t="s">
        <v>10143</v>
      </c>
      <c r="AK24" s="423" t="s">
        <v>7907</v>
      </c>
      <c r="AL24" s="189" t="s">
        <v>7353</v>
      </c>
      <c r="AM24" s="500" t="s">
        <v>7908</v>
      </c>
      <c r="AN24" s="411">
        <f t="shared" si="0"/>
        <v>17</v>
      </c>
      <c r="AO24" s="411">
        <v>2024</v>
      </c>
      <c r="AP24" s="432">
        <v>2729500</v>
      </c>
      <c r="AQ24" s="411" t="s">
        <v>10139</v>
      </c>
      <c r="AR24" s="411" t="s">
        <v>10132</v>
      </c>
      <c r="AS24" s="410"/>
      <c r="AT24" s="449"/>
    </row>
    <row r="25" spans="2:46" ht="15" customHeight="1">
      <c r="B25" s="450" t="s">
        <v>624</v>
      </c>
      <c r="C25" s="410" t="s">
        <v>7338</v>
      </c>
      <c r="D25" s="410" t="s">
        <v>7909</v>
      </c>
      <c r="E25" s="404">
        <v>52440208</v>
      </c>
      <c r="F25" s="412">
        <v>11833500</v>
      </c>
      <c r="G25" s="414" t="s">
        <v>7393</v>
      </c>
      <c r="H25" s="412">
        <v>3381000</v>
      </c>
      <c r="I25" s="363">
        <v>45555</v>
      </c>
      <c r="J25" s="363">
        <v>45712</v>
      </c>
      <c r="K25" s="354" t="s">
        <v>7910</v>
      </c>
      <c r="L25" s="411">
        <v>1978</v>
      </c>
      <c r="M25" s="406" t="s">
        <v>7342</v>
      </c>
      <c r="N25" s="251" t="s">
        <v>7343</v>
      </c>
      <c r="O25" s="406">
        <v>79148675</v>
      </c>
      <c r="P25" s="501" t="s">
        <v>7344</v>
      </c>
      <c r="Q25" s="411">
        <v>1</v>
      </c>
      <c r="R25" s="413">
        <v>115966</v>
      </c>
      <c r="S25" s="406" t="s">
        <v>7345</v>
      </c>
      <c r="T25" s="404">
        <v>5747700</v>
      </c>
      <c r="U25" s="190">
        <v>1</v>
      </c>
      <c r="V25" s="407">
        <v>21</v>
      </c>
      <c r="W25" s="404">
        <v>0</v>
      </c>
      <c r="X25" s="190" t="s">
        <v>7347</v>
      </c>
      <c r="Y25" s="190" t="s">
        <v>7347</v>
      </c>
      <c r="Z25" s="404">
        <v>5747700</v>
      </c>
      <c r="AA25" s="411" t="s">
        <v>7911</v>
      </c>
      <c r="AB25" s="190" t="s">
        <v>7347</v>
      </c>
      <c r="AC25" s="190" t="s">
        <v>7347</v>
      </c>
      <c r="AD25" s="190" t="s">
        <v>7347</v>
      </c>
      <c r="AE25" s="411" t="s">
        <v>7361</v>
      </c>
      <c r="AF25" s="424" t="s">
        <v>7349</v>
      </c>
      <c r="AG25" s="411" t="s">
        <v>7414</v>
      </c>
      <c r="AH25" s="173" t="s">
        <v>7912</v>
      </c>
      <c r="AI25" s="173">
        <v>3115780311</v>
      </c>
      <c r="AJ25" s="173" t="s">
        <v>10143</v>
      </c>
      <c r="AK25" s="420" t="s">
        <v>7913</v>
      </c>
      <c r="AL25" s="189" t="s">
        <v>7353</v>
      </c>
      <c r="AM25" s="500" t="s">
        <v>7914</v>
      </c>
      <c r="AN25" s="411">
        <f t="shared" si="0"/>
        <v>18</v>
      </c>
      <c r="AO25" s="411">
        <v>2024</v>
      </c>
      <c r="AP25" s="432">
        <v>3172700</v>
      </c>
      <c r="AQ25" s="411"/>
      <c r="AR25" s="411"/>
      <c r="AS25" s="410"/>
      <c r="AT25" s="449"/>
    </row>
    <row r="26" spans="2:46" ht="15" customHeight="1">
      <c r="B26" s="448" t="s">
        <v>628</v>
      </c>
      <c r="C26" s="251" t="s">
        <v>7338</v>
      </c>
      <c r="D26" s="173" t="s">
        <v>7920</v>
      </c>
      <c r="E26" s="404">
        <v>11794982</v>
      </c>
      <c r="F26" s="412">
        <v>29792000</v>
      </c>
      <c r="G26" s="414" t="s">
        <v>7405</v>
      </c>
      <c r="H26" s="412">
        <v>7448000</v>
      </c>
      <c r="I26" s="363">
        <v>45567</v>
      </c>
      <c r="J26" s="363">
        <v>45731</v>
      </c>
      <c r="K26" s="354" t="s">
        <v>7921</v>
      </c>
      <c r="L26" s="190">
        <v>1978</v>
      </c>
      <c r="M26" s="406" t="s">
        <v>7573</v>
      </c>
      <c r="N26" s="406" t="s">
        <v>7448</v>
      </c>
      <c r="O26" s="406">
        <v>51895879</v>
      </c>
      <c r="P26" s="501" t="s">
        <v>7574</v>
      </c>
      <c r="Q26" s="190">
        <v>1</v>
      </c>
      <c r="R26" s="407">
        <v>115554</v>
      </c>
      <c r="S26" s="406" t="s">
        <v>7575</v>
      </c>
      <c r="T26" s="404">
        <v>10923733</v>
      </c>
      <c r="U26" s="190">
        <v>1</v>
      </c>
      <c r="V26" s="407">
        <v>14</v>
      </c>
      <c r="W26" s="404">
        <v>0</v>
      </c>
      <c r="X26" s="190" t="s">
        <v>7347</v>
      </c>
      <c r="Y26" s="190" t="s">
        <v>7347</v>
      </c>
      <c r="Z26" s="404">
        <v>10923733</v>
      </c>
      <c r="AA26" s="411" t="s">
        <v>7922</v>
      </c>
      <c r="AB26" s="190" t="s">
        <v>7347</v>
      </c>
      <c r="AC26" s="190" t="s">
        <v>7347</v>
      </c>
      <c r="AD26" s="190" t="s">
        <v>7347</v>
      </c>
      <c r="AE26" s="411" t="s">
        <v>7923</v>
      </c>
      <c r="AF26" s="424" t="s">
        <v>7349</v>
      </c>
      <c r="AG26" s="411" t="s">
        <v>7350</v>
      </c>
      <c r="AH26" s="173" t="s">
        <v>7924</v>
      </c>
      <c r="AI26" s="173">
        <v>3118185651</v>
      </c>
      <c r="AJ26" s="173" t="s">
        <v>7489</v>
      </c>
      <c r="AK26" s="420" t="s">
        <v>7925</v>
      </c>
      <c r="AL26" s="189" t="s">
        <v>7353</v>
      </c>
      <c r="AM26" s="500" t="s">
        <v>7926</v>
      </c>
      <c r="AN26" s="411">
        <f t="shared" si="0"/>
        <v>19</v>
      </c>
      <c r="AO26" s="411">
        <v>2024</v>
      </c>
      <c r="AP26" s="432">
        <v>6300001</v>
      </c>
      <c r="AQ26" s="411"/>
      <c r="AR26" s="411"/>
      <c r="AS26" s="410"/>
      <c r="AT26" s="449"/>
    </row>
    <row r="27" spans="2:46" ht="15" customHeight="1">
      <c r="B27" s="450" t="s">
        <v>639</v>
      </c>
      <c r="C27" s="410" t="s">
        <v>7338</v>
      </c>
      <c r="D27" s="410" t="s">
        <v>7958</v>
      </c>
      <c r="E27" s="404">
        <v>23301545</v>
      </c>
      <c r="F27" s="412">
        <v>29792000</v>
      </c>
      <c r="G27" s="414" t="s">
        <v>7393</v>
      </c>
      <c r="H27" s="412">
        <v>7448000</v>
      </c>
      <c r="I27" s="363">
        <v>45544</v>
      </c>
      <c r="J27" s="363">
        <v>45720</v>
      </c>
      <c r="K27" s="354" t="s">
        <v>7959</v>
      </c>
      <c r="L27" s="411">
        <v>1978</v>
      </c>
      <c r="M27" s="406" t="s">
        <v>7616</v>
      </c>
      <c r="N27" s="406" t="s">
        <v>7343</v>
      </c>
      <c r="O27" s="406">
        <v>1063481921</v>
      </c>
      <c r="P27" s="501" t="s">
        <v>7617</v>
      </c>
      <c r="Q27" s="411">
        <v>1</v>
      </c>
      <c r="R27" s="413">
        <v>113714</v>
      </c>
      <c r="S27" s="251" t="s">
        <v>7618</v>
      </c>
      <c r="T27" s="404">
        <v>13902933</v>
      </c>
      <c r="U27" s="190">
        <v>1</v>
      </c>
      <c r="V27" s="407">
        <v>26</v>
      </c>
      <c r="W27" s="404">
        <v>0</v>
      </c>
      <c r="X27" s="190" t="s">
        <v>7347</v>
      </c>
      <c r="Y27" s="190" t="s">
        <v>7347</v>
      </c>
      <c r="Z27" s="404">
        <v>13902933</v>
      </c>
      <c r="AA27" s="411" t="s">
        <v>7667</v>
      </c>
      <c r="AB27" s="190" t="s">
        <v>7347</v>
      </c>
      <c r="AC27" s="190" t="s">
        <v>7347</v>
      </c>
      <c r="AD27" s="190" t="s">
        <v>7347</v>
      </c>
      <c r="AE27" s="411" t="s">
        <v>7960</v>
      </c>
      <c r="AF27" s="424" t="s">
        <v>7349</v>
      </c>
      <c r="AG27" s="411" t="s">
        <v>7586</v>
      </c>
      <c r="AH27" s="173" t="s">
        <v>7961</v>
      </c>
      <c r="AI27" s="173">
        <v>3125164612</v>
      </c>
      <c r="AJ27" s="173" t="s">
        <v>10143</v>
      </c>
      <c r="AK27" s="420" t="s">
        <v>7962</v>
      </c>
      <c r="AL27" s="189" t="s">
        <v>7353</v>
      </c>
      <c r="AM27" s="500" t="s">
        <v>7963</v>
      </c>
      <c r="AN27" s="411">
        <f t="shared" si="0"/>
        <v>20</v>
      </c>
      <c r="AO27" s="411">
        <v>2024</v>
      </c>
      <c r="AP27" s="432">
        <v>993066</v>
      </c>
      <c r="AQ27" s="411"/>
      <c r="AR27" s="411"/>
      <c r="AS27" s="410"/>
      <c r="AT27" s="449"/>
    </row>
    <row r="28" spans="2:46" ht="15" customHeight="1">
      <c r="B28" s="450" t="s">
        <v>643</v>
      </c>
      <c r="C28" s="410" t="s">
        <v>7338</v>
      </c>
      <c r="D28" s="410" t="s">
        <v>7977</v>
      </c>
      <c r="E28" s="404">
        <v>13543982</v>
      </c>
      <c r="F28" s="412">
        <v>32000000</v>
      </c>
      <c r="G28" s="414" t="s">
        <v>7393</v>
      </c>
      <c r="H28" s="412">
        <v>8000000</v>
      </c>
      <c r="I28" s="363">
        <v>45547</v>
      </c>
      <c r="J28" s="363">
        <v>45722</v>
      </c>
      <c r="K28" s="354" t="s">
        <v>7978</v>
      </c>
      <c r="L28" s="411">
        <v>1978</v>
      </c>
      <c r="M28" s="406" t="s">
        <v>7395</v>
      </c>
      <c r="N28" s="406" t="s">
        <v>7343</v>
      </c>
      <c r="O28" s="406">
        <v>1022949089</v>
      </c>
      <c r="P28" s="501" t="s">
        <v>7396</v>
      </c>
      <c r="Q28" s="411">
        <v>1</v>
      </c>
      <c r="R28" s="413">
        <v>115206</v>
      </c>
      <c r="S28" s="406" t="s">
        <v>7397</v>
      </c>
      <c r="T28" s="404">
        <v>14666667</v>
      </c>
      <c r="U28" s="190">
        <v>1</v>
      </c>
      <c r="V28" s="407">
        <v>25</v>
      </c>
      <c r="W28" s="404">
        <v>0</v>
      </c>
      <c r="X28" s="190" t="s">
        <v>7347</v>
      </c>
      <c r="Y28" s="190" t="s">
        <v>7347</v>
      </c>
      <c r="Z28" s="404">
        <v>14666667</v>
      </c>
      <c r="AA28" s="411" t="s">
        <v>7825</v>
      </c>
      <c r="AB28" s="190" t="s">
        <v>7347</v>
      </c>
      <c r="AC28" s="190" t="s">
        <v>7347</v>
      </c>
      <c r="AD28" s="190" t="s">
        <v>7347</v>
      </c>
      <c r="AE28" s="411" t="s">
        <v>7979</v>
      </c>
      <c r="AF28" s="424" t="s">
        <v>7349</v>
      </c>
      <c r="AG28" s="411" t="s">
        <v>7350</v>
      </c>
      <c r="AH28" s="173" t="s">
        <v>7980</v>
      </c>
      <c r="AI28" s="173">
        <v>3112560293</v>
      </c>
      <c r="AJ28" s="173" t="s">
        <v>7434</v>
      </c>
      <c r="AK28" s="420" t="s">
        <v>7981</v>
      </c>
      <c r="AL28" s="189" t="s">
        <v>7353</v>
      </c>
      <c r="AM28" s="500" t="s">
        <v>7982</v>
      </c>
      <c r="AN28" s="411">
        <f t="shared" si="0"/>
        <v>21</v>
      </c>
      <c r="AO28" s="411">
        <v>2024</v>
      </c>
      <c r="AP28" s="432">
        <v>1600000</v>
      </c>
      <c r="AQ28" s="411"/>
      <c r="AR28" s="411"/>
      <c r="AS28" s="410"/>
      <c r="AT28" s="449"/>
    </row>
    <row r="29" spans="2:46" ht="15" customHeight="1">
      <c r="B29" s="450" t="s">
        <v>651</v>
      </c>
      <c r="C29" s="410" t="s">
        <v>7338</v>
      </c>
      <c r="D29" s="410" t="s">
        <v>8007</v>
      </c>
      <c r="E29" s="404">
        <v>1026597552</v>
      </c>
      <c r="F29" s="412">
        <v>21836000</v>
      </c>
      <c r="G29" s="414" t="s">
        <v>7393</v>
      </c>
      <c r="H29" s="412">
        <v>5459000</v>
      </c>
      <c r="I29" s="363">
        <v>45546</v>
      </c>
      <c r="J29" s="363">
        <v>45721</v>
      </c>
      <c r="K29" s="354" t="s">
        <v>7487</v>
      </c>
      <c r="L29" s="411">
        <v>1978</v>
      </c>
      <c r="M29" s="173" t="s">
        <v>7464</v>
      </c>
      <c r="N29" s="406" t="s">
        <v>7343</v>
      </c>
      <c r="O29" s="406">
        <v>1010170739</v>
      </c>
      <c r="P29" s="501" t="s">
        <v>7465</v>
      </c>
      <c r="Q29" s="411">
        <v>1</v>
      </c>
      <c r="R29" s="413">
        <v>114811</v>
      </c>
      <c r="S29" s="406" t="s">
        <v>7450</v>
      </c>
      <c r="T29" s="404">
        <v>10008167</v>
      </c>
      <c r="U29" s="190">
        <v>1</v>
      </c>
      <c r="V29" s="407">
        <v>25</v>
      </c>
      <c r="W29" s="404">
        <v>0</v>
      </c>
      <c r="X29" s="190" t="s">
        <v>7347</v>
      </c>
      <c r="Y29" s="190" t="s">
        <v>7347</v>
      </c>
      <c r="Z29" s="404">
        <v>10008167</v>
      </c>
      <c r="AA29" s="411" t="s">
        <v>7825</v>
      </c>
      <c r="AB29" s="190" t="s">
        <v>7347</v>
      </c>
      <c r="AC29" s="190" t="s">
        <v>7347</v>
      </c>
      <c r="AD29" s="190" t="s">
        <v>7347</v>
      </c>
      <c r="AE29" s="411" t="s">
        <v>7536</v>
      </c>
      <c r="AF29" s="424" t="s">
        <v>7349</v>
      </c>
      <c r="AG29" s="411" t="s">
        <v>7388</v>
      </c>
      <c r="AH29" s="173" t="s">
        <v>8008</v>
      </c>
      <c r="AI29" s="173">
        <v>3103315452</v>
      </c>
      <c r="AJ29" s="173" t="s">
        <v>10142</v>
      </c>
      <c r="AK29" s="420" t="s">
        <v>8009</v>
      </c>
      <c r="AL29" s="189" t="s">
        <v>7353</v>
      </c>
      <c r="AM29" s="500" t="s">
        <v>8010</v>
      </c>
      <c r="AN29" s="411">
        <f t="shared" si="0"/>
        <v>22</v>
      </c>
      <c r="AO29" s="411">
        <v>2024</v>
      </c>
      <c r="AP29" s="432">
        <v>0</v>
      </c>
      <c r="AQ29" s="411"/>
      <c r="AR29" s="411"/>
      <c r="AS29" s="410"/>
      <c r="AT29" s="449"/>
    </row>
    <row r="30" spans="2:46" ht="15" customHeight="1">
      <c r="B30" s="450" t="s">
        <v>655</v>
      </c>
      <c r="C30" s="410" t="s">
        <v>7338</v>
      </c>
      <c r="D30" s="410" t="s">
        <v>8016</v>
      </c>
      <c r="E30" s="404">
        <v>1037120087</v>
      </c>
      <c r="F30" s="412">
        <v>11200000</v>
      </c>
      <c r="G30" s="414" t="s">
        <v>7393</v>
      </c>
      <c r="H30" s="412">
        <v>2800000</v>
      </c>
      <c r="I30" s="363">
        <v>45546</v>
      </c>
      <c r="J30" s="363">
        <v>45721</v>
      </c>
      <c r="K30" s="354" t="s">
        <v>7830</v>
      </c>
      <c r="L30" s="411">
        <v>2032</v>
      </c>
      <c r="M30" s="173" t="s">
        <v>7495</v>
      </c>
      <c r="N30" s="406" t="s">
        <v>7343</v>
      </c>
      <c r="O30" s="406">
        <v>79553844</v>
      </c>
      <c r="P30" s="406" t="s">
        <v>7496</v>
      </c>
      <c r="Q30" s="411">
        <v>5</v>
      </c>
      <c r="R30" s="413">
        <v>115712</v>
      </c>
      <c r="S30" s="406" t="s">
        <v>7497</v>
      </c>
      <c r="T30" s="404">
        <v>5413333</v>
      </c>
      <c r="U30" s="190">
        <v>1</v>
      </c>
      <c r="V30" s="407">
        <v>25</v>
      </c>
      <c r="W30" s="404">
        <v>0</v>
      </c>
      <c r="X30" s="190" t="s">
        <v>7347</v>
      </c>
      <c r="Y30" s="190" t="s">
        <v>7347</v>
      </c>
      <c r="Z30" s="404">
        <v>5413333</v>
      </c>
      <c r="AA30" s="411" t="s">
        <v>7825</v>
      </c>
      <c r="AB30" s="190" t="s">
        <v>7347</v>
      </c>
      <c r="AC30" s="190" t="s">
        <v>7347</v>
      </c>
      <c r="AD30" s="190" t="s">
        <v>7347</v>
      </c>
      <c r="AE30" s="411" t="s">
        <v>7348</v>
      </c>
      <c r="AF30" s="424" t="s">
        <v>7349</v>
      </c>
      <c r="AG30" s="411" t="s">
        <v>7399</v>
      </c>
      <c r="AH30" s="173" t="s">
        <v>8018</v>
      </c>
      <c r="AI30" s="173">
        <v>3043565713</v>
      </c>
      <c r="AJ30" s="173" t="s">
        <v>8019</v>
      </c>
      <c r="AK30" s="420" t="s">
        <v>8020</v>
      </c>
      <c r="AL30" s="189" t="s">
        <v>7353</v>
      </c>
      <c r="AM30" s="500" t="s">
        <v>8021</v>
      </c>
      <c r="AN30" s="411">
        <f t="shared" si="0"/>
        <v>23</v>
      </c>
      <c r="AO30" s="411">
        <v>2024</v>
      </c>
      <c r="AP30" s="432">
        <v>280000</v>
      </c>
      <c r="AQ30" s="411"/>
      <c r="AR30" s="411"/>
      <c r="AS30" s="410"/>
      <c r="AT30" s="449"/>
    </row>
    <row r="31" spans="2:46" ht="15" customHeight="1">
      <c r="B31" s="450" t="s">
        <v>665</v>
      </c>
      <c r="C31" s="410" t="s">
        <v>7338</v>
      </c>
      <c r="D31" s="410" t="s">
        <v>8065</v>
      </c>
      <c r="E31" s="404">
        <v>1032492446</v>
      </c>
      <c r="F31" s="412">
        <v>21836000</v>
      </c>
      <c r="G31" s="414" t="s">
        <v>7393</v>
      </c>
      <c r="H31" s="412">
        <v>5459000</v>
      </c>
      <c r="I31" s="363">
        <v>45555</v>
      </c>
      <c r="J31" s="363">
        <v>45727</v>
      </c>
      <c r="K31" s="354" t="s">
        <v>7752</v>
      </c>
      <c r="L31" s="411">
        <v>1979</v>
      </c>
      <c r="M31" s="406" t="s">
        <v>7375</v>
      </c>
      <c r="N31" s="406" t="s">
        <v>7343</v>
      </c>
      <c r="O31" s="406">
        <v>1010190690</v>
      </c>
      <c r="P31" s="501" t="s">
        <v>7699</v>
      </c>
      <c r="Q31" s="411">
        <v>1</v>
      </c>
      <c r="R31" s="413">
        <v>114927</v>
      </c>
      <c r="S31" s="251" t="s">
        <v>7700</v>
      </c>
      <c r="T31" s="404">
        <v>9280300</v>
      </c>
      <c r="U31" s="190">
        <v>1</v>
      </c>
      <c r="V31" s="407">
        <v>21</v>
      </c>
      <c r="W31" s="404">
        <v>0</v>
      </c>
      <c r="X31" s="190" t="s">
        <v>7347</v>
      </c>
      <c r="Y31" s="190" t="s">
        <v>7347</v>
      </c>
      <c r="Z31" s="404">
        <v>9280300</v>
      </c>
      <c r="AA31" s="411" t="s">
        <v>7911</v>
      </c>
      <c r="AB31" s="190" t="s">
        <v>7347</v>
      </c>
      <c r="AC31" s="190" t="s">
        <v>7347</v>
      </c>
      <c r="AD31" s="190" t="s">
        <v>7347</v>
      </c>
      <c r="AE31" s="411" t="s">
        <v>7387</v>
      </c>
      <c r="AF31" s="424" t="s">
        <v>7349</v>
      </c>
      <c r="AG31" s="411" t="s">
        <v>7350</v>
      </c>
      <c r="AH31" s="173" t="s">
        <v>8066</v>
      </c>
      <c r="AI31" s="173">
        <v>3213379794</v>
      </c>
      <c r="AJ31" s="173" t="s">
        <v>10143</v>
      </c>
      <c r="AK31" s="420" t="s">
        <v>8067</v>
      </c>
      <c r="AL31" s="189" t="s">
        <v>7353</v>
      </c>
      <c r="AM31" s="500" t="s">
        <v>10145</v>
      </c>
      <c r="AN31" s="411">
        <f t="shared" si="0"/>
        <v>24</v>
      </c>
      <c r="AO31" s="411">
        <v>2024</v>
      </c>
      <c r="AP31" s="432">
        <v>0</v>
      </c>
      <c r="AQ31" s="411"/>
      <c r="AR31" s="411"/>
      <c r="AS31" s="410"/>
      <c r="AT31" s="449"/>
    </row>
    <row r="32" spans="2:46" ht="15" customHeight="1">
      <c r="B32" s="448" t="s">
        <v>680</v>
      </c>
      <c r="C32" s="251" t="s">
        <v>7338</v>
      </c>
      <c r="D32" s="173" t="s">
        <v>8120</v>
      </c>
      <c r="E32" s="404">
        <v>52536140</v>
      </c>
      <c r="F32" s="404">
        <v>21836000</v>
      </c>
      <c r="G32" s="405" t="s">
        <v>10146</v>
      </c>
      <c r="H32" s="353">
        <v>5459000</v>
      </c>
      <c r="I32" s="363">
        <v>45551</v>
      </c>
      <c r="J32" s="363">
        <v>45724</v>
      </c>
      <c r="K32" s="354" t="s">
        <v>7752</v>
      </c>
      <c r="L32" s="190">
        <v>1979</v>
      </c>
      <c r="M32" s="406" t="s">
        <v>7375</v>
      </c>
      <c r="N32" s="406" t="s">
        <v>7343</v>
      </c>
      <c r="O32" s="406">
        <v>1010190690</v>
      </c>
      <c r="P32" s="501" t="s">
        <v>7699</v>
      </c>
      <c r="Q32" s="190">
        <v>1</v>
      </c>
      <c r="R32" s="407">
        <v>114927</v>
      </c>
      <c r="S32" s="251" t="s">
        <v>7700</v>
      </c>
      <c r="T32" s="404">
        <v>9644233</v>
      </c>
      <c r="U32" s="190">
        <v>1</v>
      </c>
      <c r="V32" s="407">
        <v>23</v>
      </c>
      <c r="W32" s="404">
        <v>0</v>
      </c>
      <c r="X32" s="190" t="s">
        <v>7347</v>
      </c>
      <c r="Y32" s="190" t="s">
        <v>7347</v>
      </c>
      <c r="Z32" s="404">
        <v>9644233</v>
      </c>
      <c r="AA32" s="411" t="s">
        <v>8024</v>
      </c>
      <c r="AB32" s="411" t="s">
        <v>7347</v>
      </c>
      <c r="AC32" s="411" t="s">
        <v>7347</v>
      </c>
      <c r="AD32" s="190" t="s">
        <v>7347</v>
      </c>
      <c r="AE32" s="411" t="s">
        <v>7720</v>
      </c>
      <c r="AF32" s="424" t="s">
        <v>7349</v>
      </c>
      <c r="AG32" s="411" t="s">
        <v>7350</v>
      </c>
      <c r="AH32" s="173" t="s">
        <v>8122</v>
      </c>
      <c r="AI32" s="173">
        <v>3112576723</v>
      </c>
      <c r="AJ32" s="173" t="s">
        <v>10142</v>
      </c>
      <c r="AK32" s="430" t="s">
        <v>8123</v>
      </c>
      <c r="AL32" s="189" t="s">
        <v>7353</v>
      </c>
      <c r="AM32" s="500" t="s">
        <v>8124</v>
      </c>
      <c r="AN32" s="411">
        <f t="shared" si="0"/>
        <v>25</v>
      </c>
      <c r="AO32" s="411">
        <v>2024</v>
      </c>
      <c r="AP32" s="432">
        <v>727867</v>
      </c>
      <c r="AQ32" s="411"/>
      <c r="AR32" s="411"/>
      <c r="AS32" s="410"/>
      <c r="AT32" s="449"/>
    </row>
    <row r="33" spans="2:46" ht="15" customHeight="1">
      <c r="B33" s="448" t="s">
        <v>681</v>
      </c>
      <c r="C33" s="410" t="s">
        <v>7338</v>
      </c>
      <c r="D33" s="410" t="s">
        <v>8126</v>
      </c>
      <c r="E33" s="404">
        <v>53006221</v>
      </c>
      <c r="F33" s="412">
        <v>21836000</v>
      </c>
      <c r="G33" s="414" t="s">
        <v>7393</v>
      </c>
      <c r="H33" s="412">
        <v>5459000</v>
      </c>
      <c r="I33" s="363">
        <v>45551</v>
      </c>
      <c r="J33" s="363">
        <v>45724</v>
      </c>
      <c r="K33" s="354" t="s">
        <v>7752</v>
      </c>
      <c r="L33" s="411">
        <v>1979</v>
      </c>
      <c r="M33" s="406" t="s">
        <v>7375</v>
      </c>
      <c r="N33" s="406" t="s">
        <v>7343</v>
      </c>
      <c r="O33" s="406">
        <v>1010190690</v>
      </c>
      <c r="P33" s="501" t="s">
        <v>7699</v>
      </c>
      <c r="Q33" s="411">
        <v>1</v>
      </c>
      <c r="R33" s="413">
        <v>114927</v>
      </c>
      <c r="S33" s="251" t="s">
        <v>7700</v>
      </c>
      <c r="T33" s="404">
        <v>9644233</v>
      </c>
      <c r="U33" s="190">
        <v>1</v>
      </c>
      <c r="V33" s="407">
        <v>23</v>
      </c>
      <c r="W33" s="404">
        <v>0</v>
      </c>
      <c r="X33" s="190" t="s">
        <v>7347</v>
      </c>
      <c r="Y33" s="190" t="s">
        <v>7347</v>
      </c>
      <c r="Z33" s="404">
        <v>9644233</v>
      </c>
      <c r="AA33" s="411" t="s">
        <v>8024</v>
      </c>
      <c r="AB33" s="190" t="s">
        <v>7347</v>
      </c>
      <c r="AC33" s="190" t="s">
        <v>7347</v>
      </c>
      <c r="AD33" s="190" t="s">
        <v>7347</v>
      </c>
      <c r="AE33" s="411" t="s">
        <v>7720</v>
      </c>
      <c r="AF33" s="424" t="s">
        <v>7349</v>
      </c>
      <c r="AG33" s="411" t="s">
        <v>7350</v>
      </c>
      <c r="AH33" s="173" t="s">
        <v>8127</v>
      </c>
      <c r="AI33" s="173">
        <v>3178550914</v>
      </c>
      <c r="AJ33" s="173" t="s">
        <v>10142</v>
      </c>
      <c r="AK33" s="422" t="s">
        <v>8123</v>
      </c>
      <c r="AL33" s="189" t="s">
        <v>7353</v>
      </c>
      <c r="AM33" s="500" t="s">
        <v>8124</v>
      </c>
      <c r="AN33" s="411">
        <f t="shared" si="0"/>
        <v>26</v>
      </c>
      <c r="AO33" s="411">
        <v>2024</v>
      </c>
      <c r="AP33" s="432">
        <v>0</v>
      </c>
      <c r="AQ33" s="411"/>
      <c r="AR33" s="411"/>
      <c r="AS33" s="410"/>
      <c r="AT33" s="449"/>
    </row>
    <row r="34" spans="2:46" ht="15" customHeight="1">
      <c r="B34" s="448" t="s">
        <v>682</v>
      </c>
      <c r="C34" s="410" t="s">
        <v>7338</v>
      </c>
      <c r="D34" s="410" t="s">
        <v>8159</v>
      </c>
      <c r="E34" s="404">
        <v>1015443211</v>
      </c>
      <c r="F34" s="412">
        <v>29792000</v>
      </c>
      <c r="G34" s="414" t="s">
        <v>7393</v>
      </c>
      <c r="H34" s="412">
        <v>7448000</v>
      </c>
      <c r="I34" s="363">
        <v>45561</v>
      </c>
      <c r="J34" s="363">
        <v>45726</v>
      </c>
      <c r="K34" s="354" t="s">
        <v>7630</v>
      </c>
      <c r="L34" s="411">
        <v>1978</v>
      </c>
      <c r="M34" s="406" t="s">
        <v>7631</v>
      </c>
      <c r="N34" s="406" t="s">
        <v>7343</v>
      </c>
      <c r="O34" s="173">
        <v>1020819463</v>
      </c>
      <c r="P34" s="406" t="s">
        <v>7632</v>
      </c>
      <c r="Q34" s="411">
        <v>1</v>
      </c>
      <c r="R34" s="413">
        <v>115719</v>
      </c>
      <c r="S34" s="406" t="s">
        <v>7633</v>
      </c>
      <c r="T34" s="404">
        <v>11916800</v>
      </c>
      <c r="U34" s="190">
        <v>1</v>
      </c>
      <c r="V34" s="407">
        <v>18</v>
      </c>
      <c r="W34" s="404">
        <v>0</v>
      </c>
      <c r="X34" s="190" t="s">
        <v>7347</v>
      </c>
      <c r="Y34" s="190" t="s">
        <v>7347</v>
      </c>
      <c r="Z34" s="404">
        <v>11916800</v>
      </c>
      <c r="AA34" s="411" t="s">
        <v>8150</v>
      </c>
      <c r="AB34" s="190" t="s">
        <v>7347</v>
      </c>
      <c r="AC34" s="190" t="s">
        <v>7347</v>
      </c>
      <c r="AD34" s="190" t="s">
        <v>7347</v>
      </c>
      <c r="AE34" s="411" t="s">
        <v>7387</v>
      </c>
      <c r="AF34" s="424" t="s">
        <v>7349</v>
      </c>
      <c r="AG34" s="411" t="s">
        <v>7350</v>
      </c>
      <c r="AH34" s="173" t="s">
        <v>8160</v>
      </c>
      <c r="AI34" s="173">
        <v>3192985856</v>
      </c>
      <c r="AJ34" s="173" t="s">
        <v>10142</v>
      </c>
      <c r="AK34" s="420" t="s">
        <v>8161</v>
      </c>
      <c r="AL34" s="189" t="s">
        <v>7353</v>
      </c>
      <c r="AM34" s="500" t="s">
        <v>8162</v>
      </c>
      <c r="AN34" s="411">
        <f t="shared" si="0"/>
        <v>27</v>
      </c>
      <c r="AO34" s="411">
        <v>2024</v>
      </c>
      <c r="AP34" s="432">
        <v>993066</v>
      </c>
      <c r="AQ34" s="411"/>
      <c r="AR34" s="411"/>
      <c r="AS34" s="410"/>
      <c r="AT34" s="449"/>
    </row>
    <row r="35" spans="2:46" ht="15" customHeight="1">
      <c r="B35" s="448" t="s">
        <v>683</v>
      </c>
      <c r="C35" s="410" t="s">
        <v>7338</v>
      </c>
      <c r="D35" s="410" t="s">
        <v>8177</v>
      </c>
      <c r="E35" s="404">
        <v>1032444127</v>
      </c>
      <c r="F35" s="412">
        <v>16377000</v>
      </c>
      <c r="G35" s="414" t="s">
        <v>7966</v>
      </c>
      <c r="H35" s="412">
        <v>5459000</v>
      </c>
      <c r="I35" s="363">
        <v>45553</v>
      </c>
      <c r="J35" s="363">
        <v>45658</v>
      </c>
      <c r="K35" s="354" t="s">
        <v>7472</v>
      </c>
      <c r="L35" s="411">
        <v>1995</v>
      </c>
      <c r="M35" s="406" t="s">
        <v>7347</v>
      </c>
      <c r="N35" s="406" t="s">
        <v>7407</v>
      </c>
      <c r="O35" s="406" t="s">
        <v>7407</v>
      </c>
      <c r="P35" s="406" t="s">
        <v>7407</v>
      </c>
      <c r="Q35" s="411">
        <v>5</v>
      </c>
      <c r="R35" s="413">
        <v>117401</v>
      </c>
      <c r="S35" s="406" t="s">
        <v>7359</v>
      </c>
      <c r="T35" s="404">
        <v>0</v>
      </c>
      <c r="U35" s="190" t="s">
        <v>7347</v>
      </c>
      <c r="V35" s="407" t="s">
        <v>10136</v>
      </c>
      <c r="W35" s="404">
        <v>0</v>
      </c>
      <c r="X35" s="190" t="s">
        <v>7347</v>
      </c>
      <c r="Y35" s="190" t="s">
        <v>7347</v>
      </c>
      <c r="Z35" s="404">
        <v>0</v>
      </c>
      <c r="AA35" s="411" t="s">
        <v>7347</v>
      </c>
      <c r="AB35" s="190" t="s">
        <v>7347</v>
      </c>
      <c r="AC35" s="190" t="s">
        <v>7347</v>
      </c>
      <c r="AD35" s="190" t="s">
        <v>7347</v>
      </c>
      <c r="AE35" s="411" t="s">
        <v>7387</v>
      </c>
      <c r="AF35" s="424" t="s">
        <v>7349</v>
      </c>
      <c r="AG35" s="411" t="s">
        <v>7350</v>
      </c>
      <c r="AH35" s="173" t="s">
        <v>8178</v>
      </c>
      <c r="AI35" s="173">
        <v>3164318002</v>
      </c>
      <c r="AJ35" s="173" t="s">
        <v>10142</v>
      </c>
      <c r="AK35" s="422" t="s">
        <v>8179</v>
      </c>
      <c r="AL35" s="189" t="s">
        <v>7353</v>
      </c>
      <c r="AM35" s="500" t="s">
        <v>8180</v>
      </c>
      <c r="AN35" s="411">
        <f t="shared" si="0"/>
        <v>28</v>
      </c>
      <c r="AO35" s="411">
        <v>2024</v>
      </c>
      <c r="AP35" s="432">
        <v>1455733</v>
      </c>
      <c r="AQ35" s="411"/>
      <c r="AR35" s="411"/>
      <c r="AS35" s="410"/>
      <c r="AT35" s="449"/>
    </row>
    <row r="36" spans="2:46" ht="15" customHeight="1">
      <c r="B36" s="448" t="s">
        <v>684</v>
      </c>
      <c r="C36" s="410" t="s">
        <v>7338</v>
      </c>
      <c r="D36" s="410" t="s">
        <v>8181</v>
      </c>
      <c r="E36" s="404">
        <v>1019084310</v>
      </c>
      <c r="F36" s="412">
        <v>21836000</v>
      </c>
      <c r="G36" s="414" t="s">
        <v>7393</v>
      </c>
      <c r="H36" s="412">
        <v>5459000</v>
      </c>
      <c r="I36" s="363">
        <v>45553</v>
      </c>
      <c r="J36" s="363">
        <v>45715</v>
      </c>
      <c r="K36" s="354" t="s">
        <v>7688</v>
      </c>
      <c r="L36" s="411">
        <v>1953</v>
      </c>
      <c r="M36" s="406" t="s">
        <v>7689</v>
      </c>
      <c r="N36" s="406" t="s">
        <v>7343</v>
      </c>
      <c r="O36" s="406">
        <v>80257080</v>
      </c>
      <c r="P36" s="406" t="s">
        <v>7690</v>
      </c>
      <c r="Q36" s="411">
        <v>3</v>
      </c>
      <c r="R36" s="413">
        <v>115108</v>
      </c>
      <c r="S36" s="406" t="s">
        <v>7726</v>
      </c>
      <c r="T36" s="404">
        <v>7642600</v>
      </c>
      <c r="U36" s="190">
        <v>1</v>
      </c>
      <c r="V36" s="407">
        <v>12</v>
      </c>
      <c r="W36" s="404">
        <v>0</v>
      </c>
      <c r="X36" s="190" t="s">
        <v>7347</v>
      </c>
      <c r="Y36" s="190" t="s">
        <v>7347</v>
      </c>
      <c r="Z36" s="404">
        <v>7642600</v>
      </c>
      <c r="AA36" s="411" t="s">
        <v>7904</v>
      </c>
      <c r="AB36" s="190" t="s">
        <v>7347</v>
      </c>
      <c r="AC36" s="190" t="s">
        <v>7347</v>
      </c>
      <c r="AD36" s="190" t="s">
        <v>7347</v>
      </c>
      <c r="AE36" s="411" t="s">
        <v>7387</v>
      </c>
      <c r="AF36" s="424" t="s">
        <v>7349</v>
      </c>
      <c r="AG36" s="411" t="s">
        <v>7414</v>
      </c>
      <c r="AH36" s="173" t="s">
        <v>8182</v>
      </c>
      <c r="AI36" s="173">
        <v>3125689313</v>
      </c>
      <c r="AJ36" s="173" t="s">
        <v>7482</v>
      </c>
      <c r="AK36" s="420" t="s">
        <v>8183</v>
      </c>
      <c r="AL36" s="189" t="s">
        <v>7353</v>
      </c>
      <c r="AM36" s="500" t="s">
        <v>8184</v>
      </c>
      <c r="AN36" s="411">
        <f t="shared" si="0"/>
        <v>29</v>
      </c>
      <c r="AO36" s="411">
        <v>2024</v>
      </c>
      <c r="AP36" s="432">
        <v>363333</v>
      </c>
      <c r="AQ36" s="411"/>
      <c r="AR36" s="411"/>
      <c r="AS36" s="410"/>
      <c r="AT36" s="449"/>
    </row>
    <row r="37" spans="2:46" ht="15" customHeight="1">
      <c r="B37" s="448" t="s">
        <v>685</v>
      </c>
      <c r="C37" s="410" t="s">
        <v>7338</v>
      </c>
      <c r="D37" s="410" t="s">
        <v>8200</v>
      </c>
      <c r="E37" s="404">
        <v>11187397</v>
      </c>
      <c r="F37" s="412">
        <v>21836000</v>
      </c>
      <c r="G37" s="414" t="s">
        <v>7393</v>
      </c>
      <c r="H37" s="412">
        <v>5459000</v>
      </c>
      <c r="I37" s="363">
        <v>45551</v>
      </c>
      <c r="J37" s="363">
        <v>45723</v>
      </c>
      <c r="K37" s="354" t="s">
        <v>7472</v>
      </c>
      <c r="L37" s="411">
        <v>1978</v>
      </c>
      <c r="M37" s="406" t="s">
        <v>7447</v>
      </c>
      <c r="N37" s="406" t="s">
        <v>7448</v>
      </c>
      <c r="O37" s="406">
        <v>51698679</v>
      </c>
      <c r="P37" s="406" t="s">
        <v>7449</v>
      </c>
      <c r="Q37" s="411">
        <v>1</v>
      </c>
      <c r="R37" s="413">
        <v>114811</v>
      </c>
      <c r="S37" s="406" t="s">
        <v>7450</v>
      </c>
      <c r="T37" s="404">
        <v>9462267</v>
      </c>
      <c r="U37" s="190">
        <v>1</v>
      </c>
      <c r="V37" s="407">
        <v>22</v>
      </c>
      <c r="W37" s="404">
        <v>0</v>
      </c>
      <c r="X37" s="190" t="s">
        <v>7347</v>
      </c>
      <c r="Y37" s="190" t="s">
        <v>7347</v>
      </c>
      <c r="Z37" s="404">
        <v>9462267</v>
      </c>
      <c r="AA37" s="411" t="s">
        <v>7682</v>
      </c>
      <c r="AB37" s="190" t="s">
        <v>7347</v>
      </c>
      <c r="AC37" s="190" t="s">
        <v>7347</v>
      </c>
      <c r="AD37" s="190" t="s">
        <v>7347</v>
      </c>
      <c r="AE37" s="411" t="s">
        <v>7387</v>
      </c>
      <c r="AF37" s="424" t="s">
        <v>7349</v>
      </c>
      <c r="AG37" s="411" t="s">
        <v>7350</v>
      </c>
      <c r="AH37" s="173" t="s">
        <v>8201</v>
      </c>
      <c r="AI37" s="173">
        <v>3124564236</v>
      </c>
      <c r="AJ37" s="173" t="s">
        <v>10143</v>
      </c>
      <c r="AK37" s="420" t="s">
        <v>8202</v>
      </c>
      <c r="AL37" s="189" t="s">
        <v>7353</v>
      </c>
      <c r="AM37" s="500" t="s">
        <v>8203</v>
      </c>
      <c r="AN37" s="411">
        <f t="shared" si="0"/>
        <v>30</v>
      </c>
      <c r="AO37" s="411">
        <v>2024</v>
      </c>
      <c r="AP37" s="432">
        <v>1273767</v>
      </c>
      <c r="AQ37" s="411"/>
      <c r="AR37" s="411"/>
      <c r="AS37" s="410"/>
      <c r="AT37" s="449"/>
    </row>
    <row r="38" spans="2:46" ht="15" customHeight="1">
      <c r="B38" s="448" t="s">
        <v>686</v>
      </c>
      <c r="C38" s="251" t="s">
        <v>7338</v>
      </c>
      <c r="D38" s="173" t="s">
        <v>8211</v>
      </c>
      <c r="E38" s="404">
        <v>1073505718</v>
      </c>
      <c r="F38" s="404">
        <v>19052000</v>
      </c>
      <c r="G38" s="414" t="s">
        <v>7393</v>
      </c>
      <c r="H38" s="353">
        <v>4763000</v>
      </c>
      <c r="I38" s="363">
        <v>45553</v>
      </c>
      <c r="J38" s="363">
        <v>45725</v>
      </c>
      <c r="K38" s="354" t="s">
        <v>8212</v>
      </c>
      <c r="L38" s="190">
        <v>1978</v>
      </c>
      <c r="M38" s="406" t="s">
        <v>7631</v>
      </c>
      <c r="N38" s="406" t="s">
        <v>7343</v>
      </c>
      <c r="O38" s="173">
        <v>1020819463</v>
      </c>
      <c r="P38" s="406" t="s">
        <v>7632</v>
      </c>
      <c r="Q38" s="190">
        <v>1</v>
      </c>
      <c r="R38" s="407">
        <v>115156</v>
      </c>
      <c r="S38" s="251" t="s">
        <v>7633</v>
      </c>
      <c r="T38" s="404">
        <v>0</v>
      </c>
      <c r="U38" s="190">
        <v>1</v>
      </c>
      <c r="V38" s="407">
        <v>22</v>
      </c>
      <c r="W38" s="404">
        <v>0</v>
      </c>
      <c r="X38" s="190" t="s">
        <v>7347</v>
      </c>
      <c r="Y38" s="190" t="s">
        <v>7347</v>
      </c>
      <c r="Z38" s="404">
        <v>8255867</v>
      </c>
      <c r="AA38" s="411" t="s">
        <v>7682</v>
      </c>
      <c r="AB38" s="190" t="s">
        <v>7347</v>
      </c>
      <c r="AC38" s="190" t="s">
        <v>7347</v>
      </c>
      <c r="AD38" s="190" t="s">
        <v>7347</v>
      </c>
      <c r="AE38" s="411" t="s">
        <v>7387</v>
      </c>
      <c r="AF38" s="424" t="s">
        <v>7349</v>
      </c>
      <c r="AG38" s="411" t="s">
        <v>7368</v>
      </c>
      <c r="AH38" s="173" t="s">
        <v>8213</v>
      </c>
      <c r="AI38" s="173">
        <v>3502130600</v>
      </c>
      <c r="AJ38" s="173" t="s">
        <v>10143</v>
      </c>
      <c r="AK38" s="423" t="s">
        <v>8214</v>
      </c>
      <c r="AL38" s="189" t="s">
        <v>7353</v>
      </c>
      <c r="AM38" s="500" t="s">
        <v>8215</v>
      </c>
      <c r="AN38" s="411">
        <f t="shared" si="0"/>
        <v>31</v>
      </c>
      <c r="AO38" s="411">
        <v>2024</v>
      </c>
      <c r="AP38" s="432">
        <v>0</v>
      </c>
      <c r="AQ38" s="411"/>
      <c r="AR38" s="411"/>
      <c r="AS38" s="410"/>
      <c r="AT38" s="449"/>
    </row>
    <row r="39" spans="2:46" ht="15" customHeight="1">
      <c r="B39" s="448" t="s">
        <v>687</v>
      </c>
      <c r="C39" s="410" t="s">
        <v>7338</v>
      </c>
      <c r="D39" s="410" t="s">
        <v>8216</v>
      </c>
      <c r="E39" s="404">
        <v>1030533128</v>
      </c>
      <c r="F39" s="412">
        <v>29792000</v>
      </c>
      <c r="G39" s="414" t="s">
        <v>7393</v>
      </c>
      <c r="H39" s="412">
        <v>7448000</v>
      </c>
      <c r="I39" s="363">
        <v>45555</v>
      </c>
      <c r="J39" s="363">
        <v>45726</v>
      </c>
      <c r="K39" s="354" t="s">
        <v>7921</v>
      </c>
      <c r="L39" s="411">
        <v>1978</v>
      </c>
      <c r="M39" s="406" t="s">
        <v>7573</v>
      </c>
      <c r="N39" s="406" t="s">
        <v>7448</v>
      </c>
      <c r="O39" s="406">
        <v>51895879</v>
      </c>
      <c r="P39" s="501" t="s">
        <v>7574</v>
      </c>
      <c r="Q39" s="411">
        <v>1</v>
      </c>
      <c r="R39" s="413">
        <v>115554</v>
      </c>
      <c r="S39" s="406" t="s">
        <v>7575</v>
      </c>
      <c r="T39" s="404">
        <v>12661600</v>
      </c>
      <c r="U39" s="190">
        <v>1</v>
      </c>
      <c r="V39" s="407">
        <v>21</v>
      </c>
      <c r="W39" s="404">
        <v>0</v>
      </c>
      <c r="X39" s="190" t="s">
        <v>7347</v>
      </c>
      <c r="Y39" s="190" t="s">
        <v>7347</v>
      </c>
      <c r="Z39" s="404">
        <v>12661600</v>
      </c>
      <c r="AA39" s="411" t="s">
        <v>7911</v>
      </c>
      <c r="AB39" s="190" t="s">
        <v>7347</v>
      </c>
      <c r="AC39" s="190" t="s">
        <v>7347</v>
      </c>
      <c r="AD39" s="190" t="s">
        <v>7347</v>
      </c>
      <c r="AE39" s="411" t="s">
        <v>7536</v>
      </c>
      <c r="AF39" s="424" t="s">
        <v>7349</v>
      </c>
      <c r="AG39" s="411" t="s">
        <v>7350</v>
      </c>
      <c r="AH39" s="173" t="s">
        <v>8217</v>
      </c>
      <c r="AI39" s="173">
        <v>3132739872</v>
      </c>
      <c r="AJ39" s="173" t="s">
        <v>10143</v>
      </c>
      <c r="AK39" s="420" t="s">
        <v>8218</v>
      </c>
      <c r="AL39" s="189" t="s">
        <v>7353</v>
      </c>
      <c r="AM39" s="500" t="s">
        <v>8219</v>
      </c>
      <c r="AN39" s="411">
        <f t="shared" si="0"/>
        <v>32</v>
      </c>
      <c r="AO39" s="411">
        <v>2024</v>
      </c>
      <c r="AP39" s="432">
        <v>4433333</v>
      </c>
      <c r="AQ39" s="411"/>
      <c r="AR39" s="411"/>
      <c r="AS39" s="410"/>
      <c r="AT39" s="449"/>
    </row>
    <row r="40" spans="2:46" ht="15" customHeight="1">
      <c r="B40" s="448" t="s">
        <v>696</v>
      </c>
      <c r="C40" s="410" t="s">
        <v>7338</v>
      </c>
      <c r="D40" s="410" t="s">
        <v>8252</v>
      </c>
      <c r="E40" s="404">
        <v>1000049398</v>
      </c>
      <c r="F40" s="412">
        <v>11532000</v>
      </c>
      <c r="G40" s="414" t="s">
        <v>7393</v>
      </c>
      <c r="H40" s="412">
        <v>2883000</v>
      </c>
      <c r="I40" s="363">
        <v>45558</v>
      </c>
      <c r="J40" s="363">
        <v>45727</v>
      </c>
      <c r="K40" s="354" t="s">
        <v>7888</v>
      </c>
      <c r="L40" s="411">
        <v>2032</v>
      </c>
      <c r="M40" s="173" t="s">
        <v>7495</v>
      </c>
      <c r="N40" s="406" t="s">
        <v>7343</v>
      </c>
      <c r="O40" s="406">
        <v>79553844</v>
      </c>
      <c r="P40" s="406" t="s">
        <v>7496</v>
      </c>
      <c r="Q40" s="411">
        <v>5</v>
      </c>
      <c r="R40" s="413">
        <v>113663</v>
      </c>
      <c r="S40" s="406" t="s">
        <v>7497</v>
      </c>
      <c r="T40" s="404">
        <v>4708900</v>
      </c>
      <c r="U40" s="190">
        <v>1</v>
      </c>
      <c r="V40" s="407">
        <v>19</v>
      </c>
      <c r="W40" s="404">
        <v>0</v>
      </c>
      <c r="X40" s="190" t="s">
        <v>7347</v>
      </c>
      <c r="Y40" s="190" t="s">
        <v>7347</v>
      </c>
      <c r="Z40" s="404">
        <v>4708900</v>
      </c>
      <c r="AA40" s="411" t="s">
        <v>8253</v>
      </c>
      <c r="AB40" s="190" t="s">
        <v>7347</v>
      </c>
      <c r="AC40" s="190" t="s">
        <v>7347</v>
      </c>
      <c r="AD40" s="190" t="s">
        <v>7347</v>
      </c>
      <c r="AE40" s="411" t="s">
        <v>7387</v>
      </c>
      <c r="AF40" s="424" t="s">
        <v>7349</v>
      </c>
      <c r="AG40" s="411" t="s">
        <v>7350</v>
      </c>
      <c r="AH40" s="173" t="s">
        <v>8254</v>
      </c>
      <c r="AI40" s="173">
        <v>3202749997</v>
      </c>
      <c r="AJ40" s="173" t="s">
        <v>7625</v>
      </c>
      <c r="AK40" s="420" t="s">
        <v>8255</v>
      </c>
      <c r="AL40" s="189" t="s">
        <v>7353</v>
      </c>
      <c r="AM40" s="500" t="s">
        <v>8256</v>
      </c>
      <c r="AN40" s="411">
        <f t="shared" si="0"/>
        <v>33</v>
      </c>
      <c r="AO40" s="411">
        <v>2024</v>
      </c>
      <c r="AP40" s="432">
        <v>3940100</v>
      </c>
      <c r="AQ40" s="411"/>
      <c r="AR40" s="411"/>
      <c r="AS40" s="410"/>
      <c r="AT40" s="449"/>
    </row>
    <row r="41" spans="2:46" ht="15" customHeight="1">
      <c r="B41" s="448" t="s">
        <v>698</v>
      </c>
      <c r="C41" s="410" t="s">
        <v>7338</v>
      </c>
      <c r="D41" s="410" t="s">
        <v>8257</v>
      </c>
      <c r="E41" s="404">
        <v>1010190162</v>
      </c>
      <c r="F41" s="412">
        <v>21836000</v>
      </c>
      <c r="G41" s="414" t="s">
        <v>7393</v>
      </c>
      <c r="H41" s="412">
        <v>5459000</v>
      </c>
      <c r="I41" s="363">
        <v>45555</v>
      </c>
      <c r="J41" s="363">
        <v>45657</v>
      </c>
      <c r="K41" s="354" t="s">
        <v>8258</v>
      </c>
      <c r="L41" s="411">
        <v>1979</v>
      </c>
      <c r="M41" s="406" t="s">
        <v>7419</v>
      </c>
      <c r="N41" s="406" t="s">
        <v>7343</v>
      </c>
      <c r="O41" s="406">
        <v>79693760</v>
      </c>
      <c r="P41" s="501" t="s">
        <v>8259</v>
      </c>
      <c r="Q41" s="411">
        <v>5</v>
      </c>
      <c r="R41" s="413">
        <v>115218</v>
      </c>
      <c r="S41" s="406" t="s">
        <v>8260</v>
      </c>
      <c r="T41" s="404">
        <v>0</v>
      </c>
      <c r="U41" s="190" t="s">
        <v>7347</v>
      </c>
      <c r="V41" s="407" t="s">
        <v>10136</v>
      </c>
      <c r="W41" s="404">
        <v>0</v>
      </c>
      <c r="X41" s="190" t="s">
        <v>7347</v>
      </c>
      <c r="Y41" s="190" t="s">
        <v>7347</v>
      </c>
      <c r="Z41" s="404">
        <v>0</v>
      </c>
      <c r="AA41" s="411" t="s">
        <v>7347</v>
      </c>
      <c r="AB41" s="190" t="s">
        <v>7347</v>
      </c>
      <c r="AC41" s="190" t="s">
        <v>7347</v>
      </c>
      <c r="AD41" s="190" t="s">
        <v>7347</v>
      </c>
      <c r="AE41" s="411" t="s">
        <v>7361</v>
      </c>
      <c r="AF41" s="424" t="s">
        <v>7349</v>
      </c>
      <c r="AG41" s="411" t="s">
        <v>7399</v>
      </c>
      <c r="AH41" s="173" t="s">
        <v>8261</v>
      </c>
      <c r="AI41" s="173">
        <v>6944992</v>
      </c>
      <c r="AJ41" s="173" t="s">
        <v>10143</v>
      </c>
      <c r="AK41" s="422">
        <v>60100003690</v>
      </c>
      <c r="AL41" s="189" t="s">
        <v>7353</v>
      </c>
      <c r="AM41" s="500" t="s">
        <v>8262</v>
      </c>
      <c r="AN41" s="411">
        <f t="shared" si="0"/>
        <v>34</v>
      </c>
      <c r="AO41" s="411">
        <v>2024</v>
      </c>
      <c r="AP41" s="432">
        <v>3457367</v>
      </c>
      <c r="AQ41" s="411"/>
      <c r="AR41" s="411"/>
      <c r="AS41" s="410"/>
      <c r="AT41" s="449"/>
    </row>
    <row r="42" spans="2:46" ht="15" customHeight="1">
      <c r="B42" s="448" t="s">
        <v>701</v>
      </c>
      <c r="C42" s="410" t="s">
        <v>7338</v>
      </c>
      <c r="D42" s="410" t="s">
        <v>8269</v>
      </c>
      <c r="E42" s="404">
        <v>1110456122</v>
      </c>
      <c r="F42" s="412">
        <v>29792000</v>
      </c>
      <c r="G42" s="414" t="s">
        <v>7393</v>
      </c>
      <c r="H42" s="412">
        <v>7448000</v>
      </c>
      <c r="I42" s="363">
        <v>45554</v>
      </c>
      <c r="J42" s="363">
        <v>45725</v>
      </c>
      <c r="K42" s="354" t="s">
        <v>7432</v>
      </c>
      <c r="L42" s="411">
        <v>1978</v>
      </c>
      <c r="M42" s="406" t="s">
        <v>7395</v>
      </c>
      <c r="N42" s="406" t="s">
        <v>7343</v>
      </c>
      <c r="O42" s="406">
        <v>1022949089</v>
      </c>
      <c r="P42" s="501" t="s">
        <v>7396</v>
      </c>
      <c r="Q42" s="411">
        <v>1</v>
      </c>
      <c r="R42" s="413">
        <v>116133</v>
      </c>
      <c r="S42" s="406" t="s">
        <v>7397</v>
      </c>
      <c r="T42" s="404">
        <v>12661600</v>
      </c>
      <c r="U42" s="190">
        <v>1</v>
      </c>
      <c r="V42" s="407">
        <v>21</v>
      </c>
      <c r="W42" s="404">
        <v>0</v>
      </c>
      <c r="X42" s="190" t="s">
        <v>7347</v>
      </c>
      <c r="Y42" s="190" t="s">
        <v>7347</v>
      </c>
      <c r="Z42" s="404">
        <v>12661600</v>
      </c>
      <c r="AA42" s="411" t="s">
        <v>7911</v>
      </c>
      <c r="AB42" s="190" t="s">
        <v>7347</v>
      </c>
      <c r="AC42" s="190" t="s">
        <v>7347</v>
      </c>
      <c r="AD42" s="190" t="s">
        <v>7347</v>
      </c>
      <c r="AE42" s="411" t="s">
        <v>7387</v>
      </c>
      <c r="AF42" s="424" t="s">
        <v>7349</v>
      </c>
      <c r="AG42" s="411" t="s">
        <v>7388</v>
      </c>
      <c r="AH42" s="173" t="s">
        <v>8270</v>
      </c>
      <c r="AI42" s="173">
        <v>2417900</v>
      </c>
      <c r="AJ42" s="173" t="s">
        <v>10143</v>
      </c>
      <c r="AK42" s="422" t="s">
        <v>8271</v>
      </c>
      <c r="AL42" s="189" t="s">
        <v>7353</v>
      </c>
      <c r="AM42" s="500" t="s">
        <v>10147</v>
      </c>
      <c r="AN42" s="411">
        <f t="shared" si="0"/>
        <v>35</v>
      </c>
      <c r="AO42" s="411">
        <v>2024</v>
      </c>
      <c r="AP42" s="432">
        <v>700000</v>
      </c>
      <c r="AQ42" s="411"/>
      <c r="AR42" s="411"/>
      <c r="AS42" s="410"/>
      <c r="AT42" s="449"/>
    </row>
    <row r="43" spans="2:46" ht="15" customHeight="1">
      <c r="B43" s="448" t="s">
        <v>705</v>
      </c>
      <c r="C43" s="410" t="s">
        <v>7338</v>
      </c>
      <c r="D43" s="410" t="s">
        <v>8279</v>
      </c>
      <c r="E43" s="404">
        <v>1010186947</v>
      </c>
      <c r="F43" s="412">
        <v>21836000</v>
      </c>
      <c r="G43" s="414" t="s">
        <v>7393</v>
      </c>
      <c r="H43" s="412">
        <v>5459000</v>
      </c>
      <c r="I43" s="363">
        <v>45555</v>
      </c>
      <c r="J43" s="363">
        <v>45726</v>
      </c>
      <c r="K43" s="354" t="s">
        <v>8258</v>
      </c>
      <c r="L43" s="411">
        <v>1979</v>
      </c>
      <c r="M43" s="406" t="s">
        <v>7419</v>
      </c>
      <c r="N43" s="406" t="s">
        <v>7343</v>
      </c>
      <c r="O43" s="406">
        <v>79693760</v>
      </c>
      <c r="P43" s="501" t="s">
        <v>8259</v>
      </c>
      <c r="Q43" s="411">
        <v>5</v>
      </c>
      <c r="R43" s="413">
        <v>115218</v>
      </c>
      <c r="S43" s="406" t="s">
        <v>8260</v>
      </c>
      <c r="T43" s="404">
        <v>9280300</v>
      </c>
      <c r="U43" s="190">
        <v>1</v>
      </c>
      <c r="V43" s="407">
        <v>21</v>
      </c>
      <c r="W43" s="404">
        <v>0</v>
      </c>
      <c r="X43" s="190" t="s">
        <v>7347</v>
      </c>
      <c r="Y43" s="190" t="s">
        <v>7347</v>
      </c>
      <c r="Z43" s="404">
        <v>9280300</v>
      </c>
      <c r="AA43" s="411" t="s">
        <v>7911</v>
      </c>
      <c r="AB43" s="190" t="s">
        <v>7347</v>
      </c>
      <c r="AC43" s="190" t="s">
        <v>7347</v>
      </c>
      <c r="AD43" s="190" t="s">
        <v>7347</v>
      </c>
      <c r="AE43" s="411" t="s">
        <v>7387</v>
      </c>
      <c r="AF43" s="424" t="s">
        <v>7349</v>
      </c>
      <c r="AG43" s="411" t="s">
        <v>7368</v>
      </c>
      <c r="AH43" s="173" t="s">
        <v>8280</v>
      </c>
      <c r="AI43" s="173">
        <v>3025422786</v>
      </c>
      <c r="AJ43" s="173" t="s">
        <v>10143</v>
      </c>
      <c r="AK43" s="420" t="s">
        <v>8281</v>
      </c>
      <c r="AL43" s="189" t="s">
        <v>7353</v>
      </c>
      <c r="AM43" s="500" t="s">
        <v>8282</v>
      </c>
      <c r="AN43" s="411">
        <f t="shared" si="0"/>
        <v>36</v>
      </c>
      <c r="AO43" s="411">
        <v>2024</v>
      </c>
      <c r="AP43" s="432">
        <v>1819667</v>
      </c>
      <c r="AQ43" s="411"/>
      <c r="AR43" s="411"/>
      <c r="AS43" s="410"/>
      <c r="AT43" s="449"/>
    </row>
    <row r="44" spans="2:46" ht="15" customHeight="1">
      <c r="B44" s="448" t="s">
        <v>709</v>
      </c>
      <c r="C44" s="410" t="s">
        <v>7338</v>
      </c>
      <c r="D44" s="410" t="s">
        <v>8289</v>
      </c>
      <c r="E44" s="404">
        <v>1118566890</v>
      </c>
      <c r="F44" s="412">
        <v>21836000</v>
      </c>
      <c r="G44" s="414" t="s">
        <v>7393</v>
      </c>
      <c r="H44" s="412">
        <v>5459000</v>
      </c>
      <c r="I44" s="363">
        <v>45555</v>
      </c>
      <c r="J44" s="363">
        <v>45726</v>
      </c>
      <c r="K44" s="354" t="s">
        <v>8290</v>
      </c>
      <c r="L44" s="411">
        <v>1978</v>
      </c>
      <c r="M44" s="406" t="s">
        <v>7342</v>
      </c>
      <c r="N44" s="251" t="s">
        <v>7343</v>
      </c>
      <c r="O44" s="406">
        <v>79148675</v>
      </c>
      <c r="P44" s="501" t="s">
        <v>7344</v>
      </c>
      <c r="Q44" s="411">
        <v>1</v>
      </c>
      <c r="R44" s="413">
        <v>115118</v>
      </c>
      <c r="S44" s="406" t="s">
        <v>7345</v>
      </c>
      <c r="T44" s="404">
        <v>9280300</v>
      </c>
      <c r="U44" s="190">
        <v>1</v>
      </c>
      <c r="V44" s="407">
        <v>21</v>
      </c>
      <c r="W44" s="404">
        <v>0</v>
      </c>
      <c r="X44" s="190" t="s">
        <v>7347</v>
      </c>
      <c r="Y44" s="190" t="s">
        <v>7347</v>
      </c>
      <c r="Z44" s="404">
        <v>9280300</v>
      </c>
      <c r="AA44" s="411" t="s">
        <v>7911</v>
      </c>
      <c r="AB44" s="190" t="s">
        <v>7347</v>
      </c>
      <c r="AC44" s="190" t="s">
        <v>7347</v>
      </c>
      <c r="AD44" s="190" t="s">
        <v>7347</v>
      </c>
      <c r="AE44" s="411" t="s">
        <v>7378</v>
      </c>
      <c r="AF44" s="424" t="s">
        <v>7349</v>
      </c>
      <c r="AG44" s="411" t="s">
        <v>7350</v>
      </c>
      <c r="AH44" s="173" t="s">
        <v>8291</v>
      </c>
      <c r="AI44" s="173">
        <v>3212517913</v>
      </c>
      <c r="AJ44" s="173" t="s">
        <v>10143</v>
      </c>
      <c r="AK44" s="420" t="s">
        <v>8292</v>
      </c>
      <c r="AL44" s="189" t="s">
        <v>7353</v>
      </c>
      <c r="AM44" s="500" t="s">
        <v>8293</v>
      </c>
      <c r="AN44" s="411">
        <f t="shared" si="0"/>
        <v>37</v>
      </c>
      <c r="AO44" s="411">
        <v>2024</v>
      </c>
      <c r="AP44" s="432">
        <v>5459000</v>
      </c>
      <c r="AQ44" s="411"/>
      <c r="AR44" s="411"/>
      <c r="AS44" s="410"/>
      <c r="AT44" s="449"/>
    </row>
    <row r="45" spans="2:46" ht="15" customHeight="1">
      <c r="B45" s="448" t="s">
        <v>719</v>
      </c>
      <c r="C45" s="410" t="s">
        <v>7338</v>
      </c>
      <c r="D45" s="410" t="s">
        <v>8307</v>
      </c>
      <c r="E45" s="404">
        <v>80822420</v>
      </c>
      <c r="F45" s="412">
        <v>11532000</v>
      </c>
      <c r="G45" s="414" t="s">
        <v>7393</v>
      </c>
      <c r="H45" s="412">
        <v>2883000</v>
      </c>
      <c r="I45" s="363">
        <v>45559</v>
      </c>
      <c r="J45" s="363">
        <v>45728</v>
      </c>
      <c r="K45" s="354" t="s">
        <v>7830</v>
      </c>
      <c r="L45" s="411">
        <v>2032</v>
      </c>
      <c r="M45" s="173" t="s">
        <v>7495</v>
      </c>
      <c r="N45" s="406" t="s">
        <v>7343</v>
      </c>
      <c r="O45" s="406">
        <v>79553844</v>
      </c>
      <c r="P45" s="406" t="s">
        <v>7496</v>
      </c>
      <c r="Q45" s="411">
        <v>5</v>
      </c>
      <c r="R45" s="413">
        <v>113663</v>
      </c>
      <c r="S45" s="406" t="s">
        <v>7497</v>
      </c>
      <c r="T45" s="404">
        <v>4708900</v>
      </c>
      <c r="U45" s="190">
        <v>1</v>
      </c>
      <c r="V45" s="407">
        <v>19</v>
      </c>
      <c r="W45" s="404">
        <v>0</v>
      </c>
      <c r="X45" s="190" t="s">
        <v>7347</v>
      </c>
      <c r="Y45" s="190" t="s">
        <v>7347</v>
      </c>
      <c r="Z45" s="404">
        <v>4708900</v>
      </c>
      <c r="AA45" s="411" t="s">
        <v>8253</v>
      </c>
      <c r="AB45" s="190" t="s">
        <v>7347</v>
      </c>
      <c r="AC45" s="190" t="s">
        <v>7347</v>
      </c>
      <c r="AD45" s="190" t="s">
        <v>7347</v>
      </c>
      <c r="AE45" s="411" t="s">
        <v>8308</v>
      </c>
      <c r="AF45" s="411" t="s">
        <v>7349</v>
      </c>
      <c r="AG45" s="411" t="s">
        <v>7414</v>
      </c>
      <c r="AH45" s="173" t="s">
        <v>8309</v>
      </c>
      <c r="AI45" s="173">
        <v>3113528105</v>
      </c>
      <c r="AJ45" s="173" t="s">
        <v>7434</v>
      </c>
      <c r="AK45" s="420" t="s">
        <v>8310</v>
      </c>
      <c r="AL45" s="189" t="s">
        <v>7353</v>
      </c>
      <c r="AM45" s="500" t="s">
        <v>8311</v>
      </c>
      <c r="AN45" s="411">
        <f t="shared" si="0"/>
        <v>38</v>
      </c>
      <c r="AO45" s="411">
        <v>2024</v>
      </c>
      <c r="AP45" s="432">
        <v>1249300</v>
      </c>
      <c r="AQ45" s="411"/>
      <c r="AR45" s="411"/>
      <c r="AS45" s="410"/>
      <c r="AT45" s="449"/>
    </row>
    <row r="46" spans="2:46" ht="15" customHeight="1">
      <c r="B46" s="448" t="s">
        <v>722</v>
      </c>
      <c r="C46" s="410" t="s">
        <v>7338</v>
      </c>
      <c r="D46" s="410" t="s">
        <v>8322</v>
      </c>
      <c r="E46" s="404">
        <v>1053322355</v>
      </c>
      <c r="F46" s="412">
        <v>21836000</v>
      </c>
      <c r="G46" s="414" t="s">
        <v>7393</v>
      </c>
      <c r="H46" s="412">
        <v>5459000</v>
      </c>
      <c r="I46" s="363">
        <v>45560</v>
      </c>
      <c r="J46" s="363">
        <v>45728</v>
      </c>
      <c r="K46" s="354" t="s">
        <v>8258</v>
      </c>
      <c r="L46" s="411">
        <v>1953</v>
      </c>
      <c r="M46" s="406" t="s">
        <v>7419</v>
      </c>
      <c r="N46" s="406" t="s">
        <v>7343</v>
      </c>
      <c r="O46" s="406">
        <v>79693760</v>
      </c>
      <c r="P46" s="501" t="s">
        <v>8259</v>
      </c>
      <c r="Q46" s="411">
        <v>5</v>
      </c>
      <c r="R46" s="413">
        <v>115218</v>
      </c>
      <c r="S46" s="406" t="s">
        <v>8260</v>
      </c>
      <c r="T46" s="404">
        <v>8734400</v>
      </c>
      <c r="U46" s="190">
        <v>1</v>
      </c>
      <c r="V46" s="407">
        <v>18</v>
      </c>
      <c r="W46" s="404">
        <v>0</v>
      </c>
      <c r="X46" s="190" t="s">
        <v>7347</v>
      </c>
      <c r="Y46" s="190" t="s">
        <v>7347</v>
      </c>
      <c r="Z46" s="404">
        <v>8734400</v>
      </c>
      <c r="AA46" s="411" t="s">
        <v>8150</v>
      </c>
      <c r="AB46" s="190" t="s">
        <v>7347</v>
      </c>
      <c r="AC46" s="190" t="s">
        <v>7347</v>
      </c>
      <c r="AD46" s="190" t="s">
        <v>7347</v>
      </c>
      <c r="AE46" s="411" t="s">
        <v>7387</v>
      </c>
      <c r="AF46" s="411" t="s">
        <v>7349</v>
      </c>
      <c r="AG46" s="411" t="s">
        <v>7399</v>
      </c>
      <c r="AH46" s="173" t="s">
        <v>8323</v>
      </c>
      <c r="AI46" s="173">
        <v>3115514978</v>
      </c>
      <c r="AJ46" s="173" t="s">
        <v>7352</v>
      </c>
      <c r="AK46" s="420" t="s">
        <v>8324</v>
      </c>
      <c r="AL46" s="189" t="s">
        <v>7353</v>
      </c>
      <c r="AM46" s="500" t="s">
        <v>8325</v>
      </c>
      <c r="AN46" s="411">
        <f t="shared" si="0"/>
        <v>39</v>
      </c>
      <c r="AO46" s="411">
        <v>2024</v>
      </c>
      <c r="AP46" s="432">
        <v>0</v>
      </c>
      <c r="AQ46" s="411"/>
      <c r="AR46" s="411"/>
      <c r="AS46" s="410"/>
      <c r="AT46" s="449"/>
    </row>
    <row r="47" spans="2:46" ht="15" customHeight="1">
      <c r="B47" s="448" t="s">
        <v>724</v>
      </c>
      <c r="C47" s="410" t="s">
        <v>7338</v>
      </c>
      <c r="D47" s="410" t="s">
        <v>8326</v>
      </c>
      <c r="E47" s="404">
        <v>1095836236</v>
      </c>
      <c r="F47" s="412">
        <v>21836000</v>
      </c>
      <c r="G47" s="414" t="s">
        <v>7393</v>
      </c>
      <c r="H47" s="412">
        <v>5459000</v>
      </c>
      <c r="I47" s="363">
        <v>45560</v>
      </c>
      <c r="J47" s="363">
        <v>45728</v>
      </c>
      <c r="K47" s="354" t="s">
        <v>7711</v>
      </c>
      <c r="L47" s="411">
        <v>1978</v>
      </c>
      <c r="M47" s="406" t="s">
        <v>7712</v>
      </c>
      <c r="N47" s="406" t="s">
        <v>7343</v>
      </c>
      <c r="O47" s="406">
        <v>20533153</v>
      </c>
      <c r="P47" s="501" t="s">
        <v>7713</v>
      </c>
      <c r="Q47" s="411">
        <v>5</v>
      </c>
      <c r="R47" s="413">
        <v>114827</v>
      </c>
      <c r="S47" s="406" t="s">
        <v>7714</v>
      </c>
      <c r="T47" s="404">
        <v>8734400</v>
      </c>
      <c r="U47" s="190">
        <v>1</v>
      </c>
      <c r="V47" s="407">
        <v>18</v>
      </c>
      <c r="W47" s="404">
        <v>0</v>
      </c>
      <c r="X47" s="190" t="s">
        <v>7347</v>
      </c>
      <c r="Y47" s="190" t="s">
        <v>7347</v>
      </c>
      <c r="Z47" s="404">
        <v>8734400</v>
      </c>
      <c r="AA47" s="411" t="s">
        <v>8150</v>
      </c>
      <c r="AB47" s="190" t="s">
        <v>7347</v>
      </c>
      <c r="AC47" s="190" t="s">
        <v>7347</v>
      </c>
      <c r="AD47" s="190" t="s">
        <v>7347</v>
      </c>
      <c r="AE47" s="411" t="s">
        <v>7408</v>
      </c>
      <c r="AF47" s="411" t="s">
        <v>7349</v>
      </c>
      <c r="AG47" s="411" t="s">
        <v>7350</v>
      </c>
      <c r="AH47" s="173" t="s">
        <v>8327</v>
      </c>
      <c r="AI47" s="173">
        <v>3186911088</v>
      </c>
      <c r="AJ47" s="173" t="s">
        <v>10143</v>
      </c>
      <c r="AK47" s="420" t="s">
        <v>8328</v>
      </c>
      <c r="AL47" s="189" t="s">
        <v>7353</v>
      </c>
      <c r="AM47" s="500" t="s">
        <v>8329</v>
      </c>
      <c r="AN47" s="411">
        <f t="shared" si="0"/>
        <v>40</v>
      </c>
      <c r="AO47" s="411">
        <v>2024</v>
      </c>
      <c r="AP47" s="432">
        <v>7096700</v>
      </c>
      <c r="AQ47" s="411"/>
      <c r="AR47" s="411"/>
      <c r="AS47" s="410"/>
      <c r="AT47" s="449"/>
    </row>
    <row r="48" spans="2:46" ht="15" customHeight="1">
      <c r="B48" s="448" t="s">
        <v>726</v>
      </c>
      <c r="C48" s="410" t="s">
        <v>7338</v>
      </c>
      <c r="D48" s="410" t="s">
        <v>8330</v>
      </c>
      <c r="E48" s="404">
        <v>80035309</v>
      </c>
      <c r="F48" s="412">
        <v>29792000</v>
      </c>
      <c r="G48" s="414" t="s">
        <v>7966</v>
      </c>
      <c r="H48" s="412">
        <v>7448000</v>
      </c>
      <c r="I48" s="363">
        <v>45576</v>
      </c>
      <c r="J48" s="363">
        <v>45731</v>
      </c>
      <c r="K48" s="354" t="s">
        <v>8331</v>
      </c>
      <c r="L48" s="411">
        <v>1979</v>
      </c>
      <c r="M48" s="406" t="s">
        <v>7375</v>
      </c>
      <c r="N48" s="406" t="s">
        <v>7343</v>
      </c>
      <c r="O48" s="406">
        <v>1010190690</v>
      </c>
      <c r="P48" s="501" t="s">
        <v>7699</v>
      </c>
      <c r="Q48" s="411">
        <v>5</v>
      </c>
      <c r="R48" s="413">
        <v>114933</v>
      </c>
      <c r="S48" s="251" t="s">
        <v>7700</v>
      </c>
      <c r="T48" s="404">
        <v>8689333</v>
      </c>
      <c r="U48" s="190">
        <v>1</v>
      </c>
      <c r="V48" s="407">
        <v>5</v>
      </c>
      <c r="W48" s="404">
        <v>0</v>
      </c>
      <c r="X48" s="190" t="s">
        <v>7347</v>
      </c>
      <c r="Y48" s="190" t="s">
        <v>7347</v>
      </c>
      <c r="Z48" s="404">
        <v>8689333</v>
      </c>
      <c r="AA48" s="411" t="s">
        <v>8332</v>
      </c>
      <c r="AB48" s="190" t="s">
        <v>7347</v>
      </c>
      <c r="AC48" s="190" t="s">
        <v>7347</v>
      </c>
      <c r="AD48" s="190" t="s">
        <v>7347</v>
      </c>
      <c r="AE48" s="411" t="s">
        <v>7387</v>
      </c>
      <c r="AF48" s="411" t="s">
        <v>7349</v>
      </c>
      <c r="AG48" s="411" t="s">
        <v>7350</v>
      </c>
      <c r="AH48" s="173" t="s">
        <v>8333</v>
      </c>
      <c r="AI48" s="173">
        <v>3182619782</v>
      </c>
      <c r="AJ48" s="173" t="s">
        <v>8334</v>
      </c>
      <c r="AK48" s="422">
        <v>500802211811</v>
      </c>
      <c r="AL48" s="189" t="s">
        <v>7353</v>
      </c>
      <c r="AM48" s="500"/>
      <c r="AN48" s="411">
        <f t="shared" si="0"/>
        <v>41</v>
      </c>
      <c r="AO48" s="411">
        <v>2024</v>
      </c>
      <c r="AP48" s="432">
        <v>11172000</v>
      </c>
      <c r="AQ48" s="411"/>
      <c r="AR48" s="411"/>
      <c r="AS48" s="410"/>
      <c r="AT48" s="449"/>
    </row>
    <row r="49" spans="2:46" ht="15" customHeight="1">
      <c r="B49" s="448" t="s">
        <v>732</v>
      </c>
      <c r="C49" s="410" t="s">
        <v>7338</v>
      </c>
      <c r="D49" s="410" t="s">
        <v>8361</v>
      </c>
      <c r="E49" s="404">
        <v>52898025</v>
      </c>
      <c r="F49" s="412">
        <v>29792000</v>
      </c>
      <c r="G49" s="414" t="s">
        <v>7393</v>
      </c>
      <c r="H49" s="412">
        <v>7448000</v>
      </c>
      <c r="I49" s="363">
        <v>45559</v>
      </c>
      <c r="J49" s="363">
        <v>45657</v>
      </c>
      <c r="K49" s="354" t="s">
        <v>7472</v>
      </c>
      <c r="L49" s="411">
        <v>1978</v>
      </c>
      <c r="M49" s="406" t="s">
        <v>7384</v>
      </c>
      <c r="N49" s="406" t="s">
        <v>7343</v>
      </c>
      <c r="O49" s="406">
        <v>53064832</v>
      </c>
      <c r="P49" s="501" t="s">
        <v>7385</v>
      </c>
      <c r="Q49" s="190">
        <v>2</v>
      </c>
      <c r="R49" s="407">
        <v>121260</v>
      </c>
      <c r="S49" s="251" t="s">
        <v>7937</v>
      </c>
      <c r="T49" s="404">
        <v>0</v>
      </c>
      <c r="U49" s="190" t="s">
        <v>7347</v>
      </c>
      <c r="V49" s="407" t="s">
        <v>10136</v>
      </c>
      <c r="W49" s="404">
        <v>0</v>
      </c>
      <c r="X49" s="190" t="s">
        <v>7347</v>
      </c>
      <c r="Y49" s="190" t="s">
        <v>7347</v>
      </c>
      <c r="Z49" s="404">
        <v>0</v>
      </c>
      <c r="AA49" s="411" t="s">
        <v>7347</v>
      </c>
      <c r="AB49" s="190" t="s">
        <v>7347</v>
      </c>
      <c r="AC49" s="190" t="s">
        <v>7347</v>
      </c>
      <c r="AD49" s="190" t="s">
        <v>7347</v>
      </c>
      <c r="AE49" s="411" t="s">
        <v>7979</v>
      </c>
      <c r="AF49" s="411" t="s">
        <v>7349</v>
      </c>
      <c r="AG49" s="411" t="s">
        <v>7350</v>
      </c>
      <c r="AH49" s="173" t="s">
        <v>8362</v>
      </c>
      <c r="AI49" s="173">
        <v>3114750710</v>
      </c>
      <c r="AJ49" s="173" t="s">
        <v>10142</v>
      </c>
      <c r="AK49" s="422" t="s">
        <v>8363</v>
      </c>
      <c r="AL49" s="189" t="s">
        <v>7353</v>
      </c>
      <c r="AM49" s="500" t="s">
        <v>8364</v>
      </c>
      <c r="AN49" s="411">
        <f t="shared" si="0"/>
        <v>42</v>
      </c>
      <c r="AO49" s="411">
        <v>2024</v>
      </c>
      <c r="AP49" s="432">
        <v>0</v>
      </c>
      <c r="AQ49" s="411"/>
      <c r="AR49" s="411"/>
      <c r="AS49" s="410"/>
      <c r="AT49" s="449"/>
    </row>
    <row r="50" spans="2:46" ht="15" customHeight="1">
      <c r="B50" s="448" t="s">
        <v>736</v>
      </c>
      <c r="C50" s="410" t="s">
        <v>7338</v>
      </c>
      <c r="D50" s="410" t="s">
        <v>8398</v>
      </c>
      <c r="E50" s="404">
        <v>44160288</v>
      </c>
      <c r="F50" s="412">
        <v>21836000</v>
      </c>
      <c r="G50" s="414" t="s">
        <v>7393</v>
      </c>
      <c r="H50" s="412">
        <v>5459000</v>
      </c>
      <c r="I50" s="363">
        <v>45560</v>
      </c>
      <c r="J50" s="363">
        <v>45657</v>
      </c>
      <c r="K50" s="354" t="s">
        <v>7711</v>
      </c>
      <c r="L50" s="411">
        <v>1978</v>
      </c>
      <c r="M50" s="406" t="s">
        <v>7712</v>
      </c>
      <c r="N50" s="406" t="s">
        <v>7343</v>
      </c>
      <c r="O50" s="406">
        <v>20533153</v>
      </c>
      <c r="P50" s="501" t="s">
        <v>7713</v>
      </c>
      <c r="Q50" s="411">
        <v>5</v>
      </c>
      <c r="R50" s="413">
        <v>114827</v>
      </c>
      <c r="S50" s="406" t="s">
        <v>7714</v>
      </c>
      <c r="T50" s="404">
        <v>0</v>
      </c>
      <c r="U50" s="190" t="s">
        <v>7347</v>
      </c>
      <c r="V50" s="407" t="s">
        <v>10136</v>
      </c>
      <c r="W50" s="404">
        <v>0</v>
      </c>
      <c r="X50" s="190" t="s">
        <v>7347</v>
      </c>
      <c r="Y50" s="190" t="s">
        <v>7347</v>
      </c>
      <c r="Z50" s="404">
        <v>0</v>
      </c>
      <c r="AA50" s="411" t="s">
        <v>7347</v>
      </c>
      <c r="AB50" s="190" t="s">
        <v>7347</v>
      </c>
      <c r="AC50" s="190" t="s">
        <v>7347</v>
      </c>
      <c r="AD50" s="190" t="s">
        <v>7347</v>
      </c>
      <c r="AE50" s="411" t="s">
        <v>8399</v>
      </c>
      <c r="AF50" s="411" t="s">
        <v>7349</v>
      </c>
      <c r="AG50" s="411" t="s">
        <v>7350</v>
      </c>
      <c r="AH50" s="173" t="s">
        <v>8400</v>
      </c>
      <c r="AI50" s="173">
        <v>3004694411</v>
      </c>
      <c r="AJ50" s="173" t="s">
        <v>10143</v>
      </c>
      <c r="AK50" s="422">
        <v>54704588952</v>
      </c>
      <c r="AL50" s="189" t="s">
        <v>7353</v>
      </c>
      <c r="AM50" s="500" t="s">
        <v>8401</v>
      </c>
      <c r="AN50" s="411">
        <f t="shared" si="0"/>
        <v>43</v>
      </c>
      <c r="AO50" s="411">
        <v>2024</v>
      </c>
      <c r="AP50" s="432">
        <v>4367200</v>
      </c>
      <c r="AQ50" s="411"/>
      <c r="AR50" s="411"/>
      <c r="AS50" s="410"/>
      <c r="AT50" s="449"/>
    </row>
    <row r="51" spans="2:46" ht="15" customHeight="1">
      <c r="B51" s="448" t="s">
        <v>741</v>
      </c>
      <c r="C51" s="410" t="s">
        <v>7338</v>
      </c>
      <c r="D51" s="410" t="s">
        <v>8407</v>
      </c>
      <c r="E51" s="404">
        <v>52826338</v>
      </c>
      <c r="F51" s="412">
        <v>21836000</v>
      </c>
      <c r="G51" s="414" t="s">
        <v>7393</v>
      </c>
      <c r="H51" s="412">
        <v>5459000</v>
      </c>
      <c r="I51" s="363">
        <v>45560</v>
      </c>
      <c r="J51" s="363">
        <v>45728</v>
      </c>
      <c r="K51" s="354" t="s">
        <v>7752</v>
      </c>
      <c r="L51" s="411">
        <v>1979</v>
      </c>
      <c r="M51" s="406" t="s">
        <v>7375</v>
      </c>
      <c r="N51" s="406" t="s">
        <v>7343</v>
      </c>
      <c r="O51" s="406">
        <v>1010190690</v>
      </c>
      <c r="P51" s="501" t="s">
        <v>7699</v>
      </c>
      <c r="Q51" s="411">
        <v>1</v>
      </c>
      <c r="R51" s="413">
        <v>114927</v>
      </c>
      <c r="S51" s="251" t="s">
        <v>7700</v>
      </c>
      <c r="T51" s="404">
        <v>8734400</v>
      </c>
      <c r="U51" s="190">
        <v>1</v>
      </c>
      <c r="V51" s="407">
        <v>18</v>
      </c>
      <c r="W51" s="404">
        <v>0</v>
      </c>
      <c r="X51" s="190" t="s">
        <v>7347</v>
      </c>
      <c r="Y51" s="190" t="s">
        <v>7347</v>
      </c>
      <c r="Z51" s="404">
        <v>8734400</v>
      </c>
      <c r="AA51" s="411" t="s">
        <v>8150</v>
      </c>
      <c r="AB51" s="190" t="s">
        <v>7347</v>
      </c>
      <c r="AC51" s="190" t="s">
        <v>7347</v>
      </c>
      <c r="AD51" s="190" t="s">
        <v>7347</v>
      </c>
      <c r="AE51" s="411" t="s">
        <v>7387</v>
      </c>
      <c r="AF51" s="411" t="s">
        <v>7349</v>
      </c>
      <c r="AG51" s="411" t="s">
        <v>7399</v>
      </c>
      <c r="AH51" s="173" t="s">
        <v>8408</v>
      </c>
      <c r="AI51" s="173">
        <v>3142773774</v>
      </c>
      <c r="AJ51" s="173" t="s">
        <v>7482</v>
      </c>
      <c r="AK51" s="420" t="s">
        <v>8409</v>
      </c>
      <c r="AL51" s="189" t="s">
        <v>7353</v>
      </c>
      <c r="AM51" s="500" t="s">
        <v>10148</v>
      </c>
      <c r="AN51" s="411">
        <f t="shared" si="0"/>
        <v>44</v>
      </c>
      <c r="AO51" s="411">
        <v>2024</v>
      </c>
      <c r="AP51" s="432">
        <v>2183600</v>
      </c>
      <c r="AQ51" s="411"/>
      <c r="AR51" s="411"/>
      <c r="AS51" s="410"/>
      <c r="AT51" s="449"/>
    </row>
    <row r="52" spans="2:46" ht="15" customHeight="1">
      <c r="B52" s="448" t="s">
        <v>744</v>
      </c>
      <c r="C52" s="410" t="s">
        <v>7338</v>
      </c>
      <c r="D52" s="410" t="s">
        <v>8417</v>
      </c>
      <c r="E52" s="404">
        <v>1019121891</v>
      </c>
      <c r="F52" s="412">
        <v>21836000</v>
      </c>
      <c r="G52" s="414" t="s">
        <v>7393</v>
      </c>
      <c r="H52" s="412">
        <v>5459000</v>
      </c>
      <c r="I52" s="363">
        <v>45559</v>
      </c>
      <c r="J52" s="363">
        <v>45728</v>
      </c>
      <c r="K52" s="354" t="s">
        <v>8258</v>
      </c>
      <c r="L52" s="411">
        <v>1979</v>
      </c>
      <c r="M52" s="406" t="s">
        <v>7419</v>
      </c>
      <c r="N52" s="406" t="s">
        <v>7343</v>
      </c>
      <c r="O52" s="406">
        <v>79693760</v>
      </c>
      <c r="P52" s="501" t="s">
        <v>8259</v>
      </c>
      <c r="Q52" s="411">
        <v>5</v>
      </c>
      <c r="R52" s="413">
        <v>115218</v>
      </c>
      <c r="S52" s="406" t="s">
        <v>8260</v>
      </c>
      <c r="T52" s="404">
        <v>8916367</v>
      </c>
      <c r="U52" s="190">
        <v>1</v>
      </c>
      <c r="V52" s="407">
        <v>19</v>
      </c>
      <c r="W52" s="404">
        <v>0</v>
      </c>
      <c r="X52" s="190" t="s">
        <v>7347</v>
      </c>
      <c r="Y52" s="190" t="s">
        <v>7347</v>
      </c>
      <c r="Z52" s="404">
        <v>8916367</v>
      </c>
      <c r="AA52" s="411" t="s">
        <v>8253</v>
      </c>
      <c r="AB52" s="190" t="s">
        <v>7347</v>
      </c>
      <c r="AC52" s="190" t="s">
        <v>7347</v>
      </c>
      <c r="AD52" s="190" t="s">
        <v>7347</v>
      </c>
      <c r="AE52" s="411" t="s">
        <v>7387</v>
      </c>
      <c r="AF52" s="411" t="s">
        <v>7349</v>
      </c>
      <c r="AG52" s="411" t="s">
        <v>7362</v>
      </c>
      <c r="AH52" s="173" t="s">
        <v>8418</v>
      </c>
      <c r="AI52" s="173">
        <v>3133523591</v>
      </c>
      <c r="AJ52" s="173" t="s">
        <v>7482</v>
      </c>
      <c r="AK52" s="420" t="s">
        <v>8419</v>
      </c>
      <c r="AL52" s="189" t="s">
        <v>7353</v>
      </c>
      <c r="AM52" s="500" t="s">
        <v>8420</v>
      </c>
      <c r="AN52" s="411">
        <f t="shared" si="0"/>
        <v>45</v>
      </c>
      <c r="AO52" s="411">
        <v>2024</v>
      </c>
      <c r="AP52" s="432">
        <v>0</v>
      </c>
      <c r="AQ52" s="411"/>
      <c r="AR52" s="411"/>
      <c r="AS52" s="410"/>
      <c r="AT52" s="449"/>
    </row>
    <row r="53" spans="2:46" ht="15" customHeight="1">
      <c r="B53" s="448" t="s">
        <v>756</v>
      </c>
      <c r="C53" s="410" t="s">
        <v>7338</v>
      </c>
      <c r="D53" s="410" t="s">
        <v>8473</v>
      </c>
      <c r="E53" s="404">
        <v>52588770</v>
      </c>
      <c r="F53" s="412">
        <v>14289000</v>
      </c>
      <c r="G53" s="414" t="s">
        <v>7340</v>
      </c>
      <c r="H53" s="412">
        <v>4763000</v>
      </c>
      <c r="I53" s="363">
        <v>45565</v>
      </c>
      <c r="J53" s="363">
        <v>45702</v>
      </c>
      <c r="K53" s="354" t="s">
        <v>8474</v>
      </c>
      <c r="L53" s="411">
        <v>1978</v>
      </c>
      <c r="M53" s="406" t="s">
        <v>7573</v>
      </c>
      <c r="N53" s="406" t="s">
        <v>7448</v>
      </c>
      <c r="O53" s="406">
        <v>51895879</v>
      </c>
      <c r="P53" s="501" t="s">
        <v>7574</v>
      </c>
      <c r="Q53" s="411">
        <v>1</v>
      </c>
      <c r="R53" s="413">
        <v>117415</v>
      </c>
      <c r="S53" s="406" t="s">
        <v>7575</v>
      </c>
      <c r="T53" s="404">
        <v>7144500</v>
      </c>
      <c r="U53" s="190">
        <v>1</v>
      </c>
      <c r="V53" s="407">
        <v>15</v>
      </c>
      <c r="W53" s="404">
        <v>0</v>
      </c>
      <c r="X53" s="190" t="s">
        <v>7347</v>
      </c>
      <c r="Y53" s="190" t="s">
        <v>7347</v>
      </c>
      <c r="Z53" s="404">
        <v>7144500</v>
      </c>
      <c r="AA53" s="411" t="s">
        <v>7346</v>
      </c>
      <c r="AB53" s="190" t="s">
        <v>7347</v>
      </c>
      <c r="AC53" s="190" t="s">
        <v>7347</v>
      </c>
      <c r="AD53" s="190" t="s">
        <v>7347</v>
      </c>
      <c r="AE53" s="411" t="s">
        <v>7408</v>
      </c>
      <c r="AF53" s="411" t="s">
        <v>7349</v>
      </c>
      <c r="AG53" s="411" t="s">
        <v>7350</v>
      </c>
      <c r="AH53" s="173" t="s">
        <v>8475</v>
      </c>
      <c r="AI53" s="173">
        <v>3112557241</v>
      </c>
      <c r="AJ53" s="173" t="s">
        <v>10143</v>
      </c>
      <c r="AK53" s="420" t="s">
        <v>8476</v>
      </c>
      <c r="AL53" s="189" t="s">
        <v>7353</v>
      </c>
      <c r="AM53" s="500" t="s">
        <v>8477</v>
      </c>
      <c r="AN53" s="411">
        <f t="shared" si="0"/>
        <v>46</v>
      </c>
      <c r="AO53" s="411">
        <v>2024</v>
      </c>
      <c r="AP53" s="432">
        <v>2533333</v>
      </c>
      <c r="AQ53" s="411"/>
      <c r="AR53" s="411"/>
      <c r="AS53" s="410"/>
      <c r="AT53" s="449"/>
    </row>
    <row r="54" spans="2:46" ht="15" customHeight="1">
      <c r="B54" s="448" t="s">
        <v>757</v>
      </c>
      <c r="C54" s="410" t="s">
        <v>7338</v>
      </c>
      <c r="D54" s="410" t="s">
        <v>8478</v>
      </c>
      <c r="E54" s="404">
        <v>1019106929</v>
      </c>
      <c r="F54" s="412">
        <v>15281000</v>
      </c>
      <c r="G54" s="414" t="s">
        <v>7680</v>
      </c>
      <c r="H54" s="412">
        <v>4366000</v>
      </c>
      <c r="I54" s="363">
        <v>45565</v>
      </c>
      <c r="J54" s="363">
        <v>45716</v>
      </c>
      <c r="K54" s="354" t="s">
        <v>8479</v>
      </c>
      <c r="L54" s="411">
        <v>1978</v>
      </c>
      <c r="M54" s="406" t="s">
        <v>7347</v>
      </c>
      <c r="N54" s="406" t="s">
        <v>7407</v>
      </c>
      <c r="O54" s="406" t="s">
        <v>7407</v>
      </c>
      <c r="P54" s="406" t="s">
        <v>7407</v>
      </c>
      <c r="Q54" s="411">
        <v>1</v>
      </c>
      <c r="R54" s="413">
        <v>116153</v>
      </c>
      <c r="S54" s="406" t="s">
        <v>7359</v>
      </c>
      <c r="T54" s="404">
        <v>6694533</v>
      </c>
      <c r="U54" s="190">
        <v>1</v>
      </c>
      <c r="V54" s="407">
        <v>16</v>
      </c>
      <c r="W54" s="404">
        <v>0</v>
      </c>
      <c r="X54" s="190" t="s">
        <v>7347</v>
      </c>
      <c r="Y54" s="190" t="s">
        <v>7347</v>
      </c>
      <c r="Z54" s="404">
        <v>6694533</v>
      </c>
      <c r="AA54" s="411" t="s">
        <v>8480</v>
      </c>
      <c r="AB54" s="190" t="s">
        <v>7347</v>
      </c>
      <c r="AC54" s="190" t="s">
        <v>7347</v>
      </c>
      <c r="AD54" s="190" t="s">
        <v>7347</v>
      </c>
      <c r="AE54" s="411" t="s">
        <v>7387</v>
      </c>
      <c r="AF54" s="411" t="s">
        <v>7349</v>
      </c>
      <c r="AG54" s="411" t="s">
        <v>7399</v>
      </c>
      <c r="AH54" s="173" t="s">
        <v>8481</v>
      </c>
      <c r="AI54" s="173">
        <v>3125187549</v>
      </c>
      <c r="AJ54" s="173" t="s">
        <v>10142</v>
      </c>
      <c r="AK54" s="420" t="s">
        <v>8482</v>
      </c>
      <c r="AL54" s="189" t="s">
        <v>7353</v>
      </c>
      <c r="AM54" s="500" t="s">
        <v>8483</v>
      </c>
      <c r="AN54" s="411">
        <f t="shared" si="0"/>
        <v>47</v>
      </c>
      <c r="AO54" s="411">
        <v>2024</v>
      </c>
      <c r="AP54" s="432">
        <v>2037467</v>
      </c>
      <c r="AQ54" s="411" t="s">
        <v>10132</v>
      </c>
      <c r="AR54" s="411" t="s">
        <v>10132</v>
      </c>
      <c r="AS54" s="410"/>
      <c r="AT54" s="449"/>
    </row>
    <row r="55" spans="2:46" ht="15" customHeight="1">
      <c r="B55" s="448" t="s">
        <v>758</v>
      </c>
      <c r="C55" s="410" t="s">
        <v>7338</v>
      </c>
      <c r="D55" s="410" t="s">
        <v>8485</v>
      </c>
      <c r="E55" s="404">
        <v>1022409783</v>
      </c>
      <c r="F55" s="412">
        <v>15281000</v>
      </c>
      <c r="G55" s="414" t="s">
        <v>7680</v>
      </c>
      <c r="H55" s="412">
        <v>4366000</v>
      </c>
      <c r="I55" s="363">
        <v>45565</v>
      </c>
      <c r="J55" s="363">
        <v>45716</v>
      </c>
      <c r="K55" s="354" t="s">
        <v>8479</v>
      </c>
      <c r="L55" s="411">
        <v>1978</v>
      </c>
      <c r="M55" s="406" t="s">
        <v>7347</v>
      </c>
      <c r="N55" s="406" t="s">
        <v>7407</v>
      </c>
      <c r="O55" s="406" t="s">
        <v>7407</v>
      </c>
      <c r="P55" s="406" t="s">
        <v>7407</v>
      </c>
      <c r="Q55" s="411">
        <v>1</v>
      </c>
      <c r="R55" s="413">
        <v>116153</v>
      </c>
      <c r="S55" s="406" t="s">
        <v>7359</v>
      </c>
      <c r="T55" s="404">
        <v>6694533</v>
      </c>
      <c r="U55" s="190">
        <v>1</v>
      </c>
      <c r="V55" s="407">
        <v>16</v>
      </c>
      <c r="W55" s="404">
        <v>0</v>
      </c>
      <c r="X55" s="190" t="s">
        <v>7347</v>
      </c>
      <c r="Y55" s="190" t="s">
        <v>7347</v>
      </c>
      <c r="Z55" s="404">
        <v>6694533</v>
      </c>
      <c r="AA55" s="411" t="s">
        <v>8480</v>
      </c>
      <c r="AB55" s="190" t="s">
        <v>7347</v>
      </c>
      <c r="AC55" s="190" t="s">
        <v>7347</v>
      </c>
      <c r="AD55" s="190" t="s">
        <v>7347</v>
      </c>
      <c r="AE55" s="411" t="s">
        <v>7387</v>
      </c>
      <c r="AF55" s="411" t="s">
        <v>7349</v>
      </c>
      <c r="AG55" s="411" t="s">
        <v>7399</v>
      </c>
      <c r="AH55" s="173" t="s">
        <v>8486</v>
      </c>
      <c r="AI55" s="173">
        <v>3223239883</v>
      </c>
      <c r="AJ55" s="173" t="s">
        <v>10142</v>
      </c>
      <c r="AK55" s="420" t="s">
        <v>8487</v>
      </c>
      <c r="AL55" s="189" t="s">
        <v>7353</v>
      </c>
      <c r="AM55" s="500" t="s">
        <v>8488</v>
      </c>
      <c r="AN55" s="411">
        <f t="shared" si="0"/>
        <v>48</v>
      </c>
      <c r="AO55" s="411">
        <v>2024</v>
      </c>
      <c r="AP55" s="432">
        <v>0</v>
      </c>
      <c r="AQ55" s="411"/>
      <c r="AR55" s="411"/>
      <c r="AS55" s="410"/>
      <c r="AT55" s="449"/>
    </row>
    <row r="56" spans="2:46" ht="15" customHeight="1">
      <c r="B56" s="448" t="s">
        <v>760</v>
      </c>
      <c r="C56" s="251" t="s">
        <v>7338</v>
      </c>
      <c r="D56" s="173" t="s">
        <v>8495</v>
      </c>
      <c r="E56" s="404">
        <v>1049602099</v>
      </c>
      <c r="F56" s="412">
        <v>29792000</v>
      </c>
      <c r="G56" s="414" t="s">
        <v>10149</v>
      </c>
      <c r="H56" s="412">
        <v>7448000</v>
      </c>
      <c r="I56" s="363">
        <v>45583</v>
      </c>
      <c r="J56" s="363">
        <v>45657</v>
      </c>
      <c r="K56" s="354" t="s">
        <v>8497</v>
      </c>
      <c r="L56" s="190">
        <v>1979</v>
      </c>
      <c r="M56" s="406" t="s">
        <v>7419</v>
      </c>
      <c r="N56" s="406" t="s">
        <v>7343</v>
      </c>
      <c r="O56" s="406">
        <v>79693760</v>
      </c>
      <c r="P56" s="501" t="s">
        <v>8259</v>
      </c>
      <c r="Q56" s="190">
        <v>5</v>
      </c>
      <c r="R56" s="407">
        <v>115246</v>
      </c>
      <c r="S56" s="406" t="s">
        <v>8260</v>
      </c>
      <c r="T56" s="404">
        <v>0</v>
      </c>
      <c r="U56" s="190" t="s">
        <v>7347</v>
      </c>
      <c r="V56" s="407" t="s">
        <v>10136</v>
      </c>
      <c r="W56" s="404">
        <v>0</v>
      </c>
      <c r="X56" s="190" t="s">
        <v>7347</v>
      </c>
      <c r="Y56" s="190" t="s">
        <v>7347</v>
      </c>
      <c r="Z56" s="404">
        <v>0</v>
      </c>
      <c r="AA56" s="411" t="s">
        <v>7347</v>
      </c>
      <c r="AB56" s="190" t="s">
        <v>7347</v>
      </c>
      <c r="AC56" s="190" t="s">
        <v>7347</v>
      </c>
      <c r="AD56" s="190" t="s">
        <v>7347</v>
      </c>
      <c r="AE56" s="411" t="s">
        <v>7504</v>
      </c>
      <c r="AF56" s="411" t="s">
        <v>7349</v>
      </c>
      <c r="AG56" s="411" t="s">
        <v>7399</v>
      </c>
      <c r="AH56" s="173" t="s">
        <v>8498</v>
      </c>
      <c r="AI56" s="173">
        <v>3134086650</v>
      </c>
      <c r="AJ56" s="173" t="s">
        <v>10143</v>
      </c>
      <c r="AK56" s="423" t="s">
        <v>8499</v>
      </c>
      <c r="AL56" s="189" t="s">
        <v>7353</v>
      </c>
      <c r="AM56" s="500" t="s">
        <v>8500</v>
      </c>
      <c r="AN56" s="411">
        <f t="shared" si="0"/>
        <v>49</v>
      </c>
      <c r="AO56" s="411">
        <v>2024</v>
      </c>
      <c r="AP56" s="432">
        <v>23088800</v>
      </c>
      <c r="AQ56" s="411"/>
      <c r="AR56" s="411"/>
      <c r="AS56" s="410"/>
      <c r="AT56" s="449"/>
    </row>
    <row r="57" spans="2:46" ht="15" customHeight="1">
      <c r="B57" s="448" t="s">
        <v>761</v>
      </c>
      <c r="C57" s="410" t="s">
        <v>7338</v>
      </c>
      <c r="D57" s="410" t="s">
        <v>8507</v>
      </c>
      <c r="E57" s="404">
        <v>37897509</v>
      </c>
      <c r="F57" s="412">
        <v>22344000</v>
      </c>
      <c r="G57" s="414" t="s">
        <v>7340</v>
      </c>
      <c r="H57" s="412">
        <v>7448000</v>
      </c>
      <c r="I57" s="363">
        <v>45565</v>
      </c>
      <c r="J57" s="363">
        <v>45702</v>
      </c>
      <c r="K57" s="354" t="s">
        <v>8508</v>
      </c>
      <c r="L57" s="411">
        <v>1978</v>
      </c>
      <c r="M57" s="406" t="s">
        <v>7573</v>
      </c>
      <c r="N57" s="406" t="s">
        <v>7448</v>
      </c>
      <c r="O57" s="406">
        <v>51895879</v>
      </c>
      <c r="P57" s="501" t="s">
        <v>7574</v>
      </c>
      <c r="Q57" s="411">
        <v>1</v>
      </c>
      <c r="R57" s="413">
        <v>117412</v>
      </c>
      <c r="S57" s="406" t="s">
        <v>7575</v>
      </c>
      <c r="T57" s="404">
        <v>11172000</v>
      </c>
      <c r="U57" s="190">
        <v>1</v>
      </c>
      <c r="V57" s="407">
        <v>15</v>
      </c>
      <c r="W57" s="404">
        <v>0</v>
      </c>
      <c r="X57" s="190" t="s">
        <v>7347</v>
      </c>
      <c r="Y57" s="190" t="s">
        <v>7347</v>
      </c>
      <c r="Z57" s="404">
        <v>11172000</v>
      </c>
      <c r="AA57" s="411" t="s">
        <v>7346</v>
      </c>
      <c r="AB57" s="190" t="s">
        <v>7347</v>
      </c>
      <c r="AC57" s="190" t="s">
        <v>7347</v>
      </c>
      <c r="AD57" s="190" t="s">
        <v>7347</v>
      </c>
      <c r="AE57" s="411" t="s">
        <v>7504</v>
      </c>
      <c r="AF57" s="411" t="s">
        <v>7349</v>
      </c>
      <c r="AG57" s="411" t="s">
        <v>7350</v>
      </c>
      <c r="AH57" s="173" t="s">
        <v>8509</v>
      </c>
      <c r="AI57" s="173">
        <v>3108685018</v>
      </c>
      <c r="AJ57" s="173" t="s">
        <v>7364</v>
      </c>
      <c r="AK57" s="420" t="s">
        <v>8510</v>
      </c>
      <c r="AL57" s="189" t="s">
        <v>7353</v>
      </c>
      <c r="AM57" s="500" t="s">
        <v>8511</v>
      </c>
      <c r="AN57" s="411">
        <f t="shared" si="0"/>
        <v>50</v>
      </c>
      <c r="AO57" s="411">
        <v>2024</v>
      </c>
      <c r="AP57" s="432">
        <v>1178333</v>
      </c>
      <c r="AQ57" s="411"/>
      <c r="AR57" s="411"/>
      <c r="AS57" s="410"/>
      <c r="AT57" s="449"/>
    </row>
    <row r="58" spans="2:46" ht="15" customHeight="1">
      <c r="B58" s="448" t="s">
        <v>773</v>
      </c>
      <c r="C58" s="410" t="s">
        <v>7338</v>
      </c>
      <c r="D58" s="410" t="s">
        <v>8669</v>
      </c>
      <c r="E58" s="404">
        <v>79745612</v>
      </c>
      <c r="F58" s="412">
        <v>13098000</v>
      </c>
      <c r="G58" s="414" t="s">
        <v>7966</v>
      </c>
      <c r="H58" s="412">
        <v>4366000</v>
      </c>
      <c r="I58" s="363">
        <v>45581</v>
      </c>
      <c r="J58" s="363">
        <v>45657</v>
      </c>
      <c r="K58" s="354" t="s">
        <v>8670</v>
      </c>
      <c r="L58" s="411">
        <v>1978</v>
      </c>
      <c r="M58" s="406" t="s">
        <v>7631</v>
      </c>
      <c r="N58" s="406" t="s">
        <v>7343</v>
      </c>
      <c r="O58" s="173">
        <v>1020819463</v>
      </c>
      <c r="P58" s="406" t="s">
        <v>7632</v>
      </c>
      <c r="Q58" s="411">
        <v>1</v>
      </c>
      <c r="R58" s="413">
        <v>116360</v>
      </c>
      <c r="S58" s="406" t="s">
        <v>7633</v>
      </c>
      <c r="T58" s="404">
        <v>0</v>
      </c>
      <c r="U58" s="190" t="s">
        <v>7347</v>
      </c>
      <c r="V58" s="407" t="s">
        <v>10136</v>
      </c>
      <c r="W58" s="404">
        <v>0</v>
      </c>
      <c r="X58" s="190" t="s">
        <v>7347</v>
      </c>
      <c r="Y58" s="190" t="s">
        <v>7347</v>
      </c>
      <c r="Z58" s="404">
        <v>0</v>
      </c>
      <c r="AA58" s="411" t="s">
        <v>7347</v>
      </c>
      <c r="AB58" s="190" t="s">
        <v>7347</v>
      </c>
      <c r="AC58" s="190" t="s">
        <v>7347</v>
      </c>
      <c r="AD58" s="190" t="s">
        <v>7347</v>
      </c>
      <c r="AE58" s="411" t="s">
        <v>7387</v>
      </c>
      <c r="AF58" s="411" t="s">
        <v>7349</v>
      </c>
      <c r="AG58" s="411" t="s">
        <v>7399</v>
      </c>
      <c r="AH58" s="173" t="s">
        <v>8671</v>
      </c>
      <c r="AI58" s="173">
        <v>3003054028</v>
      </c>
      <c r="AJ58" s="173" t="s">
        <v>10142</v>
      </c>
      <c r="AK58" s="422" t="s">
        <v>8672</v>
      </c>
      <c r="AL58" s="189" t="s">
        <v>7353</v>
      </c>
      <c r="AM58" s="500" t="s">
        <v>8673</v>
      </c>
      <c r="AN58" s="411">
        <f t="shared" si="0"/>
        <v>51</v>
      </c>
      <c r="AO58" s="411">
        <v>2024</v>
      </c>
      <c r="AP58" s="432">
        <v>2183000</v>
      </c>
      <c r="AQ58" s="411"/>
      <c r="AR58" s="411"/>
      <c r="AS58" s="410"/>
      <c r="AT58" s="449"/>
    </row>
    <row r="59" spans="2:46" ht="15" customHeight="1">
      <c r="B59" s="448" t="s">
        <v>776</v>
      </c>
      <c r="C59" s="410" t="s">
        <v>7338</v>
      </c>
      <c r="D59" s="410" t="s">
        <v>7616</v>
      </c>
      <c r="E59" s="404">
        <v>1063481921</v>
      </c>
      <c r="F59" s="412">
        <v>30000000</v>
      </c>
      <c r="G59" s="414" t="s">
        <v>7966</v>
      </c>
      <c r="H59" s="412">
        <v>10000000</v>
      </c>
      <c r="I59" s="363">
        <v>45582</v>
      </c>
      <c r="J59" s="363">
        <v>45711</v>
      </c>
      <c r="K59" s="354" t="s">
        <v>8681</v>
      </c>
      <c r="L59" s="411">
        <v>1978</v>
      </c>
      <c r="M59" s="406" t="s">
        <v>7347</v>
      </c>
      <c r="N59" s="406" t="s">
        <v>7407</v>
      </c>
      <c r="O59" s="406" t="s">
        <v>7407</v>
      </c>
      <c r="P59" s="406" t="s">
        <v>7407</v>
      </c>
      <c r="Q59" s="411">
        <v>1</v>
      </c>
      <c r="R59" s="413">
        <v>116629</v>
      </c>
      <c r="S59" s="251" t="s">
        <v>7386</v>
      </c>
      <c r="T59" s="404">
        <v>12333333</v>
      </c>
      <c r="U59" s="190">
        <v>1</v>
      </c>
      <c r="V59" s="407">
        <v>7</v>
      </c>
      <c r="W59" s="404">
        <v>0</v>
      </c>
      <c r="X59" s="190" t="s">
        <v>7347</v>
      </c>
      <c r="Y59" s="190" t="s">
        <v>7347</v>
      </c>
      <c r="Z59" s="404">
        <v>12333333</v>
      </c>
      <c r="AA59" s="411" t="s">
        <v>8423</v>
      </c>
      <c r="AB59" s="190" t="s">
        <v>7347</v>
      </c>
      <c r="AC59" s="190" t="s">
        <v>7347</v>
      </c>
      <c r="AD59" s="190" t="s">
        <v>7347</v>
      </c>
      <c r="AE59" s="411" t="s">
        <v>7387</v>
      </c>
      <c r="AF59" s="411" t="s">
        <v>7349</v>
      </c>
      <c r="AG59" s="411" t="s">
        <v>7399</v>
      </c>
      <c r="AH59" s="173" t="s">
        <v>8682</v>
      </c>
      <c r="AI59" s="173">
        <v>3144939768</v>
      </c>
      <c r="AJ59" s="173" t="s">
        <v>10142</v>
      </c>
      <c r="AK59" s="420" t="s">
        <v>8683</v>
      </c>
      <c r="AL59" s="189" t="s">
        <v>7353</v>
      </c>
      <c r="AM59" s="500" t="s">
        <v>8684</v>
      </c>
      <c r="AN59" s="411">
        <f t="shared" si="0"/>
        <v>52</v>
      </c>
      <c r="AO59" s="411">
        <v>2024</v>
      </c>
      <c r="AP59" s="432">
        <v>9999999</v>
      </c>
      <c r="AQ59" s="411"/>
      <c r="AR59" s="411"/>
      <c r="AS59" s="410"/>
      <c r="AT59" s="449"/>
    </row>
    <row r="60" spans="2:46" ht="15" customHeight="1">
      <c r="B60" s="448" t="s">
        <v>778</v>
      </c>
      <c r="C60" s="410" t="s">
        <v>7338</v>
      </c>
      <c r="D60" s="410" t="s">
        <v>8685</v>
      </c>
      <c r="E60" s="404">
        <v>1019048855</v>
      </c>
      <c r="F60" s="412">
        <v>8649000</v>
      </c>
      <c r="G60" s="414" t="s">
        <v>7966</v>
      </c>
      <c r="H60" s="412">
        <v>2883000</v>
      </c>
      <c r="I60" s="363">
        <v>45581</v>
      </c>
      <c r="J60" s="363">
        <v>45657</v>
      </c>
      <c r="K60" s="354" t="s">
        <v>8686</v>
      </c>
      <c r="L60" s="411">
        <v>1979</v>
      </c>
      <c r="M60" s="406" t="s">
        <v>8687</v>
      </c>
      <c r="N60" s="406" t="s">
        <v>7448</v>
      </c>
      <c r="O60" s="406">
        <v>78705882</v>
      </c>
      <c r="P60" s="501" t="s">
        <v>8688</v>
      </c>
      <c r="Q60" s="411">
        <v>1</v>
      </c>
      <c r="R60" s="413">
        <v>116470</v>
      </c>
      <c r="S60" s="406" t="s">
        <v>8260</v>
      </c>
      <c r="T60" s="404">
        <v>0</v>
      </c>
      <c r="U60" s="190" t="s">
        <v>7347</v>
      </c>
      <c r="V60" s="407" t="s">
        <v>10136</v>
      </c>
      <c r="W60" s="404">
        <v>0</v>
      </c>
      <c r="X60" s="190" t="s">
        <v>7347</v>
      </c>
      <c r="Y60" s="190" t="s">
        <v>7347</v>
      </c>
      <c r="Z60" s="404">
        <v>0</v>
      </c>
      <c r="AA60" s="411" t="s">
        <v>7347</v>
      </c>
      <c r="AB60" s="190" t="s">
        <v>7347</v>
      </c>
      <c r="AC60" s="190" t="s">
        <v>7347</v>
      </c>
      <c r="AD60" s="190" t="s">
        <v>7347</v>
      </c>
      <c r="AE60" s="411" t="s">
        <v>7504</v>
      </c>
      <c r="AF60" s="411" t="s">
        <v>7349</v>
      </c>
      <c r="AG60" s="411" t="s">
        <v>7414</v>
      </c>
      <c r="AH60" s="173" t="s">
        <v>8689</v>
      </c>
      <c r="AI60" s="173">
        <v>3002052034</v>
      </c>
      <c r="AJ60" s="173" t="s">
        <v>7352</v>
      </c>
      <c r="AK60" s="422">
        <v>24100149654</v>
      </c>
      <c r="AL60" s="189" t="s">
        <v>7353</v>
      </c>
      <c r="AM60" s="500" t="s">
        <v>8690</v>
      </c>
      <c r="AN60" s="411">
        <f t="shared" si="0"/>
        <v>53</v>
      </c>
      <c r="AO60" s="411">
        <v>2024</v>
      </c>
      <c r="AP60" s="432">
        <v>1696500</v>
      </c>
      <c r="AQ60" s="411"/>
      <c r="AR60" s="411"/>
      <c r="AS60" s="410"/>
      <c r="AT60" s="449"/>
    </row>
    <row r="61" spans="2:46" ht="15" customHeight="1">
      <c r="B61" s="448" t="s">
        <v>780</v>
      </c>
      <c r="C61" s="410" t="s">
        <v>7338</v>
      </c>
      <c r="D61" s="410" t="s">
        <v>8691</v>
      </c>
      <c r="E61" s="404">
        <v>1069725571</v>
      </c>
      <c r="F61" s="412">
        <v>16377000</v>
      </c>
      <c r="G61" s="414" t="s">
        <v>7966</v>
      </c>
      <c r="H61" s="412">
        <v>5459000</v>
      </c>
      <c r="I61" s="363">
        <v>45586</v>
      </c>
      <c r="J61" s="363">
        <v>45713</v>
      </c>
      <c r="K61" s="354" t="s">
        <v>8692</v>
      </c>
      <c r="L61" s="411">
        <v>1978</v>
      </c>
      <c r="M61" s="406" t="s">
        <v>7347</v>
      </c>
      <c r="N61" s="406" t="s">
        <v>7407</v>
      </c>
      <c r="O61" s="406" t="s">
        <v>7407</v>
      </c>
      <c r="P61" s="406" t="s">
        <v>7407</v>
      </c>
      <c r="Q61" s="411">
        <v>5</v>
      </c>
      <c r="R61" s="413">
        <v>116209</v>
      </c>
      <c r="S61" s="406" t="s">
        <v>8693</v>
      </c>
      <c r="T61" s="404">
        <v>6368833</v>
      </c>
      <c r="U61" s="190">
        <v>1</v>
      </c>
      <c r="V61" s="407">
        <v>5</v>
      </c>
      <c r="W61" s="404">
        <v>0</v>
      </c>
      <c r="X61" s="190" t="s">
        <v>7347</v>
      </c>
      <c r="Y61" s="190" t="s">
        <v>7347</v>
      </c>
      <c r="Z61" s="404">
        <v>6368833</v>
      </c>
      <c r="AA61" s="411" t="s">
        <v>8332</v>
      </c>
      <c r="AB61" s="190" t="s">
        <v>7347</v>
      </c>
      <c r="AC61" s="190" t="s">
        <v>7347</v>
      </c>
      <c r="AD61" s="190" t="s">
        <v>7347</v>
      </c>
      <c r="AE61" s="411" t="s">
        <v>7387</v>
      </c>
      <c r="AF61" s="411" t="s">
        <v>7349</v>
      </c>
      <c r="AG61" s="411" t="s">
        <v>7414</v>
      </c>
      <c r="AH61" s="173" t="s">
        <v>8694</v>
      </c>
      <c r="AI61" s="173">
        <v>3112762357</v>
      </c>
      <c r="AJ61" s="173" t="s">
        <v>10143</v>
      </c>
      <c r="AK61" s="422">
        <v>18345462411</v>
      </c>
      <c r="AL61" s="189" t="s">
        <v>7353</v>
      </c>
      <c r="AM61" s="500" t="s">
        <v>8695</v>
      </c>
      <c r="AN61" s="411">
        <f t="shared" si="0"/>
        <v>54</v>
      </c>
      <c r="AO61" s="411">
        <v>2024</v>
      </c>
      <c r="AP61" s="432">
        <v>10008166</v>
      </c>
      <c r="AQ61" s="411"/>
      <c r="AR61" s="411"/>
      <c r="AS61" s="410"/>
      <c r="AT61" s="449"/>
    </row>
    <row r="62" spans="2:46" ht="15" customHeight="1">
      <c r="B62" s="448" t="s">
        <v>781</v>
      </c>
      <c r="C62" s="410" t="s">
        <v>7338</v>
      </c>
      <c r="D62" s="410" t="s">
        <v>8696</v>
      </c>
      <c r="E62" s="404">
        <v>1032390087</v>
      </c>
      <c r="F62" s="412">
        <v>31529867</v>
      </c>
      <c r="G62" s="414" t="s">
        <v>7966</v>
      </c>
      <c r="H62" s="412">
        <v>7448000</v>
      </c>
      <c r="I62" s="363">
        <v>45582</v>
      </c>
      <c r="J62" s="363">
        <v>45711</v>
      </c>
      <c r="K62" s="354" t="s">
        <v>8697</v>
      </c>
      <c r="L62" s="411">
        <v>1978</v>
      </c>
      <c r="M62" s="406" t="s">
        <v>8698</v>
      </c>
      <c r="N62" s="406" t="s">
        <v>7448</v>
      </c>
      <c r="O62" s="406">
        <v>7320162</v>
      </c>
      <c r="P62" s="501" t="s">
        <v>8699</v>
      </c>
      <c r="Q62" s="411">
        <v>1</v>
      </c>
      <c r="R62" s="413">
        <v>116334</v>
      </c>
      <c r="S62" s="406" t="s">
        <v>8700</v>
      </c>
      <c r="T62" s="404">
        <v>9185867</v>
      </c>
      <c r="U62" s="190">
        <v>1</v>
      </c>
      <c r="V62" s="407">
        <v>7</v>
      </c>
      <c r="W62" s="404">
        <v>0</v>
      </c>
      <c r="X62" s="190" t="s">
        <v>7347</v>
      </c>
      <c r="Y62" s="190" t="s">
        <v>7347</v>
      </c>
      <c r="Z62" s="404">
        <v>9185867</v>
      </c>
      <c r="AA62" s="411" t="s">
        <v>10150</v>
      </c>
      <c r="AB62" s="190" t="s">
        <v>7347</v>
      </c>
      <c r="AC62" s="190" t="s">
        <v>7347</v>
      </c>
      <c r="AD62" s="190" t="s">
        <v>7347</v>
      </c>
      <c r="AE62" s="411" t="s">
        <v>7378</v>
      </c>
      <c r="AF62" s="411" t="s">
        <v>7349</v>
      </c>
      <c r="AG62" s="411" t="s">
        <v>7399</v>
      </c>
      <c r="AH62" s="173" t="s">
        <v>10151</v>
      </c>
      <c r="AI62" s="173">
        <v>3142528302</v>
      </c>
      <c r="AJ62" s="173" t="s">
        <v>10152</v>
      </c>
      <c r="AK62" s="431" t="s">
        <v>10153</v>
      </c>
      <c r="AL62" s="189" t="s">
        <v>7353</v>
      </c>
      <c r="AM62" s="500" t="s">
        <v>8702</v>
      </c>
      <c r="AN62" s="411">
        <f t="shared" si="0"/>
        <v>55</v>
      </c>
      <c r="AO62" s="411">
        <v>2024</v>
      </c>
      <c r="AP62" s="432">
        <v>0</v>
      </c>
      <c r="AQ62" s="411" t="s">
        <v>10139</v>
      </c>
      <c r="AR62" s="411" t="s">
        <v>10132</v>
      </c>
      <c r="AS62" s="410"/>
      <c r="AT62" s="449"/>
    </row>
    <row r="63" spans="2:46" ht="15" customHeight="1">
      <c r="B63" s="448" t="s">
        <v>788</v>
      </c>
      <c r="C63" s="410" t="s">
        <v>7338</v>
      </c>
      <c r="D63" s="410" t="s">
        <v>8734</v>
      </c>
      <c r="E63" s="404">
        <v>51924201</v>
      </c>
      <c r="F63" s="412">
        <v>22344000</v>
      </c>
      <c r="G63" s="414" t="s">
        <v>7966</v>
      </c>
      <c r="H63" s="412">
        <v>7448000</v>
      </c>
      <c r="I63" s="363">
        <v>45576</v>
      </c>
      <c r="J63" s="363">
        <v>45708</v>
      </c>
      <c r="K63" s="354" t="s">
        <v>8735</v>
      </c>
      <c r="L63" s="411">
        <v>1978</v>
      </c>
      <c r="M63" s="406" t="s">
        <v>8736</v>
      </c>
      <c r="N63" s="406" t="s">
        <v>7448</v>
      </c>
      <c r="O63" s="406">
        <v>9397289</v>
      </c>
      <c r="P63" s="406" t="s">
        <v>8737</v>
      </c>
      <c r="Q63" s="411">
        <v>1</v>
      </c>
      <c r="R63" s="413">
        <v>117422</v>
      </c>
      <c r="S63" s="406" t="s">
        <v>8738</v>
      </c>
      <c r="T63" s="404">
        <v>9930666</v>
      </c>
      <c r="U63" s="190">
        <v>1</v>
      </c>
      <c r="V63" s="407">
        <v>10</v>
      </c>
      <c r="W63" s="404">
        <v>0</v>
      </c>
      <c r="X63" s="190" t="s">
        <v>7347</v>
      </c>
      <c r="Y63" s="190" t="s">
        <v>7347</v>
      </c>
      <c r="Z63" s="404">
        <v>9930666</v>
      </c>
      <c r="AA63" s="411" t="s">
        <v>7692</v>
      </c>
      <c r="AB63" s="190" t="s">
        <v>7347</v>
      </c>
      <c r="AC63" s="190" t="s">
        <v>7347</v>
      </c>
      <c r="AD63" s="190" t="s">
        <v>7347</v>
      </c>
      <c r="AE63" s="411" t="s">
        <v>7378</v>
      </c>
      <c r="AF63" s="411" t="s">
        <v>7349</v>
      </c>
      <c r="AG63" s="411" t="s">
        <v>7399</v>
      </c>
      <c r="AH63" s="173" t="s">
        <v>8739</v>
      </c>
      <c r="AI63" s="173">
        <v>3153235310</v>
      </c>
      <c r="AJ63" s="173" t="s">
        <v>7489</v>
      </c>
      <c r="AK63" s="420" t="s">
        <v>8740</v>
      </c>
      <c r="AL63" s="189" t="s">
        <v>7353</v>
      </c>
      <c r="AM63" s="500" t="s">
        <v>8741</v>
      </c>
      <c r="AN63" s="411">
        <f t="shared" si="0"/>
        <v>56</v>
      </c>
      <c r="AO63" s="411">
        <v>2024</v>
      </c>
      <c r="AP63" s="432">
        <v>4433333</v>
      </c>
      <c r="AQ63" s="411"/>
      <c r="AR63" s="411"/>
      <c r="AS63" s="410"/>
      <c r="AT63" s="449"/>
    </row>
    <row r="64" spans="2:46" ht="15" customHeight="1">
      <c r="B64" s="448" t="s">
        <v>795</v>
      </c>
      <c r="C64" s="410" t="s">
        <v>7338</v>
      </c>
      <c r="D64" s="410" t="s">
        <v>8767</v>
      </c>
      <c r="E64" s="404">
        <v>1014191541</v>
      </c>
      <c r="F64" s="412">
        <v>16377000</v>
      </c>
      <c r="G64" s="414" t="s">
        <v>7966</v>
      </c>
      <c r="H64" s="412">
        <v>5459000</v>
      </c>
      <c r="I64" s="363">
        <v>45581</v>
      </c>
      <c r="J64" s="363">
        <v>45657</v>
      </c>
      <c r="K64" s="354" t="s">
        <v>8768</v>
      </c>
      <c r="L64" s="411">
        <v>1971</v>
      </c>
      <c r="M64" s="406" t="s">
        <v>7347</v>
      </c>
      <c r="N64" s="406" t="s">
        <v>7407</v>
      </c>
      <c r="O64" s="406" t="s">
        <v>7407</v>
      </c>
      <c r="P64" s="406" t="s">
        <v>7407</v>
      </c>
      <c r="Q64" s="411">
        <v>5</v>
      </c>
      <c r="R64" s="413">
        <v>117404</v>
      </c>
      <c r="S64" s="406" t="s">
        <v>8693</v>
      </c>
      <c r="T64" s="404">
        <v>0</v>
      </c>
      <c r="U64" s="190" t="s">
        <v>7347</v>
      </c>
      <c r="V64" s="407" t="s">
        <v>10136</v>
      </c>
      <c r="W64" s="404">
        <v>0</v>
      </c>
      <c r="X64" s="190" t="s">
        <v>7347</v>
      </c>
      <c r="Y64" s="190" t="s">
        <v>7347</v>
      </c>
      <c r="Z64" s="404">
        <v>0</v>
      </c>
      <c r="AA64" s="411" t="s">
        <v>7347</v>
      </c>
      <c r="AB64" s="190" t="s">
        <v>7347</v>
      </c>
      <c r="AC64" s="190" t="s">
        <v>7347</v>
      </c>
      <c r="AD64" s="190" t="s">
        <v>7347</v>
      </c>
      <c r="AE64" s="411" t="s">
        <v>7361</v>
      </c>
      <c r="AF64" s="411" t="s">
        <v>7349</v>
      </c>
      <c r="AG64" s="411" t="s">
        <v>7399</v>
      </c>
      <c r="AH64" s="173" t="s">
        <v>8769</v>
      </c>
      <c r="AI64" s="173">
        <v>3202694998</v>
      </c>
      <c r="AJ64" s="173" t="s">
        <v>10143</v>
      </c>
      <c r="AK64" s="422" t="s">
        <v>8770</v>
      </c>
      <c r="AL64" s="189" t="s">
        <v>7353</v>
      </c>
      <c r="AM64" s="500"/>
      <c r="AN64" s="411">
        <f t="shared" si="0"/>
        <v>57</v>
      </c>
      <c r="AO64" s="411">
        <v>2024</v>
      </c>
      <c r="AP64" s="432">
        <v>2729500</v>
      </c>
      <c r="AQ64" s="411"/>
      <c r="AR64" s="411"/>
      <c r="AS64" s="410"/>
      <c r="AT64" s="449"/>
    </row>
    <row r="65" spans="2:46" ht="15" customHeight="1">
      <c r="B65" s="448" t="s">
        <v>797</v>
      </c>
      <c r="C65" s="410" t="s">
        <v>7338</v>
      </c>
      <c r="D65" s="410" t="s">
        <v>8772</v>
      </c>
      <c r="E65" s="404">
        <v>52035139</v>
      </c>
      <c r="F65" s="412">
        <v>16377000</v>
      </c>
      <c r="G65" s="414" t="s">
        <v>7966</v>
      </c>
      <c r="H65" s="412">
        <v>5459000</v>
      </c>
      <c r="I65" s="363">
        <v>45581</v>
      </c>
      <c r="J65" s="363">
        <v>45711</v>
      </c>
      <c r="K65" s="354" t="s">
        <v>8773</v>
      </c>
      <c r="L65" s="411">
        <v>2034</v>
      </c>
      <c r="M65" s="406" t="s">
        <v>7347</v>
      </c>
      <c r="N65" s="406" t="s">
        <v>7407</v>
      </c>
      <c r="O65" s="406" t="s">
        <v>7407</v>
      </c>
      <c r="P65" s="406" t="s">
        <v>7407</v>
      </c>
      <c r="Q65" s="411">
        <v>1</v>
      </c>
      <c r="R65" s="413">
        <v>116436</v>
      </c>
      <c r="S65" s="406" t="s">
        <v>7937</v>
      </c>
      <c r="T65" s="404">
        <v>6914734</v>
      </c>
      <c r="U65" s="190" t="s">
        <v>7347</v>
      </c>
      <c r="V65" s="407" t="s">
        <v>10136</v>
      </c>
      <c r="W65" s="404">
        <v>0</v>
      </c>
      <c r="X65" s="190" t="s">
        <v>7347</v>
      </c>
      <c r="Y65" s="190" t="s">
        <v>7347</v>
      </c>
      <c r="Z65" s="404">
        <v>6914734</v>
      </c>
      <c r="AA65" s="411" t="s">
        <v>7347</v>
      </c>
      <c r="AB65" s="190" t="s">
        <v>7347</v>
      </c>
      <c r="AC65" s="190" t="s">
        <v>7347</v>
      </c>
      <c r="AD65" s="190" t="s">
        <v>7347</v>
      </c>
      <c r="AE65" s="411" t="s">
        <v>7504</v>
      </c>
      <c r="AF65" s="411" t="s">
        <v>7349</v>
      </c>
      <c r="AG65" s="411" t="s">
        <v>7368</v>
      </c>
      <c r="AH65" s="173" t="s">
        <v>8774</v>
      </c>
      <c r="AI65" s="173">
        <v>3208216033</v>
      </c>
      <c r="AJ65" s="173" t="s">
        <v>10143</v>
      </c>
      <c r="AK65" s="422" t="s">
        <v>8775</v>
      </c>
      <c r="AL65" s="189" t="s">
        <v>7353</v>
      </c>
      <c r="AM65" s="500" t="s">
        <v>8776</v>
      </c>
      <c r="AN65" s="411">
        <f t="shared" si="0"/>
        <v>58</v>
      </c>
      <c r="AO65" s="411">
        <v>2024</v>
      </c>
      <c r="AP65" s="432">
        <v>3275401</v>
      </c>
      <c r="AQ65" s="411"/>
      <c r="AR65" s="411"/>
      <c r="AS65" s="410"/>
      <c r="AT65" s="449"/>
    </row>
    <row r="66" spans="2:46" ht="15" customHeight="1">
      <c r="B66" s="448" t="s">
        <v>798</v>
      </c>
      <c r="C66" s="251" t="s">
        <v>7338</v>
      </c>
      <c r="D66" s="173" t="s">
        <v>8778</v>
      </c>
      <c r="E66" s="404">
        <v>1019093002</v>
      </c>
      <c r="F66" s="404">
        <v>16377000</v>
      </c>
      <c r="G66" s="414" t="s">
        <v>7966</v>
      </c>
      <c r="H66" s="353">
        <v>5459000</v>
      </c>
      <c r="I66" s="363">
        <v>45581</v>
      </c>
      <c r="J66" s="363">
        <v>45711</v>
      </c>
      <c r="K66" s="354" t="s">
        <v>8773</v>
      </c>
      <c r="L66" s="190">
        <v>2034</v>
      </c>
      <c r="M66" s="406" t="s">
        <v>7347</v>
      </c>
      <c r="N66" s="406" t="s">
        <v>7407</v>
      </c>
      <c r="O66" s="406" t="s">
        <v>7407</v>
      </c>
      <c r="P66" s="406" t="s">
        <v>7407</v>
      </c>
      <c r="Q66" s="190">
        <v>1</v>
      </c>
      <c r="R66" s="407">
        <v>116436</v>
      </c>
      <c r="S66" s="406" t="s">
        <v>7937</v>
      </c>
      <c r="T66" s="404">
        <v>6914733.3300000001</v>
      </c>
      <c r="U66" s="190">
        <v>1</v>
      </c>
      <c r="V66" s="407">
        <v>8</v>
      </c>
      <c r="W66" s="404">
        <v>0</v>
      </c>
      <c r="X66" s="190" t="s">
        <v>7347</v>
      </c>
      <c r="Y66" s="190" t="s">
        <v>7347</v>
      </c>
      <c r="Z66" s="404">
        <v>6914733.3300000001</v>
      </c>
      <c r="AA66" s="411" t="s">
        <v>7817</v>
      </c>
      <c r="AB66" s="411" t="s">
        <v>7347</v>
      </c>
      <c r="AC66" s="411" t="s">
        <v>7347</v>
      </c>
      <c r="AD66" s="190" t="s">
        <v>7347</v>
      </c>
      <c r="AE66" s="411" t="s">
        <v>7378</v>
      </c>
      <c r="AF66" s="411" t="s">
        <v>7349</v>
      </c>
      <c r="AG66" s="411" t="s">
        <v>7362</v>
      </c>
      <c r="AH66" s="173" t="s">
        <v>8779</v>
      </c>
      <c r="AI66" s="173">
        <v>3046380078</v>
      </c>
      <c r="AJ66" s="173" t="s">
        <v>10142</v>
      </c>
      <c r="AK66" s="420" t="s">
        <v>8780</v>
      </c>
      <c r="AL66" s="189" t="s">
        <v>7353</v>
      </c>
      <c r="AM66" s="500" t="s">
        <v>8781</v>
      </c>
      <c r="AN66" s="411">
        <f t="shared" si="0"/>
        <v>59</v>
      </c>
      <c r="AO66" s="411">
        <v>2024</v>
      </c>
      <c r="AP66" s="432">
        <v>0</v>
      </c>
      <c r="AQ66" s="411"/>
      <c r="AR66" s="411"/>
      <c r="AS66" s="410"/>
      <c r="AT66" s="449"/>
    </row>
    <row r="67" spans="2:46" ht="15" customHeight="1">
      <c r="B67" s="448" t="s">
        <v>801</v>
      </c>
      <c r="C67" s="410" t="s">
        <v>7338</v>
      </c>
      <c r="D67" s="410" t="s">
        <v>8788</v>
      </c>
      <c r="E67" s="404">
        <v>19452671</v>
      </c>
      <c r="F67" s="412">
        <v>21836000</v>
      </c>
      <c r="G67" s="414" t="s">
        <v>7966</v>
      </c>
      <c r="H67" s="412">
        <v>5459000</v>
      </c>
      <c r="I67" s="363">
        <v>45582</v>
      </c>
      <c r="J67" s="363">
        <v>45657</v>
      </c>
      <c r="K67" s="354" t="s">
        <v>8789</v>
      </c>
      <c r="L67" s="411">
        <v>1979</v>
      </c>
      <c r="M67" s="406" t="s">
        <v>7419</v>
      </c>
      <c r="N67" s="406" t="s">
        <v>7343</v>
      </c>
      <c r="O67" s="406">
        <v>79693760</v>
      </c>
      <c r="P67" s="501" t="s">
        <v>8259</v>
      </c>
      <c r="Q67" s="411">
        <v>3</v>
      </c>
      <c r="R67" s="413">
        <v>115228</v>
      </c>
      <c r="S67" s="406" t="s">
        <v>8260</v>
      </c>
      <c r="T67" s="404">
        <v>0</v>
      </c>
      <c r="U67" s="190" t="s">
        <v>7347</v>
      </c>
      <c r="V67" s="407" t="s">
        <v>10136</v>
      </c>
      <c r="W67" s="404">
        <v>0</v>
      </c>
      <c r="X67" s="190" t="s">
        <v>7347</v>
      </c>
      <c r="Y67" s="190" t="s">
        <v>7347</v>
      </c>
      <c r="Z67" s="404">
        <v>0</v>
      </c>
      <c r="AA67" s="411" t="s">
        <v>7347</v>
      </c>
      <c r="AB67" s="190" t="s">
        <v>7347</v>
      </c>
      <c r="AC67" s="190" t="s">
        <v>7347</v>
      </c>
      <c r="AD67" s="190" t="s">
        <v>7347</v>
      </c>
      <c r="AE67" s="411" t="s">
        <v>7408</v>
      </c>
      <c r="AF67" s="411" t="s">
        <v>7349</v>
      </c>
      <c r="AG67" s="411" t="s">
        <v>7368</v>
      </c>
      <c r="AH67" s="173" t="s">
        <v>8790</v>
      </c>
      <c r="AI67" s="173">
        <v>3035526</v>
      </c>
      <c r="AJ67" s="173" t="s">
        <v>10142</v>
      </c>
      <c r="AK67" s="422" t="s">
        <v>8791</v>
      </c>
      <c r="AL67" s="189" t="s">
        <v>7353</v>
      </c>
      <c r="AM67" s="500" t="s">
        <v>8792</v>
      </c>
      <c r="AN67" s="411">
        <f t="shared" si="0"/>
        <v>60</v>
      </c>
      <c r="AO67" s="411">
        <v>2024</v>
      </c>
      <c r="AP67" s="432">
        <v>8370467</v>
      </c>
      <c r="AQ67" s="411"/>
      <c r="AR67" s="411"/>
      <c r="AS67" s="410"/>
      <c r="AT67" s="449"/>
    </row>
    <row r="68" spans="2:46" ht="15" customHeight="1">
      <c r="B68" s="448" t="s">
        <v>811</v>
      </c>
      <c r="C68" s="410" t="s">
        <v>7338</v>
      </c>
      <c r="D68" s="410" t="s">
        <v>8852</v>
      </c>
      <c r="E68" s="404">
        <v>1019094992</v>
      </c>
      <c r="F68" s="412">
        <v>22344000</v>
      </c>
      <c r="G68" s="414" t="s">
        <v>7966</v>
      </c>
      <c r="H68" s="412">
        <v>7448000</v>
      </c>
      <c r="I68" s="363">
        <v>45580</v>
      </c>
      <c r="J68" s="363">
        <v>45657</v>
      </c>
      <c r="K68" s="354" t="s">
        <v>8853</v>
      </c>
      <c r="L68" s="411">
        <v>1978</v>
      </c>
      <c r="M68" s="406" t="s">
        <v>7347</v>
      </c>
      <c r="N68" s="406" t="s">
        <v>7407</v>
      </c>
      <c r="O68" s="406" t="s">
        <v>7407</v>
      </c>
      <c r="P68" s="406" t="s">
        <v>7407</v>
      </c>
      <c r="Q68" s="411">
        <v>1</v>
      </c>
      <c r="R68" s="413">
        <v>116215</v>
      </c>
      <c r="S68" s="406" t="s">
        <v>7359</v>
      </c>
      <c r="T68" s="404">
        <v>0</v>
      </c>
      <c r="U68" s="190" t="s">
        <v>7347</v>
      </c>
      <c r="V68" s="407" t="s">
        <v>10136</v>
      </c>
      <c r="W68" s="404">
        <v>0</v>
      </c>
      <c r="X68" s="190" t="s">
        <v>7347</v>
      </c>
      <c r="Y68" s="190" t="s">
        <v>7347</v>
      </c>
      <c r="Z68" s="404">
        <v>0</v>
      </c>
      <c r="AA68" s="411" t="s">
        <v>7347</v>
      </c>
      <c r="AB68" s="190" t="s">
        <v>7347</v>
      </c>
      <c r="AC68" s="190" t="s">
        <v>7347</v>
      </c>
      <c r="AD68" s="190" t="s">
        <v>7347</v>
      </c>
      <c r="AE68" s="411" t="s">
        <v>7361</v>
      </c>
      <c r="AF68" s="411" t="s">
        <v>7349</v>
      </c>
      <c r="AG68" s="411" t="s">
        <v>7586</v>
      </c>
      <c r="AH68" s="173" t="s">
        <v>8854</v>
      </c>
      <c r="AI68" s="173">
        <v>6959950</v>
      </c>
      <c r="AJ68" s="173" t="s">
        <v>7352</v>
      </c>
      <c r="AK68" s="422">
        <v>24112309048</v>
      </c>
      <c r="AL68" s="189" t="s">
        <v>7353</v>
      </c>
      <c r="AM68" s="500" t="s">
        <v>8855</v>
      </c>
      <c r="AN68" s="411">
        <f t="shared" si="0"/>
        <v>61</v>
      </c>
      <c r="AO68" s="411">
        <v>2024</v>
      </c>
      <c r="AP68" s="432">
        <v>3475733</v>
      </c>
      <c r="AQ68" s="411"/>
      <c r="AR68" s="411"/>
      <c r="AS68" s="410"/>
      <c r="AT68" s="449"/>
    </row>
    <row r="69" spans="2:46" ht="15" customHeight="1">
      <c r="B69" s="448" t="s">
        <v>831</v>
      </c>
      <c r="C69" s="410" t="s">
        <v>7338</v>
      </c>
      <c r="D69" s="410" t="s">
        <v>8998</v>
      </c>
      <c r="E69" s="404">
        <v>33702741</v>
      </c>
      <c r="F69" s="412">
        <v>22344000</v>
      </c>
      <c r="G69" s="414" t="s">
        <v>7966</v>
      </c>
      <c r="H69" s="412">
        <v>7448000</v>
      </c>
      <c r="I69" s="363">
        <v>45580</v>
      </c>
      <c r="J69" s="363">
        <v>45710</v>
      </c>
      <c r="K69" s="354" t="s">
        <v>7921</v>
      </c>
      <c r="L69" s="411">
        <v>1978</v>
      </c>
      <c r="M69" s="406" t="s">
        <v>7573</v>
      </c>
      <c r="N69" s="406" t="s">
        <v>7448</v>
      </c>
      <c r="O69" s="406">
        <v>51895879</v>
      </c>
      <c r="P69" s="501" t="s">
        <v>7574</v>
      </c>
      <c r="Q69" s="411">
        <v>1</v>
      </c>
      <c r="R69" s="413">
        <v>117410</v>
      </c>
      <c r="S69" s="406" t="s">
        <v>7575</v>
      </c>
      <c r="T69" s="404">
        <v>9434133</v>
      </c>
      <c r="U69" s="190">
        <v>1</v>
      </c>
      <c r="V69" s="407">
        <v>8</v>
      </c>
      <c r="W69" s="404">
        <v>0</v>
      </c>
      <c r="X69" s="190" t="s">
        <v>7347</v>
      </c>
      <c r="Y69" s="190" t="s">
        <v>7347</v>
      </c>
      <c r="Z69" s="404">
        <v>9434133</v>
      </c>
      <c r="AA69" s="411" t="s">
        <v>7817</v>
      </c>
      <c r="AB69" s="190" t="s">
        <v>7347</v>
      </c>
      <c r="AC69" s="190" t="s">
        <v>7347</v>
      </c>
      <c r="AD69" s="190" t="s">
        <v>7347</v>
      </c>
      <c r="AE69" s="411" t="s">
        <v>7378</v>
      </c>
      <c r="AF69" s="411" t="s">
        <v>7349</v>
      </c>
      <c r="AG69" s="411" t="s">
        <v>7350</v>
      </c>
      <c r="AH69" s="173" t="s">
        <v>8999</v>
      </c>
      <c r="AI69" s="173">
        <v>3104836597</v>
      </c>
      <c r="AJ69" s="173" t="s">
        <v>10142</v>
      </c>
      <c r="AK69" s="420" t="s">
        <v>9000</v>
      </c>
      <c r="AL69" s="189" t="s">
        <v>7353</v>
      </c>
      <c r="AM69" s="500" t="s">
        <v>9001</v>
      </c>
      <c r="AN69" s="411">
        <f t="shared" si="0"/>
        <v>62</v>
      </c>
      <c r="AO69" s="411">
        <v>2024</v>
      </c>
      <c r="AP69" s="432">
        <v>6533332</v>
      </c>
      <c r="AQ69" s="411"/>
      <c r="AR69" s="411"/>
      <c r="AS69" s="410"/>
      <c r="AT69" s="449"/>
    </row>
    <row r="70" spans="2:46" ht="15" customHeight="1">
      <c r="B70" s="448" t="s">
        <v>833</v>
      </c>
      <c r="C70" s="410" t="s">
        <v>7338</v>
      </c>
      <c r="D70" s="410" t="s">
        <v>7366</v>
      </c>
      <c r="E70" s="404">
        <v>80055597</v>
      </c>
      <c r="F70" s="412">
        <v>22344000</v>
      </c>
      <c r="G70" s="414" t="s">
        <v>7966</v>
      </c>
      <c r="H70" s="412">
        <v>7448000</v>
      </c>
      <c r="I70" s="363">
        <v>45583</v>
      </c>
      <c r="J70" s="363">
        <v>45724</v>
      </c>
      <c r="K70" s="354" t="s">
        <v>9002</v>
      </c>
      <c r="L70" s="411">
        <v>1978</v>
      </c>
      <c r="M70" s="406" t="s">
        <v>7347</v>
      </c>
      <c r="N70" s="406" t="s">
        <v>7407</v>
      </c>
      <c r="O70" s="406" t="s">
        <v>7407</v>
      </c>
      <c r="P70" s="406" t="s">
        <v>7407</v>
      </c>
      <c r="Q70" s="411">
        <v>5</v>
      </c>
      <c r="R70" s="413">
        <v>116221</v>
      </c>
      <c r="S70" s="406" t="s">
        <v>7359</v>
      </c>
      <c r="T70" s="404">
        <v>9185866</v>
      </c>
      <c r="U70" s="190">
        <v>1</v>
      </c>
      <c r="V70" s="407">
        <v>7</v>
      </c>
      <c r="W70" s="404">
        <v>0</v>
      </c>
      <c r="X70" s="190" t="s">
        <v>7347</v>
      </c>
      <c r="Y70" s="190" t="s">
        <v>7347</v>
      </c>
      <c r="Z70" s="404">
        <v>9185866</v>
      </c>
      <c r="AA70" s="411" t="s">
        <v>8423</v>
      </c>
      <c r="AB70" s="190" t="s">
        <v>7347</v>
      </c>
      <c r="AC70" s="190" t="s">
        <v>7347</v>
      </c>
      <c r="AD70" s="190" t="s">
        <v>7347</v>
      </c>
      <c r="AE70" s="411" t="s">
        <v>7361</v>
      </c>
      <c r="AF70" s="411" t="s">
        <v>7349</v>
      </c>
      <c r="AG70" s="411" t="s">
        <v>7368</v>
      </c>
      <c r="AH70" s="173" t="s">
        <v>9003</v>
      </c>
      <c r="AI70" s="173">
        <v>3133337406</v>
      </c>
      <c r="AJ70" s="173" t="s">
        <v>10143</v>
      </c>
      <c r="AK70" s="420" t="s">
        <v>9004</v>
      </c>
      <c r="AL70" s="189" t="s">
        <v>7353</v>
      </c>
      <c r="AM70" s="500" t="s">
        <v>7371</v>
      </c>
      <c r="AN70" s="411">
        <f t="shared" si="0"/>
        <v>63</v>
      </c>
      <c r="AO70" s="411">
        <v>2024</v>
      </c>
      <c r="AP70" s="432">
        <v>3733333</v>
      </c>
      <c r="AQ70" s="411" t="s">
        <v>10139</v>
      </c>
      <c r="AR70" s="411" t="s">
        <v>10139</v>
      </c>
      <c r="AS70" s="410" t="s">
        <v>10140</v>
      </c>
      <c r="AT70" s="449" t="s">
        <v>10141</v>
      </c>
    </row>
    <row r="71" spans="2:46" ht="15" customHeight="1">
      <c r="B71" s="448" t="s">
        <v>842</v>
      </c>
      <c r="C71" s="251" t="s">
        <v>7338</v>
      </c>
      <c r="D71" s="173" t="s">
        <v>9043</v>
      </c>
      <c r="E71" s="404">
        <v>1018461014</v>
      </c>
      <c r="F71" s="412">
        <v>22344000</v>
      </c>
      <c r="G71" s="414" t="s">
        <v>7966</v>
      </c>
      <c r="H71" s="412">
        <v>7448000</v>
      </c>
      <c r="I71" s="363">
        <v>45581</v>
      </c>
      <c r="J71" s="363">
        <v>45711</v>
      </c>
      <c r="K71" s="354" t="s">
        <v>9044</v>
      </c>
      <c r="L71" s="190">
        <v>1978</v>
      </c>
      <c r="M71" s="406" t="s">
        <v>7395</v>
      </c>
      <c r="N71" s="406" t="s">
        <v>7343</v>
      </c>
      <c r="O71" s="406">
        <v>1022949089</v>
      </c>
      <c r="P71" s="501" t="s">
        <v>7396</v>
      </c>
      <c r="Q71" s="190">
        <v>1</v>
      </c>
      <c r="R71" s="407">
        <v>117397</v>
      </c>
      <c r="S71" s="251" t="s">
        <v>9045</v>
      </c>
      <c r="T71" s="404">
        <v>9848800</v>
      </c>
      <c r="U71" s="190">
        <v>1</v>
      </c>
      <c r="V71" s="407">
        <v>8</v>
      </c>
      <c r="W71" s="404">
        <v>0</v>
      </c>
      <c r="X71" s="190" t="s">
        <v>7347</v>
      </c>
      <c r="Y71" s="190" t="s">
        <v>7347</v>
      </c>
      <c r="Z71" s="404">
        <v>9848800</v>
      </c>
      <c r="AA71" s="411" t="s">
        <v>7817</v>
      </c>
      <c r="AB71" s="190" t="s">
        <v>7347</v>
      </c>
      <c r="AC71" s="190" t="s">
        <v>7347</v>
      </c>
      <c r="AD71" s="190" t="s">
        <v>7347</v>
      </c>
      <c r="AE71" s="411" t="s">
        <v>7387</v>
      </c>
      <c r="AF71" s="411" t="s">
        <v>7349</v>
      </c>
      <c r="AG71" s="411" t="s">
        <v>7368</v>
      </c>
      <c r="AH71" s="173" t="s">
        <v>9046</v>
      </c>
      <c r="AI71" s="173">
        <v>3226818736</v>
      </c>
      <c r="AJ71" s="173" t="s">
        <v>8816</v>
      </c>
      <c r="AK71" s="420" t="s">
        <v>9047</v>
      </c>
      <c r="AL71" s="189" t="s">
        <v>7353</v>
      </c>
      <c r="AM71" s="500" t="s">
        <v>9048</v>
      </c>
      <c r="AN71" s="411">
        <f t="shared" si="0"/>
        <v>64</v>
      </c>
      <c r="AO71" s="411">
        <v>2024</v>
      </c>
      <c r="AP71" s="432">
        <v>7498667</v>
      </c>
      <c r="AQ71" s="411"/>
      <c r="AR71" s="411"/>
      <c r="AS71" s="410"/>
      <c r="AT71" s="449"/>
    </row>
    <row r="72" spans="2:46" ht="15" customHeight="1">
      <c r="B72" s="448" t="s">
        <v>859</v>
      </c>
      <c r="C72" s="251" t="s">
        <v>7338</v>
      </c>
      <c r="D72" s="173" t="s">
        <v>9121</v>
      </c>
      <c r="E72" s="404">
        <v>11202445</v>
      </c>
      <c r="F72" s="412">
        <v>21836000</v>
      </c>
      <c r="G72" s="414" t="s">
        <v>7966</v>
      </c>
      <c r="H72" s="412">
        <v>5459000</v>
      </c>
      <c r="I72" s="363">
        <v>45586</v>
      </c>
      <c r="J72" s="363">
        <v>45723</v>
      </c>
      <c r="K72" s="354" t="s">
        <v>7967</v>
      </c>
      <c r="L72" s="190">
        <v>1966</v>
      </c>
      <c r="M72" s="406" t="s">
        <v>7347</v>
      </c>
      <c r="N72" s="406" t="s">
        <v>7407</v>
      </c>
      <c r="O72" s="406" t="s">
        <v>7407</v>
      </c>
      <c r="P72" s="406" t="s">
        <v>7407</v>
      </c>
      <c r="Q72" s="190">
        <v>1</v>
      </c>
      <c r="R72" s="407">
        <v>116143</v>
      </c>
      <c r="S72" s="406" t="s">
        <v>10154</v>
      </c>
      <c r="T72" s="404">
        <v>4185233</v>
      </c>
      <c r="U72" s="190"/>
      <c r="V72" s="407">
        <v>23</v>
      </c>
      <c r="W72" s="404">
        <v>0</v>
      </c>
      <c r="X72" s="190" t="s">
        <v>7347</v>
      </c>
      <c r="Y72" s="190" t="s">
        <v>7347</v>
      </c>
      <c r="Z72" s="404">
        <v>4185233</v>
      </c>
      <c r="AA72" s="411" t="s">
        <v>8638</v>
      </c>
      <c r="AB72" s="190" t="s">
        <v>7347</v>
      </c>
      <c r="AC72" s="190" t="s">
        <v>7347</v>
      </c>
      <c r="AD72" s="190" t="s">
        <v>7347</v>
      </c>
      <c r="AE72" s="411" t="s">
        <v>7408</v>
      </c>
      <c r="AF72" s="411" t="s">
        <v>7349</v>
      </c>
      <c r="AG72" s="411" t="s">
        <v>8848</v>
      </c>
      <c r="AH72" s="173" t="s">
        <v>9122</v>
      </c>
      <c r="AI72" s="173">
        <v>3176546998</v>
      </c>
      <c r="AJ72" s="173" t="s">
        <v>7489</v>
      </c>
      <c r="AK72" s="420" t="s">
        <v>9123</v>
      </c>
      <c r="AL72" s="189" t="s">
        <v>7353</v>
      </c>
      <c r="AM72" s="500" t="s">
        <v>9124</v>
      </c>
      <c r="AN72" s="411">
        <f t="shared" si="0"/>
        <v>65</v>
      </c>
      <c r="AO72" s="411">
        <v>2024</v>
      </c>
      <c r="AP72" s="432">
        <v>1091799</v>
      </c>
      <c r="AQ72" s="411"/>
      <c r="AR72" s="411"/>
      <c r="AS72" s="410"/>
      <c r="AT72" s="449"/>
    </row>
    <row r="73" spans="2:46" ht="15" customHeight="1">
      <c r="B73" s="448" t="s">
        <v>860</v>
      </c>
      <c r="C73" s="251" t="s">
        <v>7338</v>
      </c>
      <c r="D73" s="173" t="s">
        <v>7373</v>
      </c>
      <c r="E73" s="404">
        <v>1014200533</v>
      </c>
      <c r="F73" s="404">
        <v>21836000</v>
      </c>
      <c r="G73" s="414" t="s">
        <v>7966</v>
      </c>
      <c r="H73" s="353">
        <v>5459000</v>
      </c>
      <c r="I73" s="363">
        <v>45601</v>
      </c>
      <c r="J73" s="363">
        <v>45731</v>
      </c>
      <c r="K73" s="354" t="s">
        <v>9007</v>
      </c>
      <c r="L73" s="190">
        <v>1979</v>
      </c>
      <c r="M73" s="406" t="s">
        <v>7375</v>
      </c>
      <c r="N73" s="406" t="s">
        <v>7343</v>
      </c>
      <c r="O73" s="406">
        <v>1010190690</v>
      </c>
      <c r="P73" s="501" t="s">
        <v>7699</v>
      </c>
      <c r="Q73" s="190">
        <v>5</v>
      </c>
      <c r="R73" s="407">
        <v>115241</v>
      </c>
      <c r="S73" s="251" t="s">
        <v>9008</v>
      </c>
      <c r="T73" s="404">
        <v>2001633</v>
      </c>
      <c r="U73" s="190"/>
      <c r="V73" s="407">
        <v>11</v>
      </c>
      <c r="W73" s="404">
        <v>0</v>
      </c>
      <c r="X73" s="190" t="s">
        <v>7347</v>
      </c>
      <c r="Y73" s="190" t="s">
        <v>7347</v>
      </c>
      <c r="Z73" s="404">
        <v>2001633</v>
      </c>
      <c r="AA73" s="411" t="s">
        <v>9125</v>
      </c>
      <c r="AB73" s="190" t="s">
        <v>7347</v>
      </c>
      <c r="AC73" s="190" t="s">
        <v>7347</v>
      </c>
      <c r="AD73" s="190" t="s">
        <v>7347</v>
      </c>
      <c r="AE73" s="411" t="s">
        <v>7378</v>
      </c>
      <c r="AF73" s="411" t="s">
        <v>7349</v>
      </c>
      <c r="AG73" s="411" t="s">
        <v>7350</v>
      </c>
      <c r="AH73" s="173" t="s">
        <v>9126</v>
      </c>
      <c r="AI73" s="173">
        <v>3133482779</v>
      </c>
      <c r="AJ73" s="173" t="s">
        <v>10142</v>
      </c>
      <c r="AK73" s="420" t="s">
        <v>9127</v>
      </c>
      <c r="AL73" s="189" t="s">
        <v>7353</v>
      </c>
      <c r="AM73" s="500" t="s">
        <v>7381</v>
      </c>
      <c r="AN73" s="411">
        <f t="shared" ref="AN73:AN131" si="1">+AN72+1</f>
        <v>66</v>
      </c>
      <c r="AO73" s="411">
        <v>2024</v>
      </c>
      <c r="AP73" s="432">
        <v>4367200</v>
      </c>
      <c r="AQ73" s="411"/>
      <c r="AR73" s="411"/>
      <c r="AS73" s="410"/>
      <c r="AT73" s="449"/>
    </row>
    <row r="74" spans="2:46" ht="15" customHeight="1">
      <c r="B74" s="448" t="s">
        <v>869</v>
      </c>
      <c r="C74" s="251" t="s">
        <v>7338</v>
      </c>
      <c r="D74" s="173" t="s">
        <v>9174</v>
      </c>
      <c r="E74" s="404">
        <v>80065878</v>
      </c>
      <c r="F74" s="404">
        <v>16377000</v>
      </c>
      <c r="G74" s="414" t="s">
        <v>7966</v>
      </c>
      <c r="H74" s="353">
        <v>5459000</v>
      </c>
      <c r="I74" s="363">
        <v>45590</v>
      </c>
      <c r="J74" s="363">
        <v>45715</v>
      </c>
      <c r="K74" s="354" t="s">
        <v>9007</v>
      </c>
      <c r="L74" s="190">
        <v>1979</v>
      </c>
      <c r="M74" s="406" t="s">
        <v>7375</v>
      </c>
      <c r="N74" s="406" t="s">
        <v>7343</v>
      </c>
      <c r="O74" s="406">
        <v>1010190690</v>
      </c>
      <c r="P74" s="501" t="s">
        <v>7699</v>
      </c>
      <c r="Q74" s="190">
        <v>1</v>
      </c>
      <c r="R74" s="190">
        <v>116438</v>
      </c>
      <c r="S74" s="251" t="s">
        <v>7700</v>
      </c>
      <c r="T74" s="404">
        <v>6004900</v>
      </c>
      <c r="U74" s="190">
        <v>1</v>
      </c>
      <c r="V74" s="407">
        <v>3</v>
      </c>
      <c r="W74" s="404">
        <v>0</v>
      </c>
      <c r="X74" s="190" t="s">
        <v>7347</v>
      </c>
      <c r="Y74" s="190" t="s">
        <v>7347</v>
      </c>
      <c r="Z74" s="404">
        <v>6004900</v>
      </c>
      <c r="AA74" s="411" t="s">
        <v>8763</v>
      </c>
      <c r="AB74" s="190" t="s">
        <v>7347</v>
      </c>
      <c r="AC74" s="190" t="s">
        <v>7347</v>
      </c>
      <c r="AD74" s="190" t="s">
        <v>7347</v>
      </c>
      <c r="AE74" s="411" t="s">
        <v>7408</v>
      </c>
      <c r="AF74" s="411" t="s">
        <v>7349</v>
      </c>
      <c r="AG74" s="411" t="s">
        <v>7350</v>
      </c>
      <c r="AH74" s="173" t="s">
        <v>9175</v>
      </c>
      <c r="AI74" s="173">
        <v>3103276984</v>
      </c>
      <c r="AJ74" s="173" t="s">
        <v>10143</v>
      </c>
      <c r="AK74" s="420" t="s">
        <v>9176</v>
      </c>
      <c r="AL74" s="189" t="s">
        <v>7353</v>
      </c>
      <c r="AM74" s="500" t="s">
        <v>9177</v>
      </c>
      <c r="AN74" s="411">
        <f t="shared" si="1"/>
        <v>67</v>
      </c>
      <c r="AO74" s="411">
        <v>2024</v>
      </c>
      <c r="AP74" s="432">
        <v>4913100</v>
      </c>
      <c r="AQ74" s="411"/>
      <c r="AR74" s="411"/>
      <c r="AS74" s="410"/>
      <c r="AT74" s="449"/>
    </row>
    <row r="75" spans="2:46" ht="15" customHeight="1">
      <c r="B75" s="448" t="s">
        <v>873</v>
      </c>
      <c r="C75" s="251" t="s">
        <v>7338</v>
      </c>
      <c r="D75" s="173" t="s">
        <v>9195</v>
      </c>
      <c r="E75" s="404">
        <v>1010199979</v>
      </c>
      <c r="F75" s="404">
        <v>22344000</v>
      </c>
      <c r="G75" s="414" t="s">
        <v>7966</v>
      </c>
      <c r="H75" s="353">
        <v>7448000</v>
      </c>
      <c r="I75" s="363">
        <v>45593</v>
      </c>
      <c r="J75" s="363">
        <v>45715</v>
      </c>
      <c r="K75" s="354" t="s">
        <v>9196</v>
      </c>
      <c r="L75" s="190">
        <v>1978</v>
      </c>
      <c r="M75" s="406" t="s">
        <v>7631</v>
      </c>
      <c r="N75" s="406" t="s">
        <v>7343</v>
      </c>
      <c r="O75" s="173">
        <v>1020819463</v>
      </c>
      <c r="P75" s="406" t="s">
        <v>7632</v>
      </c>
      <c r="Q75" s="190">
        <v>1</v>
      </c>
      <c r="R75" s="190">
        <v>116367</v>
      </c>
      <c r="S75" s="251" t="s">
        <v>7633</v>
      </c>
      <c r="T75" s="404">
        <v>7944533</v>
      </c>
      <c r="U75" s="190">
        <v>1</v>
      </c>
      <c r="V75" s="407">
        <v>2</v>
      </c>
      <c r="W75" s="404">
        <v>0</v>
      </c>
      <c r="X75" s="190" t="s">
        <v>7347</v>
      </c>
      <c r="Y75" s="190" t="s">
        <v>7347</v>
      </c>
      <c r="Z75" s="404">
        <v>7944533</v>
      </c>
      <c r="AA75" s="411" t="s">
        <v>8297</v>
      </c>
      <c r="AB75" s="190" t="s">
        <v>7347</v>
      </c>
      <c r="AC75" s="190" t="s">
        <v>7347</v>
      </c>
      <c r="AD75" s="190" t="s">
        <v>7347</v>
      </c>
      <c r="AE75" s="411" t="s">
        <v>7720</v>
      </c>
      <c r="AF75" s="411" t="s">
        <v>7349</v>
      </c>
      <c r="AG75" s="411" t="s">
        <v>7350</v>
      </c>
      <c r="AH75" s="173" t="s">
        <v>9197</v>
      </c>
      <c r="AI75" s="173">
        <v>3144742614</v>
      </c>
      <c r="AJ75" s="173" t="s">
        <v>10142</v>
      </c>
      <c r="AK75" s="420" t="s">
        <v>9198</v>
      </c>
      <c r="AL75" s="189" t="s">
        <v>7353</v>
      </c>
      <c r="AM75" s="500" t="s">
        <v>9199</v>
      </c>
      <c r="AN75" s="411">
        <f t="shared" si="1"/>
        <v>68</v>
      </c>
      <c r="AO75" s="411">
        <v>2024</v>
      </c>
      <c r="AP75" s="432">
        <v>496533</v>
      </c>
      <c r="AQ75" s="411"/>
      <c r="AR75" s="411"/>
      <c r="AS75" s="410"/>
      <c r="AT75" s="449"/>
    </row>
    <row r="76" spans="2:46" ht="15" customHeight="1">
      <c r="B76" s="448" t="s">
        <v>875</v>
      </c>
      <c r="C76" s="251" t="s">
        <v>7338</v>
      </c>
      <c r="D76" s="173" t="s">
        <v>9200</v>
      </c>
      <c r="E76" s="404">
        <v>5624609</v>
      </c>
      <c r="F76" s="404">
        <v>26068000</v>
      </c>
      <c r="G76" s="414" t="s">
        <v>7966</v>
      </c>
      <c r="H76" s="353">
        <v>7448000</v>
      </c>
      <c r="I76" s="363">
        <v>45593</v>
      </c>
      <c r="J76" s="363">
        <v>45727</v>
      </c>
      <c r="K76" s="354" t="s">
        <v>9201</v>
      </c>
      <c r="L76" s="190">
        <v>1969</v>
      </c>
      <c r="M76" s="406" t="s">
        <v>7347</v>
      </c>
      <c r="N76" s="406" t="s">
        <v>7407</v>
      </c>
      <c r="O76" s="406" t="s">
        <v>7407</v>
      </c>
      <c r="P76" s="406" t="s">
        <v>7407</v>
      </c>
      <c r="Q76" s="190">
        <v>5</v>
      </c>
      <c r="R76" s="190">
        <v>116211</v>
      </c>
      <c r="S76" s="251" t="s">
        <v>7359</v>
      </c>
      <c r="T76" s="404">
        <v>7944533</v>
      </c>
      <c r="U76" s="190">
        <v>1</v>
      </c>
      <c r="V76" s="407">
        <v>2</v>
      </c>
      <c r="W76" s="404">
        <v>0</v>
      </c>
      <c r="X76" s="190" t="s">
        <v>7347</v>
      </c>
      <c r="Y76" s="190" t="s">
        <v>7347</v>
      </c>
      <c r="Z76" s="404">
        <v>7944533</v>
      </c>
      <c r="AA76" s="411" t="s">
        <v>8297</v>
      </c>
      <c r="AB76" s="190" t="s">
        <v>7347</v>
      </c>
      <c r="AC76" s="190" t="s">
        <v>7347</v>
      </c>
      <c r="AD76" s="190" t="s">
        <v>7347</v>
      </c>
      <c r="AE76" s="411" t="s">
        <v>7387</v>
      </c>
      <c r="AF76" s="411" t="s">
        <v>7349</v>
      </c>
      <c r="AG76" s="411" t="s">
        <v>7362</v>
      </c>
      <c r="AH76" s="173" t="s">
        <v>9202</v>
      </c>
      <c r="AI76" s="173">
        <v>3115211494</v>
      </c>
      <c r="AJ76" s="173" t="s">
        <v>10143</v>
      </c>
      <c r="AK76" s="423" t="s">
        <v>9203</v>
      </c>
      <c r="AL76" s="189" t="s">
        <v>7353</v>
      </c>
      <c r="AM76" s="500" t="s">
        <v>9204</v>
      </c>
      <c r="AN76" s="411">
        <f t="shared" si="1"/>
        <v>69</v>
      </c>
      <c r="AO76" s="411">
        <v>2024</v>
      </c>
      <c r="AP76" s="432">
        <v>7448000</v>
      </c>
      <c r="AQ76" s="411"/>
      <c r="AR76" s="411"/>
      <c r="AS76" s="410"/>
      <c r="AT76" s="449"/>
    </row>
    <row r="77" spans="2:46" ht="15" customHeight="1">
      <c r="B77" s="448" t="s">
        <v>876</v>
      </c>
      <c r="C77" s="251" t="s">
        <v>7338</v>
      </c>
      <c r="D77" s="173" t="s">
        <v>9206</v>
      </c>
      <c r="E77" s="404">
        <v>79594802</v>
      </c>
      <c r="F77" s="404">
        <v>26068000</v>
      </c>
      <c r="G77" s="414" t="s">
        <v>7966</v>
      </c>
      <c r="H77" s="353">
        <v>7448000</v>
      </c>
      <c r="I77" s="363">
        <v>45593</v>
      </c>
      <c r="J77" s="363">
        <v>45727</v>
      </c>
      <c r="K77" s="354" t="s">
        <v>9201</v>
      </c>
      <c r="L77" s="190">
        <v>1969</v>
      </c>
      <c r="M77" s="406" t="s">
        <v>7347</v>
      </c>
      <c r="N77" s="406" t="s">
        <v>7407</v>
      </c>
      <c r="O77" s="406" t="s">
        <v>7407</v>
      </c>
      <c r="P77" s="406" t="s">
        <v>7407</v>
      </c>
      <c r="Q77" s="190">
        <v>5</v>
      </c>
      <c r="R77" s="190">
        <v>116211</v>
      </c>
      <c r="S77" s="251" t="s">
        <v>7359</v>
      </c>
      <c r="T77" s="404">
        <v>7944533</v>
      </c>
      <c r="U77" s="190">
        <v>1</v>
      </c>
      <c r="V77" s="407">
        <v>2</v>
      </c>
      <c r="W77" s="404">
        <v>0</v>
      </c>
      <c r="X77" s="190" t="s">
        <v>7347</v>
      </c>
      <c r="Y77" s="190" t="s">
        <v>7347</v>
      </c>
      <c r="Z77" s="404">
        <v>7944533</v>
      </c>
      <c r="AA77" s="411" t="s">
        <v>8297</v>
      </c>
      <c r="AB77" s="190" t="s">
        <v>7347</v>
      </c>
      <c r="AC77" s="190" t="s">
        <v>7347</v>
      </c>
      <c r="AD77" s="190" t="s">
        <v>7347</v>
      </c>
      <c r="AE77" s="411" t="s">
        <v>7387</v>
      </c>
      <c r="AF77" s="411" t="s">
        <v>7349</v>
      </c>
      <c r="AG77" s="411" t="s">
        <v>7362</v>
      </c>
      <c r="AH77" s="173" t="s">
        <v>9207</v>
      </c>
      <c r="AI77" s="173">
        <v>3102061743</v>
      </c>
      <c r="AJ77" s="173" t="s">
        <v>7434</v>
      </c>
      <c r="AK77" s="420" t="s">
        <v>9208</v>
      </c>
      <c r="AL77" s="189" t="s">
        <v>7353</v>
      </c>
      <c r="AM77" s="500" t="s">
        <v>10155</v>
      </c>
      <c r="AN77" s="411">
        <f t="shared" si="1"/>
        <v>70</v>
      </c>
      <c r="AO77" s="411">
        <v>2024</v>
      </c>
      <c r="AP77" s="432">
        <v>0</v>
      </c>
      <c r="AQ77" s="411"/>
      <c r="AR77" s="411"/>
      <c r="AS77" s="410"/>
      <c r="AT77" s="449"/>
    </row>
    <row r="78" spans="2:46" ht="15" customHeight="1">
      <c r="B78" s="448" t="s">
        <v>886</v>
      </c>
      <c r="C78" s="251" t="s">
        <v>7338</v>
      </c>
      <c r="D78" s="173" t="s">
        <v>9256</v>
      </c>
      <c r="E78" s="404">
        <v>1019099829</v>
      </c>
      <c r="F78" s="404">
        <v>8649000</v>
      </c>
      <c r="G78" s="414" t="s">
        <v>7966</v>
      </c>
      <c r="H78" s="353">
        <v>2883000</v>
      </c>
      <c r="I78" s="363">
        <v>45593</v>
      </c>
      <c r="J78" s="363">
        <v>45657</v>
      </c>
      <c r="K78" s="354" t="s">
        <v>8686</v>
      </c>
      <c r="L78" s="190">
        <v>1979</v>
      </c>
      <c r="M78" s="406" t="s">
        <v>8687</v>
      </c>
      <c r="N78" s="406" t="s">
        <v>7448</v>
      </c>
      <c r="O78" s="406">
        <v>78705882</v>
      </c>
      <c r="P78" s="501" t="s">
        <v>8993</v>
      </c>
      <c r="Q78" s="190">
        <v>1</v>
      </c>
      <c r="R78" s="407">
        <v>116470</v>
      </c>
      <c r="S78" s="251" t="s">
        <v>8994</v>
      </c>
      <c r="T78" s="404">
        <v>0</v>
      </c>
      <c r="U78" s="190" t="s">
        <v>7347</v>
      </c>
      <c r="V78" s="407" t="s">
        <v>10136</v>
      </c>
      <c r="W78" s="404">
        <v>0</v>
      </c>
      <c r="X78" s="190" t="s">
        <v>7347</v>
      </c>
      <c r="Y78" s="190" t="s">
        <v>7347</v>
      </c>
      <c r="Z78" s="404">
        <v>0</v>
      </c>
      <c r="AA78" s="411" t="s">
        <v>7347</v>
      </c>
      <c r="AB78" s="190" t="s">
        <v>7347</v>
      </c>
      <c r="AC78" s="190" t="s">
        <v>7347</v>
      </c>
      <c r="AD78" s="190" t="s">
        <v>7347</v>
      </c>
      <c r="AE78" s="411" t="s">
        <v>7361</v>
      </c>
      <c r="AF78" s="411" t="s">
        <v>7349</v>
      </c>
      <c r="AG78" s="411" t="s">
        <v>7414</v>
      </c>
      <c r="AH78" s="173" t="s">
        <v>9257</v>
      </c>
      <c r="AI78" s="173">
        <v>3155700301</v>
      </c>
      <c r="AJ78" s="173" t="s">
        <v>10142</v>
      </c>
      <c r="AK78" s="423" t="s">
        <v>9258</v>
      </c>
      <c r="AL78" s="189" t="s">
        <v>7353</v>
      </c>
      <c r="AM78" s="500" t="s">
        <v>10156</v>
      </c>
      <c r="AN78" s="411">
        <f t="shared" si="1"/>
        <v>71</v>
      </c>
      <c r="AO78" s="411">
        <v>2024</v>
      </c>
      <c r="AP78" s="432">
        <v>2594700</v>
      </c>
      <c r="AQ78" s="411"/>
      <c r="AR78" s="411"/>
      <c r="AS78" s="410"/>
      <c r="AT78" s="449"/>
    </row>
    <row r="79" spans="2:46" ht="15" customHeight="1">
      <c r="B79" s="448" t="s">
        <v>888</v>
      </c>
      <c r="C79" s="251" t="s">
        <v>7338</v>
      </c>
      <c r="D79" s="173" t="s">
        <v>9260</v>
      </c>
      <c r="E79" s="404">
        <v>80088412</v>
      </c>
      <c r="F79" s="404">
        <v>22344000</v>
      </c>
      <c r="G79" s="414" t="s">
        <v>7966</v>
      </c>
      <c r="H79" s="353">
        <v>7448000</v>
      </c>
      <c r="I79" s="363">
        <v>45593</v>
      </c>
      <c r="J79" s="363">
        <v>45715</v>
      </c>
      <c r="K79" s="354" t="s">
        <v>9261</v>
      </c>
      <c r="L79" s="190">
        <v>1978</v>
      </c>
      <c r="M79" s="406" t="s">
        <v>7631</v>
      </c>
      <c r="N79" s="406" t="s">
        <v>7343</v>
      </c>
      <c r="O79" s="173">
        <v>1020819463</v>
      </c>
      <c r="P79" s="406" t="s">
        <v>7632</v>
      </c>
      <c r="Q79" s="190">
        <v>1</v>
      </c>
      <c r="R79" s="407">
        <v>116365</v>
      </c>
      <c r="S79" s="251" t="s">
        <v>7633</v>
      </c>
      <c r="T79" s="404">
        <v>7944533</v>
      </c>
      <c r="U79" s="190">
        <v>1</v>
      </c>
      <c r="V79" s="407">
        <v>2</v>
      </c>
      <c r="W79" s="404">
        <v>0</v>
      </c>
      <c r="X79" s="190" t="s">
        <v>7347</v>
      </c>
      <c r="Y79" s="190" t="s">
        <v>7347</v>
      </c>
      <c r="Z79" s="404">
        <v>7944533</v>
      </c>
      <c r="AA79" s="411" t="s">
        <v>8297</v>
      </c>
      <c r="AB79" s="190" t="s">
        <v>7347</v>
      </c>
      <c r="AC79" s="190" t="s">
        <v>7347</v>
      </c>
      <c r="AD79" s="190" t="s">
        <v>7347</v>
      </c>
      <c r="AE79" s="411" t="s">
        <v>7378</v>
      </c>
      <c r="AF79" s="411" t="s">
        <v>7349</v>
      </c>
      <c r="AG79" s="411" t="s">
        <v>7350</v>
      </c>
      <c r="AH79" s="173" t="s">
        <v>9262</v>
      </c>
      <c r="AI79" s="173">
        <v>3016328730</v>
      </c>
      <c r="AJ79" s="173" t="s">
        <v>8019</v>
      </c>
      <c r="AK79" s="420" t="s">
        <v>9263</v>
      </c>
      <c r="AL79" s="189" t="s">
        <v>7353</v>
      </c>
      <c r="AM79" s="500" t="s">
        <v>9264</v>
      </c>
      <c r="AN79" s="411">
        <f t="shared" si="1"/>
        <v>72</v>
      </c>
      <c r="AO79" s="411">
        <v>2024</v>
      </c>
      <c r="AP79" s="432">
        <v>496533</v>
      </c>
      <c r="AQ79" s="411"/>
      <c r="AR79" s="411"/>
      <c r="AS79" s="410"/>
      <c r="AT79" s="449"/>
    </row>
    <row r="80" spans="2:46" ht="15" customHeight="1">
      <c r="B80" s="448" t="s">
        <v>891</v>
      </c>
      <c r="C80" s="251" t="s">
        <v>7338</v>
      </c>
      <c r="D80" s="173" t="s">
        <v>9278</v>
      </c>
      <c r="E80" s="404">
        <v>1010231719</v>
      </c>
      <c r="F80" s="404">
        <v>13647500</v>
      </c>
      <c r="G80" s="405" t="s">
        <v>9279</v>
      </c>
      <c r="H80" s="353">
        <v>5459000</v>
      </c>
      <c r="I80" s="363">
        <v>45601</v>
      </c>
      <c r="J80" s="363">
        <v>45705</v>
      </c>
      <c r="K80" s="354" t="s">
        <v>9280</v>
      </c>
      <c r="L80" s="190">
        <v>1978</v>
      </c>
      <c r="M80" s="406" t="s">
        <v>7447</v>
      </c>
      <c r="N80" s="406" t="s">
        <v>7448</v>
      </c>
      <c r="O80" s="406">
        <v>51698679</v>
      </c>
      <c r="P80" s="406" t="s">
        <v>7449</v>
      </c>
      <c r="Q80" s="190">
        <v>1</v>
      </c>
      <c r="R80" s="407">
        <v>119421</v>
      </c>
      <c r="S80" s="406" t="s">
        <v>7450</v>
      </c>
      <c r="T80" s="404">
        <v>5095067</v>
      </c>
      <c r="U80" s="190"/>
      <c r="V80" s="407">
        <v>28</v>
      </c>
      <c r="W80" s="404">
        <v>0</v>
      </c>
      <c r="X80" s="190" t="s">
        <v>7347</v>
      </c>
      <c r="Y80" s="190" t="s">
        <v>7347</v>
      </c>
      <c r="Z80" s="404">
        <v>5095067</v>
      </c>
      <c r="AA80" s="411" t="s">
        <v>9268</v>
      </c>
      <c r="AB80" s="190" t="s">
        <v>7347</v>
      </c>
      <c r="AC80" s="190" t="s">
        <v>7347</v>
      </c>
      <c r="AD80" s="190" t="s">
        <v>7347</v>
      </c>
      <c r="AE80" s="411" t="s">
        <v>7387</v>
      </c>
      <c r="AF80" s="411" t="s">
        <v>7349</v>
      </c>
      <c r="AG80" s="411" t="s">
        <v>7889</v>
      </c>
      <c r="AH80" s="173" t="s">
        <v>9281</v>
      </c>
      <c r="AI80" s="173">
        <v>3115294777</v>
      </c>
      <c r="AJ80" s="173" t="s">
        <v>10142</v>
      </c>
      <c r="AK80" s="420" t="s">
        <v>9282</v>
      </c>
      <c r="AL80" s="189" t="s">
        <v>7353</v>
      </c>
      <c r="AM80" s="500" t="s">
        <v>9283</v>
      </c>
      <c r="AN80" s="411">
        <f t="shared" si="1"/>
        <v>73</v>
      </c>
      <c r="AO80" s="411">
        <v>2024</v>
      </c>
      <c r="AP80" s="432">
        <v>4545001</v>
      </c>
      <c r="AQ80" s="411"/>
      <c r="AR80" s="411"/>
      <c r="AS80" s="410"/>
      <c r="AT80" s="449"/>
    </row>
    <row r="81" spans="2:46" ht="15" customHeight="1">
      <c r="B81" s="448" t="s">
        <v>893</v>
      </c>
      <c r="C81" s="251" t="s">
        <v>7338</v>
      </c>
      <c r="D81" s="173" t="s">
        <v>9284</v>
      </c>
      <c r="E81" s="404">
        <v>1069739546</v>
      </c>
      <c r="F81" s="404">
        <v>22344000</v>
      </c>
      <c r="G81" s="405" t="s">
        <v>7966</v>
      </c>
      <c r="H81" s="353">
        <v>7448000</v>
      </c>
      <c r="I81" s="363">
        <v>45593</v>
      </c>
      <c r="J81" s="363">
        <v>45717</v>
      </c>
      <c r="K81" s="354" t="s">
        <v>9285</v>
      </c>
      <c r="L81" s="190">
        <v>1978</v>
      </c>
      <c r="M81" s="416" t="s">
        <v>10157</v>
      </c>
      <c r="N81" s="406" t="s">
        <v>7343</v>
      </c>
      <c r="O81" s="416">
        <v>51790928</v>
      </c>
      <c r="P81" s="501" t="s">
        <v>10158</v>
      </c>
      <c r="Q81" s="190">
        <v>1</v>
      </c>
      <c r="R81" s="407">
        <v>116349</v>
      </c>
      <c r="S81" s="251" t="s">
        <v>8637</v>
      </c>
      <c r="T81" s="404">
        <v>7944533</v>
      </c>
      <c r="U81" s="190">
        <v>1</v>
      </c>
      <c r="V81" s="407">
        <v>2</v>
      </c>
      <c r="W81" s="404">
        <v>0</v>
      </c>
      <c r="X81" s="190" t="s">
        <v>7347</v>
      </c>
      <c r="Y81" s="190" t="s">
        <v>7347</v>
      </c>
      <c r="Z81" s="404">
        <v>7944533</v>
      </c>
      <c r="AA81" s="411" t="s">
        <v>8297</v>
      </c>
      <c r="AB81" s="190" t="s">
        <v>7347</v>
      </c>
      <c r="AC81" s="190" t="s">
        <v>7347</v>
      </c>
      <c r="AD81" s="190" t="s">
        <v>7347</v>
      </c>
      <c r="AE81" s="411" t="s">
        <v>7441</v>
      </c>
      <c r="AF81" s="411" t="s">
        <v>7349</v>
      </c>
      <c r="AG81" s="411" t="s">
        <v>7414</v>
      </c>
      <c r="AH81" s="173" t="s">
        <v>9286</v>
      </c>
      <c r="AI81" s="173">
        <v>3142241613</v>
      </c>
      <c r="AJ81" s="173" t="s">
        <v>7352</v>
      </c>
      <c r="AK81" s="420" t="s">
        <v>9287</v>
      </c>
      <c r="AL81" s="189" t="s">
        <v>7353</v>
      </c>
      <c r="AM81" s="500" t="s">
        <v>9288</v>
      </c>
      <c r="AN81" s="411">
        <f t="shared" si="1"/>
        <v>74</v>
      </c>
      <c r="AO81" s="411">
        <v>2024</v>
      </c>
      <c r="AP81" s="432">
        <v>1466667</v>
      </c>
      <c r="AQ81" s="411"/>
      <c r="AR81" s="411"/>
      <c r="AS81" s="410"/>
      <c r="AT81" s="449"/>
    </row>
    <row r="82" spans="2:46" ht="15" customHeight="1">
      <c r="B82" s="448" t="s">
        <v>899</v>
      </c>
      <c r="C82" s="251" t="s">
        <v>7338</v>
      </c>
      <c r="D82" s="173" t="s">
        <v>9294</v>
      </c>
      <c r="E82" s="404">
        <v>17990466</v>
      </c>
      <c r="F82" s="404">
        <v>8649000</v>
      </c>
      <c r="G82" s="405" t="s">
        <v>7966</v>
      </c>
      <c r="H82" s="353">
        <v>2883000</v>
      </c>
      <c r="I82" s="363">
        <v>45595</v>
      </c>
      <c r="J82" s="363">
        <v>45715</v>
      </c>
      <c r="K82" s="354" t="s">
        <v>8686</v>
      </c>
      <c r="L82" s="190">
        <v>1979</v>
      </c>
      <c r="M82" s="406" t="s">
        <v>8602</v>
      </c>
      <c r="N82" s="406" t="s">
        <v>7448</v>
      </c>
      <c r="O82" s="406">
        <v>79413209</v>
      </c>
      <c r="P82" s="406" t="s">
        <v>8603</v>
      </c>
      <c r="Q82" s="190">
        <v>1</v>
      </c>
      <c r="R82" s="407">
        <v>116470</v>
      </c>
      <c r="S82" s="251" t="s">
        <v>8604</v>
      </c>
      <c r="T82" s="404">
        <v>2979100</v>
      </c>
      <c r="U82" s="190">
        <v>1</v>
      </c>
      <c r="V82" s="407">
        <v>1</v>
      </c>
      <c r="W82" s="404">
        <v>0</v>
      </c>
      <c r="X82" s="190" t="s">
        <v>7347</v>
      </c>
      <c r="Y82" s="190" t="s">
        <v>7347</v>
      </c>
      <c r="Z82" s="404">
        <v>2979100</v>
      </c>
      <c r="AA82" s="411" t="s">
        <v>8450</v>
      </c>
      <c r="AB82" s="190" t="s">
        <v>7347</v>
      </c>
      <c r="AC82" s="190" t="s">
        <v>7347</v>
      </c>
      <c r="AD82" s="190" t="s">
        <v>7347</v>
      </c>
      <c r="AE82" s="411" t="s">
        <v>7387</v>
      </c>
      <c r="AF82" s="411" t="s">
        <v>7349</v>
      </c>
      <c r="AG82" s="411" t="s">
        <v>7350</v>
      </c>
      <c r="AH82" s="173" t="s">
        <v>9296</v>
      </c>
      <c r="AI82" s="173">
        <v>3215970271</v>
      </c>
      <c r="AJ82" s="173" t="s">
        <v>10142</v>
      </c>
      <c r="AK82" s="423" t="s">
        <v>9297</v>
      </c>
      <c r="AL82" s="189" t="s">
        <v>7353</v>
      </c>
      <c r="AM82" s="500" t="s">
        <v>9298</v>
      </c>
      <c r="AN82" s="411">
        <f t="shared" si="1"/>
        <v>75</v>
      </c>
      <c r="AO82" s="411">
        <v>2024</v>
      </c>
      <c r="AP82" s="432">
        <v>288300</v>
      </c>
      <c r="AQ82" s="411"/>
      <c r="AR82" s="411"/>
      <c r="AS82" s="410"/>
      <c r="AT82" s="449"/>
    </row>
    <row r="83" spans="2:46" ht="15" customHeight="1">
      <c r="B83" s="448" t="s">
        <v>901</v>
      </c>
      <c r="C83" s="251" t="s">
        <v>7338</v>
      </c>
      <c r="D83" s="173" t="s">
        <v>9299</v>
      </c>
      <c r="E83" s="404">
        <v>1019109828</v>
      </c>
      <c r="F83" s="404">
        <v>8649000</v>
      </c>
      <c r="G83" s="405" t="s">
        <v>7966</v>
      </c>
      <c r="H83" s="353">
        <v>2883000</v>
      </c>
      <c r="I83" s="363">
        <v>45595</v>
      </c>
      <c r="J83" s="363">
        <v>45715</v>
      </c>
      <c r="K83" s="354" t="s">
        <v>8686</v>
      </c>
      <c r="L83" s="190">
        <v>1979</v>
      </c>
      <c r="M83" s="406" t="s">
        <v>8833</v>
      </c>
      <c r="N83" s="406" t="s">
        <v>7448</v>
      </c>
      <c r="O83" s="406">
        <v>52887426</v>
      </c>
      <c r="P83" s="406" t="s">
        <v>8834</v>
      </c>
      <c r="Q83" s="190">
        <v>1</v>
      </c>
      <c r="R83" s="407">
        <v>116470</v>
      </c>
      <c r="S83" s="406" t="s">
        <v>8835</v>
      </c>
      <c r="T83" s="404">
        <v>2883000</v>
      </c>
      <c r="U83" s="190">
        <v>1</v>
      </c>
      <c r="V83" s="407"/>
      <c r="W83" s="404">
        <v>0</v>
      </c>
      <c r="X83" s="190" t="s">
        <v>7347</v>
      </c>
      <c r="Y83" s="190" t="s">
        <v>7347</v>
      </c>
      <c r="Z83" s="404">
        <v>2883000</v>
      </c>
      <c r="AA83" s="411" t="s">
        <v>7360</v>
      </c>
      <c r="AB83" s="190" t="s">
        <v>7347</v>
      </c>
      <c r="AC83" s="190" t="s">
        <v>7347</v>
      </c>
      <c r="AD83" s="190" t="s">
        <v>7347</v>
      </c>
      <c r="AE83" s="411" t="s">
        <v>7504</v>
      </c>
      <c r="AF83" s="411" t="s">
        <v>7349</v>
      </c>
      <c r="AG83" s="411" t="s">
        <v>7362</v>
      </c>
      <c r="AH83" s="173" t="s">
        <v>9300</v>
      </c>
      <c r="AI83" s="173">
        <v>3102601327</v>
      </c>
      <c r="AJ83" s="173" t="s">
        <v>10142</v>
      </c>
      <c r="AK83" s="420" t="s">
        <v>9301</v>
      </c>
      <c r="AL83" s="189" t="s">
        <v>7353</v>
      </c>
      <c r="AM83" s="500" t="s">
        <v>9302</v>
      </c>
      <c r="AN83" s="411">
        <f t="shared" si="1"/>
        <v>76</v>
      </c>
      <c r="AO83" s="411">
        <v>2024</v>
      </c>
      <c r="AP83" s="432">
        <v>288300</v>
      </c>
      <c r="AQ83" s="411"/>
      <c r="AR83" s="411"/>
      <c r="AS83" s="410"/>
      <c r="AT83" s="449"/>
    </row>
    <row r="84" spans="2:46" ht="15" customHeight="1">
      <c r="B84" s="448" t="s">
        <v>903</v>
      </c>
      <c r="C84" s="251" t="s">
        <v>7338</v>
      </c>
      <c r="D84" s="173" t="s">
        <v>9308</v>
      </c>
      <c r="E84" s="404">
        <v>52487872</v>
      </c>
      <c r="F84" s="404">
        <v>21836000</v>
      </c>
      <c r="G84" s="405" t="s">
        <v>7966</v>
      </c>
      <c r="H84" s="353">
        <v>5459000</v>
      </c>
      <c r="I84" s="363">
        <v>45593</v>
      </c>
      <c r="J84" s="363">
        <v>45657</v>
      </c>
      <c r="K84" s="354" t="s">
        <v>9309</v>
      </c>
      <c r="L84" s="190">
        <v>1971</v>
      </c>
      <c r="M84" s="406" t="s">
        <v>7347</v>
      </c>
      <c r="N84" s="406" t="s">
        <v>7407</v>
      </c>
      <c r="O84" s="406" t="s">
        <v>7407</v>
      </c>
      <c r="P84" s="406" t="s">
        <v>7407</v>
      </c>
      <c r="Q84" s="190">
        <v>5</v>
      </c>
      <c r="R84" s="407">
        <v>115004</v>
      </c>
      <c r="S84" s="251" t="s">
        <v>7359</v>
      </c>
      <c r="T84" s="404">
        <v>0</v>
      </c>
      <c r="U84" s="190" t="s">
        <v>7347</v>
      </c>
      <c r="V84" s="407" t="s">
        <v>10136</v>
      </c>
      <c r="W84" s="404">
        <v>0</v>
      </c>
      <c r="X84" s="190" t="s">
        <v>7347</v>
      </c>
      <c r="Y84" s="190" t="s">
        <v>7347</v>
      </c>
      <c r="Z84" s="404">
        <v>0</v>
      </c>
      <c r="AA84" s="411" t="s">
        <v>7347</v>
      </c>
      <c r="AB84" s="190" t="s">
        <v>7347</v>
      </c>
      <c r="AC84" s="190" t="s">
        <v>7347</v>
      </c>
      <c r="AD84" s="190" t="s">
        <v>7347</v>
      </c>
      <c r="AE84" s="411" t="s">
        <v>7504</v>
      </c>
      <c r="AF84" s="411" t="s">
        <v>7349</v>
      </c>
      <c r="AG84" s="411" t="s">
        <v>7399</v>
      </c>
      <c r="AH84" s="173" t="s">
        <v>9310</v>
      </c>
      <c r="AI84" s="173">
        <v>3115871122</v>
      </c>
      <c r="AJ84" s="173" t="s">
        <v>7489</v>
      </c>
      <c r="AK84" s="423" t="s">
        <v>9311</v>
      </c>
      <c r="AL84" s="189" t="s">
        <v>7353</v>
      </c>
      <c r="AM84" s="500" t="s">
        <v>9312</v>
      </c>
      <c r="AN84" s="411">
        <f t="shared" si="1"/>
        <v>77</v>
      </c>
      <c r="AO84" s="411">
        <v>2024</v>
      </c>
      <c r="AP84" s="432">
        <v>10372100</v>
      </c>
      <c r="AQ84" s="411"/>
      <c r="AR84" s="411"/>
      <c r="AS84" s="410"/>
      <c r="AT84" s="449"/>
    </row>
    <row r="85" spans="2:46" ht="15" customHeight="1">
      <c r="B85" s="448" t="s">
        <v>907</v>
      </c>
      <c r="C85" s="251" t="s">
        <v>7338</v>
      </c>
      <c r="D85" s="173" t="s">
        <v>9319</v>
      </c>
      <c r="E85" s="404">
        <v>1000005525</v>
      </c>
      <c r="F85" s="404">
        <v>8649000</v>
      </c>
      <c r="G85" s="405" t="s">
        <v>7966</v>
      </c>
      <c r="H85" s="353">
        <v>2883000</v>
      </c>
      <c r="I85" s="363">
        <v>45595</v>
      </c>
      <c r="J85" s="363">
        <v>45715</v>
      </c>
      <c r="K85" s="354" t="s">
        <v>8686</v>
      </c>
      <c r="L85" s="190">
        <v>1979</v>
      </c>
      <c r="M85" s="406" t="s">
        <v>8602</v>
      </c>
      <c r="N85" s="406" t="s">
        <v>7448</v>
      </c>
      <c r="O85" s="406">
        <v>79413209</v>
      </c>
      <c r="P85" s="406" t="s">
        <v>8603</v>
      </c>
      <c r="Q85" s="190">
        <v>1</v>
      </c>
      <c r="R85" s="407">
        <v>116470</v>
      </c>
      <c r="S85" s="251" t="s">
        <v>8604</v>
      </c>
      <c r="T85" s="404">
        <v>2979100</v>
      </c>
      <c r="U85" s="190">
        <v>1</v>
      </c>
      <c r="V85" s="407">
        <v>1</v>
      </c>
      <c r="W85" s="404">
        <v>0</v>
      </c>
      <c r="X85" s="190" t="s">
        <v>7347</v>
      </c>
      <c r="Y85" s="190" t="s">
        <v>7347</v>
      </c>
      <c r="Z85" s="404">
        <v>2979100</v>
      </c>
      <c r="AA85" s="411" t="s">
        <v>8450</v>
      </c>
      <c r="AB85" s="190" t="s">
        <v>7347</v>
      </c>
      <c r="AC85" s="190" t="s">
        <v>7347</v>
      </c>
      <c r="AD85" s="190" t="s">
        <v>7347</v>
      </c>
      <c r="AE85" s="411" t="s">
        <v>7960</v>
      </c>
      <c r="AF85" s="411" t="s">
        <v>7349</v>
      </c>
      <c r="AG85" s="411" t="s">
        <v>7362</v>
      </c>
      <c r="AH85" s="173" t="s">
        <v>9321</v>
      </c>
      <c r="AI85" s="173">
        <v>3219460094</v>
      </c>
      <c r="AJ85" s="173" t="s">
        <v>7482</v>
      </c>
      <c r="AK85" s="420" t="s">
        <v>9322</v>
      </c>
      <c r="AL85" s="189" t="s">
        <v>7353</v>
      </c>
      <c r="AM85" s="500" t="s">
        <v>10159</v>
      </c>
      <c r="AN85" s="411">
        <f t="shared" si="1"/>
        <v>78</v>
      </c>
      <c r="AO85" s="411">
        <v>2024</v>
      </c>
      <c r="AP85" s="432">
        <v>288300</v>
      </c>
      <c r="AQ85" s="411"/>
      <c r="AR85" s="411"/>
      <c r="AS85" s="410"/>
      <c r="AT85" s="449"/>
    </row>
    <row r="86" spans="2:46" ht="15" customHeight="1">
      <c r="B86" s="448" t="s">
        <v>910</v>
      </c>
      <c r="C86" s="251" t="s">
        <v>7338</v>
      </c>
      <c r="D86" s="173" t="s">
        <v>9329</v>
      </c>
      <c r="E86" s="404">
        <v>80240908</v>
      </c>
      <c r="F86" s="404">
        <v>11532000</v>
      </c>
      <c r="G86" s="405" t="s">
        <v>7966</v>
      </c>
      <c r="H86" s="353">
        <v>2883000</v>
      </c>
      <c r="I86" s="363">
        <v>45590</v>
      </c>
      <c r="J86" s="363">
        <v>45731</v>
      </c>
      <c r="K86" s="354" t="s">
        <v>7647</v>
      </c>
      <c r="L86" s="190">
        <v>1978</v>
      </c>
      <c r="M86" s="406" t="s">
        <v>7573</v>
      </c>
      <c r="N86" s="406" t="s">
        <v>7448</v>
      </c>
      <c r="O86" s="406">
        <v>51895879</v>
      </c>
      <c r="P86" s="501" t="s">
        <v>7574</v>
      </c>
      <c r="Q86" s="190">
        <v>1</v>
      </c>
      <c r="R86" s="407">
        <v>114607</v>
      </c>
      <c r="S86" s="251" t="s">
        <v>7648</v>
      </c>
      <c r="T86" s="404">
        <v>3171300</v>
      </c>
      <c r="U86" s="190">
        <v>1</v>
      </c>
      <c r="V86" s="407">
        <v>3</v>
      </c>
      <c r="W86" s="404">
        <v>0</v>
      </c>
      <c r="X86" s="190" t="s">
        <v>7347</v>
      </c>
      <c r="Y86" s="190" t="s">
        <v>7347</v>
      </c>
      <c r="Z86" s="404">
        <v>3171300</v>
      </c>
      <c r="AA86" s="411" t="s">
        <v>8763</v>
      </c>
      <c r="AB86" s="190" t="s">
        <v>7347</v>
      </c>
      <c r="AC86" s="190" t="s">
        <v>7347</v>
      </c>
      <c r="AD86" s="190" t="s">
        <v>7347</v>
      </c>
      <c r="AE86" s="411" t="s">
        <v>7361</v>
      </c>
      <c r="AF86" s="411" t="s">
        <v>7349</v>
      </c>
      <c r="AG86" s="411" t="s">
        <v>7350</v>
      </c>
      <c r="AH86" s="173" t="s">
        <v>9330</v>
      </c>
      <c r="AI86" s="173">
        <v>3013174831</v>
      </c>
      <c r="AJ86" s="173" t="s">
        <v>7364</v>
      </c>
      <c r="AK86" s="420" t="s">
        <v>9331</v>
      </c>
      <c r="AL86" s="189" t="s">
        <v>7353</v>
      </c>
      <c r="AM86" s="500" t="s">
        <v>9332</v>
      </c>
      <c r="AN86" s="411">
        <f t="shared" si="1"/>
        <v>79</v>
      </c>
      <c r="AO86" s="411">
        <v>2024</v>
      </c>
      <c r="AP86" s="432">
        <v>1153200</v>
      </c>
      <c r="AQ86" s="411"/>
      <c r="AR86" s="411"/>
      <c r="AS86" s="410"/>
      <c r="AT86" s="449"/>
    </row>
    <row r="87" spans="2:46" ht="15" customHeight="1">
      <c r="B87" s="448" t="s">
        <v>921</v>
      </c>
      <c r="C87" s="251" t="s">
        <v>7338</v>
      </c>
      <c r="D87" s="173" t="s">
        <v>9374</v>
      </c>
      <c r="E87" s="404">
        <v>80213821</v>
      </c>
      <c r="F87" s="404">
        <v>8649000</v>
      </c>
      <c r="G87" s="405" t="s">
        <v>7966</v>
      </c>
      <c r="H87" s="353">
        <v>2883000</v>
      </c>
      <c r="I87" s="363">
        <v>45595</v>
      </c>
      <c r="J87" s="363">
        <v>45715</v>
      </c>
      <c r="K87" s="354" t="s">
        <v>8686</v>
      </c>
      <c r="L87" s="190">
        <v>1979</v>
      </c>
      <c r="M87" s="406" t="s">
        <v>8611</v>
      </c>
      <c r="N87" s="406" t="s">
        <v>7448</v>
      </c>
      <c r="O87" s="406">
        <v>52147698</v>
      </c>
      <c r="P87" s="406" t="s">
        <v>8612</v>
      </c>
      <c r="Q87" s="190">
        <v>1</v>
      </c>
      <c r="R87" s="407">
        <v>116470</v>
      </c>
      <c r="S87" s="406" t="s">
        <v>8613</v>
      </c>
      <c r="T87" s="404">
        <v>2979100</v>
      </c>
      <c r="U87" s="190">
        <v>1</v>
      </c>
      <c r="V87" s="407">
        <v>1</v>
      </c>
      <c r="W87" s="404">
        <v>0</v>
      </c>
      <c r="X87" s="190" t="s">
        <v>7347</v>
      </c>
      <c r="Y87" s="190" t="s">
        <v>7347</v>
      </c>
      <c r="Z87" s="404">
        <v>2979100</v>
      </c>
      <c r="AA87" s="411" t="s">
        <v>8450</v>
      </c>
      <c r="AB87" s="190" t="s">
        <v>7347</v>
      </c>
      <c r="AC87" s="190" t="s">
        <v>7347</v>
      </c>
      <c r="AD87" s="190" t="s">
        <v>7347</v>
      </c>
      <c r="AE87" s="411" t="s">
        <v>7387</v>
      </c>
      <c r="AF87" s="411" t="s">
        <v>7349</v>
      </c>
      <c r="AG87" s="411" t="s">
        <v>7368</v>
      </c>
      <c r="AH87" s="173" t="s">
        <v>9375</v>
      </c>
      <c r="AI87" s="173">
        <v>3155357426</v>
      </c>
      <c r="AJ87" s="173" t="s">
        <v>8661</v>
      </c>
      <c r="AK87" s="420" t="s">
        <v>9376</v>
      </c>
      <c r="AL87" s="189" t="s">
        <v>7353</v>
      </c>
      <c r="AM87" s="500" t="s">
        <v>9377</v>
      </c>
      <c r="AN87" s="411">
        <f t="shared" si="1"/>
        <v>80</v>
      </c>
      <c r="AO87" s="411">
        <v>2024</v>
      </c>
      <c r="AP87" s="432">
        <v>288300</v>
      </c>
      <c r="AQ87" s="411"/>
      <c r="AR87" s="411"/>
      <c r="AS87" s="410"/>
      <c r="AT87" s="449"/>
    </row>
    <row r="88" spans="2:46" ht="15" customHeight="1">
      <c r="B88" s="448" t="s">
        <v>931</v>
      </c>
      <c r="C88" s="251" t="s">
        <v>7338</v>
      </c>
      <c r="D88" s="173" t="s">
        <v>9428</v>
      </c>
      <c r="E88" s="404">
        <v>1026285767</v>
      </c>
      <c r="F88" s="404">
        <v>21836000</v>
      </c>
      <c r="G88" s="405" t="s">
        <v>7466</v>
      </c>
      <c r="H88" s="353">
        <v>5459000</v>
      </c>
      <c r="I88" s="363">
        <v>45610</v>
      </c>
      <c r="J88" s="363">
        <v>45729</v>
      </c>
      <c r="K88" s="354" t="s">
        <v>9429</v>
      </c>
      <c r="L88" s="190">
        <v>1979</v>
      </c>
      <c r="M88" s="406" t="s">
        <v>7375</v>
      </c>
      <c r="N88" s="406" t="s">
        <v>7343</v>
      </c>
      <c r="O88" s="406">
        <v>1010190690</v>
      </c>
      <c r="P88" s="501" t="s">
        <v>7699</v>
      </c>
      <c r="Q88" s="190">
        <v>1</v>
      </c>
      <c r="R88" s="407">
        <v>114927</v>
      </c>
      <c r="S88" s="251" t="s">
        <v>7700</v>
      </c>
      <c r="T88" s="404">
        <v>0</v>
      </c>
      <c r="U88" s="190" t="s">
        <v>7347</v>
      </c>
      <c r="V88" s="407" t="s">
        <v>10136</v>
      </c>
      <c r="W88" s="404">
        <v>0</v>
      </c>
      <c r="X88" s="190" t="s">
        <v>7347</v>
      </c>
      <c r="Y88" s="190" t="s">
        <v>7347</v>
      </c>
      <c r="Z88" s="404">
        <v>0</v>
      </c>
      <c r="AA88" s="411" t="s">
        <v>7347</v>
      </c>
      <c r="AB88" s="190" t="s">
        <v>7347</v>
      </c>
      <c r="AC88" s="190" t="s">
        <v>7347</v>
      </c>
      <c r="AD88" s="190" t="s">
        <v>7347</v>
      </c>
      <c r="AE88" s="411" t="s">
        <v>7387</v>
      </c>
      <c r="AF88" s="411" t="s">
        <v>7349</v>
      </c>
      <c r="AG88" s="411" t="s">
        <v>7350</v>
      </c>
      <c r="AH88" s="173" t="s">
        <v>9430</v>
      </c>
      <c r="AI88" s="173">
        <v>3820450</v>
      </c>
      <c r="AJ88" s="173" t="s">
        <v>10142</v>
      </c>
      <c r="AK88" s="423" t="s">
        <v>9431</v>
      </c>
      <c r="AL88" s="189" t="s">
        <v>7353</v>
      </c>
      <c r="AM88" s="500" t="s">
        <v>9432</v>
      </c>
      <c r="AN88" s="411">
        <f t="shared" si="1"/>
        <v>81</v>
      </c>
      <c r="AO88" s="411">
        <v>2024</v>
      </c>
      <c r="AP88" s="432">
        <v>2365567</v>
      </c>
      <c r="AQ88" s="411"/>
      <c r="AR88" s="411"/>
      <c r="AS88" s="410"/>
      <c r="AT88" s="449"/>
    </row>
    <row r="89" spans="2:46" ht="15" customHeight="1">
      <c r="B89" s="448" t="s">
        <v>934</v>
      </c>
      <c r="C89" s="251" t="s">
        <v>7338</v>
      </c>
      <c r="D89" s="173" t="s">
        <v>7935</v>
      </c>
      <c r="E89" s="404">
        <v>52526364</v>
      </c>
      <c r="F89" s="404">
        <v>30000000</v>
      </c>
      <c r="G89" s="405" t="s">
        <v>7466</v>
      </c>
      <c r="H89" s="353">
        <v>10000000</v>
      </c>
      <c r="I89" s="363">
        <v>45601</v>
      </c>
      <c r="J89" s="363">
        <v>45718</v>
      </c>
      <c r="K89" s="354" t="s">
        <v>9447</v>
      </c>
      <c r="L89" s="190">
        <v>1978</v>
      </c>
      <c r="M89" s="406" t="s">
        <v>7347</v>
      </c>
      <c r="N89" s="406" t="s">
        <v>7407</v>
      </c>
      <c r="O89" s="406" t="s">
        <v>7407</v>
      </c>
      <c r="P89" s="406" t="s">
        <v>7407</v>
      </c>
      <c r="Q89" s="190">
        <v>1</v>
      </c>
      <c r="R89" s="407">
        <v>116441</v>
      </c>
      <c r="S89" s="251" t="s">
        <v>7386</v>
      </c>
      <c r="T89" s="404">
        <v>9333333.3300000001</v>
      </c>
      <c r="U89" s="190"/>
      <c r="V89" s="407">
        <v>28</v>
      </c>
      <c r="W89" s="404">
        <v>0</v>
      </c>
      <c r="X89" s="190" t="s">
        <v>7347</v>
      </c>
      <c r="Y89" s="190" t="s">
        <v>7347</v>
      </c>
      <c r="Z89" s="404">
        <v>9333333.3300000001</v>
      </c>
      <c r="AA89" s="411" t="s">
        <v>9268</v>
      </c>
      <c r="AB89" s="190" t="s">
        <v>7347</v>
      </c>
      <c r="AC89" s="190" t="s">
        <v>7347</v>
      </c>
      <c r="AD89" s="190" t="s">
        <v>7347</v>
      </c>
      <c r="AE89" s="411" t="s">
        <v>7387</v>
      </c>
      <c r="AF89" s="411" t="s">
        <v>7349</v>
      </c>
      <c r="AG89" s="411" t="s">
        <v>7399</v>
      </c>
      <c r="AH89" s="173" t="s">
        <v>9448</v>
      </c>
      <c r="AI89" s="173">
        <v>3208311570</v>
      </c>
      <c r="AJ89" s="173" t="s">
        <v>10143</v>
      </c>
      <c r="AK89" s="420" t="s">
        <v>9449</v>
      </c>
      <c r="AL89" s="189" t="s">
        <v>7353</v>
      </c>
      <c r="AM89" s="500" t="s">
        <v>9450</v>
      </c>
      <c r="AN89" s="411">
        <f t="shared" si="1"/>
        <v>82</v>
      </c>
      <c r="AO89" s="411">
        <v>2024</v>
      </c>
      <c r="AP89" s="432">
        <v>666666</v>
      </c>
      <c r="AQ89" s="411"/>
      <c r="AR89" s="411"/>
      <c r="AS89" s="410"/>
      <c r="AT89" s="449"/>
    </row>
    <row r="90" spans="2:46" ht="15" customHeight="1">
      <c r="B90" s="448" t="s">
        <v>956</v>
      </c>
      <c r="C90" s="251" t="s">
        <v>7338</v>
      </c>
      <c r="D90" s="173" t="s">
        <v>9518</v>
      </c>
      <c r="E90" s="404">
        <v>19366445</v>
      </c>
      <c r="F90" s="404">
        <v>21836000</v>
      </c>
      <c r="G90" s="405" t="s">
        <v>7466</v>
      </c>
      <c r="H90" s="353">
        <v>5459000</v>
      </c>
      <c r="I90" s="363">
        <v>45609</v>
      </c>
      <c r="J90" s="363">
        <v>45657</v>
      </c>
      <c r="K90" s="354" t="s">
        <v>9519</v>
      </c>
      <c r="L90" s="190">
        <v>1979</v>
      </c>
      <c r="M90" s="406" t="s">
        <v>7375</v>
      </c>
      <c r="N90" s="406" t="s">
        <v>7343</v>
      </c>
      <c r="O90" s="406">
        <v>1010190690</v>
      </c>
      <c r="P90" s="501" t="s">
        <v>7699</v>
      </c>
      <c r="Q90" s="190">
        <v>5</v>
      </c>
      <c r="R90" s="407">
        <v>115210</v>
      </c>
      <c r="S90" s="406" t="s">
        <v>7345</v>
      </c>
      <c r="T90" s="404">
        <v>0</v>
      </c>
      <c r="U90" s="190" t="s">
        <v>7347</v>
      </c>
      <c r="V90" s="407" t="s">
        <v>10136</v>
      </c>
      <c r="W90" s="404">
        <v>0</v>
      </c>
      <c r="X90" s="190" t="s">
        <v>7347</v>
      </c>
      <c r="Y90" s="190" t="s">
        <v>7347</v>
      </c>
      <c r="Z90" s="404">
        <v>0</v>
      </c>
      <c r="AA90" s="411" t="s">
        <v>7347</v>
      </c>
      <c r="AB90" s="190" t="s">
        <v>7347</v>
      </c>
      <c r="AC90" s="190" t="s">
        <v>7347</v>
      </c>
      <c r="AD90" s="190" t="s">
        <v>7347</v>
      </c>
      <c r="AE90" s="411" t="s">
        <v>7536</v>
      </c>
      <c r="AF90" s="411" t="s">
        <v>7349</v>
      </c>
      <c r="AG90" s="411" t="s">
        <v>7350</v>
      </c>
      <c r="AH90" s="173" t="s">
        <v>9520</v>
      </c>
      <c r="AI90" s="173">
        <v>5034584</v>
      </c>
      <c r="AJ90" s="173" t="s">
        <v>7352</v>
      </c>
      <c r="AK90" s="423" t="s">
        <v>9521</v>
      </c>
      <c r="AL90" s="189" t="s">
        <v>7353</v>
      </c>
      <c r="AM90" s="500" t="s">
        <v>9522</v>
      </c>
      <c r="AN90" s="411">
        <f t="shared" si="1"/>
        <v>83</v>
      </c>
      <c r="AO90" s="411">
        <v>2024</v>
      </c>
      <c r="AP90" s="432">
        <v>13101600</v>
      </c>
      <c r="AQ90" s="411"/>
      <c r="AR90" s="411"/>
      <c r="AS90" s="410"/>
      <c r="AT90" s="449"/>
    </row>
    <row r="91" spans="2:46" ht="15" customHeight="1">
      <c r="B91" s="448" t="s">
        <v>960</v>
      </c>
      <c r="C91" s="251" t="s">
        <v>7338</v>
      </c>
      <c r="D91" s="173" t="s">
        <v>7689</v>
      </c>
      <c r="E91" s="404">
        <v>80257080</v>
      </c>
      <c r="F91" s="404">
        <v>30000000</v>
      </c>
      <c r="G91" s="405" t="s">
        <v>7340</v>
      </c>
      <c r="H91" s="353">
        <v>10000000</v>
      </c>
      <c r="I91" s="363">
        <v>45604</v>
      </c>
      <c r="J91" s="363">
        <v>45718</v>
      </c>
      <c r="K91" s="354" t="s">
        <v>9523</v>
      </c>
      <c r="L91" s="190">
        <v>1953</v>
      </c>
      <c r="M91" s="406" t="s">
        <v>7347</v>
      </c>
      <c r="N91" s="406" t="s">
        <v>7407</v>
      </c>
      <c r="O91" s="406" t="s">
        <v>7407</v>
      </c>
      <c r="P91" s="406" t="s">
        <v>7407</v>
      </c>
      <c r="Q91" s="190">
        <v>1</v>
      </c>
      <c r="R91" s="407">
        <v>116355</v>
      </c>
      <c r="S91" s="251" t="s">
        <v>7386</v>
      </c>
      <c r="T91" s="404">
        <v>9000000</v>
      </c>
      <c r="U91" s="190"/>
      <c r="V91" s="407">
        <v>27</v>
      </c>
      <c r="W91" s="404">
        <v>0</v>
      </c>
      <c r="X91" s="190" t="s">
        <v>7347</v>
      </c>
      <c r="Y91" s="190" t="s">
        <v>7347</v>
      </c>
      <c r="Z91" s="404">
        <v>9000000</v>
      </c>
      <c r="AA91" s="411" t="s">
        <v>8677</v>
      </c>
      <c r="AB91" s="190" t="s">
        <v>7347</v>
      </c>
      <c r="AC91" s="190" t="s">
        <v>7347</v>
      </c>
      <c r="AD91" s="190" t="s">
        <v>7347</v>
      </c>
      <c r="AE91" s="411" t="s">
        <v>7387</v>
      </c>
      <c r="AF91" s="411" t="s">
        <v>7349</v>
      </c>
      <c r="AG91" s="411" t="s">
        <v>7414</v>
      </c>
      <c r="AH91" s="173" t="s">
        <v>9524</v>
      </c>
      <c r="AI91" s="173">
        <v>3006595498</v>
      </c>
      <c r="AJ91" s="173" t="s">
        <v>10143</v>
      </c>
      <c r="AK91" s="420" t="s">
        <v>9525</v>
      </c>
      <c r="AL91" s="189" t="s">
        <v>7353</v>
      </c>
      <c r="AM91" s="500" t="s">
        <v>9526</v>
      </c>
      <c r="AN91" s="411">
        <f t="shared" si="1"/>
        <v>84</v>
      </c>
      <c r="AO91" s="411">
        <v>2024</v>
      </c>
      <c r="AP91" s="432">
        <v>666666</v>
      </c>
      <c r="AQ91" s="411"/>
      <c r="AR91" s="411"/>
      <c r="AS91" s="410"/>
      <c r="AT91" s="449"/>
    </row>
    <row r="92" spans="2:46" ht="15" customHeight="1">
      <c r="B92" s="448" t="s">
        <v>966</v>
      </c>
      <c r="C92" s="251" t="s">
        <v>7338</v>
      </c>
      <c r="D92" s="173" t="s">
        <v>9557</v>
      </c>
      <c r="E92" s="404">
        <v>43485903</v>
      </c>
      <c r="F92" s="404">
        <v>13098000</v>
      </c>
      <c r="G92" s="405" t="s">
        <v>7466</v>
      </c>
      <c r="H92" s="353">
        <v>4366000</v>
      </c>
      <c r="I92" s="363">
        <v>45611</v>
      </c>
      <c r="J92" s="363">
        <v>45723</v>
      </c>
      <c r="K92" s="354" t="s">
        <v>9558</v>
      </c>
      <c r="L92" s="190">
        <v>1978</v>
      </c>
      <c r="M92" s="406" t="s">
        <v>7347</v>
      </c>
      <c r="N92" s="406" t="s">
        <v>7407</v>
      </c>
      <c r="O92" s="406" t="s">
        <v>7407</v>
      </c>
      <c r="P92" s="406" t="s">
        <v>7407</v>
      </c>
      <c r="Q92" s="190">
        <v>1</v>
      </c>
      <c r="R92" s="407">
        <v>117723</v>
      </c>
      <c r="S92" s="251" t="s">
        <v>7386</v>
      </c>
      <c r="T92" s="404">
        <v>3347267</v>
      </c>
      <c r="U92" s="190"/>
      <c r="V92" s="407">
        <v>23</v>
      </c>
      <c r="W92" s="404">
        <v>0</v>
      </c>
      <c r="X92" s="190" t="s">
        <v>7347</v>
      </c>
      <c r="Y92" s="190" t="s">
        <v>7347</v>
      </c>
      <c r="Z92" s="404">
        <v>3347267</v>
      </c>
      <c r="AA92" s="411" t="s">
        <v>8638</v>
      </c>
      <c r="AB92" s="190" t="s">
        <v>7347</v>
      </c>
      <c r="AC92" s="190" t="s">
        <v>7347</v>
      </c>
      <c r="AD92" s="190" t="s">
        <v>7347</v>
      </c>
      <c r="AE92" s="411" t="s">
        <v>7348</v>
      </c>
      <c r="AF92" s="411" t="s">
        <v>7349</v>
      </c>
      <c r="AG92" s="411" t="s">
        <v>7399</v>
      </c>
      <c r="AH92" s="173" t="s">
        <v>9559</v>
      </c>
      <c r="AI92" s="173">
        <v>3914715</v>
      </c>
      <c r="AJ92" s="173" t="s">
        <v>7352</v>
      </c>
      <c r="AK92" s="423" t="s">
        <v>9560</v>
      </c>
      <c r="AL92" s="189" t="s">
        <v>7353</v>
      </c>
      <c r="AM92" s="500" t="s">
        <v>9561</v>
      </c>
      <c r="AN92" s="411">
        <f t="shared" si="1"/>
        <v>85</v>
      </c>
      <c r="AO92" s="411">
        <v>2024</v>
      </c>
      <c r="AP92" s="432">
        <v>9750734</v>
      </c>
      <c r="AQ92" s="411"/>
      <c r="AR92" s="411"/>
      <c r="AS92" s="410"/>
      <c r="AT92" s="449"/>
    </row>
    <row r="93" spans="2:46" ht="15" customHeight="1">
      <c r="B93" s="448" t="s">
        <v>967</v>
      </c>
      <c r="C93" s="251" t="s">
        <v>7338</v>
      </c>
      <c r="D93" s="173" t="s">
        <v>9562</v>
      </c>
      <c r="E93" s="404">
        <v>1014197222</v>
      </c>
      <c r="F93" s="404">
        <v>17464000</v>
      </c>
      <c r="G93" s="405" t="s">
        <v>9563</v>
      </c>
      <c r="H93" s="353">
        <v>4366000</v>
      </c>
      <c r="I93" s="363">
        <v>45622</v>
      </c>
      <c r="J93" s="363">
        <v>45731</v>
      </c>
      <c r="K93" s="354" t="s">
        <v>9564</v>
      </c>
      <c r="L93" s="190">
        <v>1978</v>
      </c>
      <c r="M93" s="406" t="s">
        <v>7712</v>
      </c>
      <c r="N93" s="406" t="s">
        <v>7343</v>
      </c>
      <c r="O93" s="406">
        <v>20533153</v>
      </c>
      <c r="P93" s="501" t="s">
        <v>7713</v>
      </c>
      <c r="Q93" s="190">
        <v>5</v>
      </c>
      <c r="R93" s="407">
        <v>114824</v>
      </c>
      <c r="S93" s="251" t="s">
        <v>7714</v>
      </c>
      <c r="T93" s="404">
        <v>0</v>
      </c>
      <c r="U93" s="190" t="s">
        <v>7347</v>
      </c>
      <c r="V93" s="407" t="s">
        <v>10136</v>
      </c>
      <c r="W93" s="404">
        <v>0</v>
      </c>
      <c r="X93" s="190" t="s">
        <v>7347</v>
      </c>
      <c r="Y93" s="190" t="s">
        <v>7347</v>
      </c>
      <c r="Z93" s="404">
        <v>0</v>
      </c>
      <c r="AA93" s="419" t="s">
        <v>7347</v>
      </c>
      <c r="AB93" s="190" t="s">
        <v>7347</v>
      </c>
      <c r="AC93" s="190" t="s">
        <v>7347</v>
      </c>
      <c r="AD93" s="190" t="s">
        <v>7347</v>
      </c>
      <c r="AE93" s="424" t="s">
        <v>7387</v>
      </c>
      <c r="AF93" s="424" t="s">
        <v>7349</v>
      </c>
      <c r="AG93" s="190" t="s">
        <v>7362</v>
      </c>
      <c r="AH93" s="173" t="s">
        <v>9565</v>
      </c>
      <c r="AI93" s="173">
        <v>3042040753</v>
      </c>
      <c r="AJ93" s="173" t="s">
        <v>10160</v>
      </c>
      <c r="AK93" s="426" t="s">
        <v>9567</v>
      </c>
      <c r="AL93" s="189" t="s">
        <v>7353</v>
      </c>
      <c r="AM93" s="500" t="s">
        <v>9568</v>
      </c>
      <c r="AN93" s="411">
        <f t="shared" si="1"/>
        <v>86</v>
      </c>
      <c r="AO93" s="411">
        <v>2024</v>
      </c>
      <c r="AP93" s="432">
        <v>1455333</v>
      </c>
      <c r="AQ93" s="411"/>
      <c r="AR93" s="411"/>
      <c r="AS93" s="410"/>
      <c r="AT93" s="449"/>
    </row>
    <row r="94" spans="2:46" ht="15" customHeight="1">
      <c r="B94" s="448" t="s">
        <v>971</v>
      </c>
      <c r="C94" s="251" t="s">
        <v>7338</v>
      </c>
      <c r="D94" s="173" t="s">
        <v>9581</v>
      </c>
      <c r="E94" s="404">
        <v>79053156</v>
      </c>
      <c r="F94" s="404">
        <v>32000000</v>
      </c>
      <c r="G94" s="405" t="s">
        <v>7393</v>
      </c>
      <c r="H94" s="353">
        <v>8000000</v>
      </c>
      <c r="I94" s="363">
        <v>45615</v>
      </c>
      <c r="J94" s="363">
        <v>45731</v>
      </c>
      <c r="K94" s="354" t="s">
        <v>9582</v>
      </c>
      <c r="L94" s="190">
        <v>1979</v>
      </c>
      <c r="M94" s="406" t="s">
        <v>7375</v>
      </c>
      <c r="N94" s="406" t="s">
        <v>7343</v>
      </c>
      <c r="O94" s="406">
        <v>1010190690</v>
      </c>
      <c r="P94" s="501" t="s">
        <v>7699</v>
      </c>
      <c r="Q94" s="190">
        <v>5</v>
      </c>
      <c r="R94" s="407">
        <v>114921</v>
      </c>
      <c r="S94" s="251" t="s">
        <v>7700</v>
      </c>
      <c r="T94" s="404">
        <v>0</v>
      </c>
      <c r="U94" s="190" t="s">
        <v>7347</v>
      </c>
      <c r="V94" s="407" t="s">
        <v>10136</v>
      </c>
      <c r="W94" s="404">
        <v>0</v>
      </c>
      <c r="X94" s="190" t="s">
        <v>7347</v>
      </c>
      <c r="Y94" s="190" t="s">
        <v>7347</v>
      </c>
      <c r="Z94" s="404">
        <v>0</v>
      </c>
      <c r="AA94" s="411" t="s">
        <v>7347</v>
      </c>
      <c r="AB94" s="190" t="s">
        <v>7347</v>
      </c>
      <c r="AC94" s="190" t="s">
        <v>7347</v>
      </c>
      <c r="AD94" s="190" t="s">
        <v>7347</v>
      </c>
      <c r="AE94" s="411" t="s">
        <v>7387</v>
      </c>
      <c r="AF94" s="411" t="s">
        <v>7349</v>
      </c>
      <c r="AG94" s="411" t="s">
        <v>7399</v>
      </c>
      <c r="AH94" s="173" t="s">
        <v>9583</v>
      </c>
      <c r="AI94" s="173">
        <v>3105701091</v>
      </c>
      <c r="AJ94" s="173" t="s">
        <v>7352</v>
      </c>
      <c r="AK94" s="420">
        <v>24079196941</v>
      </c>
      <c r="AL94" s="189" t="s">
        <v>7353</v>
      </c>
      <c r="AM94" s="500" t="s">
        <v>9584</v>
      </c>
      <c r="AN94" s="411">
        <f t="shared" si="1"/>
        <v>87</v>
      </c>
      <c r="AO94" s="411">
        <v>2024</v>
      </c>
      <c r="AP94" s="432">
        <v>800000</v>
      </c>
      <c r="AQ94" s="411"/>
      <c r="AR94" s="411"/>
      <c r="AS94" s="410"/>
      <c r="AT94" s="449"/>
    </row>
    <row r="95" spans="2:46" ht="15" customHeight="1">
      <c r="B95" s="448" t="s">
        <v>973</v>
      </c>
      <c r="C95" s="251" t="s">
        <v>7338</v>
      </c>
      <c r="D95" s="173" t="s">
        <v>9585</v>
      </c>
      <c r="E95" s="404">
        <v>79631846</v>
      </c>
      <c r="F95" s="404">
        <v>29792000</v>
      </c>
      <c r="G95" s="405" t="s">
        <v>7466</v>
      </c>
      <c r="H95" s="353">
        <v>7448000</v>
      </c>
      <c r="I95" s="363">
        <v>45609</v>
      </c>
      <c r="J95" s="363">
        <v>45657</v>
      </c>
      <c r="K95" s="354" t="s">
        <v>9586</v>
      </c>
      <c r="L95" s="190">
        <v>1979</v>
      </c>
      <c r="M95" s="406" t="s">
        <v>7419</v>
      </c>
      <c r="N95" s="406" t="s">
        <v>7343</v>
      </c>
      <c r="O95" s="406">
        <v>79693760</v>
      </c>
      <c r="P95" s="501" t="s">
        <v>8259</v>
      </c>
      <c r="Q95" s="190">
        <v>5</v>
      </c>
      <c r="R95" s="407">
        <v>116451</v>
      </c>
      <c r="S95" s="406" t="s">
        <v>8260</v>
      </c>
      <c r="T95" s="404">
        <v>0</v>
      </c>
      <c r="U95" s="190" t="s">
        <v>7347</v>
      </c>
      <c r="V95" s="407" t="s">
        <v>10136</v>
      </c>
      <c r="W95" s="404">
        <v>0</v>
      </c>
      <c r="X95" s="190" t="s">
        <v>7347</v>
      </c>
      <c r="Y95" s="190" t="s">
        <v>7347</v>
      </c>
      <c r="Z95" s="404">
        <v>0</v>
      </c>
      <c r="AA95" s="411" t="s">
        <v>7347</v>
      </c>
      <c r="AB95" s="190" t="s">
        <v>7347</v>
      </c>
      <c r="AC95" s="190" t="s">
        <v>7347</v>
      </c>
      <c r="AD95" s="190" t="s">
        <v>7347</v>
      </c>
      <c r="AE95" s="411" t="s">
        <v>7378</v>
      </c>
      <c r="AF95" s="411" t="s">
        <v>7349</v>
      </c>
      <c r="AG95" s="411" t="s">
        <v>7399</v>
      </c>
      <c r="AH95" s="173" t="s">
        <v>9587</v>
      </c>
      <c r="AI95" s="173">
        <v>3144526414</v>
      </c>
      <c r="AJ95" s="173" t="s">
        <v>10142</v>
      </c>
      <c r="AK95" s="423" t="s">
        <v>9588</v>
      </c>
      <c r="AL95" s="189" t="s">
        <v>7353</v>
      </c>
      <c r="AM95" s="500" t="s">
        <v>9589</v>
      </c>
      <c r="AN95" s="411">
        <f t="shared" si="1"/>
        <v>88</v>
      </c>
      <c r="AO95" s="411">
        <v>2024</v>
      </c>
      <c r="AP95" s="432">
        <v>17875200</v>
      </c>
      <c r="AQ95" s="411"/>
      <c r="AR95" s="411"/>
      <c r="AS95" s="410"/>
      <c r="AT95" s="449"/>
    </row>
    <row r="96" spans="2:46" ht="15" customHeight="1">
      <c r="B96" s="448" t="s">
        <v>975</v>
      </c>
      <c r="C96" s="251" t="s">
        <v>7338</v>
      </c>
      <c r="D96" s="173" t="s">
        <v>9590</v>
      </c>
      <c r="E96" s="404">
        <v>52340553</v>
      </c>
      <c r="F96" s="404">
        <v>21836000</v>
      </c>
      <c r="G96" s="405" t="s">
        <v>7405</v>
      </c>
      <c r="H96" s="353">
        <v>5459000</v>
      </c>
      <c r="I96" s="363">
        <v>45614</v>
      </c>
      <c r="J96" s="363">
        <v>45657</v>
      </c>
      <c r="K96" s="354" t="s">
        <v>9591</v>
      </c>
      <c r="L96" s="190">
        <v>1978</v>
      </c>
      <c r="M96" s="406" t="s">
        <v>7616</v>
      </c>
      <c r="N96" s="406" t="s">
        <v>7343</v>
      </c>
      <c r="O96" s="406">
        <v>1063481921</v>
      </c>
      <c r="P96" s="501" t="s">
        <v>7617</v>
      </c>
      <c r="Q96" s="190">
        <v>1</v>
      </c>
      <c r="R96" s="407">
        <v>116693</v>
      </c>
      <c r="S96" s="251" t="s">
        <v>7618</v>
      </c>
      <c r="T96" s="404">
        <v>0</v>
      </c>
      <c r="U96" s="190" t="s">
        <v>7347</v>
      </c>
      <c r="V96" s="407" t="s">
        <v>10136</v>
      </c>
      <c r="W96" s="404">
        <v>0</v>
      </c>
      <c r="X96" s="190" t="s">
        <v>7347</v>
      </c>
      <c r="Y96" s="190" t="s">
        <v>7347</v>
      </c>
      <c r="Z96" s="404">
        <v>0</v>
      </c>
      <c r="AA96" s="411" t="s">
        <v>7347</v>
      </c>
      <c r="AB96" s="190" t="s">
        <v>7347</v>
      </c>
      <c r="AC96" s="190" t="s">
        <v>7347</v>
      </c>
      <c r="AD96" s="190" t="s">
        <v>7347</v>
      </c>
      <c r="AE96" s="411" t="s">
        <v>7441</v>
      </c>
      <c r="AF96" s="411" t="s">
        <v>7349</v>
      </c>
      <c r="AG96" s="411" t="s">
        <v>7350</v>
      </c>
      <c r="AH96" s="173" t="s">
        <v>9592</v>
      </c>
      <c r="AI96" s="173">
        <v>3115204598</v>
      </c>
      <c r="AJ96" s="173" t="s">
        <v>7352</v>
      </c>
      <c r="AK96" s="423" t="s">
        <v>9593</v>
      </c>
      <c r="AL96" s="189" t="s">
        <v>7353</v>
      </c>
      <c r="AM96" s="500" t="s">
        <v>9594</v>
      </c>
      <c r="AN96" s="411">
        <f t="shared" si="1"/>
        <v>89</v>
      </c>
      <c r="AO96" s="411">
        <v>2024</v>
      </c>
      <c r="AP96" s="432">
        <v>14011433</v>
      </c>
      <c r="AQ96" s="411"/>
      <c r="AR96" s="411"/>
      <c r="AS96" s="410"/>
      <c r="AT96" s="449"/>
    </row>
    <row r="97" spans="2:46" ht="15" customHeight="1">
      <c r="B97" s="448" t="s">
        <v>978</v>
      </c>
      <c r="C97" s="251" t="s">
        <v>7338</v>
      </c>
      <c r="D97" s="173" t="s">
        <v>9600</v>
      </c>
      <c r="E97" s="404">
        <v>63505246</v>
      </c>
      <c r="F97" s="404">
        <v>22344000</v>
      </c>
      <c r="G97" s="405" t="s">
        <v>7466</v>
      </c>
      <c r="H97" s="353">
        <v>7448000</v>
      </c>
      <c r="I97" s="363">
        <v>45615</v>
      </c>
      <c r="J97" s="363">
        <v>45657</v>
      </c>
      <c r="K97" s="354" t="s">
        <v>9601</v>
      </c>
      <c r="L97" s="190">
        <v>1978</v>
      </c>
      <c r="M97" s="251" t="s">
        <v>10161</v>
      </c>
      <c r="N97" s="406" t="s">
        <v>7343</v>
      </c>
      <c r="O97" s="406">
        <v>98566660</v>
      </c>
      <c r="P97" s="406" t="s">
        <v>7534</v>
      </c>
      <c r="Q97" s="190">
        <v>1</v>
      </c>
      <c r="R97" s="407">
        <v>116396</v>
      </c>
      <c r="S97" s="251" t="s">
        <v>9602</v>
      </c>
      <c r="T97" s="404">
        <v>0</v>
      </c>
      <c r="U97" s="190" t="s">
        <v>7347</v>
      </c>
      <c r="V97" s="407" t="s">
        <v>10136</v>
      </c>
      <c r="W97" s="404">
        <v>0</v>
      </c>
      <c r="X97" s="190" t="s">
        <v>7347</v>
      </c>
      <c r="Y97" s="190" t="s">
        <v>7347</v>
      </c>
      <c r="Z97" s="404">
        <v>0</v>
      </c>
      <c r="AA97" s="411" t="s">
        <v>7347</v>
      </c>
      <c r="AB97" s="190" t="s">
        <v>7347</v>
      </c>
      <c r="AC97" s="190" t="s">
        <v>7347</v>
      </c>
      <c r="AD97" s="190" t="s">
        <v>7347</v>
      </c>
      <c r="AE97" s="411" t="s">
        <v>7378</v>
      </c>
      <c r="AF97" s="411" t="s">
        <v>7349</v>
      </c>
      <c r="AG97" s="411" t="s">
        <v>7362</v>
      </c>
      <c r="AH97" s="173" t="s">
        <v>9603</v>
      </c>
      <c r="AI97" s="173">
        <v>3212177356</v>
      </c>
      <c r="AJ97" s="173" t="s">
        <v>10143</v>
      </c>
      <c r="AK97" s="423" t="s">
        <v>9604</v>
      </c>
      <c r="AL97" s="189" t="s">
        <v>7353</v>
      </c>
      <c r="AM97" s="500" t="s">
        <v>9605</v>
      </c>
      <c r="AN97" s="411">
        <f t="shared" si="1"/>
        <v>90</v>
      </c>
      <c r="AO97" s="411">
        <v>2024</v>
      </c>
      <c r="AP97" s="432">
        <v>22344000</v>
      </c>
      <c r="AQ97" s="411"/>
      <c r="AR97" s="411"/>
      <c r="AS97" s="410"/>
      <c r="AT97" s="449"/>
    </row>
    <row r="98" spans="2:46" ht="15" customHeight="1">
      <c r="B98" s="448" t="s">
        <v>985</v>
      </c>
      <c r="C98" s="251" t="s">
        <v>7338</v>
      </c>
      <c r="D98" s="173" t="s">
        <v>9635</v>
      </c>
      <c r="E98" s="404">
        <v>52985110</v>
      </c>
      <c r="F98" s="404">
        <v>21836000</v>
      </c>
      <c r="G98" s="405" t="s">
        <v>7405</v>
      </c>
      <c r="H98" s="353">
        <v>5459000</v>
      </c>
      <c r="I98" s="363">
        <v>45614</v>
      </c>
      <c r="J98" s="363">
        <v>45731</v>
      </c>
      <c r="K98" s="354" t="s">
        <v>9636</v>
      </c>
      <c r="L98" s="190">
        <v>1979</v>
      </c>
      <c r="M98" s="406" t="s">
        <v>7375</v>
      </c>
      <c r="N98" s="406" t="s">
        <v>7343</v>
      </c>
      <c r="O98" s="406">
        <v>1010190690</v>
      </c>
      <c r="P98" s="501" t="s">
        <v>7699</v>
      </c>
      <c r="Q98" s="190">
        <v>1</v>
      </c>
      <c r="R98" s="407">
        <v>115237</v>
      </c>
      <c r="S98" s="251" t="s">
        <v>7700</v>
      </c>
      <c r="T98" s="404">
        <v>0</v>
      </c>
      <c r="U98" s="190" t="s">
        <v>7347</v>
      </c>
      <c r="V98" s="407" t="s">
        <v>10136</v>
      </c>
      <c r="W98" s="404">
        <v>0</v>
      </c>
      <c r="X98" s="190" t="s">
        <v>7347</v>
      </c>
      <c r="Y98" s="190" t="s">
        <v>7347</v>
      </c>
      <c r="Z98" s="404">
        <v>0</v>
      </c>
      <c r="AA98" s="411" t="s">
        <v>7347</v>
      </c>
      <c r="AB98" s="190" t="s">
        <v>7347</v>
      </c>
      <c r="AC98" s="190" t="s">
        <v>7347</v>
      </c>
      <c r="AD98" s="190" t="s">
        <v>7347</v>
      </c>
      <c r="AE98" s="411" t="s">
        <v>7387</v>
      </c>
      <c r="AF98" s="411" t="s">
        <v>7349</v>
      </c>
      <c r="AG98" s="411" t="s">
        <v>7350</v>
      </c>
      <c r="AH98" s="173" t="s">
        <v>9637</v>
      </c>
      <c r="AI98" s="173">
        <v>3176184455</v>
      </c>
      <c r="AJ98" s="173" t="s">
        <v>7364</v>
      </c>
      <c r="AK98" s="420" t="s">
        <v>9638</v>
      </c>
      <c r="AL98" s="189" t="s">
        <v>7353</v>
      </c>
      <c r="AM98" s="500" t="s">
        <v>9639</v>
      </c>
      <c r="AN98" s="411">
        <f t="shared" si="1"/>
        <v>91</v>
      </c>
      <c r="AO98" s="411">
        <v>2024</v>
      </c>
      <c r="AP98" s="432">
        <v>363933</v>
      </c>
      <c r="AQ98" s="411"/>
      <c r="AR98" s="411"/>
      <c r="AS98" s="410"/>
      <c r="AT98" s="449"/>
    </row>
    <row r="99" spans="2:46" ht="15" customHeight="1">
      <c r="B99" s="448" t="s">
        <v>988</v>
      </c>
      <c r="C99" s="251" t="s">
        <v>7338</v>
      </c>
      <c r="D99" s="173" t="s">
        <v>9646</v>
      </c>
      <c r="E99" s="404">
        <v>52858338</v>
      </c>
      <c r="F99" s="404">
        <v>29792000</v>
      </c>
      <c r="G99" s="405" t="s">
        <v>7393</v>
      </c>
      <c r="H99" s="353">
        <v>7448000</v>
      </c>
      <c r="I99" s="363">
        <v>45611</v>
      </c>
      <c r="J99" s="363">
        <v>45730</v>
      </c>
      <c r="K99" s="354" t="s">
        <v>9647</v>
      </c>
      <c r="L99" s="190">
        <v>2034</v>
      </c>
      <c r="M99" s="406" t="s">
        <v>7347</v>
      </c>
      <c r="N99" s="406" t="s">
        <v>7407</v>
      </c>
      <c r="O99" s="406" t="s">
        <v>7407</v>
      </c>
      <c r="P99" s="406" t="s">
        <v>7407</v>
      </c>
      <c r="Q99" s="190">
        <v>1</v>
      </c>
      <c r="R99" s="407">
        <v>115013</v>
      </c>
      <c r="S99" s="406" t="s">
        <v>7937</v>
      </c>
      <c r="T99" s="404">
        <v>0</v>
      </c>
      <c r="U99" s="190" t="s">
        <v>7347</v>
      </c>
      <c r="V99" s="407" t="s">
        <v>10136</v>
      </c>
      <c r="W99" s="404">
        <v>0</v>
      </c>
      <c r="X99" s="190" t="s">
        <v>7347</v>
      </c>
      <c r="Y99" s="190" t="s">
        <v>7347</v>
      </c>
      <c r="Z99" s="404">
        <v>0</v>
      </c>
      <c r="AA99" s="411" t="s">
        <v>7347</v>
      </c>
      <c r="AB99" s="190" t="s">
        <v>7347</v>
      </c>
      <c r="AC99" s="190" t="s">
        <v>7347</v>
      </c>
      <c r="AD99" s="190" t="s">
        <v>7347</v>
      </c>
      <c r="AE99" s="411" t="s">
        <v>7378</v>
      </c>
      <c r="AF99" s="411" t="s">
        <v>7349</v>
      </c>
      <c r="AG99" s="411" t="s">
        <v>7399</v>
      </c>
      <c r="AH99" s="173" t="s">
        <v>9648</v>
      </c>
      <c r="AI99" s="173">
        <v>3208283740</v>
      </c>
      <c r="AJ99" s="173" t="s">
        <v>10142</v>
      </c>
      <c r="AK99" s="420" t="s">
        <v>9649</v>
      </c>
      <c r="AL99" s="189" t="s">
        <v>7353</v>
      </c>
      <c r="AM99" s="500" t="s">
        <v>9650</v>
      </c>
      <c r="AN99" s="411">
        <f t="shared" si="1"/>
        <v>92</v>
      </c>
      <c r="AO99" s="411">
        <v>2024</v>
      </c>
      <c r="AP99" s="432">
        <v>3475733</v>
      </c>
      <c r="AQ99" s="411"/>
      <c r="AR99" s="411"/>
      <c r="AS99" s="410"/>
      <c r="AT99" s="449"/>
    </row>
    <row r="100" spans="2:46" ht="15" customHeight="1">
      <c r="B100" s="448" t="s">
        <v>990</v>
      </c>
      <c r="C100" s="251" t="s">
        <v>7338</v>
      </c>
      <c r="D100" s="173" t="s">
        <v>9651</v>
      </c>
      <c r="E100" s="404">
        <v>52472397</v>
      </c>
      <c r="F100" s="404">
        <v>29792000</v>
      </c>
      <c r="G100" s="405" t="s">
        <v>7393</v>
      </c>
      <c r="H100" s="353">
        <v>7448000</v>
      </c>
      <c r="I100" s="363">
        <v>45614</v>
      </c>
      <c r="J100" s="363">
        <v>45731</v>
      </c>
      <c r="K100" s="354" t="s">
        <v>9423</v>
      </c>
      <c r="L100" s="190">
        <v>1967</v>
      </c>
      <c r="M100" s="406" t="s">
        <v>7347</v>
      </c>
      <c r="N100" s="406" t="s">
        <v>7407</v>
      </c>
      <c r="O100" s="406" t="s">
        <v>7407</v>
      </c>
      <c r="P100" s="406" t="s">
        <v>7407</v>
      </c>
      <c r="Q100" s="190">
        <v>1</v>
      </c>
      <c r="R100" s="407">
        <v>115035</v>
      </c>
      <c r="S100" s="406" t="s">
        <v>7937</v>
      </c>
      <c r="T100" s="404">
        <v>0</v>
      </c>
      <c r="U100" s="190" t="s">
        <v>7347</v>
      </c>
      <c r="V100" s="407" t="s">
        <v>10136</v>
      </c>
      <c r="W100" s="404">
        <v>0</v>
      </c>
      <c r="X100" s="190" t="s">
        <v>7347</v>
      </c>
      <c r="Y100" s="190" t="s">
        <v>7347</v>
      </c>
      <c r="Z100" s="404">
        <v>0</v>
      </c>
      <c r="AA100" s="411" t="s">
        <v>7347</v>
      </c>
      <c r="AB100" s="190" t="s">
        <v>7347</v>
      </c>
      <c r="AC100" s="190" t="s">
        <v>7347</v>
      </c>
      <c r="AD100" s="190" t="s">
        <v>7347</v>
      </c>
      <c r="AE100" s="411" t="s">
        <v>7378</v>
      </c>
      <c r="AF100" s="411" t="s">
        <v>7349</v>
      </c>
      <c r="AG100" s="411" t="s">
        <v>7350</v>
      </c>
      <c r="AH100" s="173" t="s">
        <v>9652</v>
      </c>
      <c r="AI100" s="173">
        <v>3227052789</v>
      </c>
      <c r="AJ100" s="173" t="s">
        <v>10142</v>
      </c>
      <c r="AK100" s="420" t="s">
        <v>9653</v>
      </c>
      <c r="AL100" s="189" t="s">
        <v>7353</v>
      </c>
      <c r="AM100" s="500"/>
      <c r="AN100" s="411">
        <f t="shared" si="1"/>
        <v>93</v>
      </c>
      <c r="AO100" s="411">
        <v>2024</v>
      </c>
      <c r="AP100" s="432">
        <v>496533</v>
      </c>
      <c r="AQ100" s="411"/>
      <c r="AR100" s="411"/>
      <c r="AS100" s="410"/>
      <c r="AT100" s="449"/>
    </row>
    <row r="101" spans="2:46" ht="15" customHeight="1">
      <c r="B101" s="448" t="s">
        <v>992</v>
      </c>
      <c r="C101" s="251" t="s">
        <v>7338</v>
      </c>
      <c r="D101" s="173" t="s">
        <v>9655</v>
      </c>
      <c r="E101" s="404">
        <v>1111791373</v>
      </c>
      <c r="F101" s="404">
        <v>21836000</v>
      </c>
      <c r="G101" s="405" t="s">
        <v>7405</v>
      </c>
      <c r="H101" s="353">
        <v>5459000</v>
      </c>
      <c r="I101" s="363">
        <v>45614</v>
      </c>
      <c r="J101" s="363">
        <v>45731</v>
      </c>
      <c r="K101" s="354" t="s">
        <v>8258</v>
      </c>
      <c r="L101" s="190">
        <v>1979</v>
      </c>
      <c r="M101" s="406" t="s">
        <v>7419</v>
      </c>
      <c r="N101" s="406" t="s">
        <v>7343</v>
      </c>
      <c r="O101" s="406">
        <v>79693760</v>
      </c>
      <c r="P101" s="501" t="s">
        <v>8259</v>
      </c>
      <c r="Q101" s="190">
        <v>5</v>
      </c>
      <c r="R101" s="407">
        <v>116450</v>
      </c>
      <c r="S101" s="406" t="s">
        <v>8260</v>
      </c>
      <c r="T101" s="404">
        <v>0</v>
      </c>
      <c r="U101" s="190" t="s">
        <v>7347</v>
      </c>
      <c r="V101" s="407" t="s">
        <v>10136</v>
      </c>
      <c r="W101" s="404">
        <v>0</v>
      </c>
      <c r="X101" s="190" t="s">
        <v>7347</v>
      </c>
      <c r="Y101" s="190" t="s">
        <v>7347</v>
      </c>
      <c r="Z101" s="404">
        <v>0</v>
      </c>
      <c r="AA101" s="411" t="s">
        <v>7347</v>
      </c>
      <c r="AB101" s="190" t="s">
        <v>7347</v>
      </c>
      <c r="AC101" s="190" t="s">
        <v>7347</v>
      </c>
      <c r="AD101" s="190" t="s">
        <v>7347</v>
      </c>
      <c r="AE101" s="411" t="s">
        <v>7387</v>
      </c>
      <c r="AF101" s="411" t="s">
        <v>7349</v>
      </c>
      <c r="AG101" s="411" t="s">
        <v>7414</v>
      </c>
      <c r="AH101" s="173" t="s">
        <v>9656</v>
      </c>
      <c r="AI101" s="173">
        <v>3013199977</v>
      </c>
      <c r="AJ101" s="173" t="s">
        <v>10142</v>
      </c>
      <c r="AK101" s="420" t="s">
        <v>9657</v>
      </c>
      <c r="AL101" s="189" t="s">
        <v>7353</v>
      </c>
      <c r="AM101" s="500" t="s">
        <v>9658</v>
      </c>
      <c r="AN101" s="411">
        <f t="shared" si="1"/>
        <v>94</v>
      </c>
      <c r="AO101" s="411">
        <v>2024</v>
      </c>
      <c r="AP101" s="432">
        <v>363933</v>
      </c>
      <c r="AQ101" s="411"/>
      <c r="AR101" s="411"/>
      <c r="AS101" s="410"/>
      <c r="AT101" s="449"/>
    </row>
    <row r="102" spans="2:46" ht="15" customHeight="1">
      <c r="B102" s="448" t="s">
        <v>994</v>
      </c>
      <c r="C102" s="251" t="s">
        <v>7338</v>
      </c>
      <c r="D102" s="173" t="s">
        <v>9664</v>
      </c>
      <c r="E102" s="404">
        <v>79396373</v>
      </c>
      <c r="F102" s="404">
        <v>21836000</v>
      </c>
      <c r="G102" s="405" t="s">
        <v>7405</v>
      </c>
      <c r="H102" s="353">
        <v>5459000</v>
      </c>
      <c r="I102" s="363">
        <v>45615</v>
      </c>
      <c r="J102" s="363">
        <v>45731</v>
      </c>
      <c r="K102" s="354" t="s">
        <v>9429</v>
      </c>
      <c r="L102" s="190">
        <v>1979</v>
      </c>
      <c r="M102" s="406" t="s">
        <v>7375</v>
      </c>
      <c r="N102" s="406" t="s">
        <v>7343</v>
      </c>
      <c r="O102" s="406">
        <v>1010190690</v>
      </c>
      <c r="P102" s="501" t="s">
        <v>7699</v>
      </c>
      <c r="Q102" s="190">
        <v>1</v>
      </c>
      <c r="R102" s="407">
        <v>115237</v>
      </c>
      <c r="S102" s="251" t="s">
        <v>7700</v>
      </c>
      <c r="T102" s="404">
        <v>0</v>
      </c>
      <c r="U102" s="190" t="s">
        <v>7347</v>
      </c>
      <c r="V102" s="407" t="s">
        <v>10136</v>
      </c>
      <c r="W102" s="404">
        <v>0</v>
      </c>
      <c r="X102" s="190" t="s">
        <v>7347</v>
      </c>
      <c r="Y102" s="190" t="s">
        <v>7347</v>
      </c>
      <c r="Z102" s="404">
        <v>0</v>
      </c>
      <c r="AA102" s="411" t="s">
        <v>7347</v>
      </c>
      <c r="AB102" s="190" t="s">
        <v>7347</v>
      </c>
      <c r="AC102" s="190" t="s">
        <v>7347</v>
      </c>
      <c r="AD102" s="190" t="s">
        <v>7347</v>
      </c>
      <c r="AE102" s="411" t="s">
        <v>7387</v>
      </c>
      <c r="AF102" s="411" t="s">
        <v>7349</v>
      </c>
      <c r="AG102" s="411" t="s">
        <v>7350</v>
      </c>
      <c r="AH102" s="173" t="s">
        <v>9665</v>
      </c>
      <c r="AI102" s="173">
        <v>3112193180</v>
      </c>
      <c r="AJ102" s="173" t="s">
        <v>7434</v>
      </c>
      <c r="AK102" s="420" t="s">
        <v>9666</v>
      </c>
      <c r="AL102" s="189" t="s">
        <v>7353</v>
      </c>
      <c r="AM102" s="500" t="s">
        <v>9667</v>
      </c>
      <c r="AN102" s="411">
        <f t="shared" si="1"/>
        <v>95</v>
      </c>
      <c r="AO102" s="411">
        <v>2024</v>
      </c>
      <c r="AP102" s="432">
        <v>545900</v>
      </c>
      <c r="AQ102" s="411"/>
      <c r="AR102" s="411"/>
      <c r="AS102" s="410"/>
      <c r="AT102" s="449"/>
    </row>
    <row r="103" spans="2:46" ht="15" customHeight="1">
      <c r="B103" s="448" t="s">
        <v>996</v>
      </c>
      <c r="C103" s="251" t="s">
        <v>7338</v>
      </c>
      <c r="D103" s="173" t="s">
        <v>9668</v>
      </c>
      <c r="E103" s="404">
        <v>1075671088</v>
      </c>
      <c r="F103" s="404">
        <v>11532000</v>
      </c>
      <c r="G103" s="405" t="s">
        <v>7768</v>
      </c>
      <c r="H103" s="353">
        <v>2883000</v>
      </c>
      <c r="I103" s="363">
        <v>45615</v>
      </c>
      <c r="J103" s="363">
        <v>45731</v>
      </c>
      <c r="K103" s="354" t="s">
        <v>9669</v>
      </c>
      <c r="L103" s="190">
        <v>1979</v>
      </c>
      <c r="M103" s="406" t="s">
        <v>10162</v>
      </c>
      <c r="N103" s="406" t="s">
        <v>7448</v>
      </c>
      <c r="O103" s="406">
        <v>79642822</v>
      </c>
      <c r="P103" s="406" t="s">
        <v>10163</v>
      </c>
      <c r="Q103" s="190">
        <v>1</v>
      </c>
      <c r="R103" s="407">
        <v>116458</v>
      </c>
      <c r="S103" s="251" t="s">
        <v>8630</v>
      </c>
      <c r="T103" s="404">
        <v>0</v>
      </c>
      <c r="U103" s="190" t="s">
        <v>7347</v>
      </c>
      <c r="V103" s="407" t="s">
        <v>10136</v>
      </c>
      <c r="W103" s="404">
        <v>0</v>
      </c>
      <c r="X103" s="190" t="s">
        <v>7347</v>
      </c>
      <c r="Y103" s="190" t="s">
        <v>7347</v>
      </c>
      <c r="Z103" s="404">
        <v>0</v>
      </c>
      <c r="AA103" s="411" t="s">
        <v>7347</v>
      </c>
      <c r="AB103" s="190" t="s">
        <v>7347</v>
      </c>
      <c r="AC103" s="190" t="s">
        <v>7347</v>
      </c>
      <c r="AD103" s="190" t="s">
        <v>7347</v>
      </c>
      <c r="AE103" s="411" t="s">
        <v>7378</v>
      </c>
      <c r="AF103" s="411" t="s">
        <v>7349</v>
      </c>
      <c r="AG103" s="411" t="s">
        <v>7414</v>
      </c>
      <c r="AH103" s="173" t="s">
        <v>9670</v>
      </c>
      <c r="AI103" s="173">
        <v>3224746760</v>
      </c>
      <c r="AJ103" s="173" t="s">
        <v>7625</v>
      </c>
      <c r="AK103" s="420" t="s">
        <v>9671</v>
      </c>
      <c r="AL103" s="189" t="s">
        <v>7353</v>
      </c>
      <c r="AM103" s="500" t="s">
        <v>9672</v>
      </c>
      <c r="AN103" s="411">
        <f t="shared" si="1"/>
        <v>96</v>
      </c>
      <c r="AO103" s="411">
        <v>2024</v>
      </c>
      <c r="AP103" s="432">
        <v>288300</v>
      </c>
      <c r="AQ103" s="411"/>
      <c r="AR103" s="411"/>
      <c r="AS103" s="410"/>
      <c r="AT103" s="449"/>
    </row>
    <row r="104" spans="2:46" ht="15" customHeight="1">
      <c r="B104" s="448" t="s">
        <v>1001</v>
      </c>
      <c r="C104" s="251" t="s">
        <v>7338</v>
      </c>
      <c r="D104" s="173" t="s">
        <v>9687</v>
      </c>
      <c r="E104" s="404">
        <v>52157561</v>
      </c>
      <c r="F104" s="404">
        <v>19052000</v>
      </c>
      <c r="G104" s="405" t="s">
        <v>7466</v>
      </c>
      <c r="H104" s="353">
        <v>4763000</v>
      </c>
      <c r="I104" s="363">
        <v>45615</v>
      </c>
      <c r="J104" s="363">
        <v>45731</v>
      </c>
      <c r="K104" s="354" t="s">
        <v>9688</v>
      </c>
      <c r="L104" s="190">
        <v>1978</v>
      </c>
      <c r="M104" s="406" t="s">
        <v>7342</v>
      </c>
      <c r="N104" s="251" t="s">
        <v>7343</v>
      </c>
      <c r="O104" s="406">
        <v>79148675</v>
      </c>
      <c r="P104" s="501" t="s">
        <v>7344</v>
      </c>
      <c r="Q104" s="190">
        <v>1</v>
      </c>
      <c r="R104" s="407">
        <v>115954</v>
      </c>
      <c r="S104" s="406" t="s">
        <v>7345</v>
      </c>
      <c r="T104" s="404">
        <v>0</v>
      </c>
      <c r="U104" s="190" t="s">
        <v>7347</v>
      </c>
      <c r="V104" s="407" t="s">
        <v>10136</v>
      </c>
      <c r="W104" s="404">
        <v>0</v>
      </c>
      <c r="X104" s="190" t="s">
        <v>7347</v>
      </c>
      <c r="Y104" s="190" t="s">
        <v>7347</v>
      </c>
      <c r="Z104" s="404">
        <v>0</v>
      </c>
      <c r="AA104" s="411" t="s">
        <v>7347</v>
      </c>
      <c r="AB104" s="190" t="s">
        <v>7347</v>
      </c>
      <c r="AC104" s="190" t="s">
        <v>7347</v>
      </c>
      <c r="AD104" s="190" t="s">
        <v>7347</v>
      </c>
      <c r="AE104" s="411" t="s">
        <v>7720</v>
      </c>
      <c r="AF104" s="411" t="s">
        <v>7349</v>
      </c>
      <c r="AG104" s="411" t="s">
        <v>7889</v>
      </c>
      <c r="AH104" s="173" t="s">
        <v>9689</v>
      </c>
      <c r="AI104" s="173">
        <v>3182804081</v>
      </c>
      <c r="AJ104" s="173" t="s">
        <v>10142</v>
      </c>
      <c r="AK104" s="420" t="s">
        <v>9690</v>
      </c>
      <c r="AL104" s="189" t="s">
        <v>7353</v>
      </c>
      <c r="AM104" s="500" t="s">
        <v>9691</v>
      </c>
      <c r="AN104" s="411">
        <f t="shared" si="1"/>
        <v>97</v>
      </c>
      <c r="AO104" s="411">
        <v>2024</v>
      </c>
      <c r="AP104" s="432">
        <v>476300</v>
      </c>
      <c r="AQ104" s="411"/>
      <c r="AR104" s="411"/>
      <c r="AS104" s="410"/>
      <c r="AT104" s="449"/>
    </row>
    <row r="105" spans="2:46" ht="15" customHeight="1">
      <c r="B105" s="448" t="s">
        <v>1004</v>
      </c>
      <c r="C105" s="251" t="s">
        <v>7338</v>
      </c>
      <c r="D105" s="173" t="s">
        <v>9692</v>
      </c>
      <c r="E105" s="404">
        <v>52736698</v>
      </c>
      <c r="F105" s="404">
        <v>21836000</v>
      </c>
      <c r="G105" s="405" t="s">
        <v>7393</v>
      </c>
      <c r="H105" s="353">
        <v>5459000</v>
      </c>
      <c r="I105" s="363">
        <v>45617</v>
      </c>
      <c r="J105" s="363">
        <v>45731</v>
      </c>
      <c r="K105" s="354" t="s">
        <v>9693</v>
      </c>
      <c r="L105" s="190">
        <v>1979</v>
      </c>
      <c r="M105" s="406" t="s">
        <v>7375</v>
      </c>
      <c r="N105" s="406" t="s">
        <v>7343</v>
      </c>
      <c r="O105" s="406">
        <v>1010190690</v>
      </c>
      <c r="P105" s="501" t="s">
        <v>7699</v>
      </c>
      <c r="Q105" s="190">
        <v>1</v>
      </c>
      <c r="R105" s="407">
        <v>115237</v>
      </c>
      <c r="S105" s="251" t="s">
        <v>7700</v>
      </c>
      <c r="T105" s="404">
        <v>0</v>
      </c>
      <c r="U105" s="190" t="s">
        <v>7347</v>
      </c>
      <c r="V105" s="407" t="s">
        <v>10136</v>
      </c>
      <c r="W105" s="404">
        <v>0</v>
      </c>
      <c r="X105" s="190" t="s">
        <v>7347</v>
      </c>
      <c r="Y105" s="190" t="s">
        <v>7347</v>
      </c>
      <c r="Z105" s="404">
        <v>0</v>
      </c>
      <c r="AA105" s="411" t="s">
        <v>7347</v>
      </c>
      <c r="AB105" s="190" t="s">
        <v>7347</v>
      </c>
      <c r="AC105" s="190" t="s">
        <v>7347</v>
      </c>
      <c r="AD105" s="190" t="s">
        <v>7347</v>
      </c>
      <c r="AE105" s="411" t="s">
        <v>7361</v>
      </c>
      <c r="AF105" s="411" t="s">
        <v>7349</v>
      </c>
      <c r="AG105" s="411" t="s">
        <v>7399</v>
      </c>
      <c r="AH105" s="173" t="s">
        <v>9694</v>
      </c>
      <c r="AI105" s="173">
        <v>3015335763</v>
      </c>
      <c r="AJ105" s="173" t="s">
        <v>7352</v>
      </c>
      <c r="AK105" s="420" t="s">
        <v>9695</v>
      </c>
      <c r="AL105" s="189" t="s">
        <v>7353</v>
      </c>
      <c r="AM105" s="500" t="s">
        <v>9696</v>
      </c>
      <c r="AN105" s="411">
        <f t="shared" si="1"/>
        <v>98</v>
      </c>
      <c r="AO105" s="411">
        <v>2024</v>
      </c>
      <c r="AP105" s="432">
        <v>909833</v>
      </c>
      <c r="AQ105" s="411"/>
      <c r="AR105" s="411"/>
      <c r="AS105" s="410"/>
      <c r="AT105" s="449"/>
    </row>
    <row r="106" spans="2:46" ht="15" customHeight="1">
      <c r="B106" s="448" t="s">
        <v>1007</v>
      </c>
      <c r="C106" s="251" t="s">
        <v>7338</v>
      </c>
      <c r="D106" s="173" t="s">
        <v>9704</v>
      </c>
      <c r="E106" s="404">
        <v>1045741333</v>
      </c>
      <c r="F106" s="404">
        <v>21836000</v>
      </c>
      <c r="G106" s="405" t="s">
        <v>7405</v>
      </c>
      <c r="H106" s="353">
        <v>5459000</v>
      </c>
      <c r="I106" s="363">
        <v>45617</v>
      </c>
      <c r="J106" s="363">
        <v>45731</v>
      </c>
      <c r="K106" s="354" t="s">
        <v>9429</v>
      </c>
      <c r="L106" s="190">
        <v>1979</v>
      </c>
      <c r="M106" s="406" t="s">
        <v>7375</v>
      </c>
      <c r="N106" s="406" t="s">
        <v>7343</v>
      </c>
      <c r="O106" s="406">
        <v>1010190690</v>
      </c>
      <c r="P106" s="501" t="s">
        <v>7699</v>
      </c>
      <c r="Q106" s="190">
        <v>1</v>
      </c>
      <c r="R106" s="407">
        <v>115237</v>
      </c>
      <c r="S106" s="251" t="s">
        <v>7700</v>
      </c>
      <c r="T106" s="404">
        <v>0</v>
      </c>
      <c r="U106" s="190" t="s">
        <v>7347</v>
      </c>
      <c r="V106" s="407" t="s">
        <v>10136</v>
      </c>
      <c r="W106" s="404">
        <v>0</v>
      </c>
      <c r="X106" s="190" t="s">
        <v>7347</v>
      </c>
      <c r="Y106" s="190" t="s">
        <v>7347</v>
      </c>
      <c r="Z106" s="404">
        <v>0</v>
      </c>
      <c r="AA106" s="411" t="s">
        <v>7347</v>
      </c>
      <c r="AB106" s="190" t="s">
        <v>7347</v>
      </c>
      <c r="AC106" s="190" t="s">
        <v>7347</v>
      </c>
      <c r="AD106" s="190" t="s">
        <v>7347</v>
      </c>
      <c r="AE106" s="411" t="s">
        <v>7378</v>
      </c>
      <c r="AF106" s="411" t="s">
        <v>7349</v>
      </c>
      <c r="AG106" s="411" t="s">
        <v>7350</v>
      </c>
      <c r="AH106" s="173" t="s">
        <v>9705</v>
      </c>
      <c r="AI106" s="173">
        <v>3176356715</v>
      </c>
      <c r="AJ106" s="173" t="s">
        <v>10143</v>
      </c>
      <c r="AK106" s="420" t="s">
        <v>9706</v>
      </c>
      <c r="AL106" s="189" t="s">
        <v>7353</v>
      </c>
      <c r="AM106" s="500" t="s">
        <v>9707</v>
      </c>
      <c r="AN106" s="411">
        <f t="shared" si="1"/>
        <v>99</v>
      </c>
      <c r="AO106" s="411">
        <v>2024</v>
      </c>
      <c r="AP106" s="432">
        <v>909833</v>
      </c>
      <c r="AQ106" s="411"/>
      <c r="AR106" s="411"/>
      <c r="AS106" s="410"/>
      <c r="AT106" s="449"/>
    </row>
    <row r="107" spans="2:46" ht="15" customHeight="1">
      <c r="B107" s="448" t="s">
        <v>1015</v>
      </c>
      <c r="C107" s="251" t="s">
        <v>7338</v>
      </c>
      <c r="D107" s="173" t="s">
        <v>9740</v>
      </c>
      <c r="E107" s="404">
        <v>52691341</v>
      </c>
      <c r="F107" s="404">
        <v>22344000</v>
      </c>
      <c r="G107" s="405" t="s">
        <v>8677</v>
      </c>
      <c r="H107" s="353">
        <v>7448000</v>
      </c>
      <c r="I107" s="363">
        <v>45631</v>
      </c>
      <c r="J107" s="363">
        <v>45657</v>
      </c>
      <c r="K107" s="354" t="s">
        <v>9742</v>
      </c>
      <c r="L107" s="190">
        <v>1978</v>
      </c>
      <c r="M107" s="251" t="s">
        <v>10161</v>
      </c>
      <c r="N107" s="406" t="s">
        <v>7343</v>
      </c>
      <c r="O107" s="406">
        <v>98566660</v>
      </c>
      <c r="P107" s="406" t="s">
        <v>7534</v>
      </c>
      <c r="Q107" s="190">
        <v>1</v>
      </c>
      <c r="R107" s="407">
        <v>117924</v>
      </c>
      <c r="S107" s="251" t="s">
        <v>9602</v>
      </c>
      <c r="T107" s="404">
        <v>0</v>
      </c>
      <c r="U107" s="190" t="s">
        <v>7347</v>
      </c>
      <c r="V107" s="407" t="s">
        <v>10136</v>
      </c>
      <c r="W107" s="404">
        <v>0</v>
      </c>
      <c r="X107" s="190" t="s">
        <v>7347</v>
      </c>
      <c r="Y107" s="190" t="s">
        <v>7347</v>
      </c>
      <c r="Z107" s="404">
        <v>0</v>
      </c>
      <c r="AA107" s="421" t="s">
        <v>7347</v>
      </c>
      <c r="AB107" s="190" t="s">
        <v>7347</v>
      </c>
      <c r="AC107" s="190" t="s">
        <v>7347</v>
      </c>
      <c r="AD107" s="190" t="s">
        <v>7347</v>
      </c>
      <c r="AE107" s="411" t="s">
        <v>7361</v>
      </c>
      <c r="AF107" s="411" t="s">
        <v>7349</v>
      </c>
      <c r="AG107" s="411" t="s">
        <v>7350</v>
      </c>
      <c r="AH107" s="173" t="s">
        <v>9743</v>
      </c>
      <c r="AI107" s="173">
        <v>3158519790</v>
      </c>
      <c r="AJ107" s="173" t="s">
        <v>10143</v>
      </c>
      <c r="AK107" s="420" t="s">
        <v>9744</v>
      </c>
      <c r="AL107" s="189" t="s">
        <v>7353</v>
      </c>
      <c r="AM107" s="500" t="s">
        <v>10164</v>
      </c>
      <c r="AN107" s="411">
        <f t="shared" si="1"/>
        <v>100</v>
      </c>
      <c r="AO107" s="411">
        <v>2024</v>
      </c>
      <c r="AP107" s="432">
        <v>22344000</v>
      </c>
      <c r="AQ107" s="411"/>
      <c r="AR107" s="411"/>
      <c r="AS107" s="410"/>
      <c r="AT107" s="449"/>
    </row>
    <row r="108" spans="2:46" ht="15" customHeight="1">
      <c r="B108" s="448" t="s">
        <v>1017</v>
      </c>
      <c r="C108" s="251" t="s">
        <v>7338</v>
      </c>
      <c r="D108" s="173" t="s">
        <v>9746</v>
      </c>
      <c r="E108" s="404">
        <v>1070921121</v>
      </c>
      <c r="F108" s="404">
        <v>21836000</v>
      </c>
      <c r="G108" s="405" t="s">
        <v>7393</v>
      </c>
      <c r="H108" s="353">
        <v>5459000</v>
      </c>
      <c r="I108" s="363">
        <v>45617</v>
      </c>
      <c r="J108" s="363">
        <v>45731</v>
      </c>
      <c r="K108" s="354" t="s">
        <v>9693</v>
      </c>
      <c r="L108" s="190">
        <v>1979</v>
      </c>
      <c r="M108" s="406" t="s">
        <v>8468</v>
      </c>
      <c r="N108" s="406" t="s">
        <v>7448</v>
      </c>
      <c r="O108" s="406">
        <v>52804730</v>
      </c>
      <c r="P108" s="501" t="s">
        <v>8469</v>
      </c>
      <c r="Q108" s="190">
        <v>1</v>
      </c>
      <c r="R108" s="407">
        <v>115237</v>
      </c>
      <c r="S108" s="406" t="s">
        <v>8916</v>
      </c>
      <c r="T108" s="404">
        <v>0</v>
      </c>
      <c r="U108" s="190" t="s">
        <v>7347</v>
      </c>
      <c r="V108" s="407" t="s">
        <v>10136</v>
      </c>
      <c r="W108" s="404">
        <v>0</v>
      </c>
      <c r="X108" s="190" t="s">
        <v>7347</v>
      </c>
      <c r="Y108" s="190" t="s">
        <v>7347</v>
      </c>
      <c r="Z108" s="404">
        <v>0</v>
      </c>
      <c r="AA108" s="411" t="s">
        <v>7347</v>
      </c>
      <c r="AB108" s="190" t="s">
        <v>7347</v>
      </c>
      <c r="AC108" s="190" t="s">
        <v>7347</v>
      </c>
      <c r="AD108" s="190" t="s">
        <v>7347</v>
      </c>
      <c r="AE108" s="411" t="s">
        <v>7387</v>
      </c>
      <c r="AF108" s="411" t="s">
        <v>7349</v>
      </c>
      <c r="AG108" s="411" t="s">
        <v>7586</v>
      </c>
      <c r="AH108" s="173" t="s">
        <v>9747</v>
      </c>
      <c r="AI108" s="173">
        <v>3133250223</v>
      </c>
      <c r="AJ108" s="173" t="s">
        <v>10143</v>
      </c>
      <c r="AK108" s="420" t="s">
        <v>9748</v>
      </c>
      <c r="AL108" s="189" t="s">
        <v>7353</v>
      </c>
      <c r="AM108" s="500" t="s">
        <v>9749</v>
      </c>
      <c r="AN108" s="411">
        <f t="shared" si="1"/>
        <v>101</v>
      </c>
      <c r="AO108" s="411">
        <v>2024</v>
      </c>
      <c r="AP108" s="432">
        <v>909833</v>
      </c>
      <c r="AQ108" s="411"/>
      <c r="AR108" s="411"/>
      <c r="AS108" s="410"/>
      <c r="AT108" s="449"/>
    </row>
    <row r="109" spans="2:46" ht="15" customHeight="1">
      <c r="B109" s="448" t="s">
        <v>1019</v>
      </c>
      <c r="C109" s="251" t="s">
        <v>7338</v>
      </c>
      <c r="D109" s="173" t="s">
        <v>9750</v>
      </c>
      <c r="E109" s="404">
        <v>52453030</v>
      </c>
      <c r="F109" s="404">
        <v>29792000</v>
      </c>
      <c r="G109" s="405" t="s">
        <v>7405</v>
      </c>
      <c r="H109" s="353">
        <v>7448000</v>
      </c>
      <c r="I109" s="363">
        <v>45615</v>
      </c>
      <c r="J109" s="363">
        <v>45731</v>
      </c>
      <c r="K109" s="354" t="s">
        <v>8841</v>
      </c>
      <c r="L109" s="190">
        <v>1998</v>
      </c>
      <c r="M109" s="406" t="s">
        <v>7347</v>
      </c>
      <c r="N109" s="406" t="s">
        <v>7407</v>
      </c>
      <c r="O109" s="406" t="s">
        <v>7407</v>
      </c>
      <c r="P109" s="406" t="s">
        <v>7407</v>
      </c>
      <c r="Q109" s="190">
        <v>5</v>
      </c>
      <c r="R109" s="407">
        <v>114613</v>
      </c>
      <c r="S109" s="406" t="s">
        <v>10154</v>
      </c>
      <c r="T109" s="404">
        <v>0</v>
      </c>
      <c r="U109" s="190" t="s">
        <v>7347</v>
      </c>
      <c r="V109" s="407" t="s">
        <v>10136</v>
      </c>
      <c r="W109" s="404">
        <v>0</v>
      </c>
      <c r="X109" s="190" t="s">
        <v>7347</v>
      </c>
      <c r="Y109" s="190" t="s">
        <v>7347</v>
      </c>
      <c r="Z109" s="404">
        <v>0</v>
      </c>
      <c r="AA109" s="411" t="s">
        <v>7347</v>
      </c>
      <c r="AB109" s="190" t="s">
        <v>7347</v>
      </c>
      <c r="AC109" s="190" t="s">
        <v>7347</v>
      </c>
      <c r="AD109" s="190" t="s">
        <v>7347</v>
      </c>
      <c r="AE109" s="411" t="s">
        <v>7348</v>
      </c>
      <c r="AF109" s="411" t="s">
        <v>7349</v>
      </c>
      <c r="AG109" s="411" t="s">
        <v>7414</v>
      </c>
      <c r="AH109" s="173" t="s">
        <v>9751</v>
      </c>
      <c r="AI109" s="173">
        <v>3125616608</v>
      </c>
      <c r="AJ109" s="173" t="s">
        <v>7489</v>
      </c>
      <c r="AK109" s="420" t="s">
        <v>9752</v>
      </c>
      <c r="AL109" s="189" t="s">
        <v>7353</v>
      </c>
      <c r="AM109" s="500" t="s">
        <v>9753</v>
      </c>
      <c r="AN109" s="411">
        <f t="shared" si="1"/>
        <v>102</v>
      </c>
      <c r="AO109" s="411">
        <v>2024</v>
      </c>
      <c r="AP109" s="432">
        <v>744800</v>
      </c>
      <c r="AQ109" s="411"/>
      <c r="AR109" s="411"/>
      <c r="AS109" s="410"/>
      <c r="AT109" s="449"/>
    </row>
    <row r="110" spans="2:46" ht="15" customHeight="1">
      <c r="B110" s="448" t="s">
        <v>1023</v>
      </c>
      <c r="C110" s="251" t="s">
        <v>7338</v>
      </c>
      <c r="D110" s="173" t="s">
        <v>9760</v>
      </c>
      <c r="E110" s="404">
        <v>52730503</v>
      </c>
      <c r="F110" s="404">
        <v>29792000</v>
      </c>
      <c r="G110" s="405" t="s">
        <v>7393</v>
      </c>
      <c r="H110" s="353">
        <v>7448000</v>
      </c>
      <c r="I110" s="363">
        <v>45618</v>
      </c>
      <c r="J110" s="363">
        <v>45731</v>
      </c>
      <c r="K110" s="354" t="s">
        <v>9423</v>
      </c>
      <c r="L110" s="190">
        <v>1967</v>
      </c>
      <c r="M110" s="406" t="s">
        <v>7347</v>
      </c>
      <c r="N110" s="406" t="s">
        <v>7407</v>
      </c>
      <c r="O110" s="406" t="s">
        <v>7407</v>
      </c>
      <c r="P110" s="406" t="s">
        <v>7407</v>
      </c>
      <c r="Q110" s="190">
        <v>1</v>
      </c>
      <c r="R110" s="407">
        <v>115035</v>
      </c>
      <c r="S110" s="406" t="s">
        <v>7937</v>
      </c>
      <c r="T110" s="404">
        <v>0</v>
      </c>
      <c r="U110" s="190" t="s">
        <v>7347</v>
      </c>
      <c r="V110" s="407" t="s">
        <v>10136</v>
      </c>
      <c r="W110" s="404">
        <v>0</v>
      </c>
      <c r="X110" s="190" t="s">
        <v>7347</v>
      </c>
      <c r="Y110" s="190" t="s">
        <v>7347</v>
      </c>
      <c r="Z110" s="404">
        <v>0</v>
      </c>
      <c r="AA110" s="411" t="s">
        <v>7347</v>
      </c>
      <c r="AB110" s="190" t="s">
        <v>7347</v>
      </c>
      <c r="AC110" s="190" t="s">
        <v>7347</v>
      </c>
      <c r="AD110" s="190" t="s">
        <v>7347</v>
      </c>
      <c r="AE110" s="411" t="s">
        <v>7960</v>
      </c>
      <c r="AF110" s="411" t="s">
        <v>7349</v>
      </c>
      <c r="AG110" s="411" t="s">
        <v>7350</v>
      </c>
      <c r="AH110" s="173" t="s">
        <v>9761</v>
      </c>
      <c r="AI110" s="173">
        <v>3204783935</v>
      </c>
      <c r="AJ110" s="173" t="s">
        <v>10142</v>
      </c>
      <c r="AK110" s="420" t="s">
        <v>9762</v>
      </c>
      <c r="AL110" s="189" t="s">
        <v>7353</v>
      </c>
      <c r="AM110" s="500" t="s">
        <v>9763</v>
      </c>
      <c r="AN110" s="411">
        <f t="shared" si="1"/>
        <v>103</v>
      </c>
      <c r="AO110" s="411">
        <v>2024</v>
      </c>
      <c r="AP110" s="432">
        <v>1489600</v>
      </c>
      <c r="AQ110" s="411"/>
      <c r="AR110" s="411"/>
      <c r="AS110" s="410"/>
      <c r="AT110" s="449"/>
    </row>
    <row r="111" spans="2:46" ht="15" customHeight="1">
      <c r="B111" s="448" t="s">
        <v>1028</v>
      </c>
      <c r="C111" s="251" t="s">
        <v>7338</v>
      </c>
      <c r="D111" s="173" t="s">
        <v>9775</v>
      </c>
      <c r="E111" s="404">
        <v>1001097684</v>
      </c>
      <c r="F111" s="404">
        <v>11532000</v>
      </c>
      <c r="G111" s="405" t="s">
        <v>7393</v>
      </c>
      <c r="H111" s="353">
        <v>2883000</v>
      </c>
      <c r="I111" s="363">
        <v>45621</v>
      </c>
      <c r="J111" s="363">
        <v>45731</v>
      </c>
      <c r="K111" s="354" t="s">
        <v>7341</v>
      </c>
      <c r="L111" s="190">
        <v>1999</v>
      </c>
      <c r="M111" s="406" t="s">
        <v>7342</v>
      </c>
      <c r="N111" s="251" t="s">
        <v>7343</v>
      </c>
      <c r="O111" s="406">
        <v>79148675</v>
      </c>
      <c r="P111" s="501" t="s">
        <v>7344</v>
      </c>
      <c r="Q111" s="190">
        <v>5</v>
      </c>
      <c r="R111" s="407">
        <v>115981</v>
      </c>
      <c r="S111" s="406" t="s">
        <v>7345</v>
      </c>
      <c r="T111" s="404">
        <v>0</v>
      </c>
      <c r="U111" s="190" t="s">
        <v>7347</v>
      </c>
      <c r="V111" s="407" t="s">
        <v>10136</v>
      </c>
      <c r="W111" s="404">
        <v>0</v>
      </c>
      <c r="X111" s="190" t="s">
        <v>7347</v>
      </c>
      <c r="Y111" s="190" t="s">
        <v>7347</v>
      </c>
      <c r="Z111" s="404">
        <v>0</v>
      </c>
      <c r="AA111" s="411" t="s">
        <v>7347</v>
      </c>
      <c r="AB111" s="190" t="s">
        <v>7347</v>
      </c>
      <c r="AC111" s="190" t="s">
        <v>7347</v>
      </c>
      <c r="AD111" s="190" t="s">
        <v>7347</v>
      </c>
      <c r="AE111" s="411" t="s">
        <v>7387</v>
      </c>
      <c r="AF111" s="411" t="s">
        <v>7349</v>
      </c>
      <c r="AG111" s="411" t="s">
        <v>7414</v>
      </c>
      <c r="AH111" s="173" t="s">
        <v>9776</v>
      </c>
      <c r="AI111" s="173">
        <v>3016280032</v>
      </c>
      <c r="AJ111" s="173" t="s">
        <v>7434</v>
      </c>
      <c r="AK111" s="420" t="s">
        <v>9777</v>
      </c>
      <c r="AL111" s="189" t="s">
        <v>7353</v>
      </c>
      <c r="AM111" s="500" t="s">
        <v>10165</v>
      </c>
      <c r="AN111" s="411">
        <f t="shared" si="1"/>
        <v>104</v>
      </c>
      <c r="AO111" s="411">
        <v>2024</v>
      </c>
      <c r="AP111" s="432">
        <v>864900</v>
      </c>
      <c r="AQ111" s="411"/>
      <c r="AR111" s="411"/>
      <c r="AS111" s="410"/>
      <c r="AT111" s="449"/>
    </row>
    <row r="112" spans="2:46" ht="15" customHeight="1">
      <c r="B112" s="448" t="s">
        <v>1031</v>
      </c>
      <c r="C112" s="251" t="s">
        <v>7338</v>
      </c>
      <c r="D112" s="173" t="s">
        <v>9785</v>
      </c>
      <c r="E112" s="404">
        <v>52589323</v>
      </c>
      <c r="F112" s="404">
        <v>7207500</v>
      </c>
      <c r="G112" s="405" t="s">
        <v>9279</v>
      </c>
      <c r="H112" s="353">
        <v>2883000</v>
      </c>
      <c r="I112" s="363">
        <v>45624</v>
      </c>
      <c r="J112" s="363">
        <v>45727</v>
      </c>
      <c r="K112" s="354" t="s">
        <v>9786</v>
      </c>
      <c r="L112" s="190">
        <v>1967</v>
      </c>
      <c r="M112" s="406" t="s">
        <v>7347</v>
      </c>
      <c r="N112" s="406" t="s">
        <v>7407</v>
      </c>
      <c r="O112" s="406" t="s">
        <v>7407</v>
      </c>
      <c r="P112" s="406" t="s">
        <v>7407</v>
      </c>
      <c r="Q112" s="190">
        <v>2</v>
      </c>
      <c r="R112" s="407">
        <v>117802</v>
      </c>
      <c r="S112" s="406" t="s">
        <v>7937</v>
      </c>
      <c r="T112" s="404">
        <v>0</v>
      </c>
      <c r="U112" s="190" t="s">
        <v>7347</v>
      </c>
      <c r="V112" s="407" t="s">
        <v>10136</v>
      </c>
      <c r="W112" s="404">
        <v>0</v>
      </c>
      <c r="X112" s="190" t="s">
        <v>7347</v>
      </c>
      <c r="Y112" s="190" t="s">
        <v>7347</v>
      </c>
      <c r="Z112" s="404">
        <v>0</v>
      </c>
      <c r="AA112" s="421" t="s">
        <v>7347</v>
      </c>
      <c r="AB112" s="429">
        <v>45646</v>
      </c>
      <c r="AC112" s="429">
        <v>45676</v>
      </c>
      <c r="AD112" s="190" t="s">
        <v>10166</v>
      </c>
      <c r="AE112" s="411" t="s">
        <v>8025</v>
      </c>
      <c r="AF112" s="411" t="s">
        <v>7349</v>
      </c>
      <c r="AG112" s="411" t="s">
        <v>7368</v>
      </c>
      <c r="AH112" s="173" t="s">
        <v>9788</v>
      </c>
      <c r="AI112" s="173">
        <v>3107894921</v>
      </c>
      <c r="AJ112" s="173" t="s">
        <v>7434</v>
      </c>
      <c r="AK112" s="420" t="s">
        <v>9789</v>
      </c>
      <c r="AL112" s="189" t="s">
        <v>7353</v>
      </c>
      <c r="AM112" s="500" t="s">
        <v>9790</v>
      </c>
      <c r="AN112" s="411">
        <f t="shared" si="1"/>
        <v>105</v>
      </c>
      <c r="AO112" s="411">
        <v>2024</v>
      </c>
      <c r="AP112" s="432">
        <v>96100</v>
      </c>
      <c r="AQ112" s="411"/>
      <c r="AR112" s="411"/>
      <c r="AS112" s="410"/>
      <c r="AT112" s="449"/>
    </row>
    <row r="113" spans="2:46" ht="15" customHeight="1">
      <c r="B113" s="448" t="s">
        <v>1035</v>
      </c>
      <c r="C113" s="251" t="s">
        <v>7338</v>
      </c>
      <c r="D113" s="173" t="s">
        <v>9801</v>
      </c>
      <c r="E113" s="404">
        <v>79602587</v>
      </c>
      <c r="F113" s="404">
        <v>7000000</v>
      </c>
      <c r="G113" s="405" t="s">
        <v>10167</v>
      </c>
      <c r="H113" s="353">
        <v>2800000</v>
      </c>
      <c r="I113" s="363">
        <v>45621</v>
      </c>
      <c r="J113" s="363">
        <v>45657</v>
      </c>
      <c r="K113" s="354" t="s">
        <v>7888</v>
      </c>
      <c r="L113" s="190">
        <v>2032</v>
      </c>
      <c r="M113" s="173" t="s">
        <v>7495</v>
      </c>
      <c r="N113" s="406" t="s">
        <v>7343</v>
      </c>
      <c r="O113" s="406">
        <v>79553844</v>
      </c>
      <c r="P113" s="406" t="s">
        <v>7496</v>
      </c>
      <c r="Q113" s="190">
        <v>5</v>
      </c>
      <c r="R113" s="407">
        <v>119285</v>
      </c>
      <c r="S113" s="251" t="s">
        <v>7497</v>
      </c>
      <c r="T113" s="404">
        <v>0</v>
      </c>
      <c r="U113" s="190" t="s">
        <v>7347</v>
      </c>
      <c r="V113" s="407" t="s">
        <v>10136</v>
      </c>
      <c r="W113" s="404">
        <v>0</v>
      </c>
      <c r="X113" s="190" t="s">
        <v>7347</v>
      </c>
      <c r="Y113" s="190" t="s">
        <v>7347</v>
      </c>
      <c r="Z113" s="404">
        <v>0</v>
      </c>
      <c r="AA113" s="421" t="s">
        <v>7347</v>
      </c>
      <c r="AB113" s="190" t="s">
        <v>7347</v>
      </c>
      <c r="AC113" s="190" t="s">
        <v>7347</v>
      </c>
      <c r="AD113" s="190" t="s">
        <v>7347</v>
      </c>
      <c r="AE113" s="411" t="s">
        <v>7441</v>
      </c>
      <c r="AF113" s="411" t="s">
        <v>7349</v>
      </c>
      <c r="AG113" s="411" t="s">
        <v>7350</v>
      </c>
      <c r="AH113" s="173" t="s">
        <v>9802</v>
      </c>
      <c r="AI113" s="173">
        <v>3232849248</v>
      </c>
      <c r="AJ113" s="173" t="s">
        <v>10142</v>
      </c>
      <c r="AK113" s="420" t="s">
        <v>9803</v>
      </c>
      <c r="AL113" s="189" t="s">
        <v>7353</v>
      </c>
      <c r="AM113" s="500" t="s">
        <v>9804</v>
      </c>
      <c r="AN113" s="411">
        <f t="shared" si="1"/>
        <v>106</v>
      </c>
      <c r="AO113" s="411">
        <v>2024</v>
      </c>
      <c r="AP113" s="432">
        <v>3640000</v>
      </c>
      <c r="AQ113" s="411"/>
      <c r="AR113" s="411"/>
      <c r="AS113" s="410"/>
      <c r="AT113" s="449"/>
    </row>
    <row r="114" spans="2:46" ht="15" customHeight="1">
      <c r="B114" s="448" t="s">
        <v>1037</v>
      </c>
      <c r="C114" s="251" t="s">
        <v>7338</v>
      </c>
      <c r="D114" s="173" t="s">
        <v>9805</v>
      </c>
      <c r="E114" s="404">
        <v>35498594</v>
      </c>
      <c r="F114" s="404">
        <v>7207500</v>
      </c>
      <c r="G114" s="405" t="s">
        <v>9279</v>
      </c>
      <c r="H114" s="353">
        <v>2883000</v>
      </c>
      <c r="I114" s="363">
        <v>45624</v>
      </c>
      <c r="J114" s="363">
        <v>45727</v>
      </c>
      <c r="K114" s="354" t="s">
        <v>9786</v>
      </c>
      <c r="L114" s="190">
        <v>1967</v>
      </c>
      <c r="M114" s="406" t="s">
        <v>7347</v>
      </c>
      <c r="N114" s="406" t="s">
        <v>7407</v>
      </c>
      <c r="O114" s="406" t="s">
        <v>7407</v>
      </c>
      <c r="P114" s="406" t="s">
        <v>7407</v>
      </c>
      <c r="Q114" s="190">
        <v>2</v>
      </c>
      <c r="R114" s="407">
        <v>117802</v>
      </c>
      <c r="S114" s="406" t="s">
        <v>7937</v>
      </c>
      <c r="T114" s="404">
        <v>0</v>
      </c>
      <c r="U114" s="190" t="s">
        <v>7347</v>
      </c>
      <c r="V114" s="407" t="s">
        <v>10136</v>
      </c>
      <c r="W114" s="404">
        <v>0</v>
      </c>
      <c r="X114" s="190" t="s">
        <v>7347</v>
      </c>
      <c r="Y114" s="190" t="s">
        <v>7347</v>
      </c>
      <c r="Z114" s="404">
        <v>0</v>
      </c>
      <c r="AA114" s="421" t="s">
        <v>7347</v>
      </c>
      <c r="AB114" s="429">
        <v>45646</v>
      </c>
      <c r="AC114" s="429">
        <v>45676</v>
      </c>
      <c r="AD114" s="190" t="s">
        <v>9787</v>
      </c>
      <c r="AE114" s="411" t="s">
        <v>7504</v>
      </c>
      <c r="AF114" s="411" t="s">
        <v>7349</v>
      </c>
      <c r="AG114" s="411" t="s">
        <v>7399</v>
      </c>
      <c r="AH114" s="173" t="s">
        <v>9806</v>
      </c>
      <c r="AI114" s="173">
        <v>3123460986</v>
      </c>
      <c r="AJ114" s="173" t="s">
        <v>7352</v>
      </c>
      <c r="AK114" s="420" t="s">
        <v>9807</v>
      </c>
      <c r="AL114" s="189" t="s">
        <v>7353</v>
      </c>
      <c r="AM114" s="500" t="s">
        <v>9808</v>
      </c>
      <c r="AN114" s="411">
        <f t="shared" si="1"/>
        <v>107</v>
      </c>
      <c r="AO114" s="411">
        <v>2024</v>
      </c>
      <c r="AP114" s="432">
        <v>96100</v>
      </c>
      <c r="AQ114" s="411"/>
      <c r="AR114" s="411"/>
      <c r="AS114" s="410"/>
      <c r="AT114" s="449"/>
    </row>
    <row r="115" spans="2:46" ht="15" customHeight="1">
      <c r="B115" s="448" t="s">
        <v>1039</v>
      </c>
      <c r="C115" s="251" t="s">
        <v>7338</v>
      </c>
      <c r="D115" s="173" t="s">
        <v>9809</v>
      </c>
      <c r="E115" s="404">
        <v>1047366531</v>
      </c>
      <c r="F115" s="404">
        <v>7207500</v>
      </c>
      <c r="G115" s="405" t="s">
        <v>9279</v>
      </c>
      <c r="H115" s="353">
        <v>2883000</v>
      </c>
      <c r="I115" s="363">
        <v>45621</v>
      </c>
      <c r="J115" s="363">
        <v>45725</v>
      </c>
      <c r="K115" s="354" t="s">
        <v>9786</v>
      </c>
      <c r="L115" s="190">
        <v>1967</v>
      </c>
      <c r="M115" s="406" t="s">
        <v>7347</v>
      </c>
      <c r="N115" s="406" t="s">
        <v>7407</v>
      </c>
      <c r="O115" s="406" t="s">
        <v>7407</v>
      </c>
      <c r="P115" s="406" t="s">
        <v>7407</v>
      </c>
      <c r="Q115" s="190">
        <v>2</v>
      </c>
      <c r="R115" s="407">
        <v>117802</v>
      </c>
      <c r="S115" s="406" t="s">
        <v>7937</v>
      </c>
      <c r="T115" s="404">
        <v>0</v>
      </c>
      <c r="U115" s="190" t="s">
        <v>7347</v>
      </c>
      <c r="V115" s="407" t="s">
        <v>10136</v>
      </c>
      <c r="W115" s="404">
        <v>0</v>
      </c>
      <c r="X115" s="190" t="s">
        <v>7347</v>
      </c>
      <c r="Y115" s="190" t="s">
        <v>7347</v>
      </c>
      <c r="Z115" s="404">
        <v>0</v>
      </c>
      <c r="AA115" s="421" t="s">
        <v>7347</v>
      </c>
      <c r="AB115" s="429">
        <v>45646</v>
      </c>
      <c r="AC115" s="429">
        <v>45676</v>
      </c>
      <c r="AD115" s="190" t="s">
        <v>9787</v>
      </c>
      <c r="AE115" s="411" t="s">
        <v>7378</v>
      </c>
      <c r="AF115" s="411" t="s">
        <v>7349</v>
      </c>
      <c r="AG115" s="411" t="s">
        <v>7399</v>
      </c>
      <c r="AH115" s="173" t="s">
        <v>9810</v>
      </c>
      <c r="AI115" s="173">
        <v>3127132936</v>
      </c>
      <c r="AJ115" s="173" t="s">
        <v>10143</v>
      </c>
      <c r="AK115" s="420" t="s">
        <v>9811</v>
      </c>
      <c r="AL115" s="189" t="s">
        <v>7353</v>
      </c>
      <c r="AM115" s="500" t="s">
        <v>9812</v>
      </c>
      <c r="AN115" s="411">
        <f t="shared" si="1"/>
        <v>108</v>
      </c>
      <c r="AO115" s="411">
        <v>2024</v>
      </c>
      <c r="AP115" s="432">
        <v>864900</v>
      </c>
      <c r="AQ115" s="411"/>
      <c r="AR115" s="411"/>
      <c r="AS115" s="410"/>
      <c r="AT115" s="449"/>
    </row>
    <row r="116" spans="2:46" ht="15" customHeight="1">
      <c r="B116" s="448" t="s">
        <v>1042</v>
      </c>
      <c r="C116" s="251" t="s">
        <v>7338</v>
      </c>
      <c r="D116" s="173" t="s">
        <v>9826</v>
      </c>
      <c r="E116" s="404">
        <v>79873619</v>
      </c>
      <c r="F116" s="404">
        <v>10000000</v>
      </c>
      <c r="G116" s="405" t="s">
        <v>9279</v>
      </c>
      <c r="H116" s="353">
        <v>4000000</v>
      </c>
      <c r="I116" s="363">
        <v>45618</v>
      </c>
      <c r="J116" s="363">
        <v>45722</v>
      </c>
      <c r="K116" s="354" t="s">
        <v>9827</v>
      </c>
      <c r="L116" s="190">
        <v>1967</v>
      </c>
      <c r="M116" s="406" t="s">
        <v>7347</v>
      </c>
      <c r="N116" s="406" t="s">
        <v>7407</v>
      </c>
      <c r="O116" s="406" t="s">
        <v>7407</v>
      </c>
      <c r="P116" s="406" t="s">
        <v>7407</v>
      </c>
      <c r="Q116" s="190">
        <v>2</v>
      </c>
      <c r="R116" s="407">
        <v>117927</v>
      </c>
      <c r="S116" s="406" t="s">
        <v>7937</v>
      </c>
      <c r="T116" s="404">
        <v>0</v>
      </c>
      <c r="U116" s="190" t="s">
        <v>7347</v>
      </c>
      <c r="V116" s="407" t="s">
        <v>10136</v>
      </c>
      <c r="W116" s="404">
        <v>0</v>
      </c>
      <c r="X116" s="190" t="s">
        <v>7347</v>
      </c>
      <c r="Y116" s="190" t="s">
        <v>7347</v>
      </c>
      <c r="Z116" s="404">
        <v>0</v>
      </c>
      <c r="AA116" s="421" t="s">
        <v>7347</v>
      </c>
      <c r="AB116" s="429">
        <v>45646</v>
      </c>
      <c r="AC116" s="429">
        <v>45676</v>
      </c>
      <c r="AD116" s="190" t="s">
        <v>9787</v>
      </c>
      <c r="AE116" s="411" t="s">
        <v>7387</v>
      </c>
      <c r="AF116" s="411" t="s">
        <v>7349</v>
      </c>
      <c r="AG116" s="411" t="s">
        <v>7399</v>
      </c>
      <c r="AH116" s="173" t="s">
        <v>9828</v>
      </c>
      <c r="AI116" s="173">
        <v>7799280</v>
      </c>
      <c r="AJ116" s="173" t="s">
        <v>7352</v>
      </c>
      <c r="AK116" s="420" t="s">
        <v>9829</v>
      </c>
      <c r="AL116" s="189" t="s">
        <v>7353</v>
      </c>
      <c r="AM116" s="500" t="s">
        <v>9830</v>
      </c>
      <c r="AN116" s="411">
        <f t="shared" si="1"/>
        <v>109</v>
      </c>
      <c r="AO116" s="411">
        <v>2024</v>
      </c>
      <c r="AP116" s="432">
        <v>0</v>
      </c>
      <c r="AQ116" s="411"/>
      <c r="AR116" s="411"/>
      <c r="AS116" s="410"/>
      <c r="AT116" s="449"/>
    </row>
    <row r="117" spans="2:46" ht="15" customHeight="1">
      <c r="B117" s="448" t="s">
        <v>1043</v>
      </c>
      <c r="C117" s="251" t="s">
        <v>7338</v>
      </c>
      <c r="D117" s="173" t="s">
        <v>9831</v>
      </c>
      <c r="E117" s="404">
        <v>79249007</v>
      </c>
      <c r="F117" s="404">
        <v>7207500</v>
      </c>
      <c r="G117" s="405" t="s">
        <v>9279</v>
      </c>
      <c r="H117" s="353">
        <v>2883000</v>
      </c>
      <c r="I117" s="363">
        <v>45631</v>
      </c>
      <c r="J117" s="363">
        <v>45731</v>
      </c>
      <c r="K117" s="354" t="s">
        <v>9786</v>
      </c>
      <c r="L117" s="190">
        <v>1967</v>
      </c>
      <c r="M117" s="406" t="s">
        <v>7347</v>
      </c>
      <c r="N117" s="406" t="s">
        <v>7407</v>
      </c>
      <c r="O117" s="406" t="s">
        <v>7407</v>
      </c>
      <c r="P117" s="406" t="s">
        <v>7407</v>
      </c>
      <c r="Q117" s="190">
        <v>2</v>
      </c>
      <c r="R117" s="407">
        <v>117802</v>
      </c>
      <c r="S117" s="406" t="s">
        <v>7937</v>
      </c>
      <c r="T117" s="404">
        <v>0</v>
      </c>
      <c r="U117" s="190" t="s">
        <v>7347</v>
      </c>
      <c r="V117" s="407" t="s">
        <v>10136</v>
      </c>
      <c r="W117" s="404">
        <v>0</v>
      </c>
      <c r="X117" s="190" t="s">
        <v>7347</v>
      </c>
      <c r="Y117" s="190" t="s">
        <v>7347</v>
      </c>
      <c r="Z117" s="404">
        <v>0</v>
      </c>
      <c r="AA117" s="421" t="s">
        <v>7347</v>
      </c>
      <c r="AB117" s="429">
        <v>45646</v>
      </c>
      <c r="AC117" s="429">
        <v>45676</v>
      </c>
      <c r="AD117" s="190" t="s">
        <v>9787</v>
      </c>
      <c r="AE117" s="411" t="s">
        <v>7378</v>
      </c>
      <c r="AF117" s="411" t="s">
        <v>7349</v>
      </c>
      <c r="AG117" s="411" t="s">
        <v>7399</v>
      </c>
      <c r="AH117" s="173" t="s">
        <v>9832</v>
      </c>
      <c r="AI117" s="173">
        <v>3188665266</v>
      </c>
      <c r="AJ117" s="173" t="s">
        <v>10142</v>
      </c>
      <c r="AK117" s="420" t="s">
        <v>9833</v>
      </c>
      <c r="AL117" s="189" t="s">
        <v>7353</v>
      </c>
      <c r="AM117" s="500" t="s">
        <v>9834</v>
      </c>
      <c r="AN117" s="411">
        <f t="shared" si="1"/>
        <v>110</v>
      </c>
      <c r="AO117" s="411">
        <v>2024</v>
      </c>
      <c r="AP117" s="432">
        <v>2498600</v>
      </c>
      <c r="AQ117" s="411"/>
      <c r="AR117" s="411"/>
      <c r="AS117" s="410"/>
      <c r="AT117" s="449"/>
    </row>
    <row r="118" spans="2:46" ht="15" customHeight="1">
      <c r="B118" s="448" t="s">
        <v>1044</v>
      </c>
      <c r="C118" s="251" t="s">
        <v>7338</v>
      </c>
      <c r="D118" s="173" t="s">
        <v>9836</v>
      </c>
      <c r="E118" s="404">
        <v>52714649</v>
      </c>
      <c r="F118" s="404">
        <v>7207500</v>
      </c>
      <c r="G118" s="405" t="s">
        <v>9279</v>
      </c>
      <c r="H118" s="353">
        <v>2883000</v>
      </c>
      <c r="I118" s="363">
        <v>45631</v>
      </c>
      <c r="J118" s="363">
        <v>45731</v>
      </c>
      <c r="K118" s="354" t="s">
        <v>9786</v>
      </c>
      <c r="L118" s="190">
        <v>1967</v>
      </c>
      <c r="M118" s="406" t="s">
        <v>7347</v>
      </c>
      <c r="N118" s="406" t="s">
        <v>7407</v>
      </c>
      <c r="O118" s="406" t="s">
        <v>7407</v>
      </c>
      <c r="P118" s="406" t="s">
        <v>7407</v>
      </c>
      <c r="Q118" s="190">
        <v>2</v>
      </c>
      <c r="R118" s="407">
        <v>117802</v>
      </c>
      <c r="S118" s="406" t="s">
        <v>7937</v>
      </c>
      <c r="T118" s="404">
        <v>0</v>
      </c>
      <c r="U118" s="190" t="s">
        <v>7347</v>
      </c>
      <c r="V118" s="407" t="s">
        <v>10136</v>
      </c>
      <c r="W118" s="404">
        <v>0</v>
      </c>
      <c r="X118" s="190" t="s">
        <v>7347</v>
      </c>
      <c r="Y118" s="190" t="s">
        <v>7347</v>
      </c>
      <c r="Z118" s="404">
        <v>0</v>
      </c>
      <c r="AA118" s="421" t="s">
        <v>7347</v>
      </c>
      <c r="AB118" s="429">
        <v>45646</v>
      </c>
      <c r="AC118" s="429">
        <v>45676</v>
      </c>
      <c r="AD118" s="190" t="s">
        <v>9787</v>
      </c>
      <c r="AE118" s="411" t="s">
        <v>7378</v>
      </c>
      <c r="AF118" s="411" t="s">
        <v>7349</v>
      </c>
      <c r="AG118" s="411" t="s">
        <v>7362</v>
      </c>
      <c r="AH118" s="173" t="s">
        <v>9837</v>
      </c>
      <c r="AI118" s="173">
        <v>3007524026</v>
      </c>
      <c r="AJ118" s="173" t="s">
        <v>10142</v>
      </c>
      <c r="AK118" s="420">
        <v>550000800124653</v>
      </c>
      <c r="AL118" s="189" t="s">
        <v>7353</v>
      </c>
      <c r="AM118" s="500" t="s">
        <v>9838</v>
      </c>
      <c r="AN118" s="411">
        <f t="shared" si="1"/>
        <v>111</v>
      </c>
      <c r="AO118" s="411">
        <v>2024</v>
      </c>
      <c r="AP118" s="432">
        <v>0</v>
      </c>
      <c r="AQ118" s="411"/>
      <c r="AR118" s="411"/>
      <c r="AS118" s="410"/>
      <c r="AT118" s="449"/>
    </row>
    <row r="119" spans="2:46" ht="15" customHeight="1">
      <c r="B119" s="448" t="s">
        <v>1048</v>
      </c>
      <c r="C119" s="251" t="s">
        <v>7338</v>
      </c>
      <c r="D119" s="173" t="s">
        <v>9839</v>
      </c>
      <c r="E119" s="404">
        <v>1100011784</v>
      </c>
      <c r="F119" s="404">
        <v>7207500</v>
      </c>
      <c r="G119" s="405" t="s">
        <v>9279</v>
      </c>
      <c r="H119" s="353">
        <v>2883000</v>
      </c>
      <c r="I119" s="363">
        <v>45618</v>
      </c>
      <c r="J119" s="363">
        <v>45722</v>
      </c>
      <c r="K119" s="354" t="s">
        <v>9786</v>
      </c>
      <c r="L119" s="190">
        <v>1967</v>
      </c>
      <c r="M119" s="406" t="s">
        <v>7347</v>
      </c>
      <c r="N119" s="406" t="s">
        <v>7407</v>
      </c>
      <c r="O119" s="406" t="s">
        <v>7407</v>
      </c>
      <c r="P119" s="406" t="s">
        <v>7407</v>
      </c>
      <c r="Q119" s="190">
        <v>2</v>
      </c>
      <c r="R119" s="407">
        <v>117802</v>
      </c>
      <c r="S119" s="406" t="s">
        <v>7937</v>
      </c>
      <c r="T119" s="404">
        <v>0</v>
      </c>
      <c r="U119" s="190" t="s">
        <v>7347</v>
      </c>
      <c r="V119" s="407" t="s">
        <v>10136</v>
      </c>
      <c r="W119" s="404">
        <v>0</v>
      </c>
      <c r="X119" s="190" t="s">
        <v>7347</v>
      </c>
      <c r="Y119" s="190" t="s">
        <v>7347</v>
      </c>
      <c r="Z119" s="404">
        <v>0</v>
      </c>
      <c r="AA119" s="421" t="s">
        <v>7347</v>
      </c>
      <c r="AB119" s="429">
        <v>45646</v>
      </c>
      <c r="AC119" s="429">
        <v>45676</v>
      </c>
      <c r="AD119" s="190" t="s">
        <v>9787</v>
      </c>
      <c r="AE119" s="411" t="s">
        <v>7960</v>
      </c>
      <c r="AF119" s="411" t="s">
        <v>7349</v>
      </c>
      <c r="AG119" s="411" t="s">
        <v>7399</v>
      </c>
      <c r="AH119" s="173" t="s">
        <v>9840</v>
      </c>
      <c r="AI119" s="173">
        <v>3002660623</v>
      </c>
      <c r="AJ119" s="173" t="s">
        <v>7352</v>
      </c>
      <c r="AK119" s="420" t="s">
        <v>9841</v>
      </c>
      <c r="AL119" s="189" t="s">
        <v>7353</v>
      </c>
      <c r="AM119" s="500" t="s">
        <v>9842</v>
      </c>
      <c r="AN119" s="411">
        <f t="shared" si="1"/>
        <v>112</v>
      </c>
      <c r="AO119" s="411">
        <v>2024</v>
      </c>
      <c r="AP119" s="432">
        <v>0</v>
      </c>
      <c r="AQ119" s="411"/>
      <c r="AR119" s="411"/>
      <c r="AS119" s="410"/>
      <c r="AT119" s="449"/>
    </row>
    <row r="120" spans="2:46" ht="15" customHeight="1">
      <c r="B120" s="448" t="s">
        <v>1054</v>
      </c>
      <c r="C120" s="251" t="s">
        <v>7338</v>
      </c>
      <c r="D120" s="173" t="s">
        <v>9867</v>
      </c>
      <c r="E120" s="404">
        <v>80819978</v>
      </c>
      <c r="F120" s="404">
        <v>11532000</v>
      </c>
      <c r="G120" s="405" t="s">
        <v>7393</v>
      </c>
      <c r="H120" s="353">
        <v>2883000</v>
      </c>
      <c r="I120" s="363">
        <v>45628</v>
      </c>
      <c r="J120" s="363">
        <v>45731</v>
      </c>
      <c r="K120" s="354" t="s">
        <v>9669</v>
      </c>
      <c r="L120" s="190">
        <v>1979</v>
      </c>
      <c r="M120" s="406" t="s">
        <v>7419</v>
      </c>
      <c r="N120" s="406" t="s">
        <v>7343</v>
      </c>
      <c r="O120" s="406">
        <v>79693760</v>
      </c>
      <c r="P120" s="501" t="s">
        <v>8259</v>
      </c>
      <c r="Q120" s="190">
        <v>1</v>
      </c>
      <c r="R120" s="407">
        <v>116458</v>
      </c>
      <c r="S120" s="406" t="s">
        <v>8260</v>
      </c>
      <c r="T120" s="404">
        <v>0</v>
      </c>
      <c r="U120" s="190" t="s">
        <v>7347</v>
      </c>
      <c r="V120" s="407" t="s">
        <v>10136</v>
      </c>
      <c r="W120" s="404">
        <v>0</v>
      </c>
      <c r="X120" s="190" t="s">
        <v>7347</v>
      </c>
      <c r="Y120" s="190" t="s">
        <v>7347</v>
      </c>
      <c r="Z120" s="404">
        <v>0</v>
      </c>
      <c r="AA120" s="421" t="s">
        <v>7347</v>
      </c>
      <c r="AB120" s="190" t="s">
        <v>7347</v>
      </c>
      <c r="AC120" s="190" t="s">
        <v>7347</v>
      </c>
      <c r="AD120" s="190" t="s">
        <v>7347</v>
      </c>
      <c r="AE120" s="411" t="s">
        <v>7387</v>
      </c>
      <c r="AF120" s="411" t="s">
        <v>7349</v>
      </c>
      <c r="AG120" s="411" t="s">
        <v>7350</v>
      </c>
      <c r="AH120" s="173" t="s">
        <v>9869</v>
      </c>
      <c r="AI120" s="173">
        <v>3118279992</v>
      </c>
      <c r="AJ120" s="173" t="s">
        <v>7489</v>
      </c>
      <c r="AK120" s="420" t="s">
        <v>9870</v>
      </c>
      <c r="AL120" s="189" t="s">
        <v>7353</v>
      </c>
      <c r="AM120" s="500" t="s">
        <v>9871</v>
      </c>
      <c r="AN120" s="411">
        <f t="shared" si="1"/>
        <v>113</v>
      </c>
      <c r="AO120" s="411">
        <v>2024</v>
      </c>
      <c r="AP120" s="432">
        <v>1537600</v>
      </c>
      <c r="AQ120" s="411"/>
      <c r="AR120" s="411"/>
      <c r="AS120" s="410"/>
      <c r="AT120" s="449"/>
    </row>
    <row r="121" spans="2:46" ht="15" customHeight="1">
      <c r="B121" s="448" t="s">
        <v>1060</v>
      </c>
      <c r="C121" s="251" t="s">
        <v>7338</v>
      </c>
      <c r="D121" s="173" t="s">
        <v>9892</v>
      </c>
      <c r="E121" s="404">
        <v>20951320</v>
      </c>
      <c r="F121" s="404">
        <v>7207500</v>
      </c>
      <c r="G121" s="405" t="s">
        <v>9279</v>
      </c>
      <c r="H121" s="353">
        <v>2883000</v>
      </c>
      <c r="I121" s="363">
        <v>45635</v>
      </c>
      <c r="J121" s="363">
        <v>45731</v>
      </c>
      <c r="K121" s="354" t="s">
        <v>9893</v>
      </c>
      <c r="L121" s="190">
        <v>1967</v>
      </c>
      <c r="M121" s="406" t="s">
        <v>7347</v>
      </c>
      <c r="N121" s="406" t="s">
        <v>7407</v>
      </c>
      <c r="O121" s="406" t="s">
        <v>7407</v>
      </c>
      <c r="P121" s="406" t="s">
        <v>7407</v>
      </c>
      <c r="Q121" s="190">
        <v>2</v>
      </c>
      <c r="R121" s="407">
        <v>117802</v>
      </c>
      <c r="S121" s="406" t="s">
        <v>7937</v>
      </c>
      <c r="T121" s="404">
        <v>0</v>
      </c>
      <c r="U121" s="190" t="s">
        <v>7347</v>
      </c>
      <c r="V121" s="407" t="s">
        <v>10136</v>
      </c>
      <c r="W121" s="404">
        <v>0</v>
      </c>
      <c r="X121" s="190" t="s">
        <v>7347</v>
      </c>
      <c r="Y121" s="190" t="s">
        <v>7347</v>
      </c>
      <c r="Z121" s="404">
        <v>0</v>
      </c>
      <c r="AA121" s="421" t="s">
        <v>7347</v>
      </c>
      <c r="AB121" s="429">
        <v>45646</v>
      </c>
      <c r="AC121" s="429">
        <v>45676</v>
      </c>
      <c r="AD121" s="190" t="s">
        <v>9787</v>
      </c>
      <c r="AE121" s="411" t="s">
        <v>7504</v>
      </c>
      <c r="AF121" s="411" t="s">
        <v>7349</v>
      </c>
      <c r="AG121" s="411" t="s">
        <v>7350</v>
      </c>
      <c r="AH121" s="173" t="s">
        <v>9894</v>
      </c>
      <c r="AI121" s="173">
        <v>3124564356</v>
      </c>
      <c r="AJ121" s="173" t="s">
        <v>10142</v>
      </c>
      <c r="AK121" s="420">
        <v>4870356070</v>
      </c>
      <c r="AL121" s="189" t="s">
        <v>7353</v>
      </c>
      <c r="AM121" s="500" t="s">
        <v>9895</v>
      </c>
      <c r="AN121" s="411">
        <f t="shared" si="1"/>
        <v>114</v>
      </c>
      <c r="AO121" s="411">
        <v>2024</v>
      </c>
      <c r="AP121" s="432">
        <v>768800</v>
      </c>
      <c r="AQ121" s="411"/>
      <c r="AR121" s="411"/>
      <c r="AS121" s="410"/>
      <c r="AT121" s="449"/>
    </row>
    <row r="122" spans="2:46" ht="15" customHeight="1">
      <c r="B122" s="448" t="s">
        <v>1064</v>
      </c>
      <c r="C122" s="251" t="s">
        <v>7338</v>
      </c>
      <c r="D122" s="173" t="s">
        <v>9901</v>
      </c>
      <c r="E122" s="404">
        <v>77161767</v>
      </c>
      <c r="F122" s="404">
        <v>8400000</v>
      </c>
      <c r="G122" s="405" t="s">
        <v>10168</v>
      </c>
      <c r="H122" s="353">
        <v>2800000</v>
      </c>
      <c r="I122" s="363">
        <v>45617</v>
      </c>
      <c r="J122" s="363">
        <v>45657</v>
      </c>
      <c r="K122" s="354" t="s">
        <v>7830</v>
      </c>
      <c r="L122" s="190">
        <v>2032</v>
      </c>
      <c r="M122" s="173" t="s">
        <v>7495</v>
      </c>
      <c r="N122" s="406" t="s">
        <v>7343</v>
      </c>
      <c r="O122" s="406">
        <v>79553844</v>
      </c>
      <c r="P122" s="406" t="s">
        <v>7496</v>
      </c>
      <c r="Q122" s="190">
        <v>5</v>
      </c>
      <c r="R122" s="407">
        <v>117489</v>
      </c>
      <c r="S122" s="251" t="s">
        <v>7497</v>
      </c>
      <c r="T122" s="404">
        <v>0</v>
      </c>
      <c r="U122" s="190" t="s">
        <v>7347</v>
      </c>
      <c r="V122" s="407" t="s">
        <v>10136</v>
      </c>
      <c r="W122" s="404">
        <v>0</v>
      </c>
      <c r="X122" s="190" t="s">
        <v>7347</v>
      </c>
      <c r="Y122" s="190" t="s">
        <v>7347</v>
      </c>
      <c r="Z122" s="404">
        <v>0</v>
      </c>
      <c r="AA122" s="421" t="s">
        <v>7347</v>
      </c>
      <c r="AB122" s="190" t="s">
        <v>7347</v>
      </c>
      <c r="AC122" s="190" t="s">
        <v>7347</v>
      </c>
      <c r="AD122" s="190" t="s">
        <v>7347</v>
      </c>
      <c r="AE122" s="411" t="s">
        <v>7504</v>
      </c>
      <c r="AF122" s="411" t="s">
        <v>7349</v>
      </c>
      <c r="AG122" s="411" t="s">
        <v>7399</v>
      </c>
      <c r="AH122" s="173" t="s">
        <v>9902</v>
      </c>
      <c r="AI122" s="173">
        <v>3117350345</v>
      </c>
      <c r="AJ122" s="173" t="s">
        <v>10142</v>
      </c>
      <c r="AK122" s="420" t="s">
        <v>9903</v>
      </c>
      <c r="AL122" s="189" t="s">
        <v>7353</v>
      </c>
      <c r="AM122" s="500" t="s">
        <v>9904</v>
      </c>
      <c r="AN122" s="411">
        <f t="shared" si="1"/>
        <v>115</v>
      </c>
      <c r="AO122" s="411">
        <v>2024</v>
      </c>
      <c r="AP122" s="432">
        <v>8400000</v>
      </c>
      <c r="AQ122" s="411"/>
      <c r="AR122" s="411"/>
      <c r="AS122" s="410"/>
      <c r="AT122" s="449"/>
    </row>
    <row r="123" spans="2:46" ht="15" customHeight="1">
      <c r="B123" s="448" t="s">
        <v>1068</v>
      </c>
      <c r="C123" s="251" t="s">
        <v>7338</v>
      </c>
      <c r="D123" s="173" t="s">
        <v>9917</v>
      </c>
      <c r="E123" s="404">
        <v>1014197218</v>
      </c>
      <c r="F123" s="404">
        <v>21836000</v>
      </c>
      <c r="G123" s="405" t="s">
        <v>10167</v>
      </c>
      <c r="H123" s="353">
        <v>5459000</v>
      </c>
      <c r="I123" s="363">
        <v>45621</v>
      </c>
      <c r="J123" s="363">
        <v>45731</v>
      </c>
      <c r="K123" s="354" t="s">
        <v>8801</v>
      </c>
      <c r="L123" s="190">
        <v>1979</v>
      </c>
      <c r="M123" s="406" t="s">
        <v>10162</v>
      </c>
      <c r="N123" s="406" t="s">
        <v>7448</v>
      </c>
      <c r="O123" s="406">
        <v>79642822</v>
      </c>
      <c r="P123" s="406" t="s">
        <v>10163</v>
      </c>
      <c r="Q123" s="190">
        <v>5</v>
      </c>
      <c r="R123" s="407">
        <v>114618</v>
      </c>
      <c r="S123" s="251" t="s">
        <v>8630</v>
      </c>
      <c r="T123" s="404">
        <v>0</v>
      </c>
      <c r="U123" s="190" t="s">
        <v>7347</v>
      </c>
      <c r="V123" s="407" t="s">
        <v>10136</v>
      </c>
      <c r="W123" s="404">
        <v>0</v>
      </c>
      <c r="X123" s="190" t="s">
        <v>7347</v>
      </c>
      <c r="Y123" s="190" t="s">
        <v>7347</v>
      </c>
      <c r="Z123" s="404">
        <v>0</v>
      </c>
      <c r="AA123" s="421" t="s">
        <v>7347</v>
      </c>
      <c r="AB123" s="190" t="s">
        <v>7347</v>
      </c>
      <c r="AC123" s="190" t="s">
        <v>7347</v>
      </c>
      <c r="AD123" s="190" t="s">
        <v>7347</v>
      </c>
      <c r="AE123" s="411" t="s">
        <v>7387</v>
      </c>
      <c r="AF123" s="411" t="s">
        <v>7349</v>
      </c>
      <c r="AG123" s="411" t="s">
        <v>7399</v>
      </c>
      <c r="AH123" s="173" t="s">
        <v>9918</v>
      </c>
      <c r="AI123" s="173">
        <v>3212198282</v>
      </c>
      <c r="AJ123" s="173" t="s">
        <v>7364</v>
      </c>
      <c r="AK123" s="420" t="s">
        <v>9919</v>
      </c>
      <c r="AL123" s="189" t="s">
        <v>7353</v>
      </c>
      <c r="AM123" s="500" t="s">
        <v>9920</v>
      </c>
      <c r="AN123" s="411">
        <f t="shared" si="1"/>
        <v>116</v>
      </c>
      <c r="AO123" s="411">
        <v>2024</v>
      </c>
      <c r="AP123" s="432">
        <v>1637700</v>
      </c>
      <c r="AQ123" s="411"/>
      <c r="AR123" s="411"/>
      <c r="AS123" s="410"/>
      <c r="AT123" s="449"/>
    </row>
    <row r="124" spans="2:46" ht="15" customHeight="1">
      <c r="B124" s="448" t="s">
        <v>1069</v>
      </c>
      <c r="C124" s="251" t="s">
        <v>7338</v>
      </c>
      <c r="D124" s="173" t="s">
        <v>9921</v>
      </c>
      <c r="E124" s="404">
        <v>39417432</v>
      </c>
      <c r="F124" s="404">
        <v>10000000</v>
      </c>
      <c r="G124" s="405" t="s">
        <v>9279</v>
      </c>
      <c r="H124" s="353">
        <v>4000000</v>
      </c>
      <c r="I124" s="363">
        <v>45628</v>
      </c>
      <c r="J124" s="363">
        <v>45731</v>
      </c>
      <c r="K124" s="354" t="s">
        <v>9827</v>
      </c>
      <c r="L124" s="190">
        <v>1967</v>
      </c>
      <c r="M124" s="406" t="s">
        <v>7347</v>
      </c>
      <c r="N124" s="406" t="s">
        <v>7407</v>
      </c>
      <c r="O124" s="406" t="s">
        <v>7407</v>
      </c>
      <c r="P124" s="406" t="s">
        <v>7407</v>
      </c>
      <c r="Q124" s="190">
        <v>2</v>
      </c>
      <c r="R124" s="407">
        <v>117927</v>
      </c>
      <c r="S124" s="406" t="s">
        <v>7937</v>
      </c>
      <c r="T124" s="404">
        <v>0</v>
      </c>
      <c r="U124" s="190" t="s">
        <v>7347</v>
      </c>
      <c r="V124" s="407" t="s">
        <v>10136</v>
      </c>
      <c r="W124" s="404">
        <v>0</v>
      </c>
      <c r="X124" s="190" t="s">
        <v>7347</v>
      </c>
      <c r="Y124" s="190" t="s">
        <v>7347</v>
      </c>
      <c r="Z124" s="404">
        <v>0</v>
      </c>
      <c r="AA124" s="421" t="s">
        <v>7347</v>
      </c>
      <c r="AB124" s="429">
        <v>45646</v>
      </c>
      <c r="AC124" s="429">
        <v>45676</v>
      </c>
      <c r="AD124" s="190" t="s">
        <v>9787</v>
      </c>
      <c r="AE124" s="411" t="s">
        <v>7504</v>
      </c>
      <c r="AF124" s="411" t="s">
        <v>7349</v>
      </c>
      <c r="AG124" s="411" t="s">
        <v>7368</v>
      </c>
      <c r="AH124" s="173" t="s">
        <v>9922</v>
      </c>
      <c r="AI124" s="173">
        <v>3192299556</v>
      </c>
      <c r="AJ124" s="173" t="s">
        <v>7489</v>
      </c>
      <c r="AK124" s="420" t="s">
        <v>9923</v>
      </c>
      <c r="AL124" s="189" t="s">
        <v>7353</v>
      </c>
      <c r="AM124" s="500" t="s">
        <v>9924</v>
      </c>
      <c r="AN124" s="411">
        <f t="shared" si="1"/>
        <v>117</v>
      </c>
      <c r="AO124" s="411">
        <v>2024</v>
      </c>
      <c r="AP124" s="432">
        <v>2133333</v>
      </c>
      <c r="AQ124" s="411"/>
      <c r="AR124" s="411"/>
      <c r="AS124" s="410"/>
      <c r="AT124" s="449"/>
    </row>
    <row r="125" spans="2:46" ht="15" customHeight="1">
      <c r="B125" s="448" t="s">
        <v>1071</v>
      </c>
      <c r="C125" s="251" t="s">
        <v>7338</v>
      </c>
      <c r="D125" s="173" t="s">
        <v>9925</v>
      </c>
      <c r="E125" s="404">
        <v>92448068</v>
      </c>
      <c r="F125" s="404">
        <v>7205500</v>
      </c>
      <c r="G125" s="405" t="s">
        <v>9279</v>
      </c>
      <c r="H125" s="353">
        <v>2883000</v>
      </c>
      <c r="I125" s="363">
        <v>45621</v>
      </c>
      <c r="J125" s="363">
        <v>45726</v>
      </c>
      <c r="K125" s="354" t="s">
        <v>9786</v>
      </c>
      <c r="L125" s="190">
        <v>1967</v>
      </c>
      <c r="M125" s="406" t="s">
        <v>7347</v>
      </c>
      <c r="N125" s="406" t="s">
        <v>7407</v>
      </c>
      <c r="O125" s="406" t="s">
        <v>7407</v>
      </c>
      <c r="P125" s="406" t="s">
        <v>7407</v>
      </c>
      <c r="Q125" s="190">
        <v>2</v>
      </c>
      <c r="R125" s="407">
        <v>117802</v>
      </c>
      <c r="S125" s="406" t="s">
        <v>7937</v>
      </c>
      <c r="T125" s="404">
        <v>0</v>
      </c>
      <c r="U125" s="190" t="s">
        <v>7347</v>
      </c>
      <c r="V125" s="407" t="s">
        <v>10136</v>
      </c>
      <c r="W125" s="404">
        <v>0</v>
      </c>
      <c r="X125" s="190" t="s">
        <v>7347</v>
      </c>
      <c r="Y125" s="190" t="s">
        <v>7347</v>
      </c>
      <c r="Z125" s="404">
        <v>0</v>
      </c>
      <c r="AA125" s="421" t="s">
        <v>7347</v>
      </c>
      <c r="AB125" s="429">
        <v>45646</v>
      </c>
      <c r="AC125" s="429">
        <v>45676</v>
      </c>
      <c r="AD125" s="190" t="s">
        <v>9787</v>
      </c>
      <c r="AE125" s="411" t="s">
        <v>7378</v>
      </c>
      <c r="AF125" s="411" t="s">
        <v>7349</v>
      </c>
      <c r="AG125" s="411" t="s">
        <v>7350</v>
      </c>
      <c r="AH125" s="173" t="s">
        <v>9926</v>
      </c>
      <c r="AI125" s="173">
        <v>3185401460</v>
      </c>
      <c r="AJ125" s="173" t="s">
        <v>10143</v>
      </c>
      <c r="AK125" s="420" t="s">
        <v>9927</v>
      </c>
      <c r="AL125" s="189" t="s">
        <v>7353</v>
      </c>
      <c r="AM125" s="500" t="s">
        <v>9928</v>
      </c>
      <c r="AN125" s="411">
        <f t="shared" si="1"/>
        <v>118</v>
      </c>
      <c r="AO125" s="411">
        <v>2024</v>
      </c>
      <c r="AP125" s="432">
        <v>0</v>
      </c>
      <c r="AQ125" s="411"/>
      <c r="AR125" s="411"/>
      <c r="AS125" s="410"/>
      <c r="AT125" s="449"/>
    </row>
    <row r="126" spans="2:46" ht="15" customHeight="1">
      <c r="B126" s="448" t="s">
        <v>1076</v>
      </c>
      <c r="C126" s="251" t="s">
        <v>7338</v>
      </c>
      <c r="D126" s="173" t="s">
        <v>9940</v>
      </c>
      <c r="E126" s="404">
        <v>1019071919</v>
      </c>
      <c r="F126" s="404">
        <v>21836000</v>
      </c>
      <c r="G126" s="405" t="s">
        <v>7393</v>
      </c>
      <c r="H126" s="353">
        <v>5459000</v>
      </c>
      <c r="I126" s="363">
        <v>45621</v>
      </c>
      <c r="J126" s="363">
        <v>45731</v>
      </c>
      <c r="K126" s="354" t="s">
        <v>9941</v>
      </c>
      <c r="L126" s="190">
        <v>1963</v>
      </c>
      <c r="M126" s="251" t="s">
        <v>7616</v>
      </c>
      <c r="N126" s="406" t="s">
        <v>7343</v>
      </c>
      <c r="O126" s="173">
        <v>1063481921</v>
      </c>
      <c r="P126" s="501" t="s">
        <v>7617</v>
      </c>
      <c r="Q126" s="190">
        <v>3</v>
      </c>
      <c r="R126" s="407">
        <v>116676</v>
      </c>
      <c r="S126" s="251" t="s">
        <v>7618</v>
      </c>
      <c r="T126" s="404">
        <v>0</v>
      </c>
      <c r="U126" s="190" t="s">
        <v>7347</v>
      </c>
      <c r="V126" s="407" t="s">
        <v>10136</v>
      </c>
      <c r="W126" s="404">
        <v>0</v>
      </c>
      <c r="X126" s="190" t="s">
        <v>7347</v>
      </c>
      <c r="Y126" s="190" t="s">
        <v>7347</v>
      </c>
      <c r="Z126" s="404">
        <v>0</v>
      </c>
      <c r="AA126" s="411" t="s">
        <v>7347</v>
      </c>
      <c r="AB126" s="190" t="s">
        <v>7347</v>
      </c>
      <c r="AC126" s="190" t="s">
        <v>7347</v>
      </c>
      <c r="AD126" s="190" t="s">
        <v>7347</v>
      </c>
      <c r="AE126" s="411" t="s">
        <v>7387</v>
      </c>
      <c r="AF126" s="411" t="s">
        <v>7349</v>
      </c>
      <c r="AG126" s="411" t="s">
        <v>7510</v>
      </c>
      <c r="AH126" s="173" t="s">
        <v>9942</v>
      </c>
      <c r="AI126" s="173">
        <v>3125913192</v>
      </c>
      <c r="AJ126" s="173" t="s">
        <v>10142</v>
      </c>
      <c r="AK126" s="420" t="s">
        <v>9943</v>
      </c>
      <c r="AL126" s="189" t="s">
        <v>7353</v>
      </c>
      <c r="AM126" s="500" t="s">
        <v>9944</v>
      </c>
      <c r="AN126" s="411">
        <f t="shared" si="1"/>
        <v>119</v>
      </c>
      <c r="AO126" s="411">
        <v>2024</v>
      </c>
      <c r="AP126" s="432">
        <v>1637700</v>
      </c>
      <c r="AQ126" s="411"/>
      <c r="AR126" s="411"/>
      <c r="AS126" s="410"/>
      <c r="AT126" s="449"/>
    </row>
    <row r="127" spans="2:46" ht="15" customHeight="1">
      <c r="B127" s="448" t="s">
        <v>1082</v>
      </c>
      <c r="C127" s="251" t="s">
        <v>7338</v>
      </c>
      <c r="D127" s="173" t="s">
        <v>9957</v>
      </c>
      <c r="E127" s="404">
        <v>79244137</v>
      </c>
      <c r="F127" s="404">
        <v>32000000</v>
      </c>
      <c r="G127" s="405" t="s">
        <v>7393</v>
      </c>
      <c r="H127" s="353">
        <v>8000000</v>
      </c>
      <c r="I127" s="363">
        <v>45621</v>
      </c>
      <c r="J127" s="363">
        <v>45731</v>
      </c>
      <c r="K127" s="354" t="s">
        <v>9958</v>
      </c>
      <c r="L127" s="190">
        <v>1978</v>
      </c>
      <c r="M127" s="406" t="s">
        <v>7342</v>
      </c>
      <c r="N127" s="251" t="s">
        <v>7343</v>
      </c>
      <c r="O127" s="406">
        <v>79148675</v>
      </c>
      <c r="P127" s="501" t="s">
        <v>7344</v>
      </c>
      <c r="Q127" s="190">
        <v>1</v>
      </c>
      <c r="R127" s="407">
        <v>115949</v>
      </c>
      <c r="S127" s="251" t="s">
        <v>7345</v>
      </c>
      <c r="T127" s="404">
        <v>0</v>
      </c>
      <c r="U127" s="190" t="s">
        <v>7347</v>
      </c>
      <c r="V127" s="407" t="s">
        <v>10136</v>
      </c>
      <c r="W127" s="404">
        <v>0</v>
      </c>
      <c r="X127" s="190" t="s">
        <v>7347</v>
      </c>
      <c r="Y127" s="190" t="s">
        <v>7347</v>
      </c>
      <c r="Z127" s="404">
        <v>0</v>
      </c>
      <c r="AA127" s="411" t="s">
        <v>7347</v>
      </c>
      <c r="AB127" s="190" t="s">
        <v>7347</v>
      </c>
      <c r="AC127" s="190" t="s">
        <v>7347</v>
      </c>
      <c r="AD127" s="190" t="s">
        <v>7347</v>
      </c>
      <c r="AE127" s="411" t="s">
        <v>7408</v>
      </c>
      <c r="AF127" s="411" t="s">
        <v>7349</v>
      </c>
      <c r="AG127" s="411" t="s">
        <v>7414</v>
      </c>
      <c r="AH127" s="173" t="s">
        <v>9959</v>
      </c>
      <c r="AI127" s="173">
        <v>3143312649</v>
      </c>
      <c r="AJ127" s="173" t="s">
        <v>7352</v>
      </c>
      <c r="AK127" s="420" t="s">
        <v>9960</v>
      </c>
      <c r="AL127" s="189" t="s">
        <v>7353</v>
      </c>
      <c r="AM127" s="500" t="s">
        <v>9961</v>
      </c>
      <c r="AN127" s="411">
        <f t="shared" si="1"/>
        <v>120</v>
      </c>
      <c r="AO127" s="411">
        <v>2024</v>
      </c>
      <c r="AP127" s="432">
        <v>2179467</v>
      </c>
      <c r="AQ127" s="411"/>
      <c r="AR127" s="411"/>
      <c r="AS127" s="410"/>
      <c r="AT127" s="449"/>
    </row>
    <row r="128" spans="2:46" ht="15" customHeight="1">
      <c r="B128" s="448" t="s">
        <v>1089</v>
      </c>
      <c r="C128" s="251" t="s">
        <v>7338</v>
      </c>
      <c r="D128" s="173" t="s">
        <v>9969</v>
      </c>
      <c r="E128" s="404">
        <v>1022367643</v>
      </c>
      <c r="F128" s="404">
        <v>21836000</v>
      </c>
      <c r="G128" s="405" t="s">
        <v>7393</v>
      </c>
      <c r="H128" s="353">
        <v>5459000</v>
      </c>
      <c r="I128" s="363">
        <v>45623</v>
      </c>
      <c r="J128" s="363">
        <v>45731</v>
      </c>
      <c r="K128" s="354" t="s">
        <v>9429</v>
      </c>
      <c r="L128" s="190">
        <v>1979</v>
      </c>
      <c r="M128" s="406" t="s">
        <v>7375</v>
      </c>
      <c r="N128" s="406" t="s">
        <v>7343</v>
      </c>
      <c r="O128" s="406">
        <v>1010190690</v>
      </c>
      <c r="P128" s="501" t="s">
        <v>7699</v>
      </c>
      <c r="Q128" s="190">
        <v>1</v>
      </c>
      <c r="R128" s="407">
        <v>115237</v>
      </c>
      <c r="S128" s="251" t="s">
        <v>7700</v>
      </c>
      <c r="T128" s="404">
        <v>0</v>
      </c>
      <c r="U128" s="190" t="s">
        <v>7347</v>
      </c>
      <c r="V128" s="407" t="s">
        <v>10136</v>
      </c>
      <c r="W128" s="404">
        <v>0</v>
      </c>
      <c r="X128" s="190" t="s">
        <v>7347</v>
      </c>
      <c r="Y128" s="190" t="s">
        <v>7347</v>
      </c>
      <c r="Z128" s="404">
        <v>0</v>
      </c>
      <c r="AA128" s="411" t="s">
        <v>7347</v>
      </c>
      <c r="AB128" s="190" t="s">
        <v>7347</v>
      </c>
      <c r="AC128" s="190" t="s">
        <v>7347</v>
      </c>
      <c r="AD128" s="190" t="s">
        <v>7347</v>
      </c>
      <c r="AE128" s="411" t="s">
        <v>7378</v>
      </c>
      <c r="AF128" s="411" t="s">
        <v>7349</v>
      </c>
      <c r="AG128" s="411" t="s">
        <v>7350</v>
      </c>
      <c r="AH128" s="173" t="s">
        <v>9970</v>
      </c>
      <c r="AI128" s="173">
        <v>4720417</v>
      </c>
      <c r="AJ128" s="173" t="s">
        <v>10143</v>
      </c>
      <c r="AK128" s="420" t="s">
        <v>9971</v>
      </c>
      <c r="AL128" s="189" t="s">
        <v>7353</v>
      </c>
      <c r="AM128" s="500" t="s">
        <v>9972</v>
      </c>
      <c r="AN128" s="411">
        <f t="shared" si="1"/>
        <v>121</v>
      </c>
      <c r="AO128" s="411">
        <v>2024</v>
      </c>
      <c r="AP128" s="432">
        <v>2001633</v>
      </c>
      <c r="AQ128" s="411"/>
      <c r="AR128" s="411"/>
      <c r="AS128" s="410"/>
      <c r="AT128" s="449"/>
    </row>
    <row r="129" spans="2:46" ht="15" customHeight="1">
      <c r="B129" s="448" t="s">
        <v>1091</v>
      </c>
      <c r="C129" s="251" t="s">
        <v>7338</v>
      </c>
      <c r="D129" s="173" t="s">
        <v>9973</v>
      </c>
      <c r="E129" s="404">
        <v>1015436265</v>
      </c>
      <c r="F129" s="404">
        <v>6762000</v>
      </c>
      <c r="G129" s="405" t="s">
        <v>7398</v>
      </c>
      <c r="H129" s="353">
        <v>3381000</v>
      </c>
      <c r="I129" s="363">
        <v>45642</v>
      </c>
      <c r="J129" s="363">
        <v>45696</v>
      </c>
      <c r="K129" s="354" t="s">
        <v>9148</v>
      </c>
      <c r="L129" s="190">
        <v>1978</v>
      </c>
      <c r="M129" s="406" t="s">
        <v>8515</v>
      </c>
      <c r="N129" s="406" t="s">
        <v>7343</v>
      </c>
      <c r="O129" s="406">
        <v>52356206</v>
      </c>
      <c r="P129" s="406" t="s">
        <v>8516</v>
      </c>
      <c r="Q129" s="190">
        <v>1</v>
      </c>
      <c r="R129" s="407">
        <v>120913</v>
      </c>
      <c r="S129" s="406" t="s">
        <v>10169</v>
      </c>
      <c r="T129" s="404">
        <v>0</v>
      </c>
      <c r="U129" s="190" t="s">
        <v>7347</v>
      </c>
      <c r="V129" s="407" t="s">
        <v>10136</v>
      </c>
      <c r="W129" s="404">
        <v>0</v>
      </c>
      <c r="X129" s="190" t="s">
        <v>7347</v>
      </c>
      <c r="Y129" s="190" t="s">
        <v>7347</v>
      </c>
      <c r="Z129" s="404">
        <v>0</v>
      </c>
      <c r="AA129" s="419" t="s">
        <v>7347</v>
      </c>
      <c r="AB129" s="190" t="s">
        <v>7347</v>
      </c>
      <c r="AC129" s="190" t="s">
        <v>7347</v>
      </c>
      <c r="AD129" s="190" t="s">
        <v>7347</v>
      </c>
      <c r="AE129" s="411" t="s">
        <v>7504</v>
      </c>
      <c r="AF129" s="411" t="s">
        <v>7349</v>
      </c>
      <c r="AG129" s="411" t="s">
        <v>7399</v>
      </c>
      <c r="AH129" s="173" t="s">
        <v>9974</v>
      </c>
      <c r="AI129" s="173">
        <v>3024629957</v>
      </c>
      <c r="AJ129" s="173" t="s">
        <v>10143</v>
      </c>
      <c r="AK129" s="420" t="s">
        <v>9975</v>
      </c>
      <c r="AL129" s="189" t="s">
        <v>7353</v>
      </c>
      <c r="AM129" s="500" t="s">
        <v>9976</v>
      </c>
      <c r="AN129" s="411">
        <f t="shared" si="1"/>
        <v>122</v>
      </c>
      <c r="AO129" s="411">
        <v>2024</v>
      </c>
      <c r="AP129" s="432">
        <v>788900</v>
      </c>
      <c r="AQ129" s="411"/>
      <c r="AR129" s="411"/>
      <c r="AS129" s="410"/>
      <c r="AT129" s="449"/>
    </row>
    <row r="130" spans="2:46" ht="15" customHeight="1">
      <c r="B130" s="448" t="s">
        <v>1094</v>
      </c>
      <c r="C130" s="251" t="s">
        <v>7338</v>
      </c>
      <c r="D130" s="173" t="s">
        <v>9977</v>
      </c>
      <c r="E130" s="404">
        <v>1032453094</v>
      </c>
      <c r="F130" s="404">
        <v>5766000</v>
      </c>
      <c r="G130" s="405" t="s">
        <v>8677</v>
      </c>
      <c r="H130" s="353">
        <v>2883000</v>
      </c>
      <c r="I130" s="363">
        <v>45631</v>
      </c>
      <c r="J130" s="363">
        <v>45693</v>
      </c>
      <c r="K130" s="354" t="s">
        <v>8686</v>
      </c>
      <c r="L130" s="190">
        <v>1979</v>
      </c>
      <c r="M130" s="406" t="s">
        <v>8602</v>
      </c>
      <c r="N130" s="406" t="s">
        <v>7448</v>
      </c>
      <c r="O130" s="406">
        <v>79413209</v>
      </c>
      <c r="P130" s="406" t="s">
        <v>8603</v>
      </c>
      <c r="Q130" s="190">
        <v>1</v>
      </c>
      <c r="R130" s="407">
        <v>120611</v>
      </c>
      <c r="S130" s="251" t="s">
        <v>8604</v>
      </c>
      <c r="T130" s="404">
        <v>0</v>
      </c>
      <c r="U130" s="190" t="s">
        <v>7347</v>
      </c>
      <c r="V130" s="407" t="s">
        <v>10136</v>
      </c>
      <c r="W130" s="404">
        <v>0</v>
      </c>
      <c r="X130" s="190" t="s">
        <v>7347</v>
      </c>
      <c r="Y130" s="190" t="s">
        <v>7347</v>
      </c>
      <c r="Z130" s="404">
        <v>0</v>
      </c>
      <c r="AA130" s="421" t="s">
        <v>7347</v>
      </c>
      <c r="AB130" s="190" t="s">
        <v>7347</v>
      </c>
      <c r="AC130" s="190" t="s">
        <v>7347</v>
      </c>
      <c r="AD130" s="190" t="s">
        <v>7347</v>
      </c>
      <c r="AE130" s="411" t="s">
        <v>7408</v>
      </c>
      <c r="AF130" s="411" t="s">
        <v>7349</v>
      </c>
      <c r="AG130" s="411" t="s">
        <v>7414</v>
      </c>
      <c r="AH130" s="173" t="s">
        <v>9978</v>
      </c>
      <c r="AI130" s="173">
        <v>3242806098</v>
      </c>
      <c r="AJ130" s="173" t="s">
        <v>10160</v>
      </c>
      <c r="AK130" s="420" t="s">
        <v>9979</v>
      </c>
      <c r="AL130" s="189" t="s">
        <v>7353</v>
      </c>
      <c r="AM130" s="500" t="s">
        <v>9980</v>
      </c>
      <c r="AN130" s="411">
        <f t="shared" si="1"/>
        <v>123</v>
      </c>
      <c r="AO130" s="411">
        <v>2024</v>
      </c>
      <c r="AP130" s="432">
        <v>384400</v>
      </c>
      <c r="AQ130" s="411"/>
      <c r="AR130" s="411"/>
      <c r="AS130" s="410"/>
      <c r="AT130" s="449"/>
    </row>
    <row r="131" spans="2:46" ht="15" customHeight="1">
      <c r="B131" s="448" t="s">
        <v>1097</v>
      </c>
      <c r="C131" s="251" t="s">
        <v>7338</v>
      </c>
      <c r="D131" s="173" t="s">
        <v>9998</v>
      </c>
      <c r="E131" s="404">
        <v>79953994</v>
      </c>
      <c r="F131" s="404">
        <v>14000000</v>
      </c>
      <c r="G131" s="405" t="s">
        <v>7398</v>
      </c>
      <c r="H131" s="353">
        <v>7000000</v>
      </c>
      <c r="I131" s="363">
        <v>45636</v>
      </c>
      <c r="J131" s="363">
        <v>45697</v>
      </c>
      <c r="K131" s="354" t="s">
        <v>9999</v>
      </c>
      <c r="L131" s="190">
        <v>1978</v>
      </c>
      <c r="M131" s="251" t="s">
        <v>7573</v>
      </c>
      <c r="N131" s="406" t="s">
        <v>7448</v>
      </c>
      <c r="O131" s="406">
        <v>51895879</v>
      </c>
      <c r="P131" s="501" t="s">
        <v>7574</v>
      </c>
      <c r="Q131" s="190">
        <v>1</v>
      </c>
      <c r="R131" s="407">
        <v>120404</v>
      </c>
      <c r="S131" s="251" t="s">
        <v>8449</v>
      </c>
      <c r="T131" s="404">
        <v>0</v>
      </c>
      <c r="U131" s="190" t="s">
        <v>7347</v>
      </c>
      <c r="V131" s="407" t="s">
        <v>10136</v>
      </c>
      <c r="W131" s="404">
        <v>0</v>
      </c>
      <c r="X131" s="190" t="s">
        <v>7347</v>
      </c>
      <c r="Y131" s="190" t="s">
        <v>7347</v>
      </c>
      <c r="Z131" s="404">
        <v>0</v>
      </c>
      <c r="AA131" s="419" t="s">
        <v>7347</v>
      </c>
      <c r="AB131" s="190" t="s">
        <v>7347</v>
      </c>
      <c r="AC131" s="190" t="s">
        <v>7347</v>
      </c>
      <c r="AD131" s="190" t="s">
        <v>7347</v>
      </c>
      <c r="AE131" s="411" t="s">
        <v>7720</v>
      </c>
      <c r="AF131" s="411" t="s">
        <v>7349</v>
      </c>
      <c r="AG131" s="411" t="s">
        <v>7350</v>
      </c>
      <c r="AH131" s="173" t="s">
        <v>10000</v>
      </c>
      <c r="AI131" s="173">
        <v>3112635612</v>
      </c>
      <c r="AJ131" s="173" t="s">
        <v>10142</v>
      </c>
      <c r="AK131" s="420" t="s">
        <v>10001</v>
      </c>
      <c r="AL131" s="189" t="s">
        <v>7353</v>
      </c>
      <c r="AM131" s="500" t="s">
        <v>10002</v>
      </c>
      <c r="AN131" s="411">
        <f t="shared" si="1"/>
        <v>124</v>
      </c>
      <c r="AO131" s="411">
        <v>2024</v>
      </c>
      <c r="AP131" s="432">
        <v>2100000</v>
      </c>
      <c r="AQ131" s="411"/>
      <c r="AR131" s="411"/>
      <c r="AS131" s="410"/>
      <c r="AT131" s="449"/>
    </row>
    <row r="132" spans="2:46" ht="15" customHeight="1">
      <c r="B132" s="448" t="s">
        <v>8</v>
      </c>
      <c r="C132" s="251" t="s">
        <v>7338</v>
      </c>
      <c r="D132" s="173" t="s">
        <v>7384</v>
      </c>
      <c r="E132" s="404">
        <v>53064832</v>
      </c>
      <c r="F132" s="463">
        <v>89496000</v>
      </c>
      <c r="G132" s="405" t="s">
        <v>10170</v>
      </c>
      <c r="H132" s="353">
        <v>11187000</v>
      </c>
      <c r="I132" s="363">
        <v>45685</v>
      </c>
      <c r="J132" s="363">
        <v>46022</v>
      </c>
      <c r="K132" s="354" t="s">
        <v>10171</v>
      </c>
      <c r="L132" s="190">
        <v>2537</v>
      </c>
      <c r="M132" s="406" t="s">
        <v>7347</v>
      </c>
      <c r="N132" s="406" t="s">
        <v>7407</v>
      </c>
      <c r="O132" s="406" t="s">
        <v>7407</v>
      </c>
      <c r="P132" s="406" t="s">
        <v>7407</v>
      </c>
      <c r="Q132" s="190">
        <v>1</v>
      </c>
      <c r="R132" s="407">
        <v>125086</v>
      </c>
      <c r="S132" s="251" t="s">
        <v>10172</v>
      </c>
      <c r="T132" s="463">
        <v>34679700</v>
      </c>
      <c r="U132" s="190" t="s">
        <v>7347</v>
      </c>
      <c r="V132" s="407">
        <v>93</v>
      </c>
      <c r="W132" s="404">
        <v>0</v>
      </c>
      <c r="X132" s="190" t="s">
        <v>7347</v>
      </c>
      <c r="Y132" s="190" t="s">
        <v>7347</v>
      </c>
      <c r="Z132" s="404">
        <f>Tabla13[[#This Row],[Adicion 1]]+Tabla13[[#This Row],[Adicion 2]]</f>
        <v>34679700</v>
      </c>
      <c r="AA132" s="464" t="s">
        <v>10173</v>
      </c>
      <c r="AB132" s="190" t="s">
        <v>7347</v>
      </c>
      <c r="AC132" s="190" t="s">
        <v>7347</v>
      </c>
      <c r="AD132" s="190" t="s">
        <v>7347</v>
      </c>
      <c r="AE132" s="411" t="s">
        <v>7378</v>
      </c>
      <c r="AF132" s="411" t="s">
        <v>7349</v>
      </c>
      <c r="AG132" s="411" t="s">
        <v>7362</v>
      </c>
      <c r="AH132" s="173" t="s">
        <v>10174</v>
      </c>
      <c r="AI132" s="173">
        <v>3105582291</v>
      </c>
      <c r="AJ132" s="173" t="s">
        <v>10175</v>
      </c>
      <c r="AK132" s="420">
        <v>9902114500</v>
      </c>
      <c r="AL132" s="189" t="s">
        <v>7353</v>
      </c>
      <c r="AM132" s="500" t="s">
        <v>10176</v>
      </c>
      <c r="AN132" s="411">
        <f>+AN131+1</f>
        <v>125</v>
      </c>
      <c r="AO132" s="411">
        <v>2025</v>
      </c>
      <c r="AP132" s="432">
        <v>10068300</v>
      </c>
      <c r="AQ132" s="411"/>
      <c r="AR132" s="411"/>
      <c r="AS132" s="410"/>
      <c r="AT132" s="449"/>
    </row>
    <row r="133" spans="2:46" ht="15" customHeight="1">
      <c r="B133" s="448" t="s">
        <v>12</v>
      </c>
      <c r="C133" s="251" t="s">
        <v>7338</v>
      </c>
      <c r="D133" s="410" t="s">
        <v>7445</v>
      </c>
      <c r="E133" s="404">
        <v>1233895755</v>
      </c>
      <c r="F133" s="404">
        <v>29502000</v>
      </c>
      <c r="G133" s="405" t="s">
        <v>10177</v>
      </c>
      <c r="H133" s="353">
        <v>4917000</v>
      </c>
      <c r="I133" s="363">
        <v>45701</v>
      </c>
      <c r="J133" s="363">
        <v>45881</v>
      </c>
      <c r="K133" s="354" t="s">
        <v>10178</v>
      </c>
      <c r="L133" s="190">
        <v>2537</v>
      </c>
      <c r="M133" s="406" t="s">
        <v>7447</v>
      </c>
      <c r="N133" s="406" t="s">
        <v>7448</v>
      </c>
      <c r="O133" s="406">
        <v>51698679</v>
      </c>
      <c r="P133" s="406" t="s">
        <v>7449</v>
      </c>
      <c r="Q133" s="190">
        <v>1</v>
      </c>
      <c r="R133" s="407">
        <v>125116</v>
      </c>
      <c r="S133" s="251" t="s">
        <v>7450</v>
      </c>
      <c r="T133" s="404">
        <v>0</v>
      </c>
      <c r="U133" s="190" t="s">
        <v>7347</v>
      </c>
      <c r="V133" s="407" t="s">
        <v>10136</v>
      </c>
      <c r="W133" s="404">
        <v>0</v>
      </c>
      <c r="X133" s="190" t="s">
        <v>7347</v>
      </c>
      <c r="Y133" s="190" t="s">
        <v>7347</v>
      </c>
      <c r="Z133" s="404">
        <v>0</v>
      </c>
      <c r="AA133" s="419" t="s">
        <v>7347</v>
      </c>
      <c r="AB133" s="190" t="s">
        <v>7347</v>
      </c>
      <c r="AC133" s="190" t="s">
        <v>7347</v>
      </c>
      <c r="AD133" s="190" t="s">
        <v>7347</v>
      </c>
      <c r="AE133" s="411" t="s">
        <v>10179</v>
      </c>
      <c r="AF133" s="411" t="s">
        <v>7349</v>
      </c>
      <c r="AG133" s="411" t="s">
        <v>10180</v>
      </c>
      <c r="AH133" s="173" t="s">
        <v>10181</v>
      </c>
      <c r="AI133" s="173">
        <v>3143891349</v>
      </c>
      <c r="AJ133" s="173" t="s">
        <v>10142</v>
      </c>
      <c r="AK133" s="420">
        <v>550488421726230</v>
      </c>
      <c r="AL133" s="189" t="s">
        <v>7353</v>
      </c>
      <c r="AM133" s="500" t="s">
        <v>10182</v>
      </c>
      <c r="AN133" s="411">
        <f t="shared" ref="AN133:AN196" si="2">+AN132+1</f>
        <v>126</v>
      </c>
      <c r="AO133" s="411">
        <v>2025</v>
      </c>
      <c r="AP133" s="432">
        <v>0</v>
      </c>
      <c r="AQ133" s="411" t="s">
        <v>10139</v>
      </c>
      <c r="AR133" s="411" t="s">
        <v>10132</v>
      </c>
      <c r="AS133" s="410"/>
      <c r="AT133" s="449"/>
    </row>
    <row r="134" spans="2:46" ht="15" customHeight="1">
      <c r="B134" s="448" t="s">
        <v>16</v>
      </c>
      <c r="C134" s="251" t="s">
        <v>7338</v>
      </c>
      <c r="D134" s="173" t="s">
        <v>10183</v>
      </c>
      <c r="E134" s="404">
        <v>1018476368</v>
      </c>
      <c r="F134" s="404">
        <v>23808000</v>
      </c>
      <c r="G134" s="405" t="s">
        <v>10170</v>
      </c>
      <c r="H134" s="353">
        <v>2976000</v>
      </c>
      <c r="I134" s="363">
        <v>45707</v>
      </c>
      <c r="J134" s="363">
        <v>46022</v>
      </c>
      <c r="K134" s="354" t="s">
        <v>10184</v>
      </c>
      <c r="L134" s="190">
        <v>2537</v>
      </c>
      <c r="M134" s="406" t="s">
        <v>10185</v>
      </c>
      <c r="N134" s="406" t="s">
        <v>7343</v>
      </c>
      <c r="O134" s="406">
        <v>1026285767</v>
      </c>
      <c r="P134" s="501" t="s">
        <v>10186</v>
      </c>
      <c r="Q134" s="190">
        <v>1</v>
      </c>
      <c r="R134" s="407">
        <v>127875</v>
      </c>
      <c r="S134" s="251" t="s">
        <v>7738</v>
      </c>
      <c r="T134" s="463">
        <v>7142400</v>
      </c>
      <c r="U134" s="190" t="s">
        <v>7347</v>
      </c>
      <c r="V134" s="407">
        <v>72</v>
      </c>
      <c r="W134" s="404">
        <v>0</v>
      </c>
      <c r="X134" s="190" t="s">
        <v>7347</v>
      </c>
      <c r="Y134" s="190" t="s">
        <v>7347</v>
      </c>
      <c r="Z134" s="404">
        <f>Tabla13[[#This Row],[Adicion 1]]</f>
        <v>7142400</v>
      </c>
      <c r="AA134" s="464" t="s">
        <v>10187</v>
      </c>
      <c r="AB134" s="190" t="s">
        <v>7347</v>
      </c>
      <c r="AC134" s="190" t="s">
        <v>7347</v>
      </c>
      <c r="AD134" s="190" t="s">
        <v>7347</v>
      </c>
      <c r="AE134" s="411" t="s">
        <v>10179</v>
      </c>
      <c r="AF134" s="411" t="s">
        <v>7349</v>
      </c>
      <c r="AG134" s="411" t="s">
        <v>7414</v>
      </c>
      <c r="AH134" s="173" t="s">
        <v>10188</v>
      </c>
      <c r="AI134" s="173">
        <v>3208163825</v>
      </c>
      <c r="AJ134" s="173" t="s">
        <v>7352</v>
      </c>
      <c r="AK134" s="420">
        <v>24113143265</v>
      </c>
      <c r="AL134" s="189" t="s">
        <v>7353</v>
      </c>
      <c r="AM134" s="500" t="s">
        <v>10189</v>
      </c>
      <c r="AN134" s="411">
        <f t="shared" si="2"/>
        <v>127</v>
      </c>
      <c r="AO134" s="411">
        <v>2025</v>
      </c>
      <c r="AP134" s="432">
        <v>4761600</v>
      </c>
      <c r="AQ134" s="411" t="s">
        <v>10132</v>
      </c>
      <c r="AR134" s="411" t="s">
        <v>10132</v>
      </c>
      <c r="AS134" s="410"/>
      <c r="AT134" s="449"/>
    </row>
    <row r="135" spans="2:46" ht="15" customHeight="1">
      <c r="B135" s="448" t="s">
        <v>19</v>
      </c>
      <c r="C135" s="251" t="s">
        <v>7338</v>
      </c>
      <c r="D135" s="173" t="s">
        <v>10190</v>
      </c>
      <c r="E135" s="404">
        <v>52588585</v>
      </c>
      <c r="F135" s="404">
        <v>23808000</v>
      </c>
      <c r="G135" s="405" t="s">
        <v>10170</v>
      </c>
      <c r="H135" s="353">
        <v>2976000</v>
      </c>
      <c r="I135" s="363">
        <v>45702</v>
      </c>
      <c r="J135" s="363">
        <v>45943</v>
      </c>
      <c r="K135" s="354" t="s">
        <v>10184</v>
      </c>
      <c r="L135" s="190">
        <v>2537</v>
      </c>
      <c r="M135" s="406" t="s">
        <v>10185</v>
      </c>
      <c r="N135" s="406" t="s">
        <v>7343</v>
      </c>
      <c r="O135" s="406">
        <v>1026285767</v>
      </c>
      <c r="P135" s="501" t="s">
        <v>10186</v>
      </c>
      <c r="Q135" s="190">
        <v>1</v>
      </c>
      <c r="R135" s="407">
        <v>127875</v>
      </c>
      <c r="S135" s="251" t="s">
        <v>7738</v>
      </c>
      <c r="T135" s="404">
        <v>0</v>
      </c>
      <c r="U135" s="190" t="s">
        <v>7347</v>
      </c>
      <c r="V135" s="407" t="s">
        <v>10136</v>
      </c>
      <c r="W135" s="404">
        <v>0</v>
      </c>
      <c r="X135" s="190" t="s">
        <v>7347</v>
      </c>
      <c r="Y135" s="190" t="s">
        <v>7347</v>
      </c>
      <c r="Z135" s="404">
        <v>0</v>
      </c>
      <c r="AA135" s="419" t="s">
        <v>7347</v>
      </c>
      <c r="AB135" s="190" t="s">
        <v>7347</v>
      </c>
      <c r="AC135" s="190" t="s">
        <v>7347</v>
      </c>
      <c r="AD135" s="190" t="s">
        <v>7347</v>
      </c>
      <c r="AE135" s="411" t="s">
        <v>7387</v>
      </c>
      <c r="AF135" s="411" t="s">
        <v>7349</v>
      </c>
      <c r="AG135" s="411" t="s">
        <v>7350</v>
      </c>
      <c r="AH135" s="173" t="s">
        <v>10191</v>
      </c>
      <c r="AI135" s="173">
        <v>3143765843</v>
      </c>
      <c r="AJ135" s="173" t="s">
        <v>7434</v>
      </c>
      <c r="AK135" s="420">
        <v>30055479</v>
      </c>
      <c r="AL135" s="189" t="s">
        <v>7353</v>
      </c>
      <c r="AM135" s="500" t="s">
        <v>10192</v>
      </c>
      <c r="AN135" s="411">
        <f t="shared" si="2"/>
        <v>128</v>
      </c>
      <c r="AO135" s="411">
        <v>2025</v>
      </c>
      <c r="AP135" s="432">
        <v>4265600</v>
      </c>
      <c r="AQ135" s="411" t="s">
        <v>10132</v>
      </c>
      <c r="AR135" s="411" t="s">
        <v>10132</v>
      </c>
      <c r="AS135" s="410"/>
      <c r="AT135" s="449"/>
    </row>
    <row r="136" spans="2:46" ht="15" customHeight="1">
      <c r="B136" s="448" t="s">
        <v>21</v>
      </c>
      <c r="C136" s="251" t="s">
        <v>7338</v>
      </c>
      <c r="D136" s="173" t="s">
        <v>10193</v>
      </c>
      <c r="E136" s="404">
        <v>52928159</v>
      </c>
      <c r="F136" s="404">
        <v>23808000</v>
      </c>
      <c r="G136" s="405" t="s">
        <v>10170</v>
      </c>
      <c r="H136" s="353">
        <v>2976000</v>
      </c>
      <c r="I136" s="363">
        <v>45702</v>
      </c>
      <c r="J136" s="363">
        <v>46022</v>
      </c>
      <c r="K136" s="354" t="s">
        <v>10184</v>
      </c>
      <c r="L136" s="190">
        <v>2537</v>
      </c>
      <c r="M136" s="406" t="s">
        <v>10185</v>
      </c>
      <c r="N136" s="406" t="s">
        <v>7343</v>
      </c>
      <c r="O136" s="406">
        <v>1026285767</v>
      </c>
      <c r="P136" s="501" t="s">
        <v>10186</v>
      </c>
      <c r="Q136" s="190">
        <v>1</v>
      </c>
      <c r="R136" s="407">
        <v>127875</v>
      </c>
      <c r="S136" s="251" t="s">
        <v>7738</v>
      </c>
      <c r="T136" s="463">
        <v>7638400</v>
      </c>
      <c r="U136" s="190" t="s">
        <v>7347</v>
      </c>
      <c r="V136" s="407">
        <v>77</v>
      </c>
      <c r="W136" s="404">
        <v>0</v>
      </c>
      <c r="X136" s="190" t="s">
        <v>7347</v>
      </c>
      <c r="Y136" s="190" t="s">
        <v>7347</v>
      </c>
      <c r="Z136" s="404">
        <f>Tabla13[[#This Row],[Adicion 1]]</f>
        <v>7638400</v>
      </c>
      <c r="AA136" s="464" t="s">
        <v>10194</v>
      </c>
      <c r="AB136" s="190" t="s">
        <v>7347</v>
      </c>
      <c r="AC136" s="190" t="s">
        <v>7347</v>
      </c>
      <c r="AD136" s="190" t="s">
        <v>7347</v>
      </c>
      <c r="AE136" s="411" t="s">
        <v>7504</v>
      </c>
      <c r="AF136" s="411" t="s">
        <v>7349</v>
      </c>
      <c r="AG136" s="411" t="s">
        <v>7362</v>
      </c>
      <c r="AH136" s="173" t="s">
        <v>10195</v>
      </c>
      <c r="AI136" s="173">
        <v>3018535236</v>
      </c>
      <c r="AJ136" s="173" t="s">
        <v>10143</v>
      </c>
      <c r="AK136" s="420">
        <v>91252460204</v>
      </c>
      <c r="AL136" s="189" t="s">
        <v>7353</v>
      </c>
      <c r="AM136" s="500" t="s">
        <v>10196</v>
      </c>
      <c r="AN136" s="411">
        <f t="shared" si="2"/>
        <v>129</v>
      </c>
      <c r="AO136" s="411">
        <v>2025</v>
      </c>
      <c r="AP136" s="432">
        <v>0</v>
      </c>
      <c r="AQ136" s="411" t="s">
        <v>10132</v>
      </c>
      <c r="AR136" s="411" t="s">
        <v>10132</v>
      </c>
      <c r="AS136" s="410"/>
      <c r="AT136" s="449"/>
    </row>
    <row r="137" spans="2:46" ht="15" customHeight="1">
      <c r="B137" s="448" t="s">
        <v>23</v>
      </c>
      <c r="C137" s="251" t="s">
        <v>7338</v>
      </c>
      <c r="D137" s="173" t="s">
        <v>10197</v>
      </c>
      <c r="E137" s="404">
        <v>1019067600</v>
      </c>
      <c r="F137" s="404">
        <v>23808000</v>
      </c>
      <c r="G137" s="405" t="s">
        <v>10170</v>
      </c>
      <c r="H137" s="353">
        <v>2976000</v>
      </c>
      <c r="I137" s="363">
        <v>45705</v>
      </c>
      <c r="J137" s="363">
        <v>46022</v>
      </c>
      <c r="K137" s="354" t="s">
        <v>10198</v>
      </c>
      <c r="L137" s="190">
        <v>2537</v>
      </c>
      <c r="M137" s="406" t="s">
        <v>10185</v>
      </c>
      <c r="N137" s="406" t="s">
        <v>7343</v>
      </c>
      <c r="O137" s="406">
        <v>1026285767</v>
      </c>
      <c r="P137" s="501" t="s">
        <v>10186</v>
      </c>
      <c r="Q137" s="190">
        <v>1</v>
      </c>
      <c r="R137" s="407">
        <v>127875</v>
      </c>
      <c r="S137" s="251" t="s">
        <v>7738</v>
      </c>
      <c r="T137" s="463">
        <v>7340800</v>
      </c>
      <c r="U137" s="190" t="s">
        <v>7347</v>
      </c>
      <c r="V137" s="407">
        <v>74</v>
      </c>
      <c r="W137" s="404">
        <v>0</v>
      </c>
      <c r="X137" s="190" t="s">
        <v>7347</v>
      </c>
      <c r="Y137" s="190" t="s">
        <v>7347</v>
      </c>
      <c r="Z137" s="404">
        <f>Tabla13[[#This Row],[Adicion 1]]</f>
        <v>7340800</v>
      </c>
      <c r="AA137" s="464" t="s">
        <v>10199</v>
      </c>
      <c r="AB137" s="190" t="s">
        <v>7347</v>
      </c>
      <c r="AC137" s="190" t="s">
        <v>7347</v>
      </c>
      <c r="AD137" s="190" t="s">
        <v>7347</v>
      </c>
      <c r="AE137" s="411" t="s">
        <v>7387</v>
      </c>
      <c r="AF137" s="411" t="s">
        <v>7349</v>
      </c>
      <c r="AG137" s="411" t="s">
        <v>7368</v>
      </c>
      <c r="AH137" s="173" t="s">
        <v>10200</v>
      </c>
      <c r="AI137" s="173">
        <v>3214998568</v>
      </c>
      <c r="AJ137" s="173" t="s">
        <v>10142</v>
      </c>
      <c r="AK137" s="420">
        <v>550488404004977</v>
      </c>
      <c r="AL137" s="189" t="s">
        <v>7353</v>
      </c>
      <c r="AM137" s="500" t="s">
        <v>10201</v>
      </c>
      <c r="AN137" s="411">
        <f t="shared" si="2"/>
        <v>130</v>
      </c>
      <c r="AO137" s="411">
        <v>2025</v>
      </c>
      <c r="AP137" s="432">
        <v>4563200</v>
      </c>
      <c r="AQ137" s="411"/>
      <c r="AR137" s="411"/>
      <c r="AS137" s="410"/>
      <c r="AT137" s="449"/>
    </row>
    <row r="138" spans="2:46" ht="15" customHeight="1">
      <c r="B138" s="448" t="s">
        <v>25</v>
      </c>
      <c r="C138" s="251" t="s">
        <v>10202</v>
      </c>
      <c r="D138" s="173" t="s">
        <v>10203</v>
      </c>
      <c r="E138" s="404">
        <v>52411870</v>
      </c>
      <c r="F138" s="404">
        <v>23808000</v>
      </c>
      <c r="G138" s="405" t="s">
        <v>10170</v>
      </c>
      <c r="H138" s="353">
        <v>2976000</v>
      </c>
      <c r="I138" s="363">
        <v>45708</v>
      </c>
      <c r="J138" s="363">
        <v>46022</v>
      </c>
      <c r="K138" s="354" t="s">
        <v>10198</v>
      </c>
      <c r="L138" s="190">
        <v>2537</v>
      </c>
      <c r="M138" s="406" t="s">
        <v>10185</v>
      </c>
      <c r="N138" s="406" t="s">
        <v>7343</v>
      </c>
      <c r="O138" s="406">
        <v>1026285767</v>
      </c>
      <c r="P138" s="501" t="s">
        <v>10186</v>
      </c>
      <c r="Q138" s="190">
        <v>1</v>
      </c>
      <c r="R138" s="407">
        <v>127875</v>
      </c>
      <c r="S138" s="251" t="s">
        <v>7738</v>
      </c>
      <c r="T138" s="463">
        <v>7043200</v>
      </c>
      <c r="U138" s="190" t="s">
        <v>7347</v>
      </c>
      <c r="V138" s="407">
        <v>71</v>
      </c>
      <c r="W138" s="404">
        <v>0</v>
      </c>
      <c r="X138" s="190" t="s">
        <v>7347</v>
      </c>
      <c r="Y138" s="190" t="s">
        <v>7347</v>
      </c>
      <c r="Z138" s="404">
        <f>Tabla13[[#This Row],[Adicion 1]]</f>
        <v>7043200</v>
      </c>
      <c r="AA138" s="464" t="s">
        <v>10204</v>
      </c>
      <c r="AB138" s="190" t="s">
        <v>7347</v>
      </c>
      <c r="AC138" s="190" t="s">
        <v>7347</v>
      </c>
      <c r="AD138" s="190" t="s">
        <v>7347</v>
      </c>
      <c r="AE138" s="190" t="s">
        <v>7387</v>
      </c>
      <c r="AF138" s="411" t="s">
        <v>7349</v>
      </c>
      <c r="AG138" s="190" t="s">
        <v>7399</v>
      </c>
      <c r="AH138" s="173" t="s">
        <v>10205</v>
      </c>
      <c r="AI138" s="173">
        <v>3132902980</v>
      </c>
      <c r="AJ138" s="173" t="s">
        <v>10142</v>
      </c>
      <c r="AK138" s="420">
        <v>473070024178</v>
      </c>
      <c r="AL138" s="189" t="s">
        <v>7353</v>
      </c>
      <c r="AM138" s="500" t="s">
        <v>10206</v>
      </c>
      <c r="AN138" s="411">
        <f t="shared" si="2"/>
        <v>131</v>
      </c>
      <c r="AO138" s="411">
        <v>2025</v>
      </c>
      <c r="AP138" s="432">
        <v>4860800</v>
      </c>
      <c r="AQ138" s="411" t="s">
        <v>10132</v>
      </c>
      <c r="AR138" s="411" t="s">
        <v>10132</v>
      </c>
      <c r="AS138" s="410"/>
      <c r="AT138" s="449"/>
    </row>
    <row r="139" spans="2:46" ht="15" customHeight="1">
      <c r="B139" s="448" t="s">
        <v>27</v>
      </c>
      <c r="C139" s="251" t="s">
        <v>7338</v>
      </c>
      <c r="D139" s="173" t="s">
        <v>10207</v>
      </c>
      <c r="E139" s="404">
        <v>1018486250</v>
      </c>
      <c r="F139" s="404">
        <v>23808000</v>
      </c>
      <c r="G139" s="405" t="s">
        <v>10170</v>
      </c>
      <c r="H139" s="353">
        <v>2976000</v>
      </c>
      <c r="I139" s="363">
        <v>45701</v>
      </c>
      <c r="J139" s="363">
        <v>46022</v>
      </c>
      <c r="K139" s="354" t="s">
        <v>10198</v>
      </c>
      <c r="L139" s="190">
        <v>2537</v>
      </c>
      <c r="M139" s="406" t="s">
        <v>10185</v>
      </c>
      <c r="N139" s="406" t="s">
        <v>7343</v>
      </c>
      <c r="O139" s="406">
        <v>1026285767</v>
      </c>
      <c r="P139" s="501" t="s">
        <v>10186</v>
      </c>
      <c r="Q139" s="190">
        <v>1</v>
      </c>
      <c r="R139" s="407">
        <v>127875</v>
      </c>
      <c r="S139" s="251" t="s">
        <v>7738</v>
      </c>
      <c r="T139" s="463">
        <v>7737600</v>
      </c>
      <c r="U139" s="190" t="s">
        <v>7347</v>
      </c>
      <c r="V139" s="407">
        <v>80</v>
      </c>
      <c r="W139" s="404">
        <v>0</v>
      </c>
      <c r="X139" s="190" t="s">
        <v>7347</v>
      </c>
      <c r="Y139" s="190" t="s">
        <v>7347</v>
      </c>
      <c r="Z139" s="404">
        <f>Tabla13[[#This Row],[Adicion 1]]</f>
        <v>7737600</v>
      </c>
      <c r="AA139" s="464" t="s">
        <v>10208</v>
      </c>
      <c r="AB139" s="190" t="s">
        <v>7347</v>
      </c>
      <c r="AC139" s="190" t="s">
        <v>7347</v>
      </c>
      <c r="AD139" s="190" t="s">
        <v>7347</v>
      </c>
      <c r="AE139" s="411" t="s">
        <v>10179</v>
      </c>
      <c r="AF139" s="411" t="s">
        <v>7349</v>
      </c>
      <c r="AG139" s="190" t="s">
        <v>7399</v>
      </c>
      <c r="AH139" s="173" t="s">
        <v>10209</v>
      </c>
      <c r="AI139" s="173">
        <v>3014025571</v>
      </c>
      <c r="AJ139" s="173" t="s">
        <v>10143</v>
      </c>
      <c r="AK139" s="420">
        <v>38814701775</v>
      </c>
      <c r="AL139" s="189" t="s">
        <v>7353</v>
      </c>
      <c r="AM139" s="500" t="s">
        <v>10210</v>
      </c>
      <c r="AN139" s="411">
        <f t="shared" si="2"/>
        <v>132</v>
      </c>
      <c r="AO139" s="411">
        <v>2025</v>
      </c>
      <c r="AP139" s="432">
        <v>4166400</v>
      </c>
      <c r="AQ139" s="411" t="s">
        <v>10132</v>
      </c>
      <c r="AR139" s="411" t="s">
        <v>10132</v>
      </c>
      <c r="AS139" s="410"/>
      <c r="AT139" s="449"/>
    </row>
    <row r="140" spans="2:46" ht="15" customHeight="1">
      <c r="B140" s="448" t="s">
        <v>29</v>
      </c>
      <c r="C140" s="251" t="s">
        <v>10211</v>
      </c>
      <c r="D140" s="173" t="s">
        <v>10212</v>
      </c>
      <c r="E140" s="404">
        <v>1019057331</v>
      </c>
      <c r="F140" s="404">
        <v>23808000</v>
      </c>
      <c r="G140" s="405" t="s">
        <v>10213</v>
      </c>
      <c r="H140" s="353">
        <v>2976000</v>
      </c>
      <c r="I140" s="363">
        <v>45719</v>
      </c>
      <c r="J140" s="363">
        <v>46022</v>
      </c>
      <c r="K140" s="354" t="s">
        <v>10184</v>
      </c>
      <c r="L140" s="190">
        <v>2537</v>
      </c>
      <c r="M140" s="406" t="s">
        <v>10185</v>
      </c>
      <c r="N140" s="406" t="s">
        <v>7343</v>
      </c>
      <c r="O140" s="406">
        <v>1026285767</v>
      </c>
      <c r="P140" s="501" t="s">
        <v>10186</v>
      </c>
      <c r="Q140" s="190">
        <v>1</v>
      </c>
      <c r="R140" s="407">
        <v>127875</v>
      </c>
      <c r="S140" s="251" t="s">
        <v>7738</v>
      </c>
      <c r="T140" s="463">
        <v>5753600</v>
      </c>
      <c r="U140" s="190" t="s">
        <v>7347</v>
      </c>
      <c r="V140" s="407">
        <v>58</v>
      </c>
      <c r="W140" s="404">
        <v>0</v>
      </c>
      <c r="X140" s="190" t="s">
        <v>7347</v>
      </c>
      <c r="Y140" s="190" t="s">
        <v>7347</v>
      </c>
      <c r="Z140" s="404">
        <f>Tabla13[[#This Row],[Adicion 1]]</f>
        <v>5753600</v>
      </c>
      <c r="AA140" s="464" t="s">
        <v>10214</v>
      </c>
      <c r="AB140" s="190" t="s">
        <v>7347</v>
      </c>
      <c r="AC140" s="190" t="s">
        <v>7347</v>
      </c>
      <c r="AD140" s="190" t="s">
        <v>7347</v>
      </c>
      <c r="AE140" s="190" t="s">
        <v>7378</v>
      </c>
      <c r="AF140" s="411" t="s">
        <v>7349</v>
      </c>
      <c r="AG140" s="190" t="s">
        <v>7350</v>
      </c>
      <c r="AH140" s="173" t="s">
        <v>10215</v>
      </c>
      <c r="AI140" s="173">
        <v>3104686708</v>
      </c>
      <c r="AJ140" s="173" t="s">
        <v>10143</v>
      </c>
      <c r="AK140" s="420">
        <v>4073700855</v>
      </c>
      <c r="AL140" s="189" t="s">
        <v>7353</v>
      </c>
      <c r="AM140" s="500" t="s">
        <v>10216</v>
      </c>
      <c r="AN140" s="411">
        <f t="shared" si="2"/>
        <v>133</v>
      </c>
      <c r="AO140" s="411">
        <v>2025</v>
      </c>
      <c r="AP140" s="432">
        <v>6150400</v>
      </c>
      <c r="AQ140" s="411"/>
      <c r="AR140" s="411"/>
      <c r="AS140" s="410"/>
      <c r="AT140" s="449"/>
    </row>
    <row r="141" spans="2:46" ht="15" customHeight="1">
      <c r="B141" s="448" t="s">
        <v>31</v>
      </c>
      <c r="C141" s="251" t="s">
        <v>10211</v>
      </c>
      <c r="D141" s="173" t="s">
        <v>10217</v>
      </c>
      <c r="E141" s="404">
        <v>1019123423</v>
      </c>
      <c r="F141" s="404">
        <v>23808000</v>
      </c>
      <c r="G141" s="405" t="s">
        <v>10213</v>
      </c>
      <c r="H141" s="353">
        <v>2976000</v>
      </c>
      <c r="I141" s="363">
        <v>45712</v>
      </c>
      <c r="J141" s="363">
        <v>46022</v>
      </c>
      <c r="K141" s="354" t="s">
        <v>10184</v>
      </c>
      <c r="L141" s="190">
        <v>2537</v>
      </c>
      <c r="M141" s="406" t="s">
        <v>10185</v>
      </c>
      <c r="N141" s="406" t="s">
        <v>7343</v>
      </c>
      <c r="O141" s="406">
        <v>1026285767</v>
      </c>
      <c r="P141" s="501" t="s">
        <v>10186</v>
      </c>
      <c r="Q141" s="190">
        <v>1</v>
      </c>
      <c r="R141" s="407">
        <v>127875</v>
      </c>
      <c r="S141" s="251" t="s">
        <v>7738</v>
      </c>
      <c r="T141" s="463">
        <v>6646400</v>
      </c>
      <c r="U141" s="190" t="s">
        <v>7347</v>
      </c>
      <c r="V141" s="407">
        <v>67</v>
      </c>
      <c r="W141" s="404">
        <v>0</v>
      </c>
      <c r="X141" s="190" t="s">
        <v>7347</v>
      </c>
      <c r="Y141" s="190" t="s">
        <v>7347</v>
      </c>
      <c r="Z141" s="404">
        <f>Tabla13[[#This Row],[Adicion 1]]</f>
        <v>6646400</v>
      </c>
      <c r="AA141" s="464" t="s">
        <v>10218</v>
      </c>
      <c r="AB141" s="190" t="s">
        <v>7347</v>
      </c>
      <c r="AC141" s="190" t="s">
        <v>7347</v>
      </c>
      <c r="AD141" s="190" t="s">
        <v>7347</v>
      </c>
      <c r="AE141" s="190" t="s">
        <v>7378</v>
      </c>
      <c r="AF141" s="411" t="s">
        <v>7349</v>
      </c>
      <c r="AG141" s="190" t="s">
        <v>7510</v>
      </c>
      <c r="AH141" s="173" t="s">
        <v>10219</v>
      </c>
      <c r="AI141" s="173">
        <v>3112720092</v>
      </c>
      <c r="AJ141" s="173" t="s">
        <v>7352</v>
      </c>
      <c r="AK141" s="420">
        <v>24143267218</v>
      </c>
      <c r="AL141" s="189" t="s">
        <v>7353</v>
      </c>
      <c r="AM141" s="500" t="s">
        <v>10220</v>
      </c>
      <c r="AN141" s="411">
        <f t="shared" si="2"/>
        <v>134</v>
      </c>
      <c r="AO141" s="411">
        <v>2025</v>
      </c>
      <c r="AP141" s="432">
        <v>5257600</v>
      </c>
      <c r="AQ141" s="411" t="s">
        <v>10139</v>
      </c>
      <c r="AR141" s="411" t="s">
        <v>10132</v>
      </c>
      <c r="AS141" s="410"/>
      <c r="AT141" s="449"/>
    </row>
    <row r="142" spans="2:46" ht="15" customHeight="1">
      <c r="B142" s="448" t="s">
        <v>33</v>
      </c>
      <c r="C142" s="251" t="s">
        <v>10211</v>
      </c>
      <c r="D142" s="173" t="s">
        <v>10221</v>
      </c>
      <c r="E142" s="404">
        <v>53065732</v>
      </c>
      <c r="F142" s="404">
        <v>23808000</v>
      </c>
      <c r="G142" s="405" t="s">
        <v>10213</v>
      </c>
      <c r="H142" s="353">
        <v>2976000</v>
      </c>
      <c r="I142" s="363">
        <v>45743</v>
      </c>
      <c r="J142" s="363">
        <v>46022</v>
      </c>
      <c r="K142" s="354" t="s">
        <v>10222</v>
      </c>
      <c r="L142" s="190">
        <v>2537</v>
      </c>
      <c r="M142" s="406" t="s">
        <v>10185</v>
      </c>
      <c r="N142" s="406" t="s">
        <v>7343</v>
      </c>
      <c r="O142" s="406">
        <v>1026285767</v>
      </c>
      <c r="P142" s="501" t="s">
        <v>10186</v>
      </c>
      <c r="Q142" s="190">
        <v>1</v>
      </c>
      <c r="R142" s="407">
        <v>127875</v>
      </c>
      <c r="S142" s="251" t="s">
        <v>7738</v>
      </c>
      <c r="T142" s="463">
        <v>3372800</v>
      </c>
      <c r="U142" s="190" t="s">
        <v>7347</v>
      </c>
      <c r="V142" s="407">
        <v>34</v>
      </c>
      <c r="W142" s="404">
        <v>0</v>
      </c>
      <c r="X142" s="190" t="s">
        <v>7347</v>
      </c>
      <c r="Y142" s="190" t="s">
        <v>7347</v>
      </c>
      <c r="Z142" s="404">
        <f>Tabla13[[#This Row],[Adicion 1]]</f>
        <v>3372800</v>
      </c>
      <c r="AA142" s="464" t="s">
        <v>10223</v>
      </c>
      <c r="AB142" s="190" t="s">
        <v>7347</v>
      </c>
      <c r="AC142" s="190" t="s">
        <v>7347</v>
      </c>
      <c r="AD142" s="190" t="s">
        <v>7347</v>
      </c>
      <c r="AE142" s="190" t="s">
        <v>7504</v>
      </c>
      <c r="AF142" s="411" t="s">
        <v>7349</v>
      </c>
      <c r="AG142" s="190" t="s">
        <v>7350</v>
      </c>
      <c r="AH142" s="173" t="s">
        <v>10224</v>
      </c>
      <c r="AI142" s="173">
        <v>3142123840</v>
      </c>
      <c r="AJ142" s="173" t="s">
        <v>7352</v>
      </c>
      <c r="AK142" s="420">
        <v>24110495897</v>
      </c>
      <c r="AL142" s="189" t="s">
        <v>10225</v>
      </c>
      <c r="AM142" s="500" t="s">
        <v>10226</v>
      </c>
      <c r="AN142" s="411">
        <f t="shared" si="2"/>
        <v>135</v>
      </c>
      <c r="AO142" s="411">
        <v>2025</v>
      </c>
      <c r="AP142" s="432">
        <v>8531200</v>
      </c>
      <c r="AQ142" s="411" t="s">
        <v>10132</v>
      </c>
      <c r="AR142" s="411" t="s">
        <v>10132</v>
      </c>
      <c r="AS142" s="410"/>
      <c r="AT142" s="449"/>
    </row>
    <row r="143" spans="2:46" ht="15" customHeight="1">
      <c r="B143" s="448" t="s">
        <v>35</v>
      </c>
      <c r="C143" s="251" t="s">
        <v>7338</v>
      </c>
      <c r="D143" s="173" t="s">
        <v>10227</v>
      </c>
      <c r="E143" s="404">
        <v>1233492979</v>
      </c>
      <c r="F143" s="404">
        <v>23808000</v>
      </c>
      <c r="G143" s="405" t="s">
        <v>10170</v>
      </c>
      <c r="H143" s="353">
        <v>2976000</v>
      </c>
      <c r="I143" s="363">
        <v>45705</v>
      </c>
      <c r="J143" s="363">
        <v>46022</v>
      </c>
      <c r="K143" s="354" t="s">
        <v>10198</v>
      </c>
      <c r="L143" s="190">
        <v>2537</v>
      </c>
      <c r="M143" s="406" t="s">
        <v>10185</v>
      </c>
      <c r="N143" s="406" t="s">
        <v>7343</v>
      </c>
      <c r="O143" s="406">
        <v>1026285767</v>
      </c>
      <c r="P143" s="501" t="s">
        <v>10186</v>
      </c>
      <c r="Q143" s="190">
        <v>1</v>
      </c>
      <c r="R143" s="407">
        <v>127875</v>
      </c>
      <c r="S143" s="251" t="s">
        <v>7738</v>
      </c>
      <c r="T143" s="463">
        <v>7340800</v>
      </c>
      <c r="U143" s="190" t="s">
        <v>7347</v>
      </c>
      <c r="V143" s="407">
        <v>74</v>
      </c>
      <c r="W143" s="404">
        <v>0</v>
      </c>
      <c r="X143" s="190" t="s">
        <v>7347</v>
      </c>
      <c r="Y143" s="190" t="s">
        <v>7347</v>
      </c>
      <c r="Z143" s="404">
        <f>Tabla13[[#This Row],[Adicion 1]]</f>
        <v>7340800</v>
      </c>
      <c r="AA143" s="464" t="s">
        <v>10199</v>
      </c>
      <c r="AB143" s="190" t="s">
        <v>7347</v>
      </c>
      <c r="AC143" s="190" t="s">
        <v>7347</v>
      </c>
      <c r="AD143" s="190" t="s">
        <v>7347</v>
      </c>
      <c r="AE143" s="411" t="s">
        <v>7504</v>
      </c>
      <c r="AF143" s="411" t="s">
        <v>7349</v>
      </c>
      <c r="AG143" s="411" t="s">
        <v>7368</v>
      </c>
      <c r="AH143" s="173" t="s">
        <v>10228</v>
      </c>
      <c r="AI143" s="173">
        <v>3156128809</v>
      </c>
      <c r="AJ143" s="173" t="s">
        <v>10142</v>
      </c>
      <c r="AK143" s="420">
        <v>550455000157020</v>
      </c>
      <c r="AL143" s="189" t="s">
        <v>7353</v>
      </c>
      <c r="AM143" s="500" t="s">
        <v>10229</v>
      </c>
      <c r="AN143" s="411">
        <f t="shared" si="2"/>
        <v>136</v>
      </c>
      <c r="AO143" s="411">
        <v>2025</v>
      </c>
      <c r="AP143" s="432">
        <v>4563200</v>
      </c>
      <c r="AQ143" s="411" t="s">
        <v>10132</v>
      </c>
      <c r="AR143" s="411" t="s">
        <v>10132</v>
      </c>
      <c r="AS143" s="410"/>
      <c r="AT143" s="449"/>
    </row>
    <row r="144" spans="2:46" ht="15" customHeight="1">
      <c r="B144" s="448" t="s">
        <v>37</v>
      </c>
      <c r="C144" s="251" t="s">
        <v>7338</v>
      </c>
      <c r="D144" s="410" t="s">
        <v>8082</v>
      </c>
      <c r="E144" s="404">
        <v>1019119765</v>
      </c>
      <c r="F144" s="404">
        <v>29502000</v>
      </c>
      <c r="G144" s="405" t="s">
        <v>10177</v>
      </c>
      <c r="H144" s="353">
        <v>4917000</v>
      </c>
      <c r="I144" s="363">
        <v>45726</v>
      </c>
      <c r="J144" s="363">
        <v>45909</v>
      </c>
      <c r="K144" s="354" t="s">
        <v>10178</v>
      </c>
      <c r="L144" s="190">
        <v>2537</v>
      </c>
      <c r="M144" s="173" t="s">
        <v>7447</v>
      </c>
      <c r="N144" s="406" t="s">
        <v>7448</v>
      </c>
      <c r="O144" s="406">
        <v>51698679</v>
      </c>
      <c r="P144" s="406" t="s">
        <v>7449</v>
      </c>
      <c r="Q144" s="190">
        <v>1</v>
      </c>
      <c r="R144" s="407">
        <v>125116</v>
      </c>
      <c r="S144" s="251" t="s">
        <v>7450</v>
      </c>
      <c r="T144" s="404">
        <v>0</v>
      </c>
      <c r="U144" s="190" t="s">
        <v>7347</v>
      </c>
      <c r="V144" s="407" t="s">
        <v>10136</v>
      </c>
      <c r="W144" s="404">
        <v>0</v>
      </c>
      <c r="X144" s="190" t="s">
        <v>7347</v>
      </c>
      <c r="Y144" s="190" t="s">
        <v>7347</v>
      </c>
      <c r="Z144" s="404">
        <v>0</v>
      </c>
      <c r="AA144" s="419" t="s">
        <v>7347</v>
      </c>
      <c r="AB144" s="190" t="s">
        <v>7347</v>
      </c>
      <c r="AC144" s="190" t="s">
        <v>7347</v>
      </c>
      <c r="AD144" s="190" t="s">
        <v>7347</v>
      </c>
      <c r="AE144" s="411" t="s">
        <v>7387</v>
      </c>
      <c r="AF144" s="411" t="s">
        <v>7349</v>
      </c>
      <c r="AG144" s="411" t="s">
        <v>7399</v>
      </c>
      <c r="AH144" s="173" t="s">
        <v>8084</v>
      </c>
      <c r="AI144" s="173">
        <v>3112925188</v>
      </c>
      <c r="AJ144" s="173" t="s">
        <v>10142</v>
      </c>
      <c r="AK144" s="420">
        <v>488425758932</v>
      </c>
      <c r="AL144" s="189" t="s">
        <v>7353</v>
      </c>
      <c r="AM144" s="500" t="s">
        <v>10230</v>
      </c>
      <c r="AN144" s="411">
        <f t="shared" si="2"/>
        <v>137</v>
      </c>
      <c r="AO144" s="411">
        <v>2025</v>
      </c>
      <c r="AP144" s="432">
        <v>661231091</v>
      </c>
      <c r="AQ144" s="411" t="s">
        <v>10132</v>
      </c>
      <c r="AR144" s="411" t="s">
        <v>10132</v>
      </c>
      <c r="AS144" s="410"/>
      <c r="AT144" s="449"/>
    </row>
    <row r="145" spans="2:46" ht="15" customHeight="1">
      <c r="B145" s="448" t="s">
        <v>38</v>
      </c>
      <c r="C145" s="251" t="s">
        <v>7338</v>
      </c>
      <c r="D145" s="410" t="s">
        <v>9770</v>
      </c>
      <c r="E145" s="404">
        <v>1018425481</v>
      </c>
      <c r="F145" s="404">
        <v>29502000</v>
      </c>
      <c r="G145" s="405" t="s">
        <v>10177</v>
      </c>
      <c r="H145" s="353">
        <v>4917000</v>
      </c>
      <c r="I145" s="363">
        <v>45709</v>
      </c>
      <c r="J145" s="363">
        <v>45889</v>
      </c>
      <c r="K145" s="354" t="s">
        <v>10178</v>
      </c>
      <c r="L145" s="190">
        <v>2537</v>
      </c>
      <c r="M145" s="173" t="s">
        <v>7447</v>
      </c>
      <c r="N145" s="406" t="s">
        <v>7448</v>
      </c>
      <c r="O145" s="406">
        <v>51698679</v>
      </c>
      <c r="P145" s="406" t="s">
        <v>7449</v>
      </c>
      <c r="Q145" s="190">
        <v>1</v>
      </c>
      <c r="R145" s="407">
        <v>125116</v>
      </c>
      <c r="S145" s="251" t="s">
        <v>7450</v>
      </c>
      <c r="T145" s="404">
        <v>0</v>
      </c>
      <c r="U145" s="190" t="s">
        <v>7347</v>
      </c>
      <c r="V145" s="407" t="s">
        <v>10136</v>
      </c>
      <c r="W145" s="404">
        <v>0</v>
      </c>
      <c r="X145" s="190" t="s">
        <v>7347</v>
      </c>
      <c r="Y145" s="190" t="s">
        <v>7347</v>
      </c>
      <c r="Z145" s="404">
        <v>0</v>
      </c>
      <c r="AA145" s="419" t="s">
        <v>7347</v>
      </c>
      <c r="AB145" s="190" t="s">
        <v>7347</v>
      </c>
      <c r="AC145" s="190" t="s">
        <v>7347</v>
      </c>
      <c r="AD145" s="190" t="s">
        <v>7347</v>
      </c>
      <c r="AE145" s="411" t="s">
        <v>7348</v>
      </c>
      <c r="AF145" s="411" t="s">
        <v>7349</v>
      </c>
      <c r="AG145" s="411" t="s">
        <v>7350</v>
      </c>
      <c r="AH145" s="173" t="s">
        <v>9772</v>
      </c>
      <c r="AI145" s="173">
        <v>3022450742</v>
      </c>
      <c r="AJ145" s="173" t="s">
        <v>10143</v>
      </c>
      <c r="AK145" s="420">
        <v>63908196301</v>
      </c>
      <c r="AL145" s="189" t="s">
        <v>7353</v>
      </c>
      <c r="AM145" s="500" t="s">
        <v>10231</v>
      </c>
      <c r="AN145" s="411">
        <f t="shared" si="2"/>
        <v>138</v>
      </c>
      <c r="AO145" s="411">
        <v>2025</v>
      </c>
      <c r="AP145" s="432">
        <v>0</v>
      </c>
      <c r="AQ145" s="411" t="s">
        <v>10132</v>
      </c>
      <c r="AR145" s="411" t="s">
        <v>10139</v>
      </c>
      <c r="AS145" s="410" t="s">
        <v>10140</v>
      </c>
      <c r="AT145" s="449" t="s">
        <v>10232</v>
      </c>
    </row>
    <row r="146" spans="2:46" ht="15" customHeight="1">
      <c r="B146" s="448" t="s">
        <v>39</v>
      </c>
      <c r="C146" s="251" t="s">
        <v>10211</v>
      </c>
      <c r="D146" s="410" t="s">
        <v>10233</v>
      </c>
      <c r="E146" s="404">
        <v>1030533128</v>
      </c>
      <c r="F146" s="404">
        <v>46128000</v>
      </c>
      <c r="G146" s="405" t="s">
        <v>10177</v>
      </c>
      <c r="H146" s="353">
        <v>7688000</v>
      </c>
      <c r="I146" s="363">
        <v>45730</v>
      </c>
      <c r="J146" s="363">
        <v>45913</v>
      </c>
      <c r="K146" s="354" t="s">
        <v>10234</v>
      </c>
      <c r="L146" s="190">
        <v>2537</v>
      </c>
      <c r="M146" s="251" t="s">
        <v>7573</v>
      </c>
      <c r="N146" s="406" t="s">
        <v>7448</v>
      </c>
      <c r="O146" s="406">
        <v>51895879</v>
      </c>
      <c r="P146" s="501" t="s">
        <v>7574</v>
      </c>
      <c r="Q146" s="190">
        <v>1</v>
      </c>
      <c r="R146" s="407">
        <v>124892</v>
      </c>
      <c r="S146" s="251" t="s">
        <v>7575</v>
      </c>
      <c r="T146" s="404">
        <v>0</v>
      </c>
      <c r="U146" s="190" t="s">
        <v>7347</v>
      </c>
      <c r="V146" s="407" t="s">
        <v>10136</v>
      </c>
      <c r="W146" s="404">
        <v>0</v>
      </c>
      <c r="X146" s="190" t="s">
        <v>7347</v>
      </c>
      <c r="Y146" s="190" t="s">
        <v>7347</v>
      </c>
      <c r="Z146" s="404">
        <v>0</v>
      </c>
      <c r="AA146" s="419" t="s">
        <v>7347</v>
      </c>
      <c r="AB146" s="190" t="s">
        <v>7347</v>
      </c>
      <c r="AC146" s="190" t="s">
        <v>7347</v>
      </c>
      <c r="AD146" s="190" t="s">
        <v>7347</v>
      </c>
      <c r="AE146" s="190" t="s">
        <v>7536</v>
      </c>
      <c r="AF146" s="411" t="s">
        <v>7349</v>
      </c>
      <c r="AG146" s="190" t="s">
        <v>7350</v>
      </c>
      <c r="AH146" s="173" t="s">
        <v>10235</v>
      </c>
      <c r="AI146" s="173">
        <v>3132739872</v>
      </c>
      <c r="AJ146" s="173" t="s">
        <v>10143</v>
      </c>
      <c r="AK146" s="420" t="s">
        <v>10236</v>
      </c>
      <c r="AL146" s="189" t="s">
        <v>7353</v>
      </c>
      <c r="AM146" s="500" t="s">
        <v>8219</v>
      </c>
      <c r="AN146" s="411">
        <f t="shared" si="2"/>
        <v>139</v>
      </c>
      <c r="AO146" s="411">
        <v>2025</v>
      </c>
      <c r="AP146" s="432">
        <v>3331467</v>
      </c>
      <c r="AQ146" s="411"/>
      <c r="AR146" s="411"/>
      <c r="AS146" s="410"/>
      <c r="AT146" s="449"/>
    </row>
    <row r="147" spans="2:46" ht="15" customHeight="1">
      <c r="B147" s="448" t="s">
        <v>40</v>
      </c>
      <c r="C147" s="251" t="s">
        <v>7338</v>
      </c>
      <c r="D147" s="410" t="s">
        <v>8447</v>
      </c>
      <c r="E147" s="404">
        <v>1019131782</v>
      </c>
      <c r="F147" s="404">
        <v>29502000</v>
      </c>
      <c r="G147" s="405" t="s">
        <v>10177</v>
      </c>
      <c r="H147" s="353">
        <v>4917000</v>
      </c>
      <c r="I147" s="363">
        <v>45719</v>
      </c>
      <c r="J147" s="363">
        <v>45902</v>
      </c>
      <c r="K147" s="354" t="s">
        <v>8448</v>
      </c>
      <c r="L147" s="190">
        <v>2537</v>
      </c>
      <c r="M147" s="173" t="s">
        <v>10237</v>
      </c>
      <c r="N147" s="406" t="s">
        <v>7448</v>
      </c>
      <c r="O147" s="173">
        <v>52890529</v>
      </c>
      <c r="P147" s="501" t="s">
        <v>10238</v>
      </c>
      <c r="Q147" s="190">
        <v>1</v>
      </c>
      <c r="R147" s="407">
        <v>124905</v>
      </c>
      <c r="S147" s="251" t="s">
        <v>8449</v>
      </c>
      <c r="T147" s="404">
        <v>0</v>
      </c>
      <c r="U147" s="190" t="s">
        <v>7347</v>
      </c>
      <c r="V147" s="407" t="s">
        <v>10136</v>
      </c>
      <c r="W147" s="404">
        <v>0</v>
      </c>
      <c r="X147" s="190" t="s">
        <v>7347</v>
      </c>
      <c r="Y147" s="190" t="s">
        <v>7347</v>
      </c>
      <c r="Z147" s="404">
        <v>0</v>
      </c>
      <c r="AA147" s="419" t="s">
        <v>7347</v>
      </c>
      <c r="AB147" s="190" t="s">
        <v>7347</v>
      </c>
      <c r="AC147" s="190" t="s">
        <v>7347</v>
      </c>
      <c r="AD147" s="190" t="s">
        <v>7347</v>
      </c>
      <c r="AE147" s="411" t="s">
        <v>7387</v>
      </c>
      <c r="AF147" s="411" t="s">
        <v>7349</v>
      </c>
      <c r="AG147" s="411" t="s">
        <v>7350</v>
      </c>
      <c r="AH147" s="173" t="s">
        <v>8451</v>
      </c>
      <c r="AI147" s="173">
        <v>3143962448</v>
      </c>
      <c r="AJ147" s="173" t="s">
        <v>10142</v>
      </c>
      <c r="AK147" s="420">
        <v>488441286017</v>
      </c>
      <c r="AL147" s="189" t="s">
        <v>7353</v>
      </c>
      <c r="AM147" s="500" t="s">
        <v>10239</v>
      </c>
      <c r="AN147" s="411">
        <f t="shared" si="2"/>
        <v>140</v>
      </c>
      <c r="AO147" s="411">
        <v>2025</v>
      </c>
      <c r="AP147" s="432">
        <v>327800</v>
      </c>
      <c r="AQ147" s="411" t="s">
        <v>10132</v>
      </c>
      <c r="AR147" s="411" t="s">
        <v>10132</v>
      </c>
      <c r="AS147" s="410"/>
      <c r="AT147" s="449"/>
    </row>
    <row r="148" spans="2:46" ht="15" customHeight="1">
      <c r="B148" s="448" t="s">
        <v>41</v>
      </c>
      <c r="C148" s="251" t="s">
        <v>10211</v>
      </c>
      <c r="D148" s="173" t="s">
        <v>10240</v>
      </c>
      <c r="E148" s="404">
        <v>71674865</v>
      </c>
      <c r="F148" s="404">
        <v>29502000</v>
      </c>
      <c r="G148" s="405" t="s">
        <v>10177</v>
      </c>
      <c r="H148" s="353">
        <v>4917000</v>
      </c>
      <c r="I148" s="363">
        <v>45719</v>
      </c>
      <c r="J148" s="363">
        <v>45902</v>
      </c>
      <c r="K148" s="354" t="s">
        <v>8448</v>
      </c>
      <c r="L148" s="190">
        <v>2537</v>
      </c>
      <c r="M148" s="173" t="s">
        <v>10237</v>
      </c>
      <c r="N148" s="406" t="s">
        <v>7448</v>
      </c>
      <c r="O148" s="173">
        <v>52890529</v>
      </c>
      <c r="P148" s="501" t="s">
        <v>10238</v>
      </c>
      <c r="Q148" s="190">
        <v>1</v>
      </c>
      <c r="R148" s="407">
        <v>124905</v>
      </c>
      <c r="S148" s="251" t="s">
        <v>8449</v>
      </c>
      <c r="T148" s="404">
        <v>0</v>
      </c>
      <c r="U148" s="190" t="s">
        <v>7347</v>
      </c>
      <c r="V148" s="407" t="s">
        <v>10136</v>
      </c>
      <c r="W148" s="404">
        <v>0</v>
      </c>
      <c r="X148" s="190" t="s">
        <v>7347</v>
      </c>
      <c r="Y148" s="190" t="s">
        <v>7347</v>
      </c>
      <c r="Z148" s="404">
        <v>0</v>
      </c>
      <c r="AA148" s="419" t="s">
        <v>7347</v>
      </c>
      <c r="AB148" s="190" t="s">
        <v>7347</v>
      </c>
      <c r="AC148" s="190" t="s">
        <v>7347</v>
      </c>
      <c r="AD148" s="190" t="s">
        <v>7347</v>
      </c>
      <c r="AE148" s="190" t="s">
        <v>10241</v>
      </c>
      <c r="AF148" s="411" t="s">
        <v>7349</v>
      </c>
      <c r="AG148" s="190" t="s">
        <v>7350</v>
      </c>
      <c r="AH148" s="173" t="s">
        <v>10242</v>
      </c>
      <c r="AI148" s="173">
        <v>3004503210</v>
      </c>
      <c r="AJ148" s="173" t="s">
        <v>10143</v>
      </c>
      <c r="AK148" s="420">
        <v>10125195675</v>
      </c>
      <c r="AL148" s="189" t="s">
        <v>7353</v>
      </c>
      <c r="AM148" s="500" t="s">
        <v>8458</v>
      </c>
      <c r="AN148" s="411">
        <f t="shared" si="2"/>
        <v>141</v>
      </c>
      <c r="AO148" s="411">
        <v>2025</v>
      </c>
      <c r="AP148" s="432">
        <v>327800</v>
      </c>
      <c r="AQ148" s="411"/>
      <c r="AR148" s="411"/>
      <c r="AS148" s="410"/>
      <c r="AT148" s="449"/>
    </row>
    <row r="149" spans="2:46" ht="15" customHeight="1">
      <c r="B149" s="448" t="s">
        <v>42</v>
      </c>
      <c r="C149" s="251" t="s">
        <v>7338</v>
      </c>
      <c r="D149" s="173" t="s">
        <v>7608</v>
      </c>
      <c r="E149" s="404">
        <v>53114647</v>
      </c>
      <c r="F149" s="404">
        <v>89496000</v>
      </c>
      <c r="G149" s="405" t="s">
        <v>10170</v>
      </c>
      <c r="H149" s="353">
        <v>11187000</v>
      </c>
      <c r="I149" s="363">
        <v>45728</v>
      </c>
      <c r="J149" s="363">
        <v>45972</v>
      </c>
      <c r="K149" s="354" t="s">
        <v>10243</v>
      </c>
      <c r="L149" s="190">
        <v>2537</v>
      </c>
      <c r="M149" s="406" t="s">
        <v>7347</v>
      </c>
      <c r="N149" s="406" t="s">
        <v>7407</v>
      </c>
      <c r="O149" s="406" t="s">
        <v>7407</v>
      </c>
      <c r="P149" s="406" t="s">
        <v>7407</v>
      </c>
      <c r="Q149" s="190">
        <v>1</v>
      </c>
      <c r="R149" s="407">
        <v>125108</v>
      </c>
      <c r="S149" s="251" t="s">
        <v>10244</v>
      </c>
      <c r="T149" s="404">
        <v>0</v>
      </c>
      <c r="U149" s="190" t="s">
        <v>7347</v>
      </c>
      <c r="V149" s="407" t="s">
        <v>10136</v>
      </c>
      <c r="W149" s="404">
        <v>0</v>
      </c>
      <c r="X149" s="190" t="s">
        <v>7347</v>
      </c>
      <c r="Y149" s="190" t="s">
        <v>7347</v>
      </c>
      <c r="Z149" s="404">
        <v>0</v>
      </c>
      <c r="AA149" s="419" t="s">
        <v>7347</v>
      </c>
      <c r="AB149" s="190" t="s">
        <v>7347</v>
      </c>
      <c r="AC149" s="190" t="s">
        <v>7347</v>
      </c>
      <c r="AD149" s="190" t="s">
        <v>7347</v>
      </c>
      <c r="AE149" s="411" t="s">
        <v>7387</v>
      </c>
      <c r="AF149" s="411" t="s">
        <v>7349</v>
      </c>
      <c r="AG149" s="411" t="s">
        <v>7399</v>
      </c>
      <c r="AH149" s="173" t="s">
        <v>10245</v>
      </c>
      <c r="AI149" s="173">
        <v>3107576268</v>
      </c>
      <c r="AJ149" s="173" t="s">
        <v>7611</v>
      </c>
      <c r="AK149" s="425">
        <v>96012138</v>
      </c>
      <c r="AL149" s="189" t="s">
        <v>7353</v>
      </c>
      <c r="AM149" s="500" t="s">
        <v>7613</v>
      </c>
      <c r="AN149" s="411">
        <f t="shared" si="2"/>
        <v>142</v>
      </c>
      <c r="AO149" s="411">
        <v>2025</v>
      </c>
      <c r="AP149" s="432">
        <v>89496000</v>
      </c>
      <c r="AQ149" s="411"/>
      <c r="AR149" s="411"/>
      <c r="AS149" s="410"/>
      <c r="AT149" s="449"/>
    </row>
    <row r="150" spans="2:46" ht="15" customHeight="1">
      <c r="B150" s="448" t="s">
        <v>43</v>
      </c>
      <c r="C150" s="251" t="s">
        <v>10246</v>
      </c>
      <c r="D150" s="173" t="s">
        <v>7559</v>
      </c>
      <c r="E150" s="404">
        <v>1014193885</v>
      </c>
      <c r="F150" s="404">
        <v>46128000</v>
      </c>
      <c r="G150" s="405" t="s">
        <v>10177</v>
      </c>
      <c r="H150" s="353">
        <v>7688000</v>
      </c>
      <c r="I150" s="363">
        <v>45717</v>
      </c>
      <c r="J150" s="363">
        <v>45900</v>
      </c>
      <c r="K150" s="354" t="s">
        <v>10247</v>
      </c>
      <c r="L150" s="190">
        <v>2537</v>
      </c>
      <c r="M150" s="173" t="s">
        <v>7464</v>
      </c>
      <c r="N150" s="406" t="s">
        <v>7343</v>
      </c>
      <c r="O150" s="406">
        <v>1010170739</v>
      </c>
      <c r="P150" s="501" t="s">
        <v>7465</v>
      </c>
      <c r="Q150" s="190">
        <v>1</v>
      </c>
      <c r="R150" s="407">
        <v>125119</v>
      </c>
      <c r="S150" s="251" t="s">
        <v>7450</v>
      </c>
      <c r="T150" s="404">
        <v>0</v>
      </c>
      <c r="U150" s="190" t="s">
        <v>7347</v>
      </c>
      <c r="V150" s="407" t="s">
        <v>10136</v>
      </c>
      <c r="W150" s="404">
        <v>0</v>
      </c>
      <c r="X150" s="190" t="s">
        <v>7347</v>
      </c>
      <c r="Y150" s="190" t="s">
        <v>7347</v>
      </c>
      <c r="Z150" s="404">
        <v>0</v>
      </c>
      <c r="AA150" s="419" t="s">
        <v>7347</v>
      </c>
      <c r="AB150" s="190" t="s">
        <v>7347</v>
      </c>
      <c r="AC150" s="190" t="s">
        <v>7347</v>
      </c>
      <c r="AD150" s="190" t="s">
        <v>7347</v>
      </c>
      <c r="AE150" s="190" t="s">
        <v>7387</v>
      </c>
      <c r="AF150" s="411" t="s">
        <v>7349</v>
      </c>
      <c r="AG150" s="190" t="s">
        <v>7368</v>
      </c>
      <c r="AH150" s="173" t="s">
        <v>7562</v>
      </c>
      <c r="AI150" s="173">
        <v>3143071785</v>
      </c>
      <c r="AJ150" s="173" t="s">
        <v>7434</v>
      </c>
      <c r="AK150" s="420" t="s">
        <v>7563</v>
      </c>
      <c r="AL150" s="189" t="s">
        <v>7353</v>
      </c>
      <c r="AM150" s="500" t="s">
        <v>7564</v>
      </c>
      <c r="AN150" s="411">
        <f t="shared" si="2"/>
        <v>143</v>
      </c>
      <c r="AO150" s="411">
        <v>2025</v>
      </c>
      <c r="AP150" s="432">
        <v>0</v>
      </c>
      <c r="AQ150" s="411" t="s">
        <v>10139</v>
      </c>
      <c r="AR150" s="411" t="s">
        <v>10132</v>
      </c>
      <c r="AS150" s="410"/>
      <c r="AT150" s="449"/>
    </row>
    <row r="151" spans="2:46" ht="15" customHeight="1">
      <c r="B151" s="448" t="s">
        <v>44</v>
      </c>
      <c r="C151" s="251" t="s">
        <v>10246</v>
      </c>
      <c r="D151" s="173" t="s">
        <v>10248</v>
      </c>
      <c r="E151" s="404">
        <v>17645087</v>
      </c>
      <c r="F151" s="404">
        <v>46128000</v>
      </c>
      <c r="G151" s="405" t="s">
        <v>10177</v>
      </c>
      <c r="H151" s="353">
        <v>7688000</v>
      </c>
      <c r="I151" s="363">
        <v>45719</v>
      </c>
      <c r="J151" s="363">
        <v>45902</v>
      </c>
      <c r="K151" s="354" t="s">
        <v>7561</v>
      </c>
      <c r="L151" s="190">
        <v>2537</v>
      </c>
      <c r="M151" s="173" t="s">
        <v>7464</v>
      </c>
      <c r="N151" s="406" t="s">
        <v>7343</v>
      </c>
      <c r="O151" s="406">
        <v>1010170739</v>
      </c>
      <c r="P151" s="501" t="s">
        <v>7465</v>
      </c>
      <c r="Q151" s="190">
        <v>1</v>
      </c>
      <c r="R151" s="407">
        <v>125119</v>
      </c>
      <c r="S151" s="251" t="s">
        <v>7450</v>
      </c>
      <c r="T151" s="404">
        <v>0</v>
      </c>
      <c r="U151" s="190" t="s">
        <v>7347</v>
      </c>
      <c r="V151" s="407" t="s">
        <v>10136</v>
      </c>
      <c r="W151" s="404">
        <v>0</v>
      </c>
      <c r="X151" s="190" t="s">
        <v>7347</v>
      </c>
      <c r="Y151" s="190" t="s">
        <v>7347</v>
      </c>
      <c r="Z151" s="404">
        <v>0</v>
      </c>
      <c r="AA151" s="419" t="s">
        <v>7347</v>
      </c>
      <c r="AB151" s="190" t="s">
        <v>7347</v>
      </c>
      <c r="AC151" s="190" t="s">
        <v>7347</v>
      </c>
      <c r="AD151" s="190" t="s">
        <v>7347</v>
      </c>
      <c r="AE151" s="190" t="s">
        <v>7408</v>
      </c>
      <c r="AF151" s="411" t="s">
        <v>7349</v>
      </c>
      <c r="AG151" s="190" t="s">
        <v>7350</v>
      </c>
      <c r="AH151" s="173" t="s">
        <v>10249</v>
      </c>
      <c r="AI151" s="173">
        <v>3172703821</v>
      </c>
      <c r="AJ151" s="173" t="s">
        <v>10160</v>
      </c>
      <c r="AK151" s="420">
        <v>4512006176</v>
      </c>
      <c r="AL151" s="189" t="s">
        <v>10225</v>
      </c>
      <c r="AM151" s="500" t="s">
        <v>10250</v>
      </c>
      <c r="AN151" s="411">
        <f t="shared" si="2"/>
        <v>144</v>
      </c>
      <c r="AO151" s="411">
        <v>2025</v>
      </c>
      <c r="AP151" s="432">
        <v>0</v>
      </c>
      <c r="AQ151" s="411" t="s">
        <v>10139</v>
      </c>
      <c r="AR151" s="411" t="s">
        <v>10132</v>
      </c>
      <c r="AS151" s="410"/>
      <c r="AT151" s="449"/>
    </row>
    <row r="152" spans="2:46" ht="15" customHeight="1">
      <c r="B152" s="448" t="s">
        <v>45</v>
      </c>
      <c r="C152" s="251" t="s">
        <v>10246</v>
      </c>
      <c r="D152" s="173" t="s">
        <v>10251</v>
      </c>
      <c r="E152" s="404">
        <v>1000047774</v>
      </c>
      <c r="F152" s="404">
        <v>46128000</v>
      </c>
      <c r="G152" s="405" t="s">
        <v>10177</v>
      </c>
      <c r="H152" s="353">
        <v>7688000</v>
      </c>
      <c r="I152" s="363">
        <v>45723</v>
      </c>
      <c r="J152" s="363">
        <v>45906</v>
      </c>
      <c r="K152" s="354" t="s">
        <v>10252</v>
      </c>
      <c r="L152" s="190">
        <v>2537</v>
      </c>
      <c r="M152" s="173" t="s">
        <v>7464</v>
      </c>
      <c r="N152" s="406" t="s">
        <v>7343</v>
      </c>
      <c r="O152" s="406">
        <v>1010170739</v>
      </c>
      <c r="P152" s="501" t="s">
        <v>7465</v>
      </c>
      <c r="Q152" s="190">
        <v>1</v>
      </c>
      <c r="R152" s="407">
        <v>130249</v>
      </c>
      <c r="S152" s="251" t="s">
        <v>7450</v>
      </c>
      <c r="T152" s="404">
        <v>0</v>
      </c>
      <c r="U152" s="190" t="s">
        <v>7347</v>
      </c>
      <c r="V152" s="407" t="s">
        <v>10136</v>
      </c>
      <c r="W152" s="404">
        <v>0</v>
      </c>
      <c r="X152" s="190" t="s">
        <v>7347</v>
      </c>
      <c r="Y152" s="190" t="s">
        <v>7347</v>
      </c>
      <c r="Z152" s="404">
        <v>0</v>
      </c>
      <c r="AA152" s="419" t="s">
        <v>7347</v>
      </c>
      <c r="AB152" s="190" t="s">
        <v>7347</v>
      </c>
      <c r="AC152" s="190" t="s">
        <v>7347</v>
      </c>
      <c r="AD152" s="190" t="s">
        <v>7347</v>
      </c>
      <c r="AE152" s="190" t="s">
        <v>7387</v>
      </c>
      <c r="AF152" s="411" t="s">
        <v>7349</v>
      </c>
      <c r="AG152" s="190" t="s">
        <v>7350</v>
      </c>
      <c r="AH152" s="173" t="s">
        <v>7732</v>
      </c>
      <c r="AI152" s="173">
        <v>3157672993</v>
      </c>
      <c r="AJ152" s="173" t="s">
        <v>10143</v>
      </c>
      <c r="AK152" s="420">
        <v>30400004735</v>
      </c>
      <c r="AL152" s="189" t="s">
        <v>7353</v>
      </c>
      <c r="AM152" s="500" t="s">
        <v>7734</v>
      </c>
      <c r="AN152" s="411">
        <f t="shared" si="2"/>
        <v>145</v>
      </c>
      <c r="AO152" s="411">
        <v>2025</v>
      </c>
      <c r="AP152" s="432">
        <v>1537600</v>
      </c>
      <c r="AQ152" s="411" t="s">
        <v>10132</v>
      </c>
      <c r="AR152" s="411" t="s">
        <v>10132</v>
      </c>
      <c r="AS152" s="410"/>
      <c r="AT152" s="449"/>
    </row>
    <row r="153" spans="2:46" ht="15" customHeight="1">
      <c r="B153" s="448" t="s">
        <v>46</v>
      </c>
      <c r="C153" s="251" t="s">
        <v>7338</v>
      </c>
      <c r="D153" s="173" t="s">
        <v>10253</v>
      </c>
      <c r="E153" s="404">
        <v>1069078587</v>
      </c>
      <c r="F153" s="404">
        <v>46128000</v>
      </c>
      <c r="G153" s="405" t="s">
        <v>10177</v>
      </c>
      <c r="H153" s="353">
        <v>7688000</v>
      </c>
      <c r="I153" s="363">
        <v>45692</v>
      </c>
      <c r="J153" s="363">
        <v>45872</v>
      </c>
      <c r="K153" s="354" t="s">
        <v>10254</v>
      </c>
      <c r="L153" s="190">
        <v>2537</v>
      </c>
      <c r="M153" s="173" t="s">
        <v>7464</v>
      </c>
      <c r="N153" s="406" t="s">
        <v>7343</v>
      </c>
      <c r="O153" s="406">
        <v>1010170739</v>
      </c>
      <c r="P153" s="501" t="s">
        <v>7465</v>
      </c>
      <c r="Q153" s="190">
        <v>1</v>
      </c>
      <c r="R153" s="407">
        <v>125131</v>
      </c>
      <c r="S153" s="251" t="s">
        <v>7450</v>
      </c>
      <c r="T153" s="404">
        <v>0</v>
      </c>
      <c r="U153" s="190" t="s">
        <v>7347</v>
      </c>
      <c r="V153" s="407" t="s">
        <v>10136</v>
      </c>
      <c r="W153" s="404">
        <v>0</v>
      </c>
      <c r="X153" s="190" t="s">
        <v>7347</v>
      </c>
      <c r="Y153" s="190" t="s">
        <v>7347</v>
      </c>
      <c r="Z153" s="404">
        <v>0</v>
      </c>
      <c r="AA153" s="419" t="s">
        <v>7347</v>
      </c>
      <c r="AB153" s="190" t="s">
        <v>7347</v>
      </c>
      <c r="AC153" s="190" t="s">
        <v>7347</v>
      </c>
      <c r="AD153" s="190" t="s">
        <v>7347</v>
      </c>
      <c r="AE153" s="190" t="s">
        <v>7387</v>
      </c>
      <c r="AF153" s="411" t="s">
        <v>7349</v>
      </c>
      <c r="AG153" s="190" t="s">
        <v>7362</v>
      </c>
      <c r="AH153" s="173" t="s">
        <v>10255</v>
      </c>
      <c r="AI153" s="173">
        <v>3193809629</v>
      </c>
      <c r="AJ153" s="173" t="s">
        <v>10256</v>
      </c>
      <c r="AK153" s="420" t="s">
        <v>10257</v>
      </c>
      <c r="AL153" s="189" t="s">
        <v>7353</v>
      </c>
      <c r="AM153" s="500" t="s">
        <v>10258</v>
      </c>
      <c r="AN153" s="411">
        <f t="shared" si="2"/>
        <v>146</v>
      </c>
      <c r="AO153" s="411">
        <v>2025</v>
      </c>
      <c r="AP153" s="432">
        <v>768800</v>
      </c>
      <c r="AQ153" s="411"/>
      <c r="AR153" s="411"/>
      <c r="AS153" s="410"/>
      <c r="AT153" s="449"/>
    </row>
    <row r="154" spans="2:46" ht="15" customHeight="1">
      <c r="B154" s="448" t="s">
        <v>47</v>
      </c>
      <c r="C154" s="251" t="s">
        <v>7338</v>
      </c>
      <c r="D154" s="173" t="s">
        <v>8395</v>
      </c>
      <c r="E154" s="404">
        <v>20729744</v>
      </c>
      <c r="F154" s="404">
        <v>46128000</v>
      </c>
      <c r="G154" s="405" t="s">
        <v>10177</v>
      </c>
      <c r="H154" s="353">
        <v>7688000</v>
      </c>
      <c r="I154" s="363">
        <v>45692</v>
      </c>
      <c r="J154" s="363">
        <v>45872</v>
      </c>
      <c r="K154" s="354" t="s">
        <v>10254</v>
      </c>
      <c r="L154" s="190">
        <v>2537</v>
      </c>
      <c r="M154" s="173" t="s">
        <v>7464</v>
      </c>
      <c r="N154" s="406" t="s">
        <v>7343</v>
      </c>
      <c r="O154" s="406">
        <v>1010170739</v>
      </c>
      <c r="P154" s="501" t="s">
        <v>7465</v>
      </c>
      <c r="Q154" s="190">
        <v>1</v>
      </c>
      <c r="R154" s="407">
        <v>125131</v>
      </c>
      <c r="S154" s="251" t="s">
        <v>7450</v>
      </c>
      <c r="T154" s="404">
        <v>0</v>
      </c>
      <c r="U154" s="190" t="s">
        <v>7347</v>
      </c>
      <c r="V154" s="407" t="s">
        <v>10136</v>
      </c>
      <c r="W154" s="404">
        <v>0</v>
      </c>
      <c r="X154" s="190" t="s">
        <v>7347</v>
      </c>
      <c r="Y154" s="190" t="s">
        <v>7347</v>
      </c>
      <c r="Z154" s="404">
        <v>0</v>
      </c>
      <c r="AA154" s="419" t="s">
        <v>7347</v>
      </c>
      <c r="AB154" s="190" t="s">
        <v>7347</v>
      </c>
      <c r="AC154" s="190" t="s">
        <v>7347</v>
      </c>
      <c r="AD154" s="190" t="s">
        <v>7347</v>
      </c>
      <c r="AE154" s="190" t="s">
        <v>8745</v>
      </c>
      <c r="AF154" s="411" t="s">
        <v>7349</v>
      </c>
      <c r="AG154" s="190" t="s">
        <v>7350</v>
      </c>
      <c r="AH154" s="173" t="s">
        <v>10259</v>
      </c>
      <c r="AI154" s="173">
        <v>3202484219</v>
      </c>
      <c r="AJ154" s="173" t="s">
        <v>7352</v>
      </c>
      <c r="AK154" s="420">
        <v>24065773534</v>
      </c>
      <c r="AL154" s="189" t="s">
        <v>7353</v>
      </c>
      <c r="AM154" s="500" t="s">
        <v>8397</v>
      </c>
      <c r="AN154" s="411">
        <f t="shared" si="2"/>
        <v>147</v>
      </c>
      <c r="AO154" s="411">
        <v>2025</v>
      </c>
      <c r="AP154" s="432">
        <v>0</v>
      </c>
      <c r="AQ154" s="411"/>
      <c r="AR154" s="411"/>
      <c r="AS154" s="410"/>
      <c r="AT154" s="449"/>
    </row>
    <row r="155" spans="2:46" ht="15" customHeight="1">
      <c r="B155" s="448" t="s">
        <v>48</v>
      </c>
      <c r="C155" s="251" t="s">
        <v>10246</v>
      </c>
      <c r="D155" s="173" t="s">
        <v>7597</v>
      </c>
      <c r="E155" s="404">
        <v>1001216964</v>
      </c>
      <c r="F155" s="404">
        <v>46128000</v>
      </c>
      <c r="G155" s="405" t="s">
        <v>10177</v>
      </c>
      <c r="H155" s="353">
        <v>7688000</v>
      </c>
      <c r="I155" s="363">
        <v>45723</v>
      </c>
      <c r="J155" s="363">
        <v>45906</v>
      </c>
      <c r="K155" s="354" t="s">
        <v>7472</v>
      </c>
      <c r="L155" s="190">
        <v>2537</v>
      </c>
      <c r="M155" s="173" t="s">
        <v>7464</v>
      </c>
      <c r="N155" s="406" t="s">
        <v>7343</v>
      </c>
      <c r="O155" s="406">
        <v>1010170739</v>
      </c>
      <c r="P155" s="501" t="s">
        <v>7465</v>
      </c>
      <c r="Q155" s="190">
        <v>1</v>
      </c>
      <c r="R155" s="407">
        <v>130249</v>
      </c>
      <c r="S155" s="251" t="s">
        <v>7450</v>
      </c>
      <c r="T155" s="404">
        <v>0</v>
      </c>
      <c r="U155" s="190" t="s">
        <v>7347</v>
      </c>
      <c r="V155" s="407" t="s">
        <v>10136</v>
      </c>
      <c r="W155" s="404">
        <v>0</v>
      </c>
      <c r="X155" s="190" t="s">
        <v>7347</v>
      </c>
      <c r="Y155" s="190" t="s">
        <v>7347</v>
      </c>
      <c r="Z155" s="404">
        <v>0</v>
      </c>
      <c r="AA155" s="419" t="s">
        <v>7347</v>
      </c>
      <c r="AB155" s="190" t="s">
        <v>7347</v>
      </c>
      <c r="AC155" s="190" t="s">
        <v>7347</v>
      </c>
      <c r="AD155" s="190" t="s">
        <v>7347</v>
      </c>
      <c r="AE155" s="190" t="s">
        <v>7387</v>
      </c>
      <c r="AF155" s="411" t="s">
        <v>7349</v>
      </c>
      <c r="AG155" s="190" t="s">
        <v>7350</v>
      </c>
      <c r="AH155" s="173" t="s">
        <v>10260</v>
      </c>
      <c r="AI155" s="173">
        <v>3134116953</v>
      </c>
      <c r="AJ155" s="173" t="s">
        <v>7352</v>
      </c>
      <c r="AK155" s="420">
        <v>24104083578</v>
      </c>
      <c r="AL155" s="189" t="s">
        <v>7353</v>
      </c>
      <c r="AM155" s="500" t="s">
        <v>7601</v>
      </c>
      <c r="AN155" s="411">
        <f t="shared" si="2"/>
        <v>148</v>
      </c>
      <c r="AO155" s="411">
        <v>2025</v>
      </c>
      <c r="AP155" s="432">
        <v>1537600</v>
      </c>
      <c r="AQ155" s="411" t="s">
        <v>10139</v>
      </c>
      <c r="AR155" s="411" t="s">
        <v>10132</v>
      </c>
      <c r="AS155" s="410"/>
      <c r="AT155" s="449"/>
    </row>
    <row r="156" spans="2:46" ht="15" customHeight="1">
      <c r="B156" s="448" t="s">
        <v>49</v>
      </c>
      <c r="C156" s="251" t="s">
        <v>10246</v>
      </c>
      <c r="D156" s="173" t="s">
        <v>8061</v>
      </c>
      <c r="E156" s="404">
        <v>1110480582</v>
      </c>
      <c r="F156" s="404">
        <v>46128000</v>
      </c>
      <c r="G156" s="405" t="s">
        <v>10177</v>
      </c>
      <c r="H156" s="353">
        <v>7688000</v>
      </c>
      <c r="I156" s="363">
        <v>45726</v>
      </c>
      <c r="J156" s="363">
        <v>45909</v>
      </c>
      <c r="K156" s="354" t="s">
        <v>7472</v>
      </c>
      <c r="L156" s="190">
        <v>2537</v>
      </c>
      <c r="M156" s="173" t="s">
        <v>7464</v>
      </c>
      <c r="N156" s="406" t="s">
        <v>7343</v>
      </c>
      <c r="O156" s="406">
        <v>1010170739</v>
      </c>
      <c r="P156" s="501" t="s">
        <v>7465</v>
      </c>
      <c r="Q156" s="190">
        <v>1</v>
      </c>
      <c r="R156" s="407">
        <v>125131</v>
      </c>
      <c r="S156" s="251" t="s">
        <v>7450</v>
      </c>
      <c r="T156" s="404">
        <v>0</v>
      </c>
      <c r="U156" s="190" t="s">
        <v>7347</v>
      </c>
      <c r="V156" s="407" t="s">
        <v>10136</v>
      </c>
      <c r="W156" s="404">
        <v>0</v>
      </c>
      <c r="X156" s="190" t="s">
        <v>7347</v>
      </c>
      <c r="Y156" s="190" t="s">
        <v>7347</v>
      </c>
      <c r="Z156" s="404">
        <v>0</v>
      </c>
      <c r="AA156" s="419" t="s">
        <v>7347</v>
      </c>
      <c r="AB156" s="190" t="s">
        <v>7347</v>
      </c>
      <c r="AC156" s="190" t="s">
        <v>7347</v>
      </c>
      <c r="AD156" s="190" t="s">
        <v>7347</v>
      </c>
      <c r="AE156" s="190" t="s">
        <v>7378</v>
      </c>
      <c r="AF156" s="411" t="s">
        <v>7349</v>
      </c>
      <c r="AG156" s="190" t="s">
        <v>7350</v>
      </c>
      <c r="AH156" s="173" t="s">
        <v>10261</v>
      </c>
      <c r="AI156" s="173">
        <v>3204000320</v>
      </c>
      <c r="AJ156" s="173" t="s">
        <v>10160</v>
      </c>
      <c r="AK156" s="420">
        <v>7002020059</v>
      </c>
      <c r="AL156" s="189" t="s">
        <v>7353</v>
      </c>
      <c r="AM156" s="500" t="s">
        <v>8064</v>
      </c>
      <c r="AN156" s="411">
        <f t="shared" si="2"/>
        <v>149</v>
      </c>
      <c r="AO156" s="411">
        <v>2025</v>
      </c>
      <c r="AP156" s="432">
        <v>2306400</v>
      </c>
      <c r="AQ156" s="411" t="s">
        <v>10132</v>
      </c>
      <c r="AR156" s="411" t="s">
        <v>10139</v>
      </c>
      <c r="AS156" s="410" t="s">
        <v>10262</v>
      </c>
      <c r="AT156" s="449" t="s">
        <v>10263</v>
      </c>
    </row>
    <row r="157" spans="2:46" ht="15" customHeight="1">
      <c r="B157" s="448" t="s">
        <v>50</v>
      </c>
      <c r="C157" s="251" t="s">
        <v>7338</v>
      </c>
      <c r="D157" s="173" t="s">
        <v>7639</v>
      </c>
      <c r="E157" s="404">
        <v>97613868</v>
      </c>
      <c r="F157" s="404">
        <v>46128000</v>
      </c>
      <c r="G157" s="405" t="s">
        <v>10177</v>
      </c>
      <c r="H157" s="353">
        <v>7688000</v>
      </c>
      <c r="I157" s="363">
        <v>45719</v>
      </c>
      <c r="J157" s="363">
        <v>45902</v>
      </c>
      <c r="K157" s="354" t="s">
        <v>7472</v>
      </c>
      <c r="L157" s="190">
        <v>2537</v>
      </c>
      <c r="M157" s="173" t="s">
        <v>7464</v>
      </c>
      <c r="N157" s="406" t="s">
        <v>7343</v>
      </c>
      <c r="O157" s="406">
        <v>1010170739</v>
      </c>
      <c r="P157" s="501" t="s">
        <v>7465</v>
      </c>
      <c r="Q157" s="190">
        <v>1</v>
      </c>
      <c r="R157" s="407">
        <v>125131</v>
      </c>
      <c r="S157" s="251" t="s">
        <v>7450</v>
      </c>
      <c r="T157" s="404">
        <v>0</v>
      </c>
      <c r="U157" s="190" t="s">
        <v>7347</v>
      </c>
      <c r="V157" s="407" t="s">
        <v>10136</v>
      </c>
      <c r="W157" s="404">
        <v>0</v>
      </c>
      <c r="X157" s="190" t="s">
        <v>7347</v>
      </c>
      <c r="Y157" s="190" t="s">
        <v>7347</v>
      </c>
      <c r="Z157" s="404">
        <v>0</v>
      </c>
      <c r="AA157" s="419" t="s">
        <v>7347</v>
      </c>
      <c r="AB157" s="190" t="s">
        <v>7347</v>
      </c>
      <c r="AC157" s="190" t="s">
        <v>7347</v>
      </c>
      <c r="AD157" s="190" t="s">
        <v>7347</v>
      </c>
      <c r="AE157" s="411" t="s">
        <v>7378</v>
      </c>
      <c r="AF157" s="411" t="s">
        <v>7349</v>
      </c>
      <c r="AG157" s="411" t="s">
        <v>7399</v>
      </c>
      <c r="AH157" s="173" t="s">
        <v>7642</v>
      </c>
      <c r="AI157" s="173">
        <v>3103111123</v>
      </c>
      <c r="AJ157" s="173" t="s">
        <v>10143</v>
      </c>
      <c r="AK157" s="420" t="s">
        <v>7643</v>
      </c>
      <c r="AL157" s="189" t="s">
        <v>7353</v>
      </c>
      <c r="AM157" s="500" t="s">
        <v>10264</v>
      </c>
      <c r="AN157" s="411">
        <f t="shared" si="2"/>
        <v>150</v>
      </c>
      <c r="AO157" s="411">
        <v>2025</v>
      </c>
      <c r="AP157" s="432">
        <v>512533</v>
      </c>
      <c r="AQ157" s="411" t="s">
        <v>10132</v>
      </c>
      <c r="AR157" s="411" t="s">
        <v>10139</v>
      </c>
      <c r="AS157" s="410" t="s">
        <v>10262</v>
      </c>
      <c r="AT157" s="449" t="s">
        <v>10265</v>
      </c>
    </row>
    <row r="158" spans="2:46" ht="15" customHeight="1">
      <c r="B158" s="448" t="s">
        <v>51</v>
      </c>
      <c r="C158" s="251" t="s">
        <v>10246</v>
      </c>
      <c r="D158" s="173" t="s">
        <v>10266</v>
      </c>
      <c r="E158" s="404">
        <v>80094549</v>
      </c>
      <c r="F158" s="404">
        <v>33810000</v>
      </c>
      <c r="G158" s="405" t="s">
        <v>10177</v>
      </c>
      <c r="H158" s="353">
        <v>5635000</v>
      </c>
      <c r="I158" s="363">
        <v>45721</v>
      </c>
      <c r="J158" s="363">
        <v>45904</v>
      </c>
      <c r="K158" s="354" t="s">
        <v>7487</v>
      </c>
      <c r="L158" s="190">
        <v>2537</v>
      </c>
      <c r="M158" s="173" t="s">
        <v>7464</v>
      </c>
      <c r="N158" s="406" t="s">
        <v>7343</v>
      </c>
      <c r="O158" s="406">
        <v>1010170739</v>
      </c>
      <c r="P158" s="501" t="s">
        <v>7465</v>
      </c>
      <c r="Q158" s="190">
        <v>1</v>
      </c>
      <c r="R158" s="407">
        <v>125127</v>
      </c>
      <c r="S158" s="251" t="s">
        <v>7450</v>
      </c>
      <c r="T158" s="404">
        <v>0</v>
      </c>
      <c r="U158" s="190" t="s">
        <v>7347</v>
      </c>
      <c r="V158" s="407" t="s">
        <v>10136</v>
      </c>
      <c r="W158" s="404">
        <v>0</v>
      </c>
      <c r="X158" s="190" t="s">
        <v>7347</v>
      </c>
      <c r="Y158" s="190" t="s">
        <v>7347</v>
      </c>
      <c r="Z158" s="404">
        <v>0</v>
      </c>
      <c r="AA158" s="419" t="s">
        <v>7347</v>
      </c>
      <c r="AB158" s="190" t="s">
        <v>7347</v>
      </c>
      <c r="AC158" s="190" t="s">
        <v>7347</v>
      </c>
      <c r="AD158" s="190" t="s">
        <v>7347</v>
      </c>
      <c r="AE158" s="190" t="s">
        <v>7387</v>
      </c>
      <c r="AF158" s="411" t="s">
        <v>7349</v>
      </c>
      <c r="AG158" s="190" t="s">
        <v>7350</v>
      </c>
      <c r="AH158" s="173" t="s">
        <v>10267</v>
      </c>
      <c r="AI158" s="173" t="s">
        <v>10268</v>
      </c>
      <c r="AJ158" s="173" t="s">
        <v>7364</v>
      </c>
      <c r="AK158" s="420">
        <v>659833383</v>
      </c>
      <c r="AL158" s="189" t="s">
        <v>7353</v>
      </c>
      <c r="AM158" s="500" t="s">
        <v>7884</v>
      </c>
      <c r="AN158" s="411">
        <f t="shared" si="2"/>
        <v>151</v>
      </c>
      <c r="AO158" s="411">
        <v>2025</v>
      </c>
      <c r="AP158" s="432">
        <v>751333</v>
      </c>
      <c r="AQ158" s="411" t="s">
        <v>10139</v>
      </c>
      <c r="AR158" s="411" t="s">
        <v>10139</v>
      </c>
      <c r="AS158" s="410" t="s">
        <v>10140</v>
      </c>
      <c r="AT158" s="449" t="s">
        <v>10269</v>
      </c>
    </row>
    <row r="159" spans="2:46" ht="15" customHeight="1">
      <c r="B159" s="448" t="s">
        <v>52</v>
      </c>
      <c r="C159" s="251" t="s">
        <v>7338</v>
      </c>
      <c r="D159" s="173" t="s">
        <v>9477</v>
      </c>
      <c r="E159" s="404">
        <v>1032476510</v>
      </c>
      <c r="F159" s="404">
        <v>33810000</v>
      </c>
      <c r="G159" s="405" t="s">
        <v>10177</v>
      </c>
      <c r="H159" s="353">
        <v>5635000</v>
      </c>
      <c r="I159" s="363">
        <v>45700</v>
      </c>
      <c r="J159" s="363">
        <v>45880</v>
      </c>
      <c r="K159" s="354" t="s">
        <v>7487</v>
      </c>
      <c r="L159" s="190">
        <v>2537</v>
      </c>
      <c r="M159" s="173" t="s">
        <v>7447</v>
      </c>
      <c r="N159" s="406" t="s">
        <v>7448</v>
      </c>
      <c r="O159" s="406">
        <v>51698679</v>
      </c>
      <c r="P159" s="406" t="s">
        <v>7449</v>
      </c>
      <c r="Q159" s="190">
        <v>1</v>
      </c>
      <c r="R159" s="407">
        <v>125127</v>
      </c>
      <c r="S159" s="251" t="s">
        <v>7450</v>
      </c>
      <c r="T159" s="404">
        <v>0</v>
      </c>
      <c r="U159" s="190" t="s">
        <v>7347</v>
      </c>
      <c r="V159" s="407" t="s">
        <v>10136</v>
      </c>
      <c r="W159" s="404">
        <v>0</v>
      </c>
      <c r="X159" s="190" t="s">
        <v>7347</v>
      </c>
      <c r="Y159" s="190" t="s">
        <v>7347</v>
      </c>
      <c r="Z159" s="404">
        <v>0</v>
      </c>
      <c r="AA159" s="419" t="s">
        <v>7347</v>
      </c>
      <c r="AB159" s="190" t="s">
        <v>7347</v>
      </c>
      <c r="AC159" s="190" t="s">
        <v>7347</v>
      </c>
      <c r="AD159" s="190" t="s">
        <v>7347</v>
      </c>
      <c r="AE159" s="411" t="s">
        <v>8308</v>
      </c>
      <c r="AF159" s="411" t="s">
        <v>7349</v>
      </c>
      <c r="AG159" s="411" t="s">
        <v>7399</v>
      </c>
      <c r="AH159" s="173" t="s">
        <v>9478</v>
      </c>
      <c r="AI159" s="173">
        <v>3122077547</v>
      </c>
      <c r="AJ159" s="173" t="s">
        <v>10143</v>
      </c>
      <c r="AK159" s="420" t="s">
        <v>9479</v>
      </c>
      <c r="AL159" s="189" t="s">
        <v>7353</v>
      </c>
      <c r="AM159" s="500" t="s">
        <v>9480</v>
      </c>
      <c r="AN159" s="411">
        <f t="shared" si="2"/>
        <v>152</v>
      </c>
      <c r="AO159" s="411">
        <v>2025</v>
      </c>
      <c r="AP159" s="432">
        <v>0</v>
      </c>
      <c r="AQ159" s="411"/>
      <c r="AR159" s="411"/>
      <c r="AS159" s="410"/>
      <c r="AT159" s="449"/>
    </row>
    <row r="160" spans="2:46" ht="15" customHeight="1">
      <c r="B160" s="448" t="s">
        <v>53</v>
      </c>
      <c r="C160" s="251" t="s">
        <v>7338</v>
      </c>
      <c r="D160" s="173" t="s">
        <v>10270</v>
      </c>
      <c r="E160" s="404">
        <v>1073604755</v>
      </c>
      <c r="F160" s="404">
        <v>46128000</v>
      </c>
      <c r="G160" s="405" t="s">
        <v>10177</v>
      </c>
      <c r="H160" s="353">
        <v>7688000</v>
      </c>
      <c r="I160" s="363">
        <v>45706</v>
      </c>
      <c r="J160" s="363">
        <v>45886</v>
      </c>
      <c r="K160" s="354" t="s">
        <v>7472</v>
      </c>
      <c r="L160" s="190">
        <v>2537</v>
      </c>
      <c r="M160" s="173" t="s">
        <v>7464</v>
      </c>
      <c r="N160" s="406" t="s">
        <v>7343</v>
      </c>
      <c r="O160" s="406">
        <v>1010170739</v>
      </c>
      <c r="P160" s="501" t="s">
        <v>7465</v>
      </c>
      <c r="Q160" s="190">
        <v>1</v>
      </c>
      <c r="R160" s="407">
        <v>125131</v>
      </c>
      <c r="S160" s="251" t="s">
        <v>7450</v>
      </c>
      <c r="T160" s="404">
        <v>0</v>
      </c>
      <c r="U160" s="190" t="s">
        <v>7347</v>
      </c>
      <c r="V160" s="407" t="s">
        <v>10136</v>
      </c>
      <c r="W160" s="404">
        <v>0</v>
      </c>
      <c r="X160" s="190" t="s">
        <v>7347</v>
      </c>
      <c r="Y160" s="190" t="s">
        <v>7347</v>
      </c>
      <c r="Z160" s="404">
        <v>0</v>
      </c>
      <c r="AA160" s="419" t="s">
        <v>7347</v>
      </c>
      <c r="AB160" s="190" t="s">
        <v>7347</v>
      </c>
      <c r="AC160" s="190" t="s">
        <v>7347</v>
      </c>
      <c r="AD160" s="190" t="s">
        <v>7347</v>
      </c>
      <c r="AE160" s="411" t="s">
        <v>7504</v>
      </c>
      <c r="AF160" s="411" t="s">
        <v>7349</v>
      </c>
      <c r="AG160" s="411" t="s">
        <v>7350</v>
      </c>
      <c r="AH160" s="173" t="s">
        <v>9253</v>
      </c>
      <c r="AI160" s="173">
        <v>3214284706</v>
      </c>
      <c r="AJ160" s="173" t="s">
        <v>10143</v>
      </c>
      <c r="AK160" s="420" t="s">
        <v>9254</v>
      </c>
      <c r="AL160" s="189" t="s">
        <v>7353</v>
      </c>
      <c r="AM160" s="500" t="s">
        <v>9255</v>
      </c>
      <c r="AN160" s="411">
        <f t="shared" si="2"/>
        <v>153</v>
      </c>
      <c r="AO160" s="411">
        <v>2025</v>
      </c>
      <c r="AP160" s="432">
        <v>0</v>
      </c>
      <c r="AQ160" s="411" t="s">
        <v>10139</v>
      </c>
      <c r="AR160" s="411" t="s">
        <v>10132</v>
      </c>
      <c r="AS160" s="410"/>
      <c r="AT160" s="449"/>
    </row>
    <row r="161" spans="2:46" ht="15" customHeight="1">
      <c r="B161" s="448" t="s">
        <v>54</v>
      </c>
      <c r="C161" s="251" t="s">
        <v>7338</v>
      </c>
      <c r="D161" s="173" t="s">
        <v>10271</v>
      </c>
      <c r="E161" s="404">
        <v>52184488</v>
      </c>
      <c r="F161" s="404">
        <v>46128000</v>
      </c>
      <c r="G161" s="405" t="s">
        <v>10177</v>
      </c>
      <c r="H161" s="353">
        <v>7688000</v>
      </c>
      <c r="I161" s="363">
        <v>45693</v>
      </c>
      <c r="J161" s="363">
        <v>45873</v>
      </c>
      <c r="K161" s="354" t="s">
        <v>10272</v>
      </c>
      <c r="L161" s="190">
        <v>2309</v>
      </c>
      <c r="M161" s="251" t="s">
        <v>10273</v>
      </c>
      <c r="N161" s="406" t="s">
        <v>7343</v>
      </c>
      <c r="O161" s="406">
        <v>52371623</v>
      </c>
      <c r="P161" s="406" t="s">
        <v>10274</v>
      </c>
      <c r="Q161" s="190">
        <v>1</v>
      </c>
      <c r="R161" s="407">
        <v>125492</v>
      </c>
      <c r="S161" s="251" t="s">
        <v>10275</v>
      </c>
      <c r="T161" s="404">
        <v>0</v>
      </c>
      <c r="U161" s="190" t="s">
        <v>7347</v>
      </c>
      <c r="V161" s="407" t="s">
        <v>10136</v>
      </c>
      <c r="W161" s="404">
        <v>0</v>
      </c>
      <c r="X161" s="190" t="s">
        <v>7347</v>
      </c>
      <c r="Y161" s="190" t="s">
        <v>7347</v>
      </c>
      <c r="Z161" s="404">
        <v>0</v>
      </c>
      <c r="AA161" s="419" t="s">
        <v>7347</v>
      </c>
      <c r="AB161" s="190" t="s">
        <v>7347</v>
      </c>
      <c r="AC161" s="190" t="s">
        <v>7347</v>
      </c>
      <c r="AD161" s="190" t="s">
        <v>7347</v>
      </c>
      <c r="AE161" s="411" t="s">
        <v>7378</v>
      </c>
      <c r="AF161" s="411" t="s">
        <v>7349</v>
      </c>
      <c r="AG161" s="411" t="s">
        <v>7388</v>
      </c>
      <c r="AH161" s="173" t="s">
        <v>10276</v>
      </c>
      <c r="AI161" s="173">
        <v>3186295300</v>
      </c>
      <c r="AJ161" s="173" t="s">
        <v>10160</v>
      </c>
      <c r="AK161" s="420" t="s">
        <v>10277</v>
      </c>
      <c r="AL161" s="189" t="s">
        <v>7353</v>
      </c>
      <c r="AM161" s="500" t="s">
        <v>10278</v>
      </c>
      <c r="AN161" s="411">
        <f t="shared" si="2"/>
        <v>154</v>
      </c>
      <c r="AO161" s="411">
        <v>2025</v>
      </c>
      <c r="AP161" s="432">
        <v>0</v>
      </c>
      <c r="AQ161" s="411" t="s">
        <v>10139</v>
      </c>
      <c r="AR161" s="411" t="s">
        <v>10139</v>
      </c>
      <c r="AS161" s="410" t="s">
        <v>10140</v>
      </c>
      <c r="AT161" s="449" t="s">
        <v>10279</v>
      </c>
    </row>
    <row r="162" spans="2:46" ht="15" customHeight="1">
      <c r="B162" s="448" t="s">
        <v>55</v>
      </c>
      <c r="C162" s="251" t="s">
        <v>7338</v>
      </c>
      <c r="D162" s="173" t="s">
        <v>8826</v>
      </c>
      <c r="E162" s="404">
        <v>52489642</v>
      </c>
      <c r="F162" s="404">
        <v>27042000</v>
      </c>
      <c r="G162" s="405" t="s">
        <v>10177</v>
      </c>
      <c r="H162" s="353">
        <v>4507000</v>
      </c>
      <c r="I162" s="363">
        <v>45712</v>
      </c>
      <c r="J162" s="363">
        <v>45892</v>
      </c>
      <c r="K162" s="354" t="s">
        <v>8827</v>
      </c>
      <c r="L162" s="190">
        <v>2537</v>
      </c>
      <c r="M162" s="406" t="s">
        <v>8698</v>
      </c>
      <c r="N162" s="406" t="s">
        <v>7448</v>
      </c>
      <c r="O162" s="406">
        <v>7320162</v>
      </c>
      <c r="P162" s="501" t="s">
        <v>8699</v>
      </c>
      <c r="Q162" s="190">
        <v>1</v>
      </c>
      <c r="R162" s="407">
        <v>125808</v>
      </c>
      <c r="S162" s="251" t="s">
        <v>8700</v>
      </c>
      <c r="T162" s="404">
        <v>0</v>
      </c>
      <c r="U162" s="190" t="s">
        <v>7347</v>
      </c>
      <c r="V162" s="407" t="s">
        <v>10136</v>
      </c>
      <c r="W162" s="404">
        <v>0</v>
      </c>
      <c r="X162" s="190" t="s">
        <v>7347</v>
      </c>
      <c r="Y162" s="190" t="s">
        <v>7347</v>
      </c>
      <c r="Z162" s="404">
        <v>0</v>
      </c>
      <c r="AA162" s="419" t="s">
        <v>7347</v>
      </c>
      <c r="AB162" s="190" t="s">
        <v>7347</v>
      </c>
      <c r="AC162" s="190" t="s">
        <v>7347</v>
      </c>
      <c r="AD162" s="190" t="s">
        <v>7347</v>
      </c>
      <c r="AE162" s="411" t="s">
        <v>7387</v>
      </c>
      <c r="AF162" s="411" t="s">
        <v>7349</v>
      </c>
      <c r="AG162" s="411" t="s">
        <v>7510</v>
      </c>
      <c r="AH162" s="173" t="s">
        <v>8828</v>
      </c>
      <c r="AI162" s="173">
        <v>3118671138</v>
      </c>
      <c r="AJ162" s="173" t="s">
        <v>10142</v>
      </c>
      <c r="AK162" s="420" t="s">
        <v>8829</v>
      </c>
      <c r="AL162" s="189" t="s">
        <v>7353</v>
      </c>
      <c r="AM162" s="500" t="s">
        <v>8830</v>
      </c>
      <c r="AN162" s="411">
        <f t="shared" si="2"/>
        <v>155</v>
      </c>
      <c r="AO162" s="411">
        <v>2025</v>
      </c>
      <c r="AP162" s="432">
        <v>0</v>
      </c>
      <c r="AQ162" s="411"/>
      <c r="AR162" s="411"/>
      <c r="AS162" s="410"/>
      <c r="AT162" s="449"/>
    </row>
    <row r="163" spans="2:46" ht="15" customHeight="1">
      <c r="B163" s="448" t="s">
        <v>56</v>
      </c>
      <c r="C163" s="251" t="s">
        <v>7338</v>
      </c>
      <c r="D163" s="173" t="s">
        <v>7503</v>
      </c>
      <c r="E163" s="404">
        <v>1233894628</v>
      </c>
      <c r="F163" s="404">
        <v>33810000</v>
      </c>
      <c r="G163" s="405" t="s">
        <v>10177</v>
      </c>
      <c r="H163" s="353">
        <v>5635000</v>
      </c>
      <c r="I163" s="363">
        <v>45708</v>
      </c>
      <c r="J163" s="363">
        <v>45888</v>
      </c>
      <c r="K163" s="354" t="s">
        <v>10280</v>
      </c>
      <c r="L163" s="190">
        <v>2537</v>
      </c>
      <c r="M163" s="251" t="s">
        <v>7395</v>
      </c>
      <c r="N163" s="406" t="s">
        <v>7343</v>
      </c>
      <c r="O163" s="406">
        <v>1022949089</v>
      </c>
      <c r="P163" s="501" t="s">
        <v>7396</v>
      </c>
      <c r="Q163" s="190">
        <v>1</v>
      </c>
      <c r="R163" s="407">
        <v>125023</v>
      </c>
      <c r="S163" s="251" t="s">
        <v>9045</v>
      </c>
      <c r="T163" s="404">
        <v>0</v>
      </c>
      <c r="U163" s="190" t="s">
        <v>7347</v>
      </c>
      <c r="V163" s="407" t="s">
        <v>10136</v>
      </c>
      <c r="W163" s="404">
        <v>0</v>
      </c>
      <c r="X163" s="190" t="s">
        <v>7347</v>
      </c>
      <c r="Y163" s="190" t="s">
        <v>7347</v>
      </c>
      <c r="Z163" s="404">
        <v>0</v>
      </c>
      <c r="AA163" s="419" t="s">
        <v>7347</v>
      </c>
      <c r="AB163" s="190" t="s">
        <v>7347</v>
      </c>
      <c r="AC163" s="190" t="s">
        <v>7347</v>
      </c>
      <c r="AD163" s="190" t="s">
        <v>7347</v>
      </c>
      <c r="AE163" s="411" t="s">
        <v>7504</v>
      </c>
      <c r="AF163" s="411" t="s">
        <v>7349</v>
      </c>
      <c r="AG163" s="411" t="s">
        <v>7362</v>
      </c>
      <c r="AH163" s="173" t="s">
        <v>7505</v>
      </c>
      <c r="AI163" s="173">
        <v>3057924469</v>
      </c>
      <c r="AJ163" s="173" t="s">
        <v>10142</v>
      </c>
      <c r="AK163" s="420" t="s">
        <v>7506</v>
      </c>
      <c r="AL163" s="189" t="s">
        <v>7353</v>
      </c>
      <c r="AM163" s="500" t="s">
        <v>7507</v>
      </c>
      <c r="AN163" s="411">
        <f t="shared" si="2"/>
        <v>156</v>
      </c>
      <c r="AO163" s="411">
        <v>2025</v>
      </c>
      <c r="AP163" s="432">
        <v>0</v>
      </c>
      <c r="AQ163" s="411"/>
      <c r="AR163" s="411"/>
      <c r="AS163" s="410"/>
      <c r="AT163" s="449"/>
    </row>
    <row r="164" spans="2:46" ht="15" customHeight="1">
      <c r="B164" s="448" t="s">
        <v>57</v>
      </c>
      <c r="C164" s="251" t="s">
        <v>7338</v>
      </c>
      <c r="D164" s="173" t="s">
        <v>10037</v>
      </c>
      <c r="E164" s="404">
        <v>1010247767</v>
      </c>
      <c r="F164" s="404">
        <v>33810000</v>
      </c>
      <c r="G164" s="405" t="s">
        <v>10177</v>
      </c>
      <c r="H164" s="353">
        <v>5635000</v>
      </c>
      <c r="I164" s="363">
        <v>45701</v>
      </c>
      <c r="J164" s="363">
        <v>45881</v>
      </c>
      <c r="K164" s="354" t="s">
        <v>10281</v>
      </c>
      <c r="L164" s="190">
        <v>2545</v>
      </c>
      <c r="M164" s="406" t="s">
        <v>7342</v>
      </c>
      <c r="N164" s="251" t="s">
        <v>7343</v>
      </c>
      <c r="O164" s="406">
        <v>79148675</v>
      </c>
      <c r="P164" s="406" t="s">
        <v>7344</v>
      </c>
      <c r="Q164" s="190">
        <v>1</v>
      </c>
      <c r="R164" s="407">
        <v>125477</v>
      </c>
      <c r="S164" s="251" t="s">
        <v>7345</v>
      </c>
      <c r="T164" s="404">
        <v>0</v>
      </c>
      <c r="U164" s="190" t="s">
        <v>7347</v>
      </c>
      <c r="V164" s="407" t="s">
        <v>10136</v>
      </c>
      <c r="W164" s="404">
        <v>0</v>
      </c>
      <c r="X164" s="190" t="s">
        <v>7347</v>
      </c>
      <c r="Y164" s="190" t="s">
        <v>7347</v>
      </c>
      <c r="Z164" s="404">
        <v>0</v>
      </c>
      <c r="AA164" s="419" t="s">
        <v>7347</v>
      </c>
      <c r="AB164" s="190" t="s">
        <v>7347</v>
      </c>
      <c r="AC164" s="190" t="s">
        <v>7347</v>
      </c>
      <c r="AD164" s="190" t="s">
        <v>7347</v>
      </c>
      <c r="AE164" s="411" t="s">
        <v>7387</v>
      </c>
      <c r="AF164" s="411" t="s">
        <v>7349</v>
      </c>
      <c r="AG164" s="411" t="s">
        <v>7368</v>
      </c>
      <c r="AH164" s="173" t="s">
        <v>10039</v>
      </c>
      <c r="AI164" s="173">
        <v>3232318453</v>
      </c>
      <c r="AJ164" s="173" t="s">
        <v>10142</v>
      </c>
      <c r="AK164" s="420" t="s">
        <v>10040</v>
      </c>
      <c r="AL164" s="189" t="s">
        <v>7353</v>
      </c>
      <c r="AM164" s="500" t="s">
        <v>10041</v>
      </c>
      <c r="AN164" s="411">
        <f t="shared" si="2"/>
        <v>157</v>
      </c>
      <c r="AO164" s="411">
        <v>2025</v>
      </c>
      <c r="AP164" s="432">
        <v>2254000</v>
      </c>
      <c r="AQ164" s="411" t="s">
        <v>10132</v>
      </c>
      <c r="AR164" s="411" t="s">
        <v>10132</v>
      </c>
      <c r="AS164" s="410"/>
      <c r="AT164" s="449"/>
    </row>
    <row r="165" spans="2:46" ht="15" customHeight="1">
      <c r="B165" s="448" t="s">
        <v>58</v>
      </c>
      <c r="C165" s="251" t="s">
        <v>7338</v>
      </c>
      <c r="D165" s="173" t="s">
        <v>9095</v>
      </c>
      <c r="E165" s="404">
        <v>1019012029</v>
      </c>
      <c r="F165" s="404">
        <v>46128000</v>
      </c>
      <c r="G165" s="405" t="s">
        <v>10177</v>
      </c>
      <c r="H165" s="353">
        <v>7688000</v>
      </c>
      <c r="I165" s="363">
        <v>45698</v>
      </c>
      <c r="J165" s="363">
        <v>45878</v>
      </c>
      <c r="K165" s="354" t="s">
        <v>7780</v>
      </c>
      <c r="L165" s="190">
        <v>2537</v>
      </c>
      <c r="M165" s="173" t="s">
        <v>7447</v>
      </c>
      <c r="N165" s="406" t="s">
        <v>7448</v>
      </c>
      <c r="O165" s="406">
        <v>51698679</v>
      </c>
      <c r="P165" s="406" t="s">
        <v>7449</v>
      </c>
      <c r="Q165" s="190">
        <v>1</v>
      </c>
      <c r="R165" s="407">
        <v>125131</v>
      </c>
      <c r="S165" s="251" t="s">
        <v>7450</v>
      </c>
      <c r="T165" s="404">
        <v>0</v>
      </c>
      <c r="U165" s="190" t="s">
        <v>7347</v>
      </c>
      <c r="V165" s="407" t="s">
        <v>10136</v>
      </c>
      <c r="W165" s="404">
        <v>0</v>
      </c>
      <c r="X165" s="190" t="s">
        <v>7347</v>
      </c>
      <c r="Y165" s="190" t="s">
        <v>7347</v>
      </c>
      <c r="Z165" s="404">
        <v>0</v>
      </c>
      <c r="AA165" s="419" t="s">
        <v>7347</v>
      </c>
      <c r="AB165" s="190" t="s">
        <v>7347</v>
      </c>
      <c r="AC165" s="190" t="s">
        <v>7347</v>
      </c>
      <c r="AD165" s="190" t="s">
        <v>7347</v>
      </c>
      <c r="AE165" s="411" t="s">
        <v>7387</v>
      </c>
      <c r="AF165" s="411" t="s">
        <v>7349</v>
      </c>
      <c r="AG165" s="411" t="s">
        <v>7399</v>
      </c>
      <c r="AH165" s="173" t="s">
        <v>10282</v>
      </c>
      <c r="AI165" s="173">
        <v>3204215935</v>
      </c>
      <c r="AJ165" s="173" t="s">
        <v>7611</v>
      </c>
      <c r="AK165" s="420" t="s">
        <v>9098</v>
      </c>
      <c r="AL165" s="189" t="s">
        <v>7353</v>
      </c>
      <c r="AM165" s="500" t="s">
        <v>9099</v>
      </c>
      <c r="AN165" s="411">
        <f t="shared" si="2"/>
        <v>158</v>
      </c>
      <c r="AO165" s="411">
        <v>2025</v>
      </c>
      <c r="AP165" s="432">
        <v>0</v>
      </c>
      <c r="AQ165" s="411" t="s">
        <v>10139</v>
      </c>
      <c r="AR165" s="411" t="s">
        <v>10132</v>
      </c>
      <c r="AS165" s="410"/>
      <c r="AT165" s="449"/>
    </row>
    <row r="166" spans="2:46" ht="15" customHeight="1">
      <c r="B166" s="448" t="s">
        <v>59</v>
      </c>
      <c r="C166" s="251" t="s">
        <v>7338</v>
      </c>
      <c r="D166" s="173" t="s">
        <v>10283</v>
      </c>
      <c r="E166" s="404">
        <v>52582158</v>
      </c>
      <c r="F166" s="404">
        <v>46128000</v>
      </c>
      <c r="G166" s="405" t="s">
        <v>10177</v>
      </c>
      <c r="H166" s="353">
        <v>7688000</v>
      </c>
      <c r="I166" s="363">
        <v>45699</v>
      </c>
      <c r="J166" s="363">
        <v>45879</v>
      </c>
      <c r="K166" s="354" t="s">
        <v>10284</v>
      </c>
      <c r="L166" s="190">
        <v>2489</v>
      </c>
      <c r="M166" s="406" t="s">
        <v>7616</v>
      </c>
      <c r="N166" s="406" t="s">
        <v>7343</v>
      </c>
      <c r="O166" s="406">
        <v>1063481921</v>
      </c>
      <c r="P166" s="501" t="s">
        <v>7617</v>
      </c>
      <c r="Q166" s="190">
        <v>1</v>
      </c>
      <c r="R166" s="407">
        <v>125875</v>
      </c>
      <c r="S166" s="251" t="s">
        <v>7618</v>
      </c>
      <c r="T166" s="404">
        <v>0</v>
      </c>
      <c r="U166" s="190" t="s">
        <v>7347</v>
      </c>
      <c r="V166" s="407" t="s">
        <v>10136</v>
      </c>
      <c r="W166" s="404">
        <v>0</v>
      </c>
      <c r="X166" s="190" t="s">
        <v>7347</v>
      </c>
      <c r="Y166" s="190" t="s">
        <v>7347</v>
      </c>
      <c r="Z166" s="404">
        <v>0</v>
      </c>
      <c r="AA166" s="419" t="s">
        <v>7347</v>
      </c>
      <c r="AB166" s="190" t="s">
        <v>7347</v>
      </c>
      <c r="AC166" s="190" t="s">
        <v>7347</v>
      </c>
      <c r="AD166" s="190" t="s">
        <v>7347</v>
      </c>
      <c r="AE166" s="411" t="s">
        <v>7378</v>
      </c>
      <c r="AF166" s="411" t="s">
        <v>7349</v>
      </c>
      <c r="AG166" s="411" t="s">
        <v>7350</v>
      </c>
      <c r="AH166" s="173" t="s">
        <v>10285</v>
      </c>
      <c r="AI166" s="173">
        <v>3105761342</v>
      </c>
      <c r="AJ166" s="173" t="s">
        <v>10143</v>
      </c>
      <c r="AK166" s="420" t="s">
        <v>10286</v>
      </c>
      <c r="AL166" s="189" t="s">
        <v>7353</v>
      </c>
      <c r="AM166" s="500" t="s">
        <v>10287</v>
      </c>
      <c r="AN166" s="411">
        <f t="shared" si="2"/>
        <v>159</v>
      </c>
      <c r="AO166" s="411">
        <v>2025</v>
      </c>
      <c r="AP166" s="432">
        <v>2562667</v>
      </c>
      <c r="AQ166" s="411" t="s">
        <v>10139</v>
      </c>
      <c r="AR166" s="411" t="s">
        <v>10132</v>
      </c>
      <c r="AS166" s="410"/>
      <c r="AT166" s="449"/>
    </row>
    <row r="167" spans="2:46" ht="15" customHeight="1">
      <c r="B167" s="448" t="s">
        <v>60</v>
      </c>
      <c r="C167" s="251" t="s">
        <v>10246</v>
      </c>
      <c r="D167" s="173" t="s">
        <v>10288</v>
      </c>
      <c r="E167" s="404">
        <v>1001220300</v>
      </c>
      <c r="F167" s="404">
        <v>33810000</v>
      </c>
      <c r="G167" s="405" t="s">
        <v>10177</v>
      </c>
      <c r="H167" s="353">
        <v>5635000</v>
      </c>
      <c r="I167" s="363">
        <v>45730</v>
      </c>
      <c r="J167" s="363">
        <v>45913</v>
      </c>
      <c r="K167" s="354" t="s">
        <v>10280</v>
      </c>
      <c r="L167" s="190">
        <v>2537</v>
      </c>
      <c r="M167" s="251" t="s">
        <v>7395</v>
      </c>
      <c r="N167" s="406" t="s">
        <v>7343</v>
      </c>
      <c r="O167" s="406">
        <v>1022949089</v>
      </c>
      <c r="P167" s="501" t="s">
        <v>7396</v>
      </c>
      <c r="Q167" s="190">
        <v>1</v>
      </c>
      <c r="R167" s="407">
        <v>129034</v>
      </c>
      <c r="S167" s="251" t="s">
        <v>9045</v>
      </c>
      <c r="T167" s="404">
        <v>0</v>
      </c>
      <c r="U167" s="190" t="s">
        <v>7347</v>
      </c>
      <c r="V167" s="407" t="s">
        <v>10136</v>
      </c>
      <c r="W167" s="404">
        <v>0</v>
      </c>
      <c r="X167" s="190" t="s">
        <v>7347</v>
      </c>
      <c r="Y167" s="190" t="s">
        <v>7347</v>
      </c>
      <c r="Z167" s="404">
        <v>0</v>
      </c>
      <c r="AA167" s="419" t="s">
        <v>7347</v>
      </c>
      <c r="AB167" s="190" t="s">
        <v>7347</v>
      </c>
      <c r="AC167" s="190" t="s">
        <v>7347</v>
      </c>
      <c r="AD167" s="190" t="s">
        <v>7347</v>
      </c>
      <c r="AE167" s="190" t="s">
        <v>7378</v>
      </c>
      <c r="AF167" s="411" t="s">
        <v>7349</v>
      </c>
      <c r="AG167" s="190" t="s">
        <v>7362</v>
      </c>
      <c r="AH167" s="173" t="s">
        <v>10289</v>
      </c>
      <c r="AI167" s="173">
        <v>3166208481</v>
      </c>
      <c r="AJ167" s="173" t="s">
        <v>10142</v>
      </c>
      <c r="AK167" s="420">
        <v>550488433229967</v>
      </c>
      <c r="AL167" s="189" t="s">
        <v>7353</v>
      </c>
      <c r="AM167" s="500" t="s">
        <v>7589</v>
      </c>
      <c r="AN167" s="411">
        <f t="shared" si="2"/>
        <v>160</v>
      </c>
      <c r="AO167" s="411">
        <v>2025</v>
      </c>
      <c r="AP167" s="432">
        <v>2441833</v>
      </c>
      <c r="AQ167" s="411" t="s">
        <v>10132</v>
      </c>
      <c r="AR167" s="411" t="s">
        <v>10132</v>
      </c>
      <c r="AS167" s="410"/>
      <c r="AT167" s="449"/>
    </row>
    <row r="168" spans="2:46" ht="15" customHeight="1">
      <c r="B168" s="448" t="s">
        <v>61</v>
      </c>
      <c r="C168" s="251" t="s">
        <v>7338</v>
      </c>
      <c r="D168" s="173" t="s">
        <v>10290</v>
      </c>
      <c r="E168" s="404">
        <v>53041952</v>
      </c>
      <c r="F168" s="404">
        <v>46128000</v>
      </c>
      <c r="G168" s="405" t="s">
        <v>10177</v>
      </c>
      <c r="H168" s="353">
        <v>7688000</v>
      </c>
      <c r="I168" s="363">
        <v>45706</v>
      </c>
      <c r="J168" s="363">
        <v>45886</v>
      </c>
      <c r="K168" s="354" t="s">
        <v>7472</v>
      </c>
      <c r="L168" s="190">
        <v>2537</v>
      </c>
      <c r="M168" s="173" t="s">
        <v>7464</v>
      </c>
      <c r="N168" s="406" t="s">
        <v>7343</v>
      </c>
      <c r="O168" s="406">
        <v>1010170739</v>
      </c>
      <c r="P168" s="501" t="s">
        <v>7465</v>
      </c>
      <c r="Q168" s="190">
        <v>1</v>
      </c>
      <c r="R168" s="407">
        <v>125131</v>
      </c>
      <c r="S168" s="251" t="s">
        <v>7450</v>
      </c>
      <c r="T168" s="404">
        <v>0</v>
      </c>
      <c r="U168" s="190" t="s">
        <v>7347</v>
      </c>
      <c r="V168" s="407" t="s">
        <v>10136</v>
      </c>
      <c r="W168" s="404">
        <v>0</v>
      </c>
      <c r="X168" s="190" t="s">
        <v>7347</v>
      </c>
      <c r="Y168" s="190" t="s">
        <v>7347</v>
      </c>
      <c r="Z168" s="404">
        <v>0</v>
      </c>
      <c r="AA168" s="419" t="s">
        <v>7347</v>
      </c>
      <c r="AB168" s="190" t="s">
        <v>7347</v>
      </c>
      <c r="AC168" s="190" t="s">
        <v>7347</v>
      </c>
      <c r="AD168" s="190" t="s">
        <v>7347</v>
      </c>
      <c r="AE168" s="411" t="s">
        <v>7504</v>
      </c>
      <c r="AF168" s="411" t="s">
        <v>7349</v>
      </c>
      <c r="AG168" s="411" t="s">
        <v>7350</v>
      </c>
      <c r="AH168" s="173" t="s">
        <v>10291</v>
      </c>
      <c r="AI168" s="173">
        <v>3174356510</v>
      </c>
      <c r="AJ168" s="173" t="s">
        <v>10142</v>
      </c>
      <c r="AK168" s="420" t="s">
        <v>10292</v>
      </c>
      <c r="AL168" s="189" t="s">
        <v>7353</v>
      </c>
      <c r="AM168" s="500" t="s">
        <v>9307</v>
      </c>
      <c r="AN168" s="411">
        <f t="shared" si="2"/>
        <v>161</v>
      </c>
      <c r="AO168" s="411">
        <v>2025</v>
      </c>
      <c r="AP168" s="432">
        <v>0</v>
      </c>
      <c r="AQ168" s="411"/>
      <c r="AR168" s="411"/>
      <c r="AS168" s="410"/>
      <c r="AT168" s="449"/>
    </row>
    <row r="169" spans="2:46" ht="15" customHeight="1">
      <c r="B169" s="448" t="s">
        <v>62</v>
      </c>
      <c r="C169" s="251" t="s">
        <v>7338</v>
      </c>
      <c r="D169" s="173" t="s">
        <v>9043</v>
      </c>
      <c r="E169" s="404">
        <v>1018461014</v>
      </c>
      <c r="F169" s="404">
        <v>46128000</v>
      </c>
      <c r="G169" s="405" t="s">
        <v>10177</v>
      </c>
      <c r="H169" s="353">
        <v>7688000</v>
      </c>
      <c r="I169" s="363">
        <v>45712</v>
      </c>
      <c r="J169" s="363">
        <v>45892</v>
      </c>
      <c r="K169" s="354" t="s">
        <v>10293</v>
      </c>
      <c r="L169" s="190">
        <v>2537</v>
      </c>
      <c r="M169" s="406" t="s">
        <v>7395</v>
      </c>
      <c r="N169" s="406" t="s">
        <v>7343</v>
      </c>
      <c r="O169" s="406">
        <v>1022949089</v>
      </c>
      <c r="P169" s="501" t="s">
        <v>7396</v>
      </c>
      <c r="Q169" s="190">
        <v>1</v>
      </c>
      <c r="R169" s="407">
        <v>125007</v>
      </c>
      <c r="S169" s="251" t="s">
        <v>9045</v>
      </c>
      <c r="T169" s="404">
        <v>0</v>
      </c>
      <c r="U169" s="190" t="s">
        <v>7347</v>
      </c>
      <c r="V169" s="407" t="s">
        <v>10136</v>
      </c>
      <c r="W169" s="404">
        <v>0</v>
      </c>
      <c r="X169" s="190" t="s">
        <v>7347</v>
      </c>
      <c r="Y169" s="190" t="s">
        <v>7347</v>
      </c>
      <c r="Z169" s="404">
        <v>0</v>
      </c>
      <c r="AA169" s="419" t="s">
        <v>7347</v>
      </c>
      <c r="AB169" s="190" t="s">
        <v>7347</v>
      </c>
      <c r="AC169" s="190" t="s">
        <v>7347</v>
      </c>
      <c r="AD169" s="190" t="s">
        <v>7347</v>
      </c>
      <c r="AE169" s="411" t="s">
        <v>7387</v>
      </c>
      <c r="AF169" s="411" t="s">
        <v>7349</v>
      </c>
      <c r="AG169" s="411" t="s">
        <v>7368</v>
      </c>
      <c r="AH169" s="173" t="s">
        <v>9046</v>
      </c>
      <c r="AI169" s="173">
        <v>3226818736</v>
      </c>
      <c r="AJ169" s="173" t="s">
        <v>8816</v>
      </c>
      <c r="AK169" s="420" t="s">
        <v>9047</v>
      </c>
      <c r="AL169" s="189" t="s">
        <v>7353</v>
      </c>
      <c r="AM169" s="500" t="s">
        <v>10294</v>
      </c>
      <c r="AN169" s="411">
        <f t="shared" si="2"/>
        <v>162</v>
      </c>
      <c r="AO169" s="411">
        <v>2025</v>
      </c>
      <c r="AP169" s="432">
        <v>0</v>
      </c>
      <c r="AQ169" s="411"/>
      <c r="AR169" s="411"/>
      <c r="AS169" s="410"/>
      <c r="AT169" s="449"/>
    </row>
    <row r="170" spans="2:46" ht="15" customHeight="1">
      <c r="B170" s="448" t="s">
        <v>63</v>
      </c>
      <c r="C170" s="251" t="s">
        <v>7338</v>
      </c>
      <c r="D170" s="410" t="s">
        <v>8357</v>
      </c>
      <c r="E170" s="404">
        <v>1005681628</v>
      </c>
      <c r="F170" s="404">
        <v>33810000</v>
      </c>
      <c r="G170" s="405" t="s">
        <v>10177</v>
      </c>
      <c r="H170" s="353">
        <v>5635000</v>
      </c>
      <c r="I170" s="363">
        <v>45699</v>
      </c>
      <c r="J170" s="363">
        <v>45879</v>
      </c>
      <c r="K170" s="354" t="s">
        <v>10295</v>
      </c>
      <c r="L170" s="190">
        <v>2529</v>
      </c>
      <c r="M170" s="251" t="s">
        <v>10273</v>
      </c>
      <c r="N170" s="406" t="s">
        <v>7343</v>
      </c>
      <c r="O170" s="406">
        <v>52371623</v>
      </c>
      <c r="P170" s="406" t="s">
        <v>10274</v>
      </c>
      <c r="Q170" s="190">
        <v>1</v>
      </c>
      <c r="R170" s="407">
        <v>125398</v>
      </c>
      <c r="S170" s="251" t="s">
        <v>10275</v>
      </c>
      <c r="T170" s="404">
        <v>0</v>
      </c>
      <c r="U170" s="190" t="s">
        <v>7347</v>
      </c>
      <c r="V170" s="407" t="s">
        <v>10136</v>
      </c>
      <c r="W170" s="404">
        <v>0</v>
      </c>
      <c r="X170" s="190" t="s">
        <v>7347</v>
      </c>
      <c r="Y170" s="190" t="s">
        <v>7347</v>
      </c>
      <c r="Z170" s="404">
        <v>0</v>
      </c>
      <c r="AA170" s="419" t="s">
        <v>7347</v>
      </c>
      <c r="AB170" s="190" t="s">
        <v>7347</v>
      </c>
      <c r="AC170" s="190" t="s">
        <v>7347</v>
      </c>
      <c r="AD170" s="190" t="s">
        <v>7347</v>
      </c>
      <c r="AE170" s="411" t="s">
        <v>7441</v>
      </c>
      <c r="AF170" s="411" t="s">
        <v>7349</v>
      </c>
      <c r="AG170" s="411" t="s">
        <v>10180</v>
      </c>
      <c r="AH170" s="173" t="s">
        <v>8359</v>
      </c>
      <c r="AI170" s="173">
        <v>3167420672</v>
      </c>
      <c r="AJ170" s="173" t="s">
        <v>10142</v>
      </c>
      <c r="AK170" s="420" t="s">
        <v>10296</v>
      </c>
      <c r="AL170" s="189" t="s">
        <v>7353</v>
      </c>
      <c r="AM170" s="500" t="s">
        <v>8360</v>
      </c>
      <c r="AN170" s="411">
        <f t="shared" si="2"/>
        <v>163</v>
      </c>
      <c r="AO170" s="411">
        <v>2025</v>
      </c>
      <c r="AP170" s="432">
        <v>0</v>
      </c>
      <c r="AQ170" s="411" t="s">
        <v>10132</v>
      </c>
      <c r="AR170" s="411" t="s">
        <v>10132</v>
      </c>
      <c r="AS170" s="410"/>
      <c r="AT170" s="449"/>
    </row>
    <row r="171" spans="2:46" ht="15" customHeight="1">
      <c r="B171" s="448" t="s">
        <v>64</v>
      </c>
      <c r="C171" s="251" t="s">
        <v>7338</v>
      </c>
      <c r="D171" s="173" t="s">
        <v>9240</v>
      </c>
      <c r="E171" s="404">
        <v>1019067624</v>
      </c>
      <c r="F171" s="404">
        <v>46128000</v>
      </c>
      <c r="G171" s="405" t="s">
        <v>10177</v>
      </c>
      <c r="H171" s="353">
        <v>7688000</v>
      </c>
      <c r="I171" s="363">
        <v>45719</v>
      </c>
      <c r="J171" s="363">
        <v>45902</v>
      </c>
      <c r="K171" s="354" t="s">
        <v>10297</v>
      </c>
      <c r="L171" s="190">
        <v>2529</v>
      </c>
      <c r="M171" s="251" t="s">
        <v>10273</v>
      </c>
      <c r="N171" s="406" t="s">
        <v>7343</v>
      </c>
      <c r="O171" s="406">
        <v>52371623</v>
      </c>
      <c r="P171" s="406" t="s">
        <v>10274</v>
      </c>
      <c r="Q171" s="190">
        <v>1</v>
      </c>
      <c r="R171" s="407">
        <v>125410</v>
      </c>
      <c r="S171" s="251" t="s">
        <v>10275</v>
      </c>
      <c r="T171" s="404">
        <v>0</v>
      </c>
      <c r="U171" s="190" t="s">
        <v>7347</v>
      </c>
      <c r="V171" s="407" t="s">
        <v>10136</v>
      </c>
      <c r="W171" s="404">
        <v>0</v>
      </c>
      <c r="X171" s="190" t="s">
        <v>7347</v>
      </c>
      <c r="Y171" s="190" t="s">
        <v>7347</v>
      </c>
      <c r="Z171" s="404">
        <v>0</v>
      </c>
      <c r="AA171" s="419" t="s">
        <v>7347</v>
      </c>
      <c r="AB171" s="190" t="s">
        <v>7347</v>
      </c>
      <c r="AC171" s="190" t="s">
        <v>7347</v>
      </c>
      <c r="AD171" s="190" t="s">
        <v>7347</v>
      </c>
      <c r="AE171" s="411" t="s">
        <v>7378</v>
      </c>
      <c r="AF171" s="411" t="s">
        <v>7349</v>
      </c>
      <c r="AG171" s="411" t="s">
        <v>7368</v>
      </c>
      <c r="AH171" s="173" t="s">
        <v>9241</v>
      </c>
      <c r="AI171" s="173">
        <v>4042323</v>
      </c>
      <c r="AJ171" s="173" t="s">
        <v>7352</v>
      </c>
      <c r="AK171" s="423" t="s">
        <v>9242</v>
      </c>
      <c r="AL171" s="189" t="s">
        <v>7353</v>
      </c>
      <c r="AM171" s="500" t="s">
        <v>9243</v>
      </c>
      <c r="AN171" s="411">
        <f t="shared" si="2"/>
        <v>164</v>
      </c>
      <c r="AO171" s="411">
        <v>2025</v>
      </c>
      <c r="AP171" s="432">
        <v>512533</v>
      </c>
      <c r="AQ171" s="411" t="s">
        <v>10132</v>
      </c>
      <c r="AR171" s="411" t="s">
        <v>10139</v>
      </c>
      <c r="AS171" s="410" t="s">
        <v>10262</v>
      </c>
      <c r="AT171" s="449" t="s">
        <v>10298</v>
      </c>
    </row>
    <row r="172" spans="2:46" ht="15" customHeight="1">
      <c r="B172" s="448" t="s">
        <v>65</v>
      </c>
      <c r="C172" s="251" t="s">
        <v>7338</v>
      </c>
      <c r="D172" s="173" t="s">
        <v>10015</v>
      </c>
      <c r="E172" s="404">
        <v>1019048571</v>
      </c>
      <c r="F172" s="404">
        <v>33810000</v>
      </c>
      <c r="G172" s="405" t="s">
        <v>10177</v>
      </c>
      <c r="H172" s="353">
        <v>5635000</v>
      </c>
      <c r="I172" s="363">
        <v>45708</v>
      </c>
      <c r="J172" s="363">
        <v>45888</v>
      </c>
      <c r="K172" s="354" t="s">
        <v>10299</v>
      </c>
      <c r="L172" s="190">
        <v>2309</v>
      </c>
      <c r="M172" s="406" t="s">
        <v>10273</v>
      </c>
      <c r="N172" s="406" t="s">
        <v>7343</v>
      </c>
      <c r="O172" s="406">
        <v>52371623</v>
      </c>
      <c r="P172" s="406" t="s">
        <v>10274</v>
      </c>
      <c r="Q172" s="190">
        <v>1</v>
      </c>
      <c r="R172" s="407">
        <v>125538</v>
      </c>
      <c r="S172" s="251" t="s">
        <v>10275</v>
      </c>
      <c r="T172" s="404">
        <v>0</v>
      </c>
      <c r="U172" s="190" t="s">
        <v>7347</v>
      </c>
      <c r="V172" s="407" t="s">
        <v>10136</v>
      </c>
      <c r="W172" s="404">
        <v>0</v>
      </c>
      <c r="X172" s="190" t="s">
        <v>7347</v>
      </c>
      <c r="Y172" s="190" t="s">
        <v>7347</v>
      </c>
      <c r="Z172" s="404">
        <v>0</v>
      </c>
      <c r="AA172" s="419" t="s">
        <v>7347</v>
      </c>
      <c r="AB172" s="190" t="s">
        <v>7347</v>
      </c>
      <c r="AC172" s="190" t="s">
        <v>7347</v>
      </c>
      <c r="AD172" s="190" t="s">
        <v>7347</v>
      </c>
      <c r="AE172" s="411" t="s">
        <v>7348</v>
      </c>
      <c r="AF172" s="411" t="s">
        <v>7349</v>
      </c>
      <c r="AG172" s="411" t="s">
        <v>7368</v>
      </c>
      <c r="AH172" s="173" t="s">
        <v>10300</v>
      </c>
      <c r="AI172" s="173">
        <v>3214834538</v>
      </c>
      <c r="AJ172" s="173" t="s">
        <v>10143</v>
      </c>
      <c r="AK172" s="420" t="s">
        <v>10019</v>
      </c>
      <c r="AL172" s="189" t="s">
        <v>7353</v>
      </c>
      <c r="AM172" s="500" t="s">
        <v>10301</v>
      </c>
      <c r="AN172" s="411">
        <f t="shared" si="2"/>
        <v>165</v>
      </c>
      <c r="AO172" s="411">
        <v>2025</v>
      </c>
      <c r="AP172" s="432">
        <v>3568833</v>
      </c>
      <c r="AQ172" s="411"/>
      <c r="AR172" s="411"/>
      <c r="AS172" s="410"/>
      <c r="AT172" s="449"/>
    </row>
    <row r="173" spans="2:46" ht="15" customHeight="1">
      <c r="B173" s="448" t="s">
        <v>66</v>
      </c>
      <c r="C173" s="251" t="s">
        <v>7338</v>
      </c>
      <c r="D173" s="173" t="s">
        <v>10302</v>
      </c>
      <c r="E173" s="404">
        <v>1010232220</v>
      </c>
      <c r="F173" s="404">
        <v>45080000</v>
      </c>
      <c r="G173" s="405" t="s">
        <v>10170</v>
      </c>
      <c r="H173" s="353">
        <v>5635000</v>
      </c>
      <c r="I173" s="363">
        <v>45700</v>
      </c>
      <c r="J173" s="363">
        <v>46022</v>
      </c>
      <c r="K173" s="354" t="s">
        <v>10303</v>
      </c>
      <c r="L173" s="190">
        <v>2537</v>
      </c>
      <c r="M173" s="406" t="s">
        <v>8515</v>
      </c>
      <c r="N173" s="406" t="s">
        <v>7343</v>
      </c>
      <c r="O173" s="406">
        <v>52356206</v>
      </c>
      <c r="P173" s="406" t="s">
        <v>8516</v>
      </c>
      <c r="Q173" s="190">
        <v>1</v>
      </c>
      <c r="R173" s="407">
        <v>125130</v>
      </c>
      <c r="S173" s="406" t="s">
        <v>10169</v>
      </c>
      <c r="T173" s="463">
        <v>14838833</v>
      </c>
      <c r="U173" s="190" t="s">
        <v>7347</v>
      </c>
      <c r="V173" s="407">
        <v>79</v>
      </c>
      <c r="W173" s="404">
        <v>0</v>
      </c>
      <c r="X173" s="190" t="s">
        <v>7347</v>
      </c>
      <c r="Y173" s="190" t="s">
        <v>7347</v>
      </c>
      <c r="Z173" s="404">
        <f>Tabla13[[#This Row],[Adicion 1]]</f>
        <v>14838833</v>
      </c>
      <c r="AA173" s="464" t="s">
        <v>10304</v>
      </c>
      <c r="AB173" s="190" t="s">
        <v>7347</v>
      </c>
      <c r="AC173" s="190" t="s">
        <v>7347</v>
      </c>
      <c r="AD173" s="190" t="s">
        <v>7347</v>
      </c>
      <c r="AE173" s="411" t="s">
        <v>10305</v>
      </c>
      <c r="AF173" s="411" t="s">
        <v>7349</v>
      </c>
      <c r="AG173" s="411" t="s">
        <v>7414</v>
      </c>
      <c r="AH173" s="173" t="s">
        <v>10306</v>
      </c>
      <c r="AI173" s="173">
        <v>3116785140</v>
      </c>
      <c r="AJ173" s="173" t="s">
        <v>10143</v>
      </c>
      <c r="AK173" s="420" t="s">
        <v>10307</v>
      </c>
      <c r="AL173" s="189" t="s">
        <v>7353</v>
      </c>
      <c r="AM173" s="500" t="s">
        <v>10308</v>
      </c>
      <c r="AN173" s="411">
        <f t="shared" si="2"/>
        <v>166</v>
      </c>
      <c r="AO173" s="411">
        <v>2025</v>
      </c>
      <c r="AP173" s="432">
        <v>7701167</v>
      </c>
      <c r="AQ173" s="411" t="s">
        <v>10139</v>
      </c>
      <c r="AR173" s="411" t="s">
        <v>10132</v>
      </c>
      <c r="AS173" s="410"/>
      <c r="AT173" s="449"/>
    </row>
    <row r="174" spans="2:46" ht="15" customHeight="1">
      <c r="B174" s="448" t="s">
        <v>67</v>
      </c>
      <c r="C174" s="251" t="s">
        <v>7338</v>
      </c>
      <c r="D174" s="173" t="s">
        <v>7464</v>
      </c>
      <c r="E174" s="404">
        <v>1010170739</v>
      </c>
      <c r="F174" s="404">
        <v>85200000</v>
      </c>
      <c r="G174" s="405" t="s">
        <v>10170</v>
      </c>
      <c r="H174" s="353">
        <v>10650000</v>
      </c>
      <c r="I174" s="363">
        <v>45699</v>
      </c>
      <c r="J174" s="363">
        <v>46022</v>
      </c>
      <c r="K174" s="354" t="s">
        <v>9542</v>
      </c>
      <c r="L174" s="190">
        <v>2537</v>
      </c>
      <c r="M174" s="406" t="s">
        <v>7347</v>
      </c>
      <c r="N174" s="406" t="s">
        <v>7407</v>
      </c>
      <c r="O174" s="406" t="s">
        <v>7407</v>
      </c>
      <c r="P174" s="406" t="s">
        <v>7407</v>
      </c>
      <c r="Q174" s="190">
        <v>1</v>
      </c>
      <c r="R174" s="407">
        <v>125155</v>
      </c>
      <c r="S174" s="251" t="s">
        <v>7386</v>
      </c>
      <c r="T174" s="463">
        <v>28400000</v>
      </c>
      <c r="U174" s="190" t="s">
        <v>7347</v>
      </c>
      <c r="V174" s="407">
        <v>80</v>
      </c>
      <c r="W174" s="404">
        <v>0</v>
      </c>
      <c r="X174" s="190" t="s">
        <v>7347</v>
      </c>
      <c r="Y174" s="190" t="s">
        <v>7347</v>
      </c>
      <c r="Z174" s="404">
        <f>Tabla13[[#This Row],[Adicion 1]]</f>
        <v>28400000</v>
      </c>
      <c r="AA174" s="464" t="s">
        <v>10309</v>
      </c>
      <c r="AB174" s="190" t="s">
        <v>7347</v>
      </c>
      <c r="AC174" s="190" t="s">
        <v>7347</v>
      </c>
      <c r="AD174" s="190" t="s">
        <v>7347</v>
      </c>
      <c r="AE174" s="411" t="s">
        <v>7387</v>
      </c>
      <c r="AF174" s="411" t="s">
        <v>7349</v>
      </c>
      <c r="AG174" s="411" t="s">
        <v>7399</v>
      </c>
      <c r="AH174" s="173" t="s">
        <v>9101</v>
      </c>
      <c r="AI174" s="173">
        <v>3102517548</v>
      </c>
      <c r="AJ174" s="173" t="s">
        <v>7364</v>
      </c>
      <c r="AK174" s="420" t="s">
        <v>9102</v>
      </c>
      <c r="AL174" s="189" t="s">
        <v>7353</v>
      </c>
      <c r="AM174" s="500" t="s">
        <v>9103</v>
      </c>
      <c r="AN174" s="411">
        <f t="shared" si="2"/>
        <v>167</v>
      </c>
      <c r="AO174" s="411">
        <v>2025</v>
      </c>
      <c r="AP174" s="432">
        <v>14200000</v>
      </c>
      <c r="AQ174" s="411"/>
      <c r="AR174" s="411"/>
      <c r="AS174" s="410"/>
      <c r="AT174" s="449"/>
    </row>
    <row r="175" spans="2:46" ht="15" customHeight="1">
      <c r="B175" s="448" t="s">
        <v>68</v>
      </c>
      <c r="C175" s="251" t="s">
        <v>7338</v>
      </c>
      <c r="D175" s="352" t="s">
        <v>7404</v>
      </c>
      <c r="E175" s="404">
        <v>1020762698</v>
      </c>
      <c r="F175" s="404">
        <v>89456000</v>
      </c>
      <c r="G175" s="405" t="s">
        <v>10170</v>
      </c>
      <c r="H175" s="353">
        <v>11187000</v>
      </c>
      <c r="I175" s="363">
        <v>45700</v>
      </c>
      <c r="J175" s="363">
        <v>46022</v>
      </c>
      <c r="K175" s="354" t="s">
        <v>10310</v>
      </c>
      <c r="L175" s="190">
        <v>2537</v>
      </c>
      <c r="M175" s="406" t="s">
        <v>7347</v>
      </c>
      <c r="N175" s="406" t="s">
        <v>7407</v>
      </c>
      <c r="O175" s="406" t="s">
        <v>7407</v>
      </c>
      <c r="P175" s="406" t="s">
        <v>7407</v>
      </c>
      <c r="Q175" s="190">
        <v>1</v>
      </c>
      <c r="R175" s="407">
        <v>125173</v>
      </c>
      <c r="S175" s="251" t="s">
        <v>10311</v>
      </c>
      <c r="T175" s="463">
        <v>29459100</v>
      </c>
      <c r="U175" s="190" t="s">
        <v>7347</v>
      </c>
      <c r="V175" s="407">
        <v>79</v>
      </c>
      <c r="W175" s="404">
        <v>0</v>
      </c>
      <c r="X175" s="190" t="s">
        <v>7347</v>
      </c>
      <c r="Y175" s="190" t="s">
        <v>7347</v>
      </c>
      <c r="Z175" s="404">
        <f>Tabla13[[#This Row],[Adicion 1]]</f>
        <v>29459100</v>
      </c>
      <c r="AA175" s="464" t="s">
        <v>10304</v>
      </c>
      <c r="AB175" s="190" t="s">
        <v>7347</v>
      </c>
      <c r="AC175" s="190" t="s">
        <v>7347</v>
      </c>
      <c r="AD175" s="190" t="s">
        <v>7347</v>
      </c>
      <c r="AE175" s="411" t="s">
        <v>7408</v>
      </c>
      <c r="AF175" s="411" t="s">
        <v>7349</v>
      </c>
      <c r="AG175" s="411" t="s">
        <v>7399</v>
      </c>
      <c r="AH175" s="173" t="s">
        <v>7409</v>
      </c>
      <c r="AI175" s="173">
        <v>3005683941</v>
      </c>
      <c r="AJ175" s="173" t="s">
        <v>10143</v>
      </c>
      <c r="AK175" s="423" t="s">
        <v>7410</v>
      </c>
      <c r="AL175" s="189" t="s">
        <v>7353</v>
      </c>
      <c r="AM175" s="500" t="s">
        <v>7411</v>
      </c>
      <c r="AN175" s="411">
        <f t="shared" si="2"/>
        <v>168</v>
      </c>
      <c r="AO175" s="411">
        <v>2025</v>
      </c>
      <c r="AP175" s="432">
        <v>15288900</v>
      </c>
      <c r="AQ175" s="411"/>
      <c r="AR175" s="411"/>
      <c r="AS175" s="410"/>
      <c r="AT175" s="449"/>
    </row>
    <row r="176" spans="2:46" ht="15" customHeight="1">
      <c r="B176" s="448" t="s">
        <v>69</v>
      </c>
      <c r="C176" s="251" t="s">
        <v>10246</v>
      </c>
      <c r="D176" s="173" t="s">
        <v>8696</v>
      </c>
      <c r="E176" s="404">
        <v>1032390087</v>
      </c>
      <c r="F176" s="404">
        <v>46128000</v>
      </c>
      <c r="G176" s="405" t="s">
        <v>10177</v>
      </c>
      <c r="H176" s="353">
        <v>7688000</v>
      </c>
      <c r="I176" s="363">
        <v>45714</v>
      </c>
      <c r="J176" s="363">
        <v>45894</v>
      </c>
      <c r="K176" s="354" t="s">
        <v>10312</v>
      </c>
      <c r="L176" s="190">
        <v>2537</v>
      </c>
      <c r="M176" s="406" t="s">
        <v>8698</v>
      </c>
      <c r="N176" s="406" t="s">
        <v>7448</v>
      </c>
      <c r="O176" s="406">
        <v>7320162</v>
      </c>
      <c r="P176" s="501" t="s">
        <v>8699</v>
      </c>
      <c r="Q176" s="190">
        <v>1</v>
      </c>
      <c r="R176" s="407">
        <v>125789</v>
      </c>
      <c r="S176" s="251" t="s">
        <v>8700</v>
      </c>
      <c r="T176" s="404">
        <v>0</v>
      </c>
      <c r="U176" s="190" t="s">
        <v>7347</v>
      </c>
      <c r="V176" s="407" t="s">
        <v>10136</v>
      </c>
      <c r="W176" s="404">
        <v>0</v>
      </c>
      <c r="X176" s="190" t="s">
        <v>7347</v>
      </c>
      <c r="Y176" s="190" t="s">
        <v>7347</v>
      </c>
      <c r="Z176" s="404">
        <v>0</v>
      </c>
      <c r="AA176" s="419" t="s">
        <v>7347</v>
      </c>
      <c r="AB176" s="190" t="s">
        <v>7347</v>
      </c>
      <c r="AC176" s="190" t="s">
        <v>7347</v>
      </c>
      <c r="AD176" s="190" t="s">
        <v>7347</v>
      </c>
      <c r="AE176" s="190" t="s">
        <v>7378</v>
      </c>
      <c r="AF176" s="411" t="s">
        <v>7349</v>
      </c>
      <c r="AG176" s="190" t="s">
        <v>7399</v>
      </c>
      <c r="AH176" s="173" t="s">
        <v>10313</v>
      </c>
      <c r="AI176" s="173">
        <v>3142528302</v>
      </c>
      <c r="AJ176" s="173" t="s">
        <v>10142</v>
      </c>
      <c r="AK176" s="420" t="s">
        <v>10314</v>
      </c>
      <c r="AL176" s="189" t="s">
        <v>7353</v>
      </c>
      <c r="AM176" s="500" t="s">
        <v>8702</v>
      </c>
      <c r="AN176" s="411">
        <f t="shared" si="2"/>
        <v>169</v>
      </c>
      <c r="AO176" s="411">
        <v>2025</v>
      </c>
      <c r="AP176" s="432">
        <v>6406667</v>
      </c>
      <c r="AQ176" s="411"/>
      <c r="AR176" s="411"/>
      <c r="AS176" s="410"/>
      <c r="AT176" s="449"/>
    </row>
    <row r="177" spans="2:46" ht="15" customHeight="1">
      <c r="B177" s="448" t="s">
        <v>70</v>
      </c>
      <c r="C177" s="251" t="s">
        <v>10246</v>
      </c>
      <c r="D177" s="173" t="s">
        <v>10315</v>
      </c>
      <c r="E177" s="404">
        <v>79602034</v>
      </c>
      <c r="F177" s="404">
        <v>46128000</v>
      </c>
      <c r="G177" s="405" t="s">
        <v>10177</v>
      </c>
      <c r="H177" s="353">
        <v>7688000</v>
      </c>
      <c r="I177" s="363">
        <v>45720</v>
      </c>
      <c r="J177" s="363">
        <v>45902</v>
      </c>
      <c r="K177" s="354" t="s">
        <v>10312</v>
      </c>
      <c r="L177" s="190">
        <v>2537</v>
      </c>
      <c r="M177" s="406" t="s">
        <v>8698</v>
      </c>
      <c r="N177" s="406" t="s">
        <v>7448</v>
      </c>
      <c r="O177" s="406">
        <v>7320162</v>
      </c>
      <c r="P177" s="501" t="s">
        <v>8699</v>
      </c>
      <c r="Q177" s="190">
        <v>1</v>
      </c>
      <c r="R177" s="407">
        <v>125789</v>
      </c>
      <c r="S177" s="251" t="s">
        <v>8700</v>
      </c>
      <c r="T177" s="404">
        <v>0</v>
      </c>
      <c r="U177" s="190" t="s">
        <v>7347</v>
      </c>
      <c r="V177" s="407" t="s">
        <v>10136</v>
      </c>
      <c r="W177" s="404">
        <v>0</v>
      </c>
      <c r="X177" s="190" t="s">
        <v>7347</v>
      </c>
      <c r="Y177" s="190" t="s">
        <v>7347</v>
      </c>
      <c r="Z177" s="404">
        <v>0</v>
      </c>
      <c r="AA177" s="419" t="s">
        <v>7347</v>
      </c>
      <c r="AB177" s="190" t="s">
        <v>7347</v>
      </c>
      <c r="AC177" s="190" t="s">
        <v>7347</v>
      </c>
      <c r="AD177" s="190" t="s">
        <v>7347</v>
      </c>
      <c r="AE177" s="190" t="s">
        <v>7387</v>
      </c>
      <c r="AF177" s="411" t="s">
        <v>7349</v>
      </c>
      <c r="AG177" s="190" t="s">
        <v>7388</v>
      </c>
      <c r="AH177" s="173" t="s">
        <v>10316</v>
      </c>
      <c r="AI177" s="173" t="s">
        <v>10317</v>
      </c>
      <c r="AJ177" s="173" t="s">
        <v>10142</v>
      </c>
      <c r="AK177" s="420">
        <v>550465900022257</v>
      </c>
      <c r="AL177" s="189" t="s">
        <v>7353</v>
      </c>
      <c r="AM177" s="500" t="s">
        <v>10318</v>
      </c>
      <c r="AN177" s="411">
        <f t="shared" si="2"/>
        <v>170</v>
      </c>
      <c r="AO177" s="411">
        <v>2025</v>
      </c>
      <c r="AP177" s="432">
        <v>768800</v>
      </c>
      <c r="AQ177" s="411"/>
      <c r="AR177" s="411"/>
      <c r="AS177" s="410"/>
      <c r="AT177" s="449"/>
    </row>
    <row r="178" spans="2:46" ht="15" customHeight="1">
      <c r="B178" s="448" t="s">
        <v>71</v>
      </c>
      <c r="C178" s="251" t="s">
        <v>7338</v>
      </c>
      <c r="D178" s="173" t="s">
        <v>10319</v>
      </c>
      <c r="E178" s="404">
        <v>79553844</v>
      </c>
      <c r="F178" s="404">
        <v>83200000</v>
      </c>
      <c r="G178" s="405" t="s">
        <v>10170</v>
      </c>
      <c r="H178" s="353">
        <v>10400000</v>
      </c>
      <c r="I178" s="363">
        <v>45701</v>
      </c>
      <c r="J178" s="363">
        <v>46022</v>
      </c>
      <c r="K178" s="354" t="s">
        <v>10320</v>
      </c>
      <c r="L178" s="190">
        <v>2583</v>
      </c>
      <c r="M178" s="251" t="s">
        <v>7347</v>
      </c>
      <c r="N178" s="251" t="s">
        <v>7407</v>
      </c>
      <c r="O178" s="173" t="s">
        <v>7407</v>
      </c>
      <c r="P178" s="501" t="s">
        <v>7407</v>
      </c>
      <c r="Q178" s="190">
        <v>5</v>
      </c>
      <c r="R178" s="407">
        <v>125478</v>
      </c>
      <c r="S178" s="251" t="s">
        <v>10321</v>
      </c>
      <c r="T178" s="463">
        <v>23573333</v>
      </c>
      <c r="U178" s="190" t="s">
        <v>7347</v>
      </c>
      <c r="V178" s="407">
        <v>68</v>
      </c>
      <c r="W178" s="404">
        <v>0</v>
      </c>
      <c r="X178" s="190" t="s">
        <v>7347</v>
      </c>
      <c r="Y178" s="190" t="s">
        <v>7347</v>
      </c>
      <c r="Z178" s="404">
        <f>Tabla13[[#This Row],[Adicion 1]]</f>
        <v>23573333</v>
      </c>
      <c r="AA178" s="464" t="s">
        <v>10322</v>
      </c>
      <c r="AB178" s="429">
        <v>45818</v>
      </c>
      <c r="AC178" s="429">
        <v>45827</v>
      </c>
      <c r="AD178" s="190" t="s">
        <v>10323</v>
      </c>
      <c r="AE178" s="190" t="s">
        <v>7832</v>
      </c>
      <c r="AF178" s="190" t="s">
        <v>7349</v>
      </c>
      <c r="AG178" s="190" t="s">
        <v>10180</v>
      </c>
      <c r="AH178" s="173" t="s">
        <v>10324</v>
      </c>
      <c r="AI178" s="173">
        <v>3143574310</v>
      </c>
      <c r="AJ178" s="173" t="s">
        <v>10160</v>
      </c>
      <c r="AK178" s="420" t="s">
        <v>7483</v>
      </c>
      <c r="AL178" s="189" t="s">
        <v>7353</v>
      </c>
      <c r="AM178" s="500" t="s">
        <v>7484</v>
      </c>
      <c r="AN178" s="411">
        <f t="shared" si="2"/>
        <v>171</v>
      </c>
      <c r="AO178" s="411">
        <v>2025</v>
      </c>
      <c r="AP178" s="432">
        <v>18026667</v>
      </c>
      <c r="AQ178" s="411"/>
      <c r="AR178" s="411"/>
      <c r="AS178" s="410"/>
      <c r="AT178" s="449"/>
    </row>
    <row r="179" spans="2:46" ht="15" customHeight="1">
      <c r="B179" s="448" t="s">
        <v>72</v>
      </c>
      <c r="C179" s="251" t="s">
        <v>7338</v>
      </c>
      <c r="D179" s="173" t="s">
        <v>9607</v>
      </c>
      <c r="E179" s="404">
        <v>1049652057</v>
      </c>
      <c r="F179" s="404">
        <v>33810000</v>
      </c>
      <c r="G179" s="405" t="s">
        <v>10177</v>
      </c>
      <c r="H179" s="353">
        <v>5635000</v>
      </c>
      <c r="I179" s="363">
        <v>45712</v>
      </c>
      <c r="J179" s="363">
        <v>45892</v>
      </c>
      <c r="K179" s="354" t="s">
        <v>10325</v>
      </c>
      <c r="L179" s="190">
        <v>2537</v>
      </c>
      <c r="M179" s="406" t="s">
        <v>8698</v>
      </c>
      <c r="N179" s="406" t="s">
        <v>7448</v>
      </c>
      <c r="O179" s="406">
        <v>7320162</v>
      </c>
      <c r="P179" s="501" t="s">
        <v>8699</v>
      </c>
      <c r="Q179" s="190">
        <v>1</v>
      </c>
      <c r="R179" s="407">
        <v>125798</v>
      </c>
      <c r="S179" s="251" t="s">
        <v>8700</v>
      </c>
      <c r="T179" s="404">
        <v>0</v>
      </c>
      <c r="U179" s="190" t="s">
        <v>7347</v>
      </c>
      <c r="V179" s="407" t="s">
        <v>10136</v>
      </c>
      <c r="W179" s="404">
        <v>0</v>
      </c>
      <c r="X179" s="190" t="s">
        <v>7347</v>
      </c>
      <c r="Y179" s="190" t="s">
        <v>7347</v>
      </c>
      <c r="Z179" s="404">
        <v>0</v>
      </c>
      <c r="AA179" s="419" t="s">
        <v>7347</v>
      </c>
      <c r="AB179" s="190" t="s">
        <v>7347</v>
      </c>
      <c r="AC179" s="190" t="s">
        <v>7347</v>
      </c>
      <c r="AD179" s="190" t="s">
        <v>7347</v>
      </c>
      <c r="AE179" s="411" t="s">
        <v>7387</v>
      </c>
      <c r="AF179" s="411" t="s">
        <v>7349</v>
      </c>
      <c r="AG179" s="411" t="s">
        <v>7399</v>
      </c>
      <c r="AH179" s="173" t="s">
        <v>9610</v>
      </c>
      <c r="AI179" s="173">
        <v>3114586114</v>
      </c>
      <c r="AJ179" s="173" t="s">
        <v>10142</v>
      </c>
      <c r="AK179" s="420" t="s">
        <v>10326</v>
      </c>
      <c r="AL179" s="189" t="s">
        <v>7353</v>
      </c>
      <c r="AM179" s="500" t="s">
        <v>9612</v>
      </c>
      <c r="AN179" s="411">
        <f t="shared" si="2"/>
        <v>172</v>
      </c>
      <c r="AO179" s="411">
        <v>2025</v>
      </c>
      <c r="AP179" s="432">
        <v>0</v>
      </c>
      <c r="AQ179" s="411"/>
      <c r="AR179" s="411"/>
      <c r="AS179" s="410"/>
      <c r="AT179" s="449"/>
    </row>
    <row r="180" spans="2:46" ht="15" customHeight="1">
      <c r="B180" s="448" t="s">
        <v>73</v>
      </c>
      <c r="C180" s="251" t="s">
        <v>10246</v>
      </c>
      <c r="D180" s="173" t="s">
        <v>10327</v>
      </c>
      <c r="E180" s="404">
        <v>1018413410</v>
      </c>
      <c r="F180" s="404">
        <v>46128000</v>
      </c>
      <c r="G180" s="405" t="s">
        <v>10177</v>
      </c>
      <c r="H180" s="353">
        <v>7688000</v>
      </c>
      <c r="I180" s="363">
        <v>45735</v>
      </c>
      <c r="J180" s="363">
        <v>45918</v>
      </c>
      <c r="K180" s="354" t="s">
        <v>10328</v>
      </c>
      <c r="L180" s="190">
        <v>2456</v>
      </c>
      <c r="M180" s="251" t="s">
        <v>7342</v>
      </c>
      <c r="N180" s="251" t="s">
        <v>7343</v>
      </c>
      <c r="O180" s="173">
        <v>79148675</v>
      </c>
      <c r="P180" s="501" t="s">
        <v>7344</v>
      </c>
      <c r="Q180" s="190">
        <v>1</v>
      </c>
      <c r="R180" s="407">
        <v>127680</v>
      </c>
      <c r="S180" s="251" t="s">
        <v>7345</v>
      </c>
      <c r="T180" s="404">
        <v>0</v>
      </c>
      <c r="U180" s="190" t="s">
        <v>7347</v>
      </c>
      <c r="V180" s="407" t="s">
        <v>10136</v>
      </c>
      <c r="W180" s="404">
        <v>0</v>
      </c>
      <c r="X180" s="190" t="s">
        <v>7347</v>
      </c>
      <c r="Y180" s="190" t="s">
        <v>7347</v>
      </c>
      <c r="Z180" s="404">
        <v>0</v>
      </c>
      <c r="AA180" s="419" t="s">
        <v>7347</v>
      </c>
      <c r="AB180" s="190" t="s">
        <v>7347</v>
      </c>
      <c r="AC180" s="190" t="s">
        <v>7347</v>
      </c>
      <c r="AD180" s="190" t="s">
        <v>7347</v>
      </c>
      <c r="AE180" s="190" t="s">
        <v>7960</v>
      </c>
      <c r="AF180" s="411" t="s">
        <v>7349</v>
      </c>
      <c r="AG180" s="190" t="s">
        <v>7399</v>
      </c>
      <c r="AH180" s="173" t="s">
        <v>10329</v>
      </c>
      <c r="AI180" s="173">
        <v>3002422500</v>
      </c>
      <c r="AJ180" s="173" t="s">
        <v>7352</v>
      </c>
      <c r="AK180" s="420">
        <v>24053380629</v>
      </c>
      <c r="AL180" s="189" t="s">
        <v>10225</v>
      </c>
      <c r="AM180" s="500" t="s">
        <v>10330</v>
      </c>
      <c r="AN180" s="411">
        <f t="shared" si="2"/>
        <v>173</v>
      </c>
      <c r="AO180" s="411">
        <v>2025</v>
      </c>
      <c r="AP180" s="432">
        <v>46128000</v>
      </c>
      <c r="AQ180" s="411"/>
      <c r="AR180" s="411"/>
      <c r="AS180" s="410"/>
      <c r="AT180" s="449"/>
    </row>
    <row r="181" spans="2:46" ht="15" customHeight="1">
      <c r="B181" s="448" t="s">
        <v>74</v>
      </c>
      <c r="C181" s="251" t="s">
        <v>7338</v>
      </c>
      <c r="D181" s="173" t="s">
        <v>10331</v>
      </c>
      <c r="E181" s="404">
        <v>46386139</v>
      </c>
      <c r="F181" s="404">
        <v>33810000</v>
      </c>
      <c r="G181" s="405" t="s">
        <v>10177</v>
      </c>
      <c r="H181" s="353">
        <v>5635000</v>
      </c>
      <c r="I181" s="363">
        <v>45695</v>
      </c>
      <c r="J181" s="363">
        <v>45875</v>
      </c>
      <c r="K181" s="354" t="s">
        <v>9007</v>
      </c>
      <c r="L181" s="190">
        <v>2537</v>
      </c>
      <c r="M181" s="406" t="s">
        <v>7375</v>
      </c>
      <c r="N181" s="406" t="s">
        <v>7343</v>
      </c>
      <c r="O181" s="406">
        <v>1010190690</v>
      </c>
      <c r="P181" s="501" t="s">
        <v>7699</v>
      </c>
      <c r="Q181" s="190">
        <v>1</v>
      </c>
      <c r="R181" s="407">
        <v>127896</v>
      </c>
      <c r="S181" s="251" t="s">
        <v>10332</v>
      </c>
      <c r="T181" s="404">
        <v>0</v>
      </c>
      <c r="U181" s="190" t="s">
        <v>7347</v>
      </c>
      <c r="V181" s="407" t="s">
        <v>10136</v>
      </c>
      <c r="W181" s="404">
        <v>0</v>
      </c>
      <c r="X181" s="190" t="s">
        <v>7347</v>
      </c>
      <c r="Y181" s="190" t="s">
        <v>7347</v>
      </c>
      <c r="Z181" s="404">
        <v>0</v>
      </c>
      <c r="AA181" s="419" t="s">
        <v>7347</v>
      </c>
      <c r="AB181" s="190" t="s">
        <v>7347</v>
      </c>
      <c r="AC181" s="190" t="s">
        <v>7347</v>
      </c>
      <c r="AD181" s="190" t="s">
        <v>7347</v>
      </c>
      <c r="AE181" s="411" t="s">
        <v>7504</v>
      </c>
      <c r="AF181" s="411" t="s">
        <v>7349</v>
      </c>
      <c r="AG181" s="411" t="s">
        <v>7350</v>
      </c>
      <c r="AH181" s="173" t="s">
        <v>10333</v>
      </c>
      <c r="AI181" s="173">
        <v>31021094524</v>
      </c>
      <c r="AJ181" s="173" t="s">
        <v>7489</v>
      </c>
      <c r="AK181" s="420" t="s">
        <v>10334</v>
      </c>
      <c r="AL181" s="189" t="s">
        <v>7353</v>
      </c>
      <c r="AM181" s="500" t="s">
        <v>10335</v>
      </c>
      <c r="AN181" s="411">
        <f t="shared" si="2"/>
        <v>174</v>
      </c>
      <c r="AO181" s="411">
        <v>2025</v>
      </c>
      <c r="AP181" s="432">
        <v>1127000</v>
      </c>
      <c r="AQ181" s="411"/>
      <c r="AR181" s="411"/>
      <c r="AS181" s="410"/>
      <c r="AT181" s="449"/>
    </row>
    <row r="182" spans="2:46" ht="15" customHeight="1">
      <c r="B182" s="448" t="s">
        <v>75</v>
      </c>
      <c r="C182" s="251" t="s">
        <v>10336</v>
      </c>
      <c r="D182" s="410" t="s">
        <v>7697</v>
      </c>
      <c r="E182" s="404">
        <v>1000006335</v>
      </c>
      <c r="F182" s="404">
        <v>33810000</v>
      </c>
      <c r="G182" s="405" t="s">
        <v>10177</v>
      </c>
      <c r="H182" s="353">
        <v>5635000</v>
      </c>
      <c r="I182" s="363">
        <v>45747</v>
      </c>
      <c r="J182" s="363">
        <v>45929</v>
      </c>
      <c r="K182" s="354" t="s">
        <v>9429</v>
      </c>
      <c r="L182" s="190">
        <v>2537</v>
      </c>
      <c r="M182" s="406" t="s">
        <v>7375</v>
      </c>
      <c r="N182" s="406" t="s">
        <v>7343</v>
      </c>
      <c r="O182" s="406">
        <v>1010190690</v>
      </c>
      <c r="P182" s="501" t="s">
        <v>7699</v>
      </c>
      <c r="Q182" s="411">
        <v>1</v>
      </c>
      <c r="R182" s="407">
        <v>127415</v>
      </c>
      <c r="S182" s="251" t="s">
        <v>7700</v>
      </c>
      <c r="T182" s="404">
        <v>0</v>
      </c>
      <c r="U182" s="190" t="s">
        <v>7347</v>
      </c>
      <c r="V182" s="407" t="s">
        <v>10136</v>
      </c>
      <c r="W182" s="404">
        <v>0</v>
      </c>
      <c r="X182" s="190" t="s">
        <v>7347</v>
      </c>
      <c r="Y182" s="190" t="s">
        <v>7347</v>
      </c>
      <c r="Z182" s="404">
        <v>0</v>
      </c>
      <c r="AA182" s="419" t="s">
        <v>7347</v>
      </c>
      <c r="AB182" s="190" t="s">
        <v>7347</v>
      </c>
      <c r="AC182" s="190" t="s">
        <v>7347</v>
      </c>
      <c r="AD182" s="190" t="s">
        <v>7347</v>
      </c>
      <c r="AE182" s="411" t="s">
        <v>7504</v>
      </c>
      <c r="AF182" s="411" t="s">
        <v>7349</v>
      </c>
      <c r="AG182" s="411" t="s">
        <v>7368</v>
      </c>
      <c r="AH182" s="173" t="s">
        <v>7701</v>
      </c>
      <c r="AI182" s="173">
        <v>3163431779</v>
      </c>
      <c r="AJ182" s="173" t="s">
        <v>10143</v>
      </c>
      <c r="AK182" s="422" t="s">
        <v>7702</v>
      </c>
      <c r="AL182" s="189" t="s">
        <v>7353</v>
      </c>
      <c r="AM182" s="500" t="s">
        <v>10337</v>
      </c>
      <c r="AN182" s="411">
        <f t="shared" si="2"/>
        <v>175</v>
      </c>
      <c r="AO182" s="411">
        <v>2025</v>
      </c>
      <c r="AP182" s="432">
        <v>5635000</v>
      </c>
      <c r="AQ182" s="411" t="s">
        <v>10132</v>
      </c>
      <c r="AR182" s="411" t="s">
        <v>10132</v>
      </c>
      <c r="AS182" s="410"/>
      <c r="AT182" s="449"/>
    </row>
    <row r="183" spans="2:46" ht="15" customHeight="1">
      <c r="B183" s="448" t="s">
        <v>76</v>
      </c>
      <c r="C183" s="251" t="s">
        <v>10246</v>
      </c>
      <c r="D183" s="173" t="s">
        <v>10338</v>
      </c>
      <c r="E183" s="404">
        <v>53074893</v>
      </c>
      <c r="F183" s="404">
        <v>46128000</v>
      </c>
      <c r="G183" s="405" t="s">
        <v>10177</v>
      </c>
      <c r="H183" s="353">
        <v>7688000</v>
      </c>
      <c r="I183" s="363">
        <v>45744</v>
      </c>
      <c r="J183" s="363">
        <v>45927</v>
      </c>
      <c r="K183" s="354" t="s">
        <v>10339</v>
      </c>
      <c r="L183" s="190">
        <v>2537</v>
      </c>
      <c r="M183" s="173" t="s">
        <v>7464</v>
      </c>
      <c r="N183" s="406" t="s">
        <v>7343</v>
      </c>
      <c r="O183" s="406">
        <v>1010170739</v>
      </c>
      <c r="P183" s="501" t="s">
        <v>7465</v>
      </c>
      <c r="Q183" s="190">
        <v>1</v>
      </c>
      <c r="R183" s="407">
        <v>125121</v>
      </c>
      <c r="S183" s="251" t="s">
        <v>7450</v>
      </c>
      <c r="T183" s="404">
        <v>0</v>
      </c>
      <c r="U183" s="190" t="s">
        <v>7347</v>
      </c>
      <c r="V183" s="407" t="s">
        <v>10136</v>
      </c>
      <c r="W183" s="404">
        <v>0</v>
      </c>
      <c r="X183" s="190" t="s">
        <v>7347</v>
      </c>
      <c r="Y183" s="190" t="s">
        <v>7347</v>
      </c>
      <c r="Z183" s="404">
        <v>0</v>
      </c>
      <c r="AA183" s="419" t="s">
        <v>7347</v>
      </c>
      <c r="AB183" s="190" t="s">
        <v>7347</v>
      </c>
      <c r="AC183" s="190" t="s">
        <v>7347</v>
      </c>
      <c r="AD183" s="190" t="s">
        <v>7347</v>
      </c>
      <c r="AE183" s="190" t="s">
        <v>7361</v>
      </c>
      <c r="AF183" s="411" t="s">
        <v>7349</v>
      </c>
      <c r="AG183" s="190" t="s">
        <v>7399</v>
      </c>
      <c r="AH183" s="173" t="s">
        <v>10340</v>
      </c>
      <c r="AI183" s="173">
        <v>3153263205</v>
      </c>
      <c r="AJ183" s="173" t="s">
        <v>8019</v>
      </c>
      <c r="AK183" s="420">
        <v>57764399</v>
      </c>
      <c r="AL183" s="189" t="s">
        <v>10225</v>
      </c>
      <c r="AM183" s="500" t="s">
        <v>9634</v>
      </c>
      <c r="AN183" s="411">
        <f t="shared" si="2"/>
        <v>176</v>
      </c>
      <c r="AO183" s="411">
        <v>2025</v>
      </c>
      <c r="AP183" s="432">
        <v>6919200</v>
      </c>
      <c r="AQ183" s="411"/>
      <c r="AR183" s="411"/>
      <c r="AS183" s="410"/>
      <c r="AT183" s="449"/>
    </row>
    <row r="184" spans="2:46" ht="15" customHeight="1">
      <c r="B184" s="448" t="s">
        <v>77</v>
      </c>
      <c r="C184" s="251" t="s">
        <v>10341</v>
      </c>
      <c r="D184" s="173" t="s">
        <v>10342</v>
      </c>
      <c r="E184" s="404">
        <v>1019043487</v>
      </c>
      <c r="F184" s="404">
        <v>17856000</v>
      </c>
      <c r="G184" s="405" t="s">
        <v>10177</v>
      </c>
      <c r="H184" s="353">
        <v>2976000</v>
      </c>
      <c r="I184" s="363">
        <v>45790</v>
      </c>
      <c r="J184" s="363">
        <v>46022</v>
      </c>
      <c r="K184" s="354" t="s">
        <v>10343</v>
      </c>
      <c r="L184" s="190">
        <v>2599</v>
      </c>
      <c r="M184" s="406" t="s">
        <v>7447</v>
      </c>
      <c r="N184" s="406" t="s">
        <v>7448</v>
      </c>
      <c r="O184" s="406">
        <v>51698679</v>
      </c>
      <c r="P184" s="406" t="s">
        <v>7449</v>
      </c>
      <c r="Q184" s="190">
        <v>1</v>
      </c>
      <c r="R184" s="407">
        <v>125112</v>
      </c>
      <c r="S184" s="251" t="s">
        <v>7450</v>
      </c>
      <c r="T184" s="463">
        <v>4761600</v>
      </c>
      <c r="U184" s="190" t="s">
        <v>7347</v>
      </c>
      <c r="V184" s="407">
        <v>48</v>
      </c>
      <c r="W184" s="404">
        <v>0</v>
      </c>
      <c r="X184" s="190" t="s">
        <v>7347</v>
      </c>
      <c r="Y184" s="190" t="s">
        <v>7347</v>
      </c>
      <c r="Z184" s="404">
        <f>Tabla13[[#This Row],[Adicion 1]]</f>
        <v>4761600</v>
      </c>
      <c r="AA184" s="464" t="s">
        <v>10344</v>
      </c>
      <c r="AB184" s="190" t="s">
        <v>7347</v>
      </c>
      <c r="AC184" s="190" t="s">
        <v>7347</v>
      </c>
      <c r="AD184" s="190" t="s">
        <v>7347</v>
      </c>
      <c r="AE184" s="190" t="s">
        <v>7387</v>
      </c>
      <c r="AF184" s="411" t="s">
        <v>7349</v>
      </c>
      <c r="AG184" s="190" t="s">
        <v>7368</v>
      </c>
      <c r="AH184" s="173" t="s">
        <v>10345</v>
      </c>
      <c r="AI184" s="173">
        <v>3219500251</v>
      </c>
      <c r="AJ184" s="173" t="s">
        <v>10142</v>
      </c>
      <c r="AK184" s="423" t="s">
        <v>9193</v>
      </c>
      <c r="AL184" s="189" t="s">
        <v>10225</v>
      </c>
      <c r="AM184" s="500" t="s">
        <v>9194</v>
      </c>
      <c r="AN184" s="411">
        <f t="shared" si="2"/>
        <v>177</v>
      </c>
      <c r="AO184" s="411">
        <v>2025</v>
      </c>
      <c r="AP184" s="432">
        <v>7142400</v>
      </c>
      <c r="AQ184" s="411" t="s">
        <v>10132</v>
      </c>
      <c r="AR184" s="411" t="s">
        <v>10139</v>
      </c>
      <c r="AS184" s="410" t="s">
        <v>10140</v>
      </c>
      <c r="AT184" s="449" t="s">
        <v>10346</v>
      </c>
    </row>
    <row r="185" spans="2:46" ht="15" customHeight="1">
      <c r="B185" s="448" t="s">
        <v>78</v>
      </c>
      <c r="C185" s="251" t="s">
        <v>10246</v>
      </c>
      <c r="D185" s="173" t="s">
        <v>8515</v>
      </c>
      <c r="E185" s="404">
        <v>52356206</v>
      </c>
      <c r="F185" s="404">
        <v>70536000</v>
      </c>
      <c r="G185" s="405" t="s">
        <v>10213</v>
      </c>
      <c r="H185" s="353">
        <v>8817000</v>
      </c>
      <c r="I185" s="363">
        <v>45728</v>
      </c>
      <c r="J185" s="363">
        <v>46022</v>
      </c>
      <c r="K185" s="354" t="s">
        <v>7549</v>
      </c>
      <c r="L185" s="190">
        <v>2537</v>
      </c>
      <c r="M185" s="406" t="s">
        <v>7347</v>
      </c>
      <c r="N185" s="406" t="s">
        <v>7407</v>
      </c>
      <c r="O185" s="406" t="s">
        <v>7407</v>
      </c>
      <c r="P185" s="406" t="s">
        <v>7407</v>
      </c>
      <c r="Q185" s="190">
        <v>4</v>
      </c>
      <c r="R185" s="407">
        <v>125132</v>
      </c>
      <c r="S185" s="251" t="s">
        <v>10321</v>
      </c>
      <c r="T185" s="463">
        <v>14401100</v>
      </c>
      <c r="U185" s="190" t="s">
        <v>7347</v>
      </c>
      <c r="V185" s="407">
        <v>49</v>
      </c>
      <c r="W185" s="404">
        <v>0</v>
      </c>
      <c r="X185" s="190" t="s">
        <v>7347</v>
      </c>
      <c r="Y185" s="190" t="s">
        <v>7347</v>
      </c>
      <c r="Z185" s="404">
        <f>Tabla13[[#This Row],[Adicion 1]]</f>
        <v>14401100</v>
      </c>
      <c r="AA185" s="464" t="s">
        <v>10347</v>
      </c>
      <c r="AB185" s="190" t="s">
        <v>7347</v>
      </c>
      <c r="AC185" s="190" t="s">
        <v>7347</v>
      </c>
      <c r="AD185" s="190" t="s">
        <v>7347</v>
      </c>
      <c r="AE185" s="190" t="s">
        <v>7387</v>
      </c>
      <c r="AF185" s="411" t="s">
        <v>7349</v>
      </c>
      <c r="AG185" s="190" t="s">
        <v>7350</v>
      </c>
      <c r="AH185" s="173" t="s">
        <v>10348</v>
      </c>
      <c r="AI185" s="173">
        <v>3174297267</v>
      </c>
      <c r="AJ185" s="173" t="s">
        <v>10142</v>
      </c>
      <c r="AK185" s="420" t="s">
        <v>10349</v>
      </c>
      <c r="AL185" s="189" t="s">
        <v>7353</v>
      </c>
      <c r="AM185" s="500" t="s">
        <v>7971</v>
      </c>
      <c r="AN185" s="411">
        <f t="shared" si="2"/>
        <v>178</v>
      </c>
      <c r="AO185" s="411">
        <v>2025</v>
      </c>
      <c r="AP185" s="432">
        <v>20866900</v>
      </c>
      <c r="AQ185" s="411" t="s">
        <v>10132</v>
      </c>
      <c r="AR185" s="411" t="s">
        <v>10132</v>
      </c>
      <c r="AS185" s="410"/>
      <c r="AT185" s="449"/>
    </row>
    <row r="186" spans="2:46" ht="15" customHeight="1">
      <c r="B186" s="448" t="s">
        <v>79</v>
      </c>
      <c r="C186" s="251" t="s">
        <v>10341</v>
      </c>
      <c r="D186" s="173" t="s">
        <v>10350</v>
      </c>
      <c r="E186" s="404">
        <v>80774252</v>
      </c>
      <c r="F186" s="404">
        <v>17856000</v>
      </c>
      <c r="G186" s="405" t="s">
        <v>10177</v>
      </c>
      <c r="H186" s="353">
        <v>2976000</v>
      </c>
      <c r="I186" s="363">
        <v>45790</v>
      </c>
      <c r="J186" s="363">
        <v>46022</v>
      </c>
      <c r="K186" s="354" t="s">
        <v>10351</v>
      </c>
      <c r="L186" s="190">
        <v>2599</v>
      </c>
      <c r="M186" s="251" t="s">
        <v>7447</v>
      </c>
      <c r="N186" s="406" t="s">
        <v>7448</v>
      </c>
      <c r="O186" s="406">
        <v>51698679</v>
      </c>
      <c r="P186" s="406" t="s">
        <v>7449</v>
      </c>
      <c r="Q186" s="190">
        <v>1</v>
      </c>
      <c r="R186" s="407">
        <v>125112</v>
      </c>
      <c r="S186" s="251" t="s">
        <v>7450</v>
      </c>
      <c r="T186" s="463">
        <v>4761600</v>
      </c>
      <c r="U186" s="190" t="s">
        <v>7347</v>
      </c>
      <c r="V186" s="407">
        <v>48</v>
      </c>
      <c r="W186" s="404">
        <v>0</v>
      </c>
      <c r="X186" s="190" t="s">
        <v>7347</v>
      </c>
      <c r="Y186" s="190" t="s">
        <v>7347</v>
      </c>
      <c r="Z186" s="404">
        <f>Tabla13[[#This Row],[Adicion 1]]</f>
        <v>4761600</v>
      </c>
      <c r="AA186" s="464" t="s">
        <v>10344</v>
      </c>
      <c r="AB186" s="190" t="s">
        <v>7347</v>
      </c>
      <c r="AC186" s="190" t="s">
        <v>7347</v>
      </c>
      <c r="AD186" s="190" t="s">
        <v>7347</v>
      </c>
      <c r="AE186" s="190" t="s">
        <v>7720</v>
      </c>
      <c r="AF186" s="411" t="s">
        <v>7349</v>
      </c>
      <c r="AG186" s="190" t="s">
        <v>7399</v>
      </c>
      <c r="AH186" s="173" t="s">
        <v>10352</v>
      </c>
      <c r="AI186" s="173">
        <v>3187951487</v>
      </c>
      <c r="AJ186" s="173" t="s">
        <v>10160</v>
      </c>
      <c r="AK186" s="420">
        <v>1652028519</v>
      </c>
      <c r="AL186" s="189" t="s">
        <v>7353</v>
      </c>
      <c r="AM186" s="500" t="s">
        <v>10353</v>
      </c>
      <c r="AN186" s="411">
        <f t="shared" si="2"/>
        <v>179</v>
      </c>
      <c r="AO186" s="411">
        <v>2025</v>
      </c>
      <c r="AP186" s="432">
        <v>7142400</v>
      </c>
      <c r="AQ186" s="411" t="s">
        <v>10132</v>
      </c>
      <c r="AR186" s="411" t="s">
        <v>10132</v>
      </c>
      <c r="AS186" s="410"/>
      <c r="AT186" s="449"/>
    </row>
    <row r="187" spans="2:46" ht="15" customHeight="1">
      <c r="B187" s="448" t="s">
        <v>80</v>
      </c>
      <c r="C187" s="251" t="s">
        <v>7338</v>
      </c>
      <c r="D187" s="173" t="s">
        <v>9973</v>
      </c>
      <c r="E187" s="404">
        <v>1015436265</v>
      </c>
      <c r="F187" s="404">
        <v>20286000</v>
      </c>
      <c r="G187" s="405" t="s">
        <v>10177</v>
      </c>
      <c r="H187" s="353">
        <v>3381000</v>
      </c>
      <c r="I187" s="363">
        <v>45702</v>
      </c>
      <c r="J187" s="363">
        <v>45882</v>
      </c>
      <c r="K187" s="354" t="s">
        <v>9148</v>
      </c>
      <c r="L187" s="190">
        <v>2537</v>
      </c>
      <c r="M187" s="406" t="s">
        <v>8515</v>
      </c>
      <c r="N187" s="406" t="s">
        <v>7343</v>
      </c>
      <c r="O187" s="406">
        <v>52356206</v>
      </c>
      <c r="P187" s="406" t="s">
        <v>8516</v>
      </c>
      <c r="Q187" s="190">
        <v>4</v>
      </c>
      <c r="R187" s="407">
        <v>125005</v>
      </c>
      <c r="S187" s="406" t="s">
        <v>10169</v>
      </c>
      <c r="T187" s="404">
        <v>0</v>
      </c>
      <c r="U187" s="190" t="s">
        <v>7347</v>
      </c>
      <c r="V187" s="407" t="s">
        <v>10136</v>
      </c>
      <c r="W187" s="404">
        <v>0</v>
      </c>
      <c r="X187" s="190" t="s">
        <v>7347</v>
      </c>
      <c r="Y187" s="190" t="s">
        <v>7347</v>
      </c>
      <c r="Z187" s="404">
        <v>0</v>
      </c>
      <c r="AA187" s="419" t="s">
        <v>7347</v>
      </c>
      <c r="AB187" s="190" t="s">
        <v>7347</v>
      </c>
      <c r="AC187" s="190" t="s">
        <v>7347</v>
      </c>
      <c r="AD187" s="190" t="s">
        <v>7347</v>
      </c>
      <c r="AE187" s="411" t="s">
        <v>7504</v>
      </c>
      <c r="AF187" s="411" t="s">
        <v>7349</v>
      </c>
      <c r="AG187" s="411" t="s">
        <v>7399</v>
      </c>
      <c r="AH187" s="173" t="s">
        <v>10354</v>
      </c>
      <c r="AI187" s="173">
        <v>3024629957</v>
      </c>
      <c r="AJ187" s="173" t="s">
        <v>10143</v>
      </c>
      <c r="AK187" s="420" t="s">
        <v>9975</v>
      </c>
      <c r="AL187" s="189" t="s">
        <v>7353</v>
      </c>
      <c r="AM187" s="500" t="s">
        <v>9976</v>
      </c>
      <c r="AN187" s="411">
        <f t="shared" si="2"/>
        <v>180</v>
      </c>
      <c r="AO187" s="411">
        <v>2025</v>
      </c>
      <c r="AP187" s="432">
        <v>0</v>
      </c>
      <c r="AQ187" s="411" t="s">
        <v>10132</v>
      </c>
      <c r="AR187" s="411" t="s">
        <v>10132</v>
      </c>
      <c r="AS187" s="410"/>
      <c r="AT187" s="449"/>
    </row>
    <row r="188" spans="2:46" ht="15" customHeight="1">
      <c r="B188" s="448" t="s">
        <v>81</v>
      </c>
      <c r="C188" s="251" t="s">
        <v>7338</v>
      </c>
      <c r="D188" s="173" t="s">
        <v>10028</v>
      </c>
      <c r="E188" s="404">
        <v>1019038436</v>
      </c>
      <c r="F188" s="404">
        <v>20286000</v>
      </c>
      <c r="G188" s="405" t="s">
        <v>10177</v>
      </c>
      <c r="H188" s="353">
        <v>3381000</v>
      </c>
      <c r="I188" s="363">
        <v>45707</v>
      </c>
      <c r="J188" s="363">
        <v>45887</v>
      </c>
      <c r="K188" s="354" t="s">
        <v>9148</v>
      </c>
      <c r="L188" s="190">
        <v>2537</v>
      </c>
      <c r="M188" s="406" t="s">
        <v>8515</v>
      </c>
      <c r="N188" s="406" t="s">
        <v>7343</v>
      </c>
      <c r="O188" s="406">
        <v>52356206</v>
      </c>
      <c r="P188" s="406" t="s">
        <v>8516</v>
      </c>
      <c r="Q188" s="190">
        <v>4</v>
      </c>
      <c r="R188" s="407">
        <v>125005</v>
      </c>
      <c r="S188" s="406" t="s">
        <v>10169</v>
      </c>
      <c r="T188" s="404">
        <v>0</v>
      </c>
      <c r="U188" s="190" t="s">
        <v>7347</v>
      </c>
      <c r="V188" s="407" t="s">
        <v>10136</v>
      </c>
      <c r="W188" s="404">
        <v>0</v>
      </c>
      <c r="X188" s="190" t="s">
        <v>7347</v>
      </c>
      <c r="Y188" s="190" t="s">
        <v>7347</v>
      </c>
      <c r="Z188" s="404">
        <v>0</v>
      </c>
      <c r="AA188" s="419" t="s">
        <v>7347</v>
      </c>
      <c r="AB188" s="190" t="s">
        <v>7347</v>
      </c>
      <c r="AC188" s="190" t="s">
        <v>7347</v>
      </c>
      <c r="AD188" s="190" t="s">
        <v>7347</v>
      </c>
      <c r="AE188" s="411" t="s">
        <v>7387</v>
      </c>
      <c r="AF188" s="411" t="s">
        <v>7349</v>
      </c>
      <c r="AG188" s="411" t="s">
        <v>7414</v>
      </c>
      <c r="AH188" s="173" t="s">
        <v>10029</v>
      </c>
      <c r="AI188" s="173">
        <v>3143689539</v>
      </c>
      <c r="AJ188" s="173" t="s">
        <v>10143</v>
      </c>
      <c r="AK188" s="420" t="s">
        <v>10030</v>
      </c>
      <c r="AL188" s="189" t="s">
        <v>7353</v>
      </c>
      <c r="AM188" s="500" t="s">
        <v>10355</v>
      </c>
      <c r="AN188" s="411">
        <f t="shared" si="2"/>
        <v>181</v>
      </c>
      <c r="AO188" s="411">
        <v>2025</v>
      </c>
      <c r="AP188" s="432">
        <v>0</v>
      </c>
      <c r="AQ188" s="411" t="s">
        <v>10132</v>
      </c>
      <c r="AR188" s="411" t="s">
        <v>10139</v>
      </c>
      <c r="AS188" s="410" t="s">
        <v>10262</v>
      </c>
      <c r="AT188" s="449" t="s">
        <v>10356</v>
      </c>
    </row>
    <row r="189" spans="2:46" ht="15" customHeight="1">
      <c r="B189" s="448" t="s">
        <v>82</v>
      </c>
      <c r="C189" s="251" t="s">
        <v>7338</v>
      </c>
      <c r="D189" s="173" t="s">
        <v>8141</v>
      </c>
      <c r="E189" s="404">
        <v>79940456</v>
      </c>
      <c r="F189" s="404">
        <v>33810000</v>
      </c>
      <c r="G189" s="405" t="s">
        <v>10177</v>
      </c>
      <c r="H189" s="353">
        <v>5635000</v>
      </c>
      <c r="I189" s="363">
        <v>45724</v>
      </c>
      <c r="J189" s="363">
        <v>45910</v>
      </c>
      <c r="K189" s="354" t="s">
        <v>8131</v>
      </c>
      <c r="L189" s="190">
        <v>2537</v>
      </c>
      <c r="M189" s="173" t="s">
        <v>7447</v>
      </c>
      <c r="N189" s="406" t="s">
        <v>7448</v>
      </c>
      <c r="O189" s="173">
        <v>51698679</v>
      </c>
      <c r="P189" s="501" t="s">
        <v>7449</v>
      </c>
      <c r="Q189" s="190">
        <v>1</v>
      </c>
      <c r="R189" s="407">
        <v>125127</v>
      </c>
      <c r="S189" s="251" t="s">
        <v>7450</v>
      </c>
      <c r="T189" s="404">
        <v>0</v>
      </c>
      <c r="U189" s="190" t="s">
        <v>7347</v>
      </c>
      <c r="V189" s="407" t="s">
        <v>10136</v>
      </c>
      <c r="W189" s="404">
        <v>0</v>
      </c>
      <c r="X189" s="190" t="s">
        <v>7347</v>
      </c>
      <c r="Y189" s="190" t="s">
        <v>7347</v>
      </c>
      <c r="Z189" s="404">
        <v>0</v>
      </c>
      <c r="AA189" s="419" t="s">
        <v>7347</v>
      </c>
      <c r="AB189" s="429">
        <v>45825</v>
      </c>
      <c r="AC189" s="429">
        <v>45827</v>
      </c>
      <c r="AD189" s="190" t="s">
        <v>10357</v>
      </c>
      <c r="AE189" s="190" t="s">
        <v>7387</v>
      </c>
      <c r="AF189" s="190" t="s">
        <v>7349</v>
      </c>
      <c r="AG189" s="190" t="s">
        <v>7350</v>
      </c>
      <c r="AH189" s="173" t="s">
        <v>8142</v>
      </c>
      <c r="AI189" s="173">
        <v>3102730230</v>
      </c>
      <c r="AJ189" s="173" t="s">
        <v>7434</v>
      </c>
      <c r="AK189" s="420" t="s">
        <v>8143</v>
      </c>
      <c r="AL189" s="189" t="s">
        <v>7353</v>
      </c>
      <c r="AM189" s="500" t="s">
        <v>8144</v>
      </c>
      <c r="AN189" s="411">
        <f t="shared" si="2"/>
        <v>182</v>
      </c>
      <c r="AO189" s="411">
        <v>2025</v>
      </c>
      <c r="AP189" s="432">
        <v>1878333</v>
      </c>
      <c r="AQ189" s="411" t="s">
        <v>10139</v>
      </c>
      <c r="AR189" s="411" t="s">
        <v>10132</v>
      </c>
      <c r="AS189" s="410"/>
      <c r="AT189" s="449"/>
    </row>
    <row r="190" spans="2:46" ht="15" customHeight="1">
      <c r="B190" s="448" t="s">
        <v>83</v>
      </c>
      <c r="C190" s="251" t="s">
        <v>7338</v>
      </c>
      <c r="D190" s="173" t="s">
        <v>7554</v>
      </c>
      <c r="E190" s="404">
        <v>1010130344</v>
      </c>
      <c r="F190" s="404">
        <v>16905000</v>
      </c>
      <c r="G190" s="405" t="s">
        <v>10177</v>
      </c>
      <c r="H190" s="353">
        <v>5635000</v>
      </c>
      <c r="I190" s="363">
        <v>45715</v>
      </c>
      <c r="J190" s="363">
        <v>45849</v>
      </c>
      <c r="K190" s="354" t="s">
        <v>8131</v>
      </c>
      <c r="L190" s="190">
        <v>2537</v>
      </c>
      <c r="M190" s="173" t="s">
        <v>7464</v>
      </c>
      <c r="N190" s="406" t="s">
        <v>7343</v>
      </c>
      <c r="O190" s="406">
        <v>1010170739</v>
      </c>
      <c r="P190" s="501" t="s">
        <v>7465</v>
      </c>
      <c r="Q190" s="190">
        <v>1</v>
      </c>
      <c r="R190" s="407">
        <v>125127</v>
      </c>
      <c r="S190" s="251" t="s">
        <v>7450</v>
      </c>
      <c r="T190" s="404">
        <v>8452500</v>
      </c>
      <c r="U190" s="190"/>
      <c r="V190" s="407">
        <v>105</v>
      </c>
      <c r="W190" s="404">
        <v>0</v>
      </c>
      <c r="X190" s="190" t="s">
        <v>7347</v>
      </c>
      <c r="Y190" s="190" t="s">
        <v>7347</v>
      </c>
      <c r="Z190" s="404">
        <f>Tabla13[[#This Row],[Adicion 1]]</f>
        <v>8452500</v>
      </c>
      <c r="AA190" s="464" t="s">
        <v>7680</v>
      </c>
      <c r="AB190" s="190" t="s">
        <v>7347</v>
      </c>
      <c r="AC190" s="190" t="s">
        <v>7347</v>
      </c>
      <c r="AD190" s="190" t="s">
        <v>7347</v>
      </c>
      <c r="AE190" s="411" t="s">
        <v>7378</v>
      </c>
      <c r="AF190" s="411" t="s">
        <v>7349</v>
      </c>
      <c r="AG190" s="411" t="s">
        <v>7414</v>
      </c>
      <c r="AH190" s="173" t="s">
        <v>7556</v>
      </c>
      <c r="AI190" s="173">
        <v>3197308471</v>
      </c>
      <c r="AJ190" s="173" t="s">
        <v>7364</v>
      </c>
      <c r="AK190" s="420">
        <v>546912762</v>
      </c>
      <c r="AL190" s="189" t="s">
        <v>7353</v>
      </c>
      <c r="AM190" s="500" t="s">
        <v>7557</v>
      </c>
      <c r="AN190" s="411">
        <f t="shared" si="2"/>
        <v>183</v>
      </c>
      <c r="AO190" s="411">
        <v>2025</v>
      </c>
      <c r="AP190" s="432">
        <v>0</v>
      </c>
      <c r="AQ190" s="411" t="s">
        <v>10132</v>
      </c>
      <c r="AR190" s="411" t="s">
        <v>10132</v>
      </c>
      <c r="AS190" s="410"/>
      <c r="AT190" s="449"/>
    </row>
    <row r="191" spans="2:46" ht="15" customHeight="1">
      <c r="B191" s="448" t="s">
        <v>84</v>
      </c>
      <c r="C191" s="251" t="s">
        <v>7338</v>
      </c>
      <c r="D191" s="410" t="s">
        <v>7486</v>
      </c>
      <c r="E191" s="404">
        <v>1010188555</v>
      </c>
      <c r="F191" s="404">
        <v>33810000</v>
      </c>
      <c r="G191" s="405" t="s">
        <v>10177</v>
      </c>
      <c r="H191" s="353">
        <v>5635000</v>
      </c>
      <c r="I191" s="363">
        <v>45701</v>
      </c>
      <c r="J191" s="363">
        <v>45881</v>
      </c>
      <c r="K191" s="354" t="s">
        <v>7487</v>
      </c>
      <c r="L191" s="190">
        <v>2537</v>
      </c>
      <c r="M191" s="173" t="s">
        <v>7447</v>
      </c>
      <c r="N191" s="406" t="s">
        <v>7448</v>
      </c>
      <c r="O191" s="406">
        <v>51698679</v>
      </c>
      <c r="P191" s="406" t="s">
        <v>7449</v>
      </c>
      <c r="Q191" s="190">
        <v>1</v>
      </c>
      <c r="R191" s="407">
        <v>125127</v>
      </c>
      <c r="S191" s="251" t="s">
        <v>7450</v>
      </c>
      <c r="T191" s="404">
        <v>0</v>
      </c>
      <c r="U191" s="190" t="s">
        <v>7347</v>
      </c>
      <c r="V191" s="407" t="s">
        <v>10136</v>
      </c>
      <c r="W191" s="404">
        <v>0</v>
      </c>
      <c r="X191" s="190" t="s">
        <v>7347</v>
      </c>
      <c r="Y191" s="190" t="s">
        <v>7347</v>
      </c>
      <c r="Z191" s="404">
        <v>0</v>
      </c>
      <c r="AA191" s="419" t="s">
        <v>7347</v>
      </c>
      <c r="AB191" s="190" t="s">
        <v>7347</v>
      </c>
      <c r="AC191" s="190" t="s">
        <v>7347</v>
      </c>
      <c r="AD191" s="190" t="s">
        <v>7347</v>
      </c>
      <c r="AE191" s="411" t="s">
        <v>7378</v>
      </c>
      <c r="AF191" s="411" t="s">
        <v>7349</v>
      </c>
      <c r="AG191" s="411" t="s">
        <v>7350</v>
      </c>
      <c r="AH191" s="173" t="s">
        <v>7488</v>
      </c>
      <c r="AI191" s="173">
        <v>3003761286</v>
      </c>
      <c r="AJ191" s="173" t="s">
        <v>7489</v>
      </c>
      <c r="AK191" s="420" t="s">
        <v>7490</v>
      </c>
      <c r="AL191" s="189" t="s">
        <v>7353</v>
      </c>
      <c r="AM191" s="500" t="s">
        <v>7491</v>
      </c>
      <c r="AN191" s="411">
        <f t="shared" si="2"/>
        <v>184</v>
      </c>
      <c r="AO191" s="411">
        <v>2025</v>
      </c>
      <c r="AP191" s="432">
        <v>2254000</v>
      </c>
      <c r="AQ191" s="411" t="s">
        <v>10139</v>
      </c>
      <c r="AR191" s="411" t="s">
        <v>10132</v>
      </c>
      <c r="AS191" s="410"/>
      <c r="AT191" s="449"/>
    </row>
    <row r="192" spans="2:46" ht="15" customHeight="1">
      <c r="B192" s="448" t="s">
        <v>85</v>
      </c>
      <c r="C192" s="251" t="s">
        <v>7338</v>
      </c>
      <c r="D192" s="173" t="s">
        <v>8007</v>
      </c>
      <c r="E192" s="404">
        <v>1026597552</v>
      </c>
      <c r="F192" s="404">
        <v>33810000</v>
      </c>
      <c r="G192" s="405" t="s">
        <v>10177</v>
      </c>
      <c r="H192" s="353">
        <v>5635000</v>
      </c>
      <c r="I192" s="363">
        <v>45722</v>
      </c>
      <c r="J192" s="363">
        <v>45905</v>
      </c>
      <c r="K192" s="354" t="s">
        <v>7487</v>
      </c>
      <c r="L192" s="190">
        <v>2537</v>
      </c>
      <c r="M192" s="173" t="s">
        <v>7464</v>
      </c>
      <c r="N192" s="406" t="s">
        <v>7343</v>
      </c>
      <c r="O192" s="406">
        <v>1010170739</v>
      </c>
      <c r="P192" s="501" t="s">
        <v>7465</v>
      </c>
      <c r="Q192" s="190">
        <v>1</v>
      </c>
      <c r="R192" s="407">
        <v>125127</v>
      </c>
      <c r="S192" s="251" t="s">
        <v>7450</v>
      </c>
      <c r="T192" s="404">
        <v>0</v>
      </c>
      <c r="U192" s="190" t="s">
        <v>7347</v>
      </c>
      <c r="V192" s="407" t="s">
        <v>10136</v>
      </c>
      <c r="W192" s="404">
        <v>0</v>
      </c>
      <c r="X192" s="190" t="s">
        <v>7347</v>
      </c>
      <c r="Y192" s="190" t="s">
        <v>7347</v>
      </c>
      <c r="Z192" s="404">
        <v>0</v>
      </c>
      <c r="AA192" s="419" t="s">
        <v>7347</v>
      </c>
      <c r="AB192" s="190" t="s">
        <v>7347</v>
      </c>
      <c r="AC192" s="190" t="s">
        <v>7347</v>
      </c>
      <c r="AD192" s="190" t="s">
        <v>7347</v>
      </c>
      <c r="AE192" s="411" t="s">
        <v>7536</v>
      </c>
      <c r="AF192" s="411" t="s">
        <v>7349</v>
      </c>
      <c r="AG192" s="411" t="s">
        <v>7388</v>
      </c>
      <c r="AH192" s="173" t="s">
        <v>8008</v>
      </c>
      <c r="AI192" s="173">
        <v>3103315452</v>
      </c>
      <c r="AJ192" s="173" t="s">
        <v>10142</v>
      </c>
      <c r="AK192" s="420" t="s">
        <v>8009</v>
      </c>
      <c r="AL192" s="189" t="s">
        <v>7353</v>
      </c>
      <c r="AM192" s="500" t="s">
        <v>8010</v>
      </c>
      <c r="AN192" s="411">
        <f t="shared" si="2"/>
        <v>185</v>
      </c>
      <c r="AO192" s="411">
        <v>2025</v>
      </c>
      <c r="AP192" s="432">
        <v>18939167</v>
      </c>
      <c r="AQ192" s="411" t="s">
        <v>10132</v>
      </c>
      <c r="AR192" s="411" t="s">
        <v>10132</v>
      </c>
      <c r="AS192" s="410"/>
      <c r="AT192" s="449"/>
    </row>
    <row r="193" spans="2:46" ht="15" customHeight="1">
      <c r="B193" s="448" t="s">
        <v>86</v>
      </c>
      <c r="C193" s="251" t="s">
        <v>7338</v>
      </c>
      <c r="D193" s="173" t="s">
        <v>7773</v>
      </c>
      <c r="E193" s="404">
        <v>1016047711</v>
      </c>
      <c r="F193" s="404">
        <v>33810000</v>
      </c>
      <c r="G193" s="405" t="s">
        <v>10177</v>
      </c>
      <c r="H193" s="353">
        <v>5635000</v>
      </c>
      <c r="I193" s="363">
        <v>45721</v>
      </c>
      <c r="J193" s="363">
        <v>45904</v>
      </c>
      <c r="K193" s="354" t="s">
        <v>8131</v>
      </c>
      <c r="L193" s="190">
        <v>2537</v>
      </c>
      <c r="M193" s="406" t="s">
        <v>7447</v>
      </c>
      <c r="N193" s="406" t="s">
        <v>7448</v>
      </c>
      <c r="O193" s="406">
        <v>51698679</v>
      </c>
      <c r="P193" s="406" t="s">
        <v>7449</v>
      </c>
      <c r="Q193" s="190">
        <v>1</v>
      </c>
      <c r="R193" s="407">
        <v>125127</v>
      </c>
      <c r="S193" s="251" t="s">
        <v>7450</v>
      </c>
      <c r="T193" s="404">
        <v>0</v>
      </c>
      <c r="U193" s="190" t="s">
        <v>7347</v>
      </c>
      <c r="V193" s="407" t="s">
        <v>10136</v>
      </c>
      <c r="W193" s="404">
        <v>0</v>
      </c>
      <c r="X193" s="190" t="s">
        <v>7347</v>
      </c>
      <c r="Y193" s="190" t="s">
        <v>7347</v>
      </c>
      <c r="Z193" s="404">
        <v>0</v>
      </c>
      <c r="AA193" s="419" t="s">
        <v>7347</v>
      </c>
      <c r="AB193" s="190" t="s">
        <v>7347</v>
      </c>
      <c r="AC193" s="190" t="s">
        <v>7347</v>
      </c>
      <c r="AD193" s="190" t="s">
        <v>7347</v>
      </c>
      <c r="AE193" s="411" t="s">
        <v>7378</v>
      </c>
      <c r="AF193" s="411" t="s">
        <v>7349</v>
      </c>
      <c r="AG193" s="411" t="s">
        <v>7368</v>
      </c>
      <c r="AH193" s="173" t="s">
        <v>7775</v>
      </c>
      <c r="AI193" s="173">
        <v>3203992865</v>
      </c>
      <c r="AJ193" s="173" t="s">
        <v>10143</v>
      </c>
      <c r="AK193" s="420" t="s">
        <v>7776</v>
      </c>
      <c r="AL193" s="189" t="s">
        <v>7353</v>
      </c>
      <c r="AM193" s="500" t="s">
        <v>7777</v>
      </c>
      <c r="AN193" s="411">
        <f t="shared" si="2"/>
        <v>186</v>
      </c>
      <c r="AO193" s="411">
        <v>2025</v>
      </c>
      <c r="AP193" s="432">
        <v>751333</v>
      </c>
      <c r="AQ193" s="411" t="s">
        <v>10139</v>
      </c>
      <c r="AR193" s="411" t="s">
        <v>10139</v>
      </c>
      <c r="AS193" s="410" t="s">
        <v>10262</v>
      </c>
      <c r="AT193" s="449" t="s">
        <v>10358</v>
      </c>
    </row>
    <row r="194" spans="2:46" ht="15" customHeight="1">
      <c r="B194" s="448" t="s">
        <v>87</v>
      </c>
      <c r="C194" s="251" t="s">
        <v>10246</v>
      </c>
      <c r="D194" s="173" t="s">
        <v>8221</v>
      </c>
      <c r="E194" s="404">
        <v>1121858712</v>
      </c>
      <c r="F194" s="404">
        <v>33810000</v>
      </c>
      <c r="G194" s="405" t="s">
        <v>10177</v>
      </c>
      <c r="H194" s="353">
        <v>5635000</v>
      </c>
      <c r="I194" s="363">
        <v>45726</v>
      </c>
      <c r="J194" s="363">
        <v>45909</v>
      </c>
      <c r="K194" s="354" t="s">
        <v>7487</v>
      </c>
      <c r="L194" s="190">
        <v>2537</v>
      </c>
      <c r="M194" s="406" t="s">
        <v>7447</v>
      </c>
      <c r="N194" s="406" t="s">
        <v>7448</v>
      </c>
      <c r="O194" s="406">
        <v>51698679</v>
      </c>
      <c r="P194" s="406" t="s">
        <v>7449</v>
      </c>
      <c r="Q194" s="190">
        <v>1</v>
      </c>
      <c r="R194" s="407">
        <v>125127</v>
      </c>
      <c r="S194" s="251" t="s">
        <v>7450</v>
      </c>
      <c r="T194" s="404">
        <v>0</v>
      </c>
      <c r="U194" s="190" t="s">
        <v>7347</v>
      </c>
      <c r="V194" s="407" t="s">
        <v>10136</v>
      </c>
      <c r="W194" s="404">
        <v>0</v>
      </c>
      <c r="X194" s="190" t="s">
        <v>7347</v>
      </c>
      <c r="Y194" s="190" t="s">
        <v>7347</v>
      </c>
      <c r="Z194" s="404">
        <v>0</v>
      </c>
      <c r="AA194" s="419" t="s">
        <v>7347</v>
      </c>
      <c r="AB194" s="190" t="s">
        <v>7347</v>
      </c>
      <c r="AC194" s="190" t="s">
        <v>7347</v>
      </c>
      <c r="AD194" s="190" t="s">
        <v>7347</v>
      </c>
      <c r="AE194" s="190" t="s">
        <v>7378</v>
      </c>
      <c r="AF194" s="411" t="s">
        <v>7349</v>
      </c>
      <c r="AG194" s="190" t="s">
        <v>7350</v>
      </c>
      <c r="AH194" s="173" t="s">
        <v>10359</v>
      </c>
      <c r="AI194" s="173">
        <v>3138797260</v>
      </c>
      <c r="AJ194" s="173" t="s">
        <v>10143</v>
      </c>
      <c r="AK194" s="420" t="s">
        <v>10360</v>
      </c>
      <c r="AL194" s="189" t="s">
        <v>7353</v>
      </c>
      <c r="AM194" s="500" t="s">
        <v>8224</v>
      </c>
      <c r="AN194" s="411">
        <f t="shared" si="2"/>
        <v>187</v>
      </c>
      <c r="AO194" s="411">
        <v>2025</v>
      </c>
      <c r="AP194" s="432">
        <v>1690500</v>
      </c>
      <c r="AQ194" s="411" t="s">
        <v>10139</v>
      </c>
      <c r="AR194" s="411" t="s">
        <v>10132</v>
      </c>
      <c r="AS194" s="410"/>
      <c r="AT194" s="449"/>
    </row>
    <row r="195" spans="2:46" ht="15" customHeight="1">
      <c r="B195" s="448" t="s">
        <v>88</v>
      </c>
      <c r="C195" s="251" t="s">
        <v>10246</v>
      </c>
      <c r="D195" s="173" t="s">
        <v>10361</v>
      </c>
      <c r="E195" s="404">
        <v>1019134250</v>
      </c>
      <c r="F195" s="404">
        <v>16905000</v>
      </c>
      <c r="G195" s="405" t="s">
        <v>7966</v>
      </c>
      <c r="H195" s="353">
        <v>5635000</v>
      </c>
      <c r="I195" s="363">
        <v>45726</v>
      </c>
      <c r="J195" s="363">
        <v>45862</v>
      </c>
      <c r="K195" s="354" t="s">
        <v>10362</v>
      </c>
      <c r="L195" s="190">
        <v>2537</v>
      </c>
      <c r="M195" s="406" t="s">
        <v>7447</v>
      </c>
      <c r="N195" s="406" t="s">
        <v>7448</v>
      </c>
      <c r="O195" s="406">
        <v>51698679</v>
      </c>
      <c r="P195" s="406" t="s">
        <v>7449</v>
      </c>
      <c r="Q195" s="190">
        <v>1</v>
      </c>
      <c r="R195" s="407">
        <v>125127</v>
      </c>
      <c r="S195" s="251" t="s">
        <v>7450</v>
      </c>
      <c r="T195" s="463">
        <v>8452500</v>
      </c>
      <c r="U195" s="190" t="s">
        <v>7347</v>
      </c>
      <c r="V195" s="407">
        <v>45</v>
      </c>
      <c r="W195" s="404">
        <v>0</v>
      </c>
      <c r="X195" s="190" t="s">
        <v>7347</v>
      </c>
      <c r="Y195" s="190" t="s">
        <v>7347</v>
      </c>
      <c r="Z195" s="404">
        <f>Tabla13[[#This Row],[Adicion 1]]</f>
        <v>8452500</v>
      </c>
      <c r="AA195" s="464" t="s">
        <v>10363</v>
      </c>
      <c r="AB195" s="190" t="s">
        <v>7347</v>
      </c>
      <c r="AC195" s="190" t="s">
        <v>7347</v>
      </c>
      <c r="AD195" s="190" t="s">
        <v>7347</v>
      </c>
      <c r="AE195" s="190" t="s">
        <v>7378</v>
      </c>
      <c r="AF195" s="411" t="s">
        <v>7349</v>
      </c>
      <c r="AG195" s="190" t="s">
        <v>7350</v>
      </c>
      <c r="AH195" s="173" t="s">
        <v>10364</v>
      </c>
      <c r="AI195" s="173">
        <v>3102957718</v>
      </c>
      <c r="AJ195" s="173" t="s">
        <v>7434</v>
      </c>
      <c r="AK195" s="420">
        <v>622056620</v>
      </c>
      <c r="AL195" s="189" t="s">
        <v>7353</v>
      </c>
      <c r="AM195" s="500" t="s">
        <v>8134</v>
      </c>
      <c r="AN195" s="411">
        <f t="shared" si="2"/>
        <v>188</v>
      </c>
      <c r="AO195" s="411">
        <v>2025</v>
      </c>
      <c r="AP195" s="432">
        <v>0</v>
      </c>
      <c r="AQ195" s="411" t="s">
        <v>10132</v>
      </c>
      <c r="AR195" s="411" t="s">
        <v>10132</v>
      </c>
      <c r="AS195" s="410"/>
      <c r="AT195" s="449"/>
    </row>
    <row r="196" spans="2:46" ht="15" customHeight="1">
      <c r="B196" s="448" t="s">
        <v>89</v>
      </c>
      <c r="C196" s="251" t="s">
        <v>10246</v>
      </c>
      <c r="D196" s="173" t="s">
        <v>10365</v>
      </c>
      <c r="E196" s="404">
        <v>79566476</v>
      </c>
      <c r="F196" s="404">
        <v>46128000</v>
      </c>
      <c r="G196" s="405" t="s">
        <v>10177</v>
      </c>
      <c r="H196" s="353">
        <v>7688000</v>
      </c>
      <c r="I196" s="363">
        <v>45722</v>
      </c>
      <c r="J196" s="363">
        <v>45905</v>
      </c>
      <c r="K196" s="354" t="s">
        <v>7561</v>
      </c>
      <c r="L196" s="190">
        <v>2537</v>
      </c>
      <c r="M196" s="173" t="s">
        <v>7464</v>
      </c>
      <c r="N196" s="406" t="s">
        <v>7343</v>
      </c>
      <c r="O196" s="406">
        <v>1010170739</v>
      </c>
      <c r="P196" s="501" t="s">
        <v>7465</v>
      </c>
      <c r="Q196" s="190">
        <v>1</v>
      </c>
      <c r="R196" s="407">
        <v>125119</v>
      </c>
      <c r="S196" s="251" t="s">
        <v>7450</v>
      </c>
      <c r="T196" s="404">
        <v>0</v>
      </c>
      <c r="U196" s="190" t="s">
        <v>7347</v>
      </c>
      <c r="V196" s="407" t="s">
        <v>10136</v>
      </c>
      <c r="W196" s="404">
        <v>0</v>
      </c>
      <c r="X196" s="190" t="s">
        <v>7347</v>
      </c>
      <c r="Y196" s="190" t="s">
        <v>7347</v>
      </c>
      <c r="Z196" s="404">
        <v>0</v>
      </c>
      <c r="AA196" s="419" t="s">
        <v>7347</v>
      </c>
      <c r="AB196" s="190" t="s">
        <v>7347</v>
      </c>
      <c r="AC196" s="190" t="s">
        <v>7347</v>
      </c>
      <c r="AD196" s="190" t="s">
        <v>7347</v>
      </c>
      <c r="AE196" s="190" t="s">
        <v>7536</v>
      </c>
      <c r="AF196" s="411" t="s">
        <v>7349</v>
      </c>
      <c r="AG196" s="190" t="s">
        <v>7350</v>
      </c>
      <c r="AH196" s="173" t="s">
        <v>10366</v>
      </c>
      <c r="AI196" s="173">
        <v>3002108360</v>
      </c>
      <c r="AJ196" s="173" t="s">
        <v>10142</v>
      </c>
      <c r="AK196" s="420">
        <v>1870051040</v>
      </c>
      <c r="AL196" s="189" t="s">
        <v>7353</v>
      </c>
      <c r="AM196" s="500" t="s">
        <v>10367</v>
      </c>
      <c r="AN196" s="411">
        <f t="shared" si="2"/>
        <v>189</v>
      </c>
      <c r="AO196" s="411">
        <v>2025</v>
      </c>
      <c r="AP196" s="432">
        <v>1281333</v>
      </c>
      <c r="AQ196" s="411" t="s">
        <v>10139</v>
      </c>
      <c r="AR196" s="411" t="s">
        <v>10139</v>
      </c>
      <c r="AS196" s="410" t="s">
        <v>10262</v>
      </c>
      <c r="AT196" s="449" t="s">
        <v>10368</v>
      </c>
    </row>
    <row r="197" spans="2:46" ht="15" customHeight="1">
      <c r="B197" s="448" t="s">
        <v>90</v>
      </c>
      <c r="C197" s="251" t="s">
        <v>7338</v>
      </c>
      <c r="D197" s="173" t="s">
        <v>9278</v>
      </c>
      <c r="E197" s="404">
        <v>1010231719</v>
      </c>
      <c r="F197" s="404">
        <v>33810000</v>
      </c>
      <c r="G197" s="405" t="s">
        <v>10177</v>
      </c>
      <c r="H197" s="353">
        <v>5635000</v>
      </c>
      <c r="I197" s="363">
        <v>45706</v>
      </c>
      <c r="J197" s="363">
        <v>45886</v>
      </c>
      <c r="K197" s="354" t="s">
        <v>8131</v>
      </c>
      <c r="L197" s="190">
        <v>2537</v>
      </c>
      <c r="M197" s="406" t="s">
        <v>7447</v>
      </c>
      <c r="N197" s="406" t="s">
        <v>7448</v>
      </c>
      <c r="O197" s="406">
        <v>51698679</v>
      </c>
      <c r="P197" s="406" t="s">
        <v>7449</v>
      </c>
      <c r="Q197" s="190">
        <v>1</v>
      </c>
      <c r="R197" s="407">
        <v>125127</v>
      </c>
      <c r="S197" s="251" t="s">
        <v>7450</v>
      </c>
      <c r="T197" s="404">
        <v>0</v>
      </c>
      <c r="U197" s="190" t="s">
        <v>7347</v>
      </c>
      <c r="V197" s="407" t="s">
        <v>10136</v>
      </c>
      <c r="W197" s="404">
        <v>0</v>
      </c>
      <c r="X197" s="190" t="s">
        <v>7347</v>
      </c>
      <c r="Y197" s="190" t="s">
        <v>7347</v>
      </c>
      <c r="Z197" s="404">
        <v>0</v>
      </c>
      <c r="AA197" s="419" t="s">
        <v>7347</v>
      </c>
      <c r="AB197" s="190" t="s">
        <v>7347</v>
      </c>
      <c r="AC197" s="190" t="s">
        <v>7347</v>
      </c>
      <c r="AD197" s="190" t="s">
        <v>7347</v>
      </c>
      <c r="AE197" s="411" t="s">
        <v>7387</v>
      </c>
      <c r="AF197" s="411" t="s">
        <v>7349</v>
      </c>
      <c r="AG197" s="411" t="s">
        <v>7368</v>
      </c>
      <c r="AH197" s="173" t="s">
        <v>9281</v>
      </c>
      <c r="AI197" s="173">
        <v>3115294777</v>
      </c>
      <c r="AJ197" s="173" t="s">
        <v>10142</v>
      </c>
      <c r="AK197" s="420" t="s">
        <v>9282</v>
      </c>
      <c r="AL197" s="189" t="s">
        <v>7353</v>
      </c>
      <c r="AM197" s="500" t="s">
        <v>10369</v>
      </c>
      <c r="AN197" s="411">
        <f t="shared" ref="AN197:AN260" si="3">+AN196+1</f>
        <v>190</v>
      </c>
      <c r="AO197" s="411">
        <v>2025</v>
      </c>
      <c r="AP197" s="432">
        <v>0</v>
      </c>
      <c r="AQ197" s="411" t="s">
        <v>10132</v>
      </c>
      <c r="AR197" s="411" t="s">
        <v>10132</v>
      </c>
      <c r="AS197" s="410"/>
      <c r="AT197" s="449"/>
    </row>
    <row r="198" spans="2:46" ht="15" customHeight="1">
      <c r="B198" s="448" t="s">
        <v>91</v>
      </c>
      <c r="C198" s="251" t="s">
        <v>7338</v>
      </c>
      <c r="D198" s="173" t="s">
        <v>9878</v>
      </c>
      <c r="E198" s="404">
        <v>85154567</v>
      </c>
      <c r="F198" s="404">
        <v>46128000</v>
      </c>
      <c r="G198" s="405" t="s">
        <v>10177</v>
      </c>
      <c r="H198" s="353">
        <v>7688000</v>
      </c>
      <c r="I198" s="363">
        <v>45716</v>
      </c>
      <c r="J198" s="363">
        <v>45896</v>
      </c>
      <c r="K198" s="354" t="s">
        <v>7472</v>
      </c>
      <c r="L198" s="190">
        <v>2537</v>
      </c>
      <c r="M198" s="173" t="s">
        <v>7464</v>
      </c>
      <c r="N198" s="406" t="s">
        <v>7343</v>
      </c>
      <c r="O198" s="406">
        <v>1010170739</v>
      </c>
      <c r="P198" s="501" t="s">
        <v>7465</v>
      </c>
      <c r="Q198" s="190">
        <v>1</v>
      </c>
      <c r="R198" s="407">
        <v>125131</v>
      </c>
      <c r="S198" s="251" t="s">
        <v>7450</v>
      </c>
      <c r="T198" s="404">
        <v>0</v>
      </c>
      <c r="U198" s="190" t="s">
        <v>7347</v>
      </c>
      <c r="V198" s="407" t="s">
        <v>10136</v>
      </c>
      <c r="W198" s="404">
        <v>0</v>
      </c>
      <c r="X198" s="190" t="s">
        <v>7347</v>
      </c>
      <c r="Y198" s="190" t="s">
        <v>7347</v>
      </c>
      <c r="Z198" s="404">
        <v>0</v>
      </c>
      <c r="AA198" s="419" t="s">
        <v>7347</v>
      </c>
      <c r="AB198" s="190" t="s">
        <v>7347</v>
      </c>
      <c r="AC198" s="190" t="s">
        <v>7347</v>
      </c>
      <c r="AD198" s="190" t="s">
        <v>7347</v>
      </c>
      <c r="AE198" s="411" t="s">
        <v>7361</v>
      </c>
      <c r="AF198" s="411" t="s">
        <v>7349</v>
      </c>
      <c r="AG198" s="411" t="s">
        <v>7350</v>
      </c>
      <c r="AH198" s="173" t="s">
        <v>9881</v>
      </c>
      <c r="AI198" s="173">
        <v>3012097728</v>
      </c>
      <c r="AJ198" s="173" t="s">
        <v>10143</v>
      </c>
      <c r="AK198" s="420" t="s">
        <v>9882</v>
      </c>
      <c r="AL198" s="189" t="s">
        <v>7353</v>
      </c>
      <c r="AM198" s="500" t="s">
        <v>10370</v>
      </c>
      <c r="AN198" s="411">
        <f t="shared" si="3"/>
        <v>191</v>
      </c>
      <c r="AO198" s="411">
        <v>2025</v>
      </c>
      <c r="AP198" s="432">
        <v>0</v>
      </c>
      <c r="AQ198" s="411"/>
      <c r="AR198" s="411"/>
      <c r="AS198" s="410"/>
      <c r="AT198" s="449"/>
    </row>
    <row r="199" spans="2:46" ht="15" customHeight="1">
      <c r="B199" s="448" t="s">
        <v>92</v>
      </c>
      <c r="C199" s="251" t="s">
        <v>10246</v>
      </c>
      <c r="D199" s="173" t="s">
        <v>7792</v>
      </c>
      <c r="E199" s="404">
        <v>1032383953</v>
      </c>
      <c r="F199" s="404">
        <v>33810000</v>
      </c>
      <c r="G199" s="405" t="s">
        <v>10177</v>
      </c>
      <c r="H199" s="353">
        <v>5635000</v>
      </c>
      <c r="I199" s="363">
        <v>45730</v>
      </c>
      <c r="J199" s="363">
        <v>45913</v>
      </c>
      <c r="K199" s="354" t="s">
        <v>10371</v>
      </c>
      <c r="L199" s="190">
        <v>2537</v>
      </c>
      <c r="M199" s="173" t="s">
        <v>7464</v>
      </c>
      <c r="N199" s="406" t="s">
        <v>7343</v>
      </c>
      <c r="O199" s="406">
        <v>1010170739</v>
      </c>
      <c r="P199" s="501" t="s">
        <v>7465</v>
      </c>
      <c r="Q199" s="190">
        <v>1</v>
      </c>
      <c r="R199" s="407">
        <v>125127</v>
      </c>
      <c r="S199" s="251" t="s">
        <v>7450</v>
      </c>
      <c r="T199" s="404">
        <v>0</v>
      </c>
      <c r="U199" s="190" t="s">
        <v>7347</v>
      </c>
      <c r="V199" s="407" t="s">
        <v>10136</v>
      </c>
      <c r="W199" s="404">
        <v>0</v>
      </c>
      <c r="X199" s="190" t="s">
        <v>7347</v>
      </c>
      <c r="Y199" s="190" t="s">
        <v>7347</v>
      </c>
      <c r="Z199" s="404">
        <v>0</v>
      </c>
      <c r="AA199" s="419" t="s">
        <v>7347</v>
      </c>
      <c r="AB199" s="190" t="s">
        <v>7347</v>
      </c>
      <c r="AC199" s="190" t="s">
        <v>7347</v>
      </c>
      <c r="AD199" s="190" t="s">
        <v>7347</v>
      </c>
      <c r="AE199" s="411" t="s">
        <v>7348</v>
      </c>
      <c r="AF199" s="411" t="s">
        <v>7349</v>
      </c>
      <c r="AG199" s="411" t="s">
        <v>7350</v>
      </c>
      <c r="AH199" s="173" t="s">
        <v>7795</v>
      </c>
      <c r="AI199" s="173">
        <v>3045626127</v>
      </c>
      <c r="AJ199" s="173" t="s">
        <v>10142</v>
      </c>
      <c r="AK199" s="423" t="s">
        <v>7796</v>
      </c>
      <c r="AL199" s="189" t="s">
        <v>7353</v>
      </c>
      <c r="AM199" s="500" t="s">
        <v>7790</v>
      </c>
      <c r="AN199" s="411">
        <f t="shared" si="3"/>
        <v>192</v>
      </c>
      <c r="AO199" s="411">
        <v>2025</v>
      </c>
      <c r="AP199" s="432">
        <v>0</v>
      </c>
      <c r="AQ199" s="411" t="s">
        <v>10132</v>
      </c>
      <c r="AR199" s="411" t="s">
        <v>10139</v>
      </c>
      <c r="AS199" s="410" t="s">
        <v>10262</v>
      </c>
      <c r="AT199" s="449" t="s">
        <v>10372</v>
      </c>
    </row>
    <row r="200" spans="2:46" ht="15" customHeight="1">
      <c r="B200" s="448" t="s">
        <v>93</v>
      </c>
      <c r="C200" s="251" t="s">
        <v>7338</v>
      </c>
      <c r="D200" s="173" t="s">
        <v>8566</v>
      </c>
      <c r="E200" s="404">
        <v>80814144</v>
      </c>
      <c r="F200" s="404">
        <v>20286000</v>
      </c>
      <c r="G200" s="405" t="s">
        <v>10177</v>
      </c>
      <c r="H200" s="353">
        <v>3381000</v>
      </c>
      <c r="I200" s="363">
        <v>45708</v>
      </c>
      <c r="J200" s="363">
        <v>45888</v>
      </c>
      <c r="K200" s="354" t="s">
        <v>9148</v>
      </c>
      <c r="L200" s="190">
        <v>2537</v>
      </c>
      <c r="M200" s="406" t="s">
        <v>8515</v>
      </c>
      <c r="N200" s="406" t="s">
        <v>7343</v>
      </c>
      <c r="O200" s="406">
        <v>52356206</v>
      </c>
      <c r="P200" s="406" t="s">
        <v>8516</v>
      </c>
      <c r="Q200" s="190">
        <v>4</v>
      </c>
      <c r="R200" s="407">
        <v>125005</v>
      </c>
      <c r="S200" s="251" t="s">
        <v>10169</v>
      </c>
      <c r="T200" s="404">
        <v>0</v>
      </c>
      <c r="U200" s="190" t="s">
        <v>7347</v>
      </c>
      <c r="V200" s="407" t="s">
        <v>10136</v>
      </c>
      <c r="W200" s="404">
        <v>0</v>
      </c>
      <c r="X200" s="190" t="s">
        <v>7347</v>
      </c>
      <c r="Y200" s="190" t="s">
        <v>7347</v>
      </c>
      <c r="Z200" s="404">
        <v>0</v>
      </c>
      <c r="AA200" s="419" t="s">
        <v>7347</v>
      </c>
      <c r="AB200" s="190" t="s">
        <v>7347</v>
      </c>
      <c r="AC200" s="190" t="s">
        <v>7347</v>
      </c>
      <c r="AD200" s="190" t="s">
        <v>7347</v>
      </c>
      <c r="AE200" s="190" t="s">
        <v>7387</v>
      </c>
      <c r="AF200" s="411" t="s">
        <v>7349</v>
      </c>
      <c r="AG200" s="190" t="s">
        <v>7399</v>
      </c>
      <c r="AH200" s="173" t="s">
        <v>10373</v>
      </c>
      <c r="AI200" s="173">
        <v>3175377302</v>
      </c>
      <c r="AJ200" s="173" t="s">
        <v>10143</v>
      </c>
      <c r="AK200" s="420">
        <v>19817975057</v>
      </c>
      <c r="AL200" s="189" t="s">
        <v>7353</v>
      </c>
      <c r="AM200" s="500" t="s">
        <v>8569</v>
      </c>
      <c r="AN200" s="411">
        <f t="shared" si="3"/>
        <v>193</v>
      </c>
      <c r="AO200" s="411">
        <v>2025</v>
      </c>
      <c r="AP200" s="432">
        <v>0</v>
      </c>
      <c r="AQ200" s="411"/>
      <c r="AR200" s="411"/>
      <c r="AS200" s="410"/>
      <c r="AT200" s="449"/>
    </row>
    <row r="201" spans="2:46" ht="15" customHeight="1">
      <c r="B201" s="448" t="s">
        <v>94</v>
      </c>
      <c r="C201" s="251" t="s">
        <v>7338</v>
      </c>
      <c r="D201" s="173" t="s">
        <v>10374</v>
      </c>
      <c r="E201" s="404">
        <v>1031802174</v>
      </c>
      <c r="F201" s="404">
        <v>20286000</v>
      </c>
      <c r="G201" s="405" t="s">
        <v>10177</v>
      </c>
      <c r="H201" s="353">
        <v>3381000</v>
      </c>
      <c r="I201" s="363">
        <v>45707</v>
      </c>
      <c r="J201" s="363">
        <v>45887</v>
      </c>
      <c r="K201" s="354" t="s">
        <v>10375</v>
      </c>
      <c r="L201" s="190">
        <v>2537</v>
      </c>
      <c r="M201" s="406" t="s">
        <v>8515</v>
      </c>
      <c r="N201" s="406" t="s">
        <v>7343</v>
      </c>
      <c r="O201" s="406">
        <v>52356206</v>
      </c>
      <c r="P201" s="406" t="s">
        <v>8516</v>
      </c>
      <c r="Q201" s="190">
        <v>4</v>
      </c>
      <c r="R201" s="407">
        <v>125005</v>
      </c>
      <c r="S201" s="251" t="s">
        <v>10169</v>
      </c>
      <c r="T201" s="404">
        <v>0</v>
      </c>
      <c r="U201" s="190" t="s">
        <v>7347</v>
      </c>
      <c r="V201" s="407" t="s">
        <v>10136</v>
      </c>
      <c r="W201" s="404">
        <v>0</v>
      </c>
      <c r="X201" s="190" t="s">
        <v>7347</v>
      </c>
      <c r="Y201" s="190" t="s">
        <v>7347</v>
      </c>
      <c r="Z201" s="404">
        <v>0</v>
      </c>
      <c r="AA201" s="419" t="s">
        <v>7347</v>
      </c>
      <c r="AB201" s="190" t="s">
        <v>7347</v>
      </c>
      <c r="AC201" s="190" t="s">
        <v>7347</v>
      </c>
      <c r="AD201" s="190" t="s">
        <v>7347</v>
      </c>
      <c r="AE201" s="190" t="s">
        <v>7348</v>
      </c>
      <c r="AF201" s="411" t="s">
        <v>7349</v>
      </c>
      <c r="AG201" s="190" t="s">
        <v>7399</v>
      </c>
      <c r="AH201" s="173" t="s">
        <v>10376</v>
      </c>
      <c r="AI201" s="173">
        <v>3042396000</v>
      </c>
      <c r="AJ201" s="173" t="s">
        <v>7625</v>
      </c>
      <c r="AK201" s="420">
        <v>111702350392</v>
      </c>
      <c r="AL201" s="189" t="s">
        <v>7353</v>
      </c>
      <c r="AM201" s="500" t="s">
        <v>9949</v>
      </c>
      <c r="AN201" s="411">
        <f t="shared" si="3"/>
        <v>194</v>
      </c>
      <c r="AO201" s="411">
        <v>2025</v>
      </c>
      <c r="AP201" s="432">
        <v>0</v>
      </c>
      <c r="AQ201" s="411" t="s">
        <v>10132</v>
      </c>
      <c r="AR201" s="411" t="s">
        <v>10132</v>
      </c>
      <c r="AS201" s="410"/>
      <c r="AT201" s="449"/>
    </row>
    <row r="202" spans="2:46" ht="15" customHeight="1">
      <c r="B202" s="448" t="s">
        <v>95</v>
      </c>
      <c r="C202" s="251" t="s">
        <v>10246</v>
      </c>
      <c r="D202" s="173" t="s">
        <v>9614</v>
      </c>
      <c r="E202" s="404">
        <v>79245700</v>
      </c>
      <c r="F202" s="404">
        <v>46128000</v>
      </c>
      <c r="G202" s="405" t="s">
        <v>10177</v>
      </c>
      <c r="H202" s="353">
        <v>7688000</v>
      </c>
      <c r="I202" s="363">
        <v>45712</v>
      </c>
      <c r="J202" s="363">
        <v>45892</v>
      </c>
      <c r="K202" s="354" t="s">
        <v>7472</v>
      </c>
      <c r="L202" s="190">
        <v>2537</v>
      </c>
      <c r="M202" s="173" t="s">
        <v>7464</v>
      </c>
      <c r="N202" s="406" t="s">
        <v>7343</v>
      </c>
      <c r="O202" s="406">
        <v>1010170739</v>
      </c>
      <c r="P202" s="501" t="s">
        <v>7465</v>
      </c>
      <c r="Q202" s="190">
        <v>1</v>
      </c>
      <c r="R202" s="407">
        <v>125131</v>
      </c>
      <c r="S202" s="251" t="s">
        <v>7450</v>
      </c>
      <c r="T202" s="404">
        <v>0</v>
      </c>
      <c r="U202" s="190" t="s">
        <v>7347</v>
      </c>
      <c r="V202" s="407" t="s">
        <v>10136</v>
      </c>
      <c r="W202" s="404">
        <v>0</v>
      </c>
      <c r="X202" s="190" t="s">
        <v>7347</v>
      </c>
      <c r="Y202" s="190" t="s">
        <v>7347</v>
      </c>
      <c r="Z202" s="404">
        <v>0</v>
      </c>
      <c r="AA202" s="419" t="s">
        <v>7347</v>
      </c>
      <c r="AB202" s="190" t="s">
        <v>7347</v>
      </c>
      <c r="AC202" s="190" t="s">
        <v>7347</v>
      </c>
      <c r="AD202" s="190" t="s">
        <v>7347</v>
      </c>
      <c r="AE202" s="190" t="s">
        <v>10377</v>
      </c>
      <c r="AF202" s="411" t="s">
        <v>7349</v>
      </c>
      <c r="AG202" s="190" t="s">
        <v>7350</v>
      </c>
      <c r="AH202" s="173" t="s">
        <v>10378</v>
      </c>
      <c r="AI202" s="173">
        <v>3186757739</v>
      </c>
      <c r="AJ202" s="173" t="s">
        <v>10160</v>
      </c>
      <c r="AK202" s="420">
        <v>1003387891</v>
      </c>
      <c r="AL202" s="189" t="s">
        <v>7353</v>
      </c>
      <c r="AM202" s="500" t="s">
        <v>9617</v>
      </c>
      <c r="AN202" s="411">
        <f t="shared" si="3"/>
        <v>195</v>
      </c>
      <c r="AO202" s="411">
        <v>2025</v>
      </c>
      <c r="AP202" s="432">
        <v>5894133</v>
      </c>
      <c r="AQ202" s="411" t="s">
        <v>10139</v>
      </c>
      <c r="AR202" s="411" t="s">
        <v>10132</v>
      </c>
      <c r="AS202" s="410"/>
      <c r="AT202" s="449"/>
    </row>
    <row r="203" spans="2:46" ht="15" customHeight="1">
      <c r="B203" s="448" t="s">
        <v>96</v>
      </c>
      <c r="C203" s="251" t="s">
        <v>7338</v>
      </c>
      <c r="D203" s="173" t="s">
        <v>10379</v>
      </c>
      <c r="E203" s="404">
        <v>47441578</v>
      </c>
      <c r="F203" s="404">
        <v>46128000</v>
      </c>
      <c r="G203" s="405" t="s">
        <v>10177</v>
      </c>
      <c r="H203" s="353">
        <v>7688000</v>
      </c>
      <c r="I203" s="363">
        <v>45700</v>
      </c>
      <c r="J203" s="363">
        <v>45880</v>
      </c>
      <c r="K203" s="354" t="s">
        <v>7472</v>
      </c>
      <c r="L203" s="190">
        <v>2537</v>
      </c>
      <c r="M203" s="173" t="s">
        <v>7464</v>
      </c>
      <c r="N203" s="406" t="s">
        <v>7343</v>
      </c>
      <c r="O203" s="406">
        <v>1010170739</v>
      </c>
      <c r="P203" s="501" t="s">
        <v>7465</v>
      </c>
      <c r="Q203" s="190">
        <v>1</v>
      </c>
      <c r="R203" s="407">
        <v>125131</v>
      </c>
      <c r="S203" s="251" t="s">
        <v>7450</v>
      </c>
      <c r="T203" s="404">
        <v>0</v>
      </c>
      <c r="U203" s="190" t="s">
        <v>7347</v>
      </c>
      <c r="V203" s="407" t="s">
        <v>10136</v>
      </c>
      <c r="W203" s="404">
        <v>0</v>
      </c>
      <c r="X203" s="190" t="s">
        <v>7347</v>
      </c>
      <c r="Y203" s="190" t="s">
        <v>7347</v>
      </c>
      <c r="Z203" s="404">
        <v>0</v>
      </c>
      <c r="AA203" s="419" t="s">
        <v>7347</v>
      </c>
      <c r="AB203" s="190" t="s">
        <v>7347</v>
      </c>
      <c r="AC203" s="190" t="s">
        <v>7347</v>
      </c>
      <c r="AD203" s="190" t="s">
        <v>7347</v>
      </c>
      <c r="AE203" s="411" t="s">
        <v>7361</v>
      </c>
      <c r="AF203" s="411" t="s">
        <v>7349</v>
      </c>
      <c r="AG203" s="411" t="s">
        <v>7350</v>
      </c>
      <c r="AH203" s="173" t="s">
        <v>10380</v>
      </c>
      <c r="AI203" s="173">
        <v>3214247036</v>
      </c>
      <c r="AJ203" s="173" t="s">
        <v>10143</v>
      </c>
      <c r="AK203" s="423" t="s">
        <v>10381</v>
      </c>
      <c r="AL203" s="189" t="s">
        <v>7353</v>
      </c>
      <c r="AM203" s="500" t="s">
        <v>10382</v>
      </c>
      <c r="AN203" s="411">
        <f t="shared" si="3"/>
        <v>196</v>
      </c>
      <c r="AO203" s="411">
        <v>2025</v>
      </c>
      <c r="AP203" s="432">
        <v>0</v>
      </c>
      <c r="AQ203" s="411" t="s">
        <v>10139</v>
      </c>
      <c r="AR203" s="411" t="s">
        <v>10139</v>
      </c>
      <c r="AS203" s="410"/>
      <c r="AT203" s="449"/>
    </row>
    <row r="204" spans="2:46" ht="15" customHeight="1">
      <c r="B204" s="448" t="s">
        <v>97</v>
      </c>
      <c r="C204" s="251" t="s">
        <v>7338</v>
      </c>
      <c r="D204" s="173" t="s">
        <v>8412</v>
      </c>
      <c r="E204" s="404">
        <v>1015400590</v>
      </c>
      <c r="F204" s="404">
        <v>46128000</v>
      </c>
      <c r="G204" s="405" t="s">
        <v>10177</v>
      </c>
      <c r="H204" s="353">
        <v>7688000</v>
      </c>
      <c r="I204" s="363">
        <v>45706</v>
      </c>
      <c r="J204" s="363">
        <v>45886</v>
      </c>
      <c r="K204" s="354" t="s">
        <v>10383</v>
      </c>
      <c r="L204" s="190">
        <v>2537</v>
      </c>
      <c r="M204" s="406" t="s">
        <v>7395</v>
      </c>
      <c r="N204" s="406" t="s">
        <v>7343</v>
      </c>
      <c r="O204" s="406">
        <v>1022949089</v>
      </c>
      <c r="P204" s="501" t="s">
        <v>7396</v>
      </c>
      <c r="Q204" s="190">
        <v>1</v>
      </c>
      <c r="R204" s="407">
        <v>125096</v>
      </c>
      <c r="S204" s="251" t="s">
        <v>9045</v>
      </c>
      <c r="T204" s="404">
        <v>0</v>
      </c>
      <c r="U204" s="190" t="s">
        <v>7347</v>
      </c>
      <c r="V204" s="407" t="s">
        <v>10136</v>
      </c>
      <c r="W204" s="404">
        <v>0</v>
      </c>
      <c r="X204" s="190" t="s">
        <v>7347</v>
      </c>
      <c r="Y204" s="190" t="s">
        <v>7347</v>
      </c>
      <c r="Z204" s="404">
        <v>0</v>
      </c>
      <c r="AA204" s="419" t="s">
        <v>7347</v>
      </c>
      <c r="AB204" s="190" t="s">
        <v>7347</v>
      </c>
      <c r="AC204" s="190" t="s">
        <v>7347</v>
      </c>
      <c r="AD204" s="190" t="s">
        <v>7347</v>
      </c>
      <c r="AE204" s="411" t="s">
        <v>7378</v>
      </c>
      <c r="AF204" s="411" t="s">
        <v>7349</v>
      </c>
      <c r="AG204" s="411" t="s">
        <v>7399</v>
      </c>
      <c r="AH204" s="173" t="s">
        <v>8414</v>
      </c>
      <c r="AI204" s="173">
        <v>3115283793</v>
      </c>
      <c r="AJ204" s="173" t="s">
        <v>8661</v>
      </c>
      <c r="AK204" s="420">
        <v>712673674193</v>
      </c>
      <c r="AL204" s="189" t="s">
        <v>7353</v>
      </c>
      <c r="AM204" s="500" t="s">
        <v>8416</v>
      </c>
      <c r="AN204" s="411">
        <f t="shared" si="3"/>
        <v>197</v>
      </c>
      <c r="AO204" s="411">
        <v>2025</v>
      </c>
      <c r="AP204" s="432">
        <v>0</v>
      </c>
      <c r="AQ204" s="411" t="s">
        <v>10139</v>
      </c>
      <c r="AR204" s="411" t="s">
        <v>10132</v>
      </c>
      <c r="AS204" s="410"/>
      <c r="AT204" s="449"/>
    </row>
    <row r="205" spans="2:46" ht="15" customHeight="1">
      <c r="B205" s="448" t="s">
        <v>98</v>
      </c>
      <c r="C205" s="251" t="s">
        <v>7338</v>
      </c>
      <c r="D205" s="173" t="s">
        <v>10384</v>
      </c>
      <c r="E205" s="404">
        <v>1019069178</v>
      </c>
      <c r="F205" s="404">
        <v>27042000</v>
      </c>
      <c r="G205" s="405" t="s">
        <v>10177</v>
      </c>
      <c r="H205" s="353">
        <v>4507000</v>
      </c>
      <c r="I205" s="363">
        <v>45692</v>
      </c>
      <c r="J205" s="363">
        <v>45872</v>
      </c>
      <c r="K205" s="354" t="s">
        <v>9564</v>
      </c>
      <c r="L205" s="190">
        <v>2537</v>
      </c>
      <c r="M205" s="406" t="s">
        <v>7712</v>
      </c>
      <c r="N205" s="406" t="s">
        <v>7343</v>
      </c>
      <c r="O205" s="406">
        <v>20533153</v>
      </c>
      <c r="P205" s="501" t="s">
        <v>7713</v>
      </c>
      <c r="Q205" s="190">
        <v>1</v>
      </c>
      <c r="R205" s="407">
        <v>124745</v>
      </c>
      <c r="S205" s="251" t="s">
        <v>7714</v>
      </c>
      <c r="T205" s="404">
        <v>0</v>
      </c>
      <c r="U205" s="190" t="s">
        <v>7347</v>
      </c>
      <c r="V205" s="407" t="s">
        <v>10136</v>
      </c>
      <c r="W205" s="404">
        <v>0</v>
      </c>
      <c r="X205" s="190" t="s">
        <v>7347</v>
      </c>
      <c r="Y205" s="190" t="s">
        <v>7347</v>
      </c>
      <c r="Z205" s="404">
        <v>0</v>
      </c>
      <c r="AA205" s="419" t="s">
        <v>7347</v>
      </c>
      <c r="AB205" s="190" t="s">
        <v>7347</v>
      </c>
      <c r="AC205" s="190" t="s">
        <v>7347</v>
      </c>
      <c r="AD205" s="190" t="s">
        <v>7347</v>
      </c>
      <c r="AE205" s="411" t="s">
        <v>7441</v>
      </c>
      <c r="AF205" s="411" t="s">
        <v>7349</v>
      </c>
      <c r="AG205" s="411" t="s">
        <v>7414</v>
      </c>
      <c r="AH205" s="173" t="s">
        <v>10385</v>
      </c>
      <c r="AI205" s="173">
        <v>3028435423</v>
      </c>
      <c r="AJ205" s="173" t="s">
        <v>7434</v>
      </c>
      <c r="AK205" s="420" t="s">
        <v>10386</v>
      </c>
      <c r="AL205" s="189" t="s">
        <v>7353</v>
      </c>
      <c r="AM205" s="500" t="s">
        <v>10387</v>
      </c>
      <c r="AN205" s="411">
        <f t="shared" si="3"/>
        <v>198</v>
      </c>
      <c r="AO205" s="411">
        <v>2025</v>
      </c>
      <c r="AP205" s="432">
        <v>450700</v>
      </c>
      <c r="AQ205" s="411" t="s">
        <v>10132</v>
      </c>
      <c r="AR205" s="411" t="s">
        <v>10139</v>
      </c>
      <c r="AS205" s="410" t="s">
        <v>10140</v>
      </c>
      <c r="AT205" s="449" t="s">
        <v>10388</v>
      </c>
    </row>
    <row r="206" spans="2:46" ht="15" customHeight="1">
      <c r="B206" s="448" t="s">
        <v>99</v>
      </c>
      <c r="C206" s="251" t="s">
        <v>7338</v>
      </c>
      <c r="D206" s="173" t="s">
        <v>10389</v>
      </c>
      <c r="E206" s="404">
        <v>1001886971</v>
      </c>
      <c r="F206" s="404">
        <v>23808000</v>
      </c>
      <c r="G206" s="405" t="s">
        <v>10213</v>
      </c>
      <c r="H206" s="353">
        <v>2976000</v>
      </c>
      <c r="I206" s="363">
        <v>45707</v>
      </c>
      <c r="J206" s="363">
        <v>45948</v>
      </c>
      <c r="K206" s="354" t="s">
        <v>10390</v>
      </c>
      <c r="L206" s="190">
        <v>2537</v>
      </c>
      <c r="M206" s="406" t="s">
        <v>10185</v>
      </c>
      <c r="N206" s="406" t="s">
        <v>7343</v>
      </c>
      <c r="O206" s="406">
        <v>1026285767</v>
      </c>
      <c r="P206" s="501" t="s">
        <v>10186</v>
      </c>
      <c r="Q206" s="190">
        <v>1</v>
      </c>
      <c r="R206" s="407">
        <v>127875</v>
      </c>
      <c r="S206" s="251" t="s">
        <v>7738</v>
      </c>
      <c r="T206" s="404">
        <v>0</v>
      </c>
      <c r="U206" s="190" t="s">
        <v>7347</v>
      </c>
      <c r="V206" s="407" t="s">
        <v>10136</v>
      </c>
      <c r="W206" s="404">
        <v>0</v>
      </c>
      <c r="X206" s="190" t="s">
        <v>7347</v>
      </c>
      <c r="Y206" s="190" t="s">
        <v>7347</v>
      </c>
      <c r="Z206" s="404">
        <v>0</v>
      </c>
      <c r="AA206" s="419" t="s">
        <v>7347</v>
      </c>
      <c r="AB206" s="190" t="s">
        <v>7347</v>
      </c>
      <c r="AC206" s="190" t="s">
        <v>7347</v>
      </c>
      <c r="AD206" s="190" t="s">
        <v>7347</v>
      </c>
      <c r="AE206" s="411" t="s">
        <v>7378</v>
      </c>
      <c r="AF206" s="411" t="s">
        <v>7349</v>
      </c>
      <c r="AG206" s="411" t="s">
        <v>7399</v>
      </c>
      <c r="AH206" s="173" t="s">
        <v>10391</v>
      </c>
      <c r="AI206" s="173">
        <v>3246867775</v>
      </c>
      <c r="AJ206" s="173" t="s">
        <v>7352</v>
      </c>
      <c r="AK206" s="420">
        <v>24095587633</v>
      </c>
      <c r="AL206" s="189" t="s">
        <v>7353</v>
      </c>
      <c r="AM206" s="500" t="s">
        <v>10392</v>
      </c>
      <c r="AN206" s="411">
        <f t="shared" si="3"/>
        <v>199</v>
      </c>
      <c r="AO206" s="411">
        <v>2025</v>
      </c>
      <c r="AP206" s="432">
        <v>5654400</v>
      </c>
      <c r="AQ206" s="411" t="s">
        <v>10132</v>
      </c>
      <c r="AR206" s="411" t="s">
        <v>10132</v>
      </c>
      <c r="AS206" s="410"/>
      <c r="AT206" s="449"/>
    </row>
    <row r="207" spans="2:46" ht="15" customHeight="1">
      <c r="B207" s="448" t="s">
        <v>100</v>
      </c>
      <c r="C207" s="251" t="s">
        <v>10341</v>
      </c>
      <c r="D207" s="173" t="s">
        <v>10393</v>
      </c>
      <c r="E207" s="404">
        <v>1020810417</v>
      </c>
      <c r="F207" s="404">
        <v>23808000</v>
      </c>
      <c r="G207" s="405" t="s">
        <v>10394</v>
      </c>
      <c r="H207" s="353">
        <v>2976000</v>
      </c>
      <c r="I207" s="363">
        <v>45889</v>
      </c>
      <c r="J207" s="363">
        <v>46022</v>
      </c>
      <c r="K207" s="354" t="s">
        <v>10390</v>
      </c>
      <c r="L207" s="190">
        <v>2537</v>
      </c>
      <c r="M207" s="251" t="s">
        <v>10185</v>
      </c>
      <c r="N207" s="406" t="s">
        <v>7343</v>
      </c>
      <c r="O207" s="406">
        <v>1026285767</v>
      </c>
      <c r="P207" s="501" t="s">
        <v>10186</v>
      </c>
      <c r="Q207" s="190">
        <v>1</v>
      </c>
      <c r="R207" s="407">
        <v>127875</v>
      </c>
      <c r="S207" s="251" t="s">
        <v>7738</v>
      </c>
      <c r="T207" s="463">
        <v>7142400</v>
      </c>
      <c r="U207" s="190" t="s">
        <v>7347</v>
      </c>
      <c r="V207" s="407">
        <v>72</v>
      </c>
      <c r="W207" s="404">
        <v>0</v>
      </c>
      <c r="X207" s="190" t="s">
        <v>7347</v>
      </c>
      <c r="Y207" s="190" t="s">
        <v>7347</v>
      </c>
      <c r="Z207" s="404">
        <f>Tabla13[[#This Row],[Adicion 1]]</f>
        <v>7142400</v>
      </c>
      <c r="AA207" s="464" t="s">
        <v>10187</v>
      </c>
      <c r="AB207" s="190" t="s">
        <v>7347</v>
      </c>
      <c r="AC207" s="190" t="s">
        <v>7347</v>
      </c>
      <c r="AD207" s="190" t="s">
        <v>7347</v>
      </c>
      <c r="AE207" s="190" t="s">
        <v>7387</v>
      </c>
      <c r="AF207" s="190" t="s">
        <v>7349</v>
      </c>
      <c r="AG207" s="190" t="s">
        <v>7362</v>
      </c>
      <c r="AH207" s="173" t="s">
        <v>10395</v>
      </c>
      <c r="AI207" s="173">
        <v>3193654657</v>
      </c>
      <c r="AJ207" s="173" t="s">
        <v>10152</v>
      </c>
      <c r="AK207" s="420">
        <v>550036100696719</v>
      </c>
      <c r="AL207" s="189" t="s">
        <v>7353</v>
      </c>
      <c r="AM207" s="500" t="s">
        <v>8388</v>
      </c>
      <c r="AN207" s="411">
        <f t="shared" si="3"/>
        <v>200</v>
      </c>
      <c r="AO207" s="411">
        <v>2025</v>
      </c>
      <c r="AP207" s="432">
        <v>0</v>
      </c>
      <c r="AQ207" s="411"/>
      <c r="AR207" s="411"/>
      <c r="AS207" s="410"/>
      <c r="AT207" s="449"/>
    </row>
    <row r="208" spans="2:46" ht="15" customHeight="1">
      <c r="B208" s="448" t="s">
        <v>101</v>
      </c>
      <c r="C208" s="251" t="s">
        <v>10246</v>
      </c>
      <c r="D208" s="173" t="s">
        <v>10396</v>
      </c>
      <c r="E208" s="404">
        <v>1007429008</v>
      </c>
      <c r="F208" s="404">
        <v>33810000</v>
      </c>
      <c r="G208" s="405" t="s">
        <v>10177</v>
      </c>
      <c r="H208" s="353">
        <v>5635000</v>
      </c>
      <c r="I208" s="363">
        <v>45734</v>
      </c>
      <c r="J208" s="363">
        <v>45917</v>
      </c>
      <c r="K208" s="354" t="s">
        <v>7711</v>
      </c>
      <c r="L208" s="190">
        <v>2537</v>
      </c>
      <c r="M208" s="406" t="s">
        <v>7712</v>
      </c>
      <c r="N208" s="406" t="s">
        <v>7343</v>
      </c>
      <c r="O208" s="406">
        <v>20533153</v>
      </c>
      <c r="P208" s="501" t="s">
        <v>7713</v>
      </c>
      <c r="Q208" s="190">
        <v>5</v>
      </c>
      <c r="R208" s="407">
        <v>124746</v>
      </c>
      <c r="S208" s="251" t="s">
        <v>7714</v>
      </c>
      <c r="T208" s="404">
        <v>0</v>
      </c>
      <c r="U208" s="190" t="s">
        <v>7347</v>
      </c>
      <c r="V208" s="407" t="s">
        <v>10136</v>
      </c>
      <c r="W208" s="404">
        <v>0</v>
      </c>
      <c r="X208" s="190" t="s">
        <v>7347</v>
      </c>
      <c r="Y208" s="190" t="s">
        <v>7347</v>
      </c>
      <c r="Z208" s="404">
        <v>0</v>
      </c>
      <c r="AA208" s="419" t="s">
        <v>7347</v>
      </c>
      <c r="AB208" s="190" t="s">
        <v>7347</v>
      </c>
      <c r="AC208" s="190" t="s">
        <v>7347</v>
      </c>
      <c r="AD208" s="190" t="s">
        <v>7347</v>
      </c>
      <c r="AE208" s="190" t="s">
        <v>7387</v>
      </c>
      <c r="AF208" s="411" t="s">
        <v>7349</v>
      </c>
      <c r="AG208" s="190" t="s">
        <v>7414</v>
      </c>
      <c r="AH208" s="173" t="s">
        <v>10397</v>
      </c>
      <c r="AI208" s="173" t="s">
        <v>10398</v>
      </c>
      <c r="AJ208" s="173" t="s">
        <v>10143</v>
      </c>
      <c r="AK208" s="420" t="s">
        <v>10399</v>
      </c>
      <c r="AL208" s="189" t="s">
        <v>7353</v>
      </c>
      <c r="AM208" s="500" t="s">
        <v>10400</v>
      </c>
      <c r="AN208" s="411">
        <f t="shared" si="3"/>
        <v>201</v>
      </c>
      <c r="AO208" s="411">
        <v>2025</v>
      </c>
      <c r="AP208" s="432">
        <v>3193167</v>
      </c>
      <c r="AQ208" s="411"/>
      <c r="AR208" s="411"/>
      <c r="AS208" s="410"/>
      <c r="AT208" s="449"/>
    </row>
    <row r="209" spans="2:46" ht="15" customHeight="1">
      <c r="B209" s="448" t="s">
        <v>102</v>
      </c>
      <c r="C209" s="251" t="s">
        <v>10246</v>
      </c>
      <c r="D209" s="173" t="s">
        <v>10401</v>
      </c>
      <c r="E209" s="404">
        <v>39015356</v>
      </c>
      <c r="F209" s="404">
        <v>33810000</v>
      </c>
      <c r="G209" s="405" t="s">
        <v>10177</v>
      </c>
      <c r="H209" s="353">
        <v>5635000</v>
      </c>
      <c r="I209" s="363">
        <v>45846</v>
      </c>
      <c r="J209" s="363">
        <v>45917</v>
      </c>
      <c r="K209" s="354" t="s">
        <v>7711</v>
      </c>
      <c r="L209" s="190">
        <v>2537</v>
      </c>
      <c r="M209" s="173" t="s">
        <v>7712</v>
      </c>
      <c r="N209" s="406" t="s">
        <v>7343</v>
      </c>
      <c r="O209" s="406">
        <v>20533153</v>
      </c>
      <c r="P209" s="501" t="s">
        <v>7713</v>
      </c>
      <c r="Q209" s="190">
        <v>5</v>
      </c>
      <c r="R209" s="407">
        <v>124746</v>
      </c>
      <c r="S209" s="251" t="s">
        <v>7714</v>
      </c>
      <c r="T209" s="404">
        <v>0</v>
      </c>
      <c r="U209" s="190" t="s">
        <v>7347</v>
      </c>
      <c r="V209" s="407" t="s">
        <v>10136</v>
      </c>
      <c r="W209" s="404">
        <v>0</v>
      </c>
      <c r="X209" s="190" t="s">
        <v>7347</v>
      </c>
      <c r="Y209" s="190" t="s">
        <v>7347</v>
      </c>
      <c r="Z209" s="404">
        <v>0</v>
      </c>
      <c r="AA209" s="419" t="s">
        <v>7347</v>
      </c>
      <c r="AB209" s="190" t="s">
        <v>7347</v>
      </c>
      <c r="AC209" s="190" t="s">
        <v>7347</v>
      </c>
      <c r="AD209" s="190" t="s">
        <v>7347</v>
      </c>
      <c r="AE209" s="190" t="s">
        <v>7536</v>
      </c>
      <c r="AF209" s="190" t="s">
        <v>7349</v>
      </c>
      <c r="AG209" s="190" t="s">
        <v>7350</v>
      </c>
      <c r="AH209" s="173" t="s">
        <v>10402</v>
      </c>
      <c r="AI209" s="173">
        <v>3108039593</v>
      </c>
      <c r="AJ209" s="173" t="s">
        <v>10403</v>
      </c>
      <c r="AK209" s="420">
        <v>122091164</v>
      </c>
      <c r="AL209" s="189" t="s">
        <v>7353</v>
      </c>
      <c r="AM209" s="500" t="s">
        <v>10404</v>
      </c>
      <c r="AN209" s="411">
        <f t="shared" si="3"/>
        <v>202</v>
      </c>
      <c r="AO209" s="411">
        <v>2025</v>
      </c>
      <c r="AP209" s="432">
        <v>0</v>
      </c>
      <c r="AQ209" s="411"/>
      <c r="AR209" s="411"/>
      <c r="AS209" s="410"/>
      <c r="AT209" s="449"/>
    </row>
    <row r="210" spans="2:46" ht="15" customHeight="1">
      <c r="B210" s="448" t="s">
        <v>103</v>
      </c>
      <c r="C210" s="251" t="s">
        <v>7338</v>
      </c>
      <c r="D210" s="410" t="s">
        <v>7712</v>
      </c>
      <c r="E210" s="404">
        <v>20533153</v>
      </c>
      <c r="F210" s="404">
        <v>83200000</v>
      </c>
      <c r="G210" s="405" t="s">
        <v>10170</v>
      </c>
      <c r="H210" s="353">
        <v>10400000</v>
      </c>
      <c r="I210" s="363">
        <v>45701</v>
      </c>
      <c r="J210" s="363">
        <v>46022</v>
      </c>
      <c r="K210" s="354" t="s">
        <v>10405</v>
      </c>
      <c r="L210" s="190">
        <v>2537</v>
      </c>
      <c r="M210" s="406" t="s">
        <v>7347</v>
      </c>
      <c r="N210" s="406" t="s">
        <v>7407</v>
      </c>
      <c r="O210" s="406" t="s">
        <v>7407</v>
      </c>
      <c r="P210" s="406" t="s">
        <v>7407</v>
      </c>
      <c r="Q210" s="190">
        <v>1</v>
      </c>
      <c r="R210" s="407">
        <v>124744</v>
      </c>
      <c r="S210" s="251" t="s">
        <v>10406</v>
      </c>
      <c r="T210" s="463">
        <v>27040000</v>
      </c>
      <c r="U210" s="190" t="s">
        <v>7347</v>
      </c>
      <c r="V210" s="407">
        <v>78</v>
      </c>
      <c r="W210" s="404">
        <v>0</v>
      </c>
      <c r="X210" s="190" t="s">
        <v>7347</v>
      </c>
      <c r="Y210" s="190" t="s">
        <v>7347</v>
      </c>
      <c r="Z210" s="404">
        <f>Tabla13[[#This Row],[Adicion 1]]</f>
        <v>27040000</v>
      </c>
      <c r="AA210" s="464" t="s">
        <v>10208</v>
      </c>
      <c r="AB210" s="190" t="s">
        <v>7347</v>
      </c>
      <c r="AC210" s="190" t="s">
        <v>7347</v>
      </c>
      <c r="AD210" s="190" t="s">
        <v>7347</v>
      </c>
      <c r="AE210" s="411" t="s">
        <v>7378</v>
      </c>
      <c r="AF210" s="411" t="s">
        <v>7349</v>
      </c>
      <c r="AG210" s="411" t="s">
        <v>7350</v>
      </c>
      <c r="AH210" s="173" t="s">
        <v>10407</v>
      </c>
      <c r="AI210" s="173" t="s">
        <v>10408</v>
      </c>
      <c r="AJ210" s="173" t="s">
        <v>10142</v>
      </c>
      <c r="AK210" s="420" t="s">
        <v>7459</v>
      </c>
      <c r="AL210" s="189" t="s">
        <v>7353</v>
      </c>
      <c r="AM210" s="500" t="s">
        <v>7460</v>
      </c>
      <c r="AN210" s="411">
        <f t="shared" si="3"/>
        <v>203</v>
      </c>
      <c r="AO210" s="411">
        <v>2025</v>
      </c>
      <c r="AP210" s="432">
        <v>14560000</v>
      </c>
      <c r="AQ210" s="411"/>
      <c r="AR210" s="411"/>
      <c r="AS210" s="410"/>
      <c r="AT210" s="449"/>
    </row>
    <row r="211" spans="2:46" ht="15" customHeight="1">
      <c r="B211" s="448" t="s">
        <v>104</v>
      </c>
      <c r="C211" s="251" t="s">
        <v>10246</v>
      </c>
      <c r="D211" s="173" t="s">
        <v>10409</v>
      </c>
      <c r="E211" s="404">
        <v>1023928325</v>
      </c>
      <c r="F211" s="404">
        <v>27042000</v>
      </c>
      <c r="G211" s="405" t="s">
        <v>10177</v>
      </c>
      <c r="H211" s="353">
        <v>4507000</v>
      </c>
      <c r="I211" s="363">
        <v>45730</v>
      </c>
      <c r="J211" s="363">
        <v>45913</v>
      </c>
      <c r="K211" s="354" t="s">
        <v>10410</v>
      </c>
      <c r="L211" s="190">
        <v>2537</v>
      </c>
      <c r="M211" s="406" t="s">
        <v>7712</v>
      </c>
      <c r="N211" s="406" t="s">
        <v>7343</v>
      </c>
      <c r="O211" s="406">
        <v>20533153</v>
      </c>
      <c r="P211" s="501" t="s">
        <v>7713</v>
      </c>
      <c r="Q211" s="190">
        <v>5</v>
      </c>
      <c r="R211" s="407">
        <v>124745</v>
      </c>
      <c r="S211" s="251" t="s">
        <v>7714</v>
      </c>
      <c r="T211" s="404">
        <v>0</v>
      </c>
      <c r="U211" s="190" t="s">
        <v>7347</v>
      </c>
      <c r="V211" s="407" t="s">
        <v>10136</v>
      </c>
      <c r="W211" s="404">
        <v>0</v>
      </c>
      <c r="X211" s="190" t="s">
        <v>7347</v>
      </c>
      <c r="Y211" s="190" t="s">
        <v>7347</v>
      </c>
      <c r="Z211" s="404">
        <v>0</v>
      </c>
      <c r="AA211" s="419" t="s">
        <v>7347</v>
      </c>
      <c r="AB211" s="190" t="s">
        <v>7347</v>
      </c>
      <c r="AC211" s="190" t="s">
        <v>7347</v>
      </c>
      <c r="AD211" s="190" t="s">
        <v>7347</v>
      </c>
      <c r="AE211" s="190" t="s">
        <v>7378</v>
      </c>
      <c r="AF211" s="411" t="s">
        <v>7349</v>
      </c>
      <c r="AG211" s="190" t="s">
        <v>7510</v>
      </c>
      <c r="AH211" s="173" t="s">
        <v>10411</v>
      </c>
      <c r="AI211" s="173">
        <v>3196227528</v>
      </c>
      <c r="AJ211" s="173" t="s">
        <v>10143</v>
      </c>
      <c r="AK211" s="420">
        <v>32861782785</v>
      </c>
      <c r="AL211" s="189" t="s">
        <v>7353</v>
      </c>
      <c r="AM211" s="500" t="s">
        <v>10412</v>
      </c>
      <c r="AN211" s="411">
        <f t="shared" si="3"/>
        <v>204</v>
      </c>
      <c r="AO211" s="411">
        <v>2025</v>
      </c>
      <c r="AP211" s="432">
        <v>1953033</v>
      </c>
      <c r="AQ211" s="411"/>
      <c r="AR211" s="411"/>
      <c r="AS211" s="410"/>
      <c r="AT211" s="449"/>
    </row>
    <row r="212" spans="2:46" ht="15" customHeight="1">
      <c r="B212" s="448" t="s">
        <v>105</v>
      </c>
      <c r="C212" s="251" t="s">
        <v>7338</v>
      </c>
      <c r="D212" s="410" t="s">
        <v>7438</v>
      </c>
      <c r="E212" s="404">
        <v>1019015826</v>
      </c>
      <c r="F212" s="404">
        <v>39336000</v>
      </c>
      <c r="G212" s="405" t="s">
        <v>10170</v>
      </c>
      <c r="H212" s="353">
        <v>4917000</v>
      </c>
      <c r="I212" s="363">
        <v>45702</v>
      </c>
      <c r="J212" s="363">
        <v>46022</v>
      </c>
      <c r="K212" s="354" t="s">
        <v>10413</v>
      </c>
      <c r="L212" s="190">
        <v>2537</v>
      </c>
      <c r="M212" s="406" t="s">
        <v>7347</v>
      </c>
      <c r="N212" s="406" t="s">
        <v>7407</v>
      </c>
      <c r="O212" s="406" t="s">
        <v>7407</v>
      </c>
      <c r="P212" s="406" t="s">
        <v>7407</v>
      </c>
      <c r="Q212" s="190">
        <v>1</v>
      </c>
      <c r="R212" s="407">
        <v>124938</v>
      </c>
      <c r="S212" s="251" t="s">
        <v>10321</v>
      </c>
      <c r="T212" s="463">
        <v>12620300</v>
      </c>
      <c r="U212" s="190" t="s">
        <v>7347</v>
      </c>
      <c r="V212" s="407">
        <v>77</v>
      </c>
      <c r="W212" s="404">
        <v>0</v>
      </c>
      <c r="X212" s="190" t="s">
        <v>7347</v>
      </c>
      <c r="Y212" s="190"/>
      <c r="Z212" s="404">
        <f>Tabla13[[#This Row],[Adicion 1]]</f>
        <v>12620300</v>
      </c>
      <c r="AA212" s="464" t="s">
        <v>10194</v>
      </c>
      <c r="AB212" s="190" t="s">
        <v>7347</v>
      </c>
      <c r="AC212" s="190" t="s">
        <v>7347</v>
      </c>
      <c r="AD212" s="190" t="s">
        <v>7347</v>
      </c>
      <c r="AE212" s="411" t="s">
        <v>7441</v>
      </c>
      <c r="AF212" s="411" t="s">
        <v>7349</v>
      </c>
      <c r="AG212" s="411" t="s">
        <v>7414</v>
      </c>
      <c r="AH212" s="173" t="s">
        <v>7442</v>
      </c>
      <c r="AI212" s="173">
        <v>3223464235</v>
      </c>
      <c r="AJ212" s="173" t="s">
        <v>7434</v>
      </c>
      <c r="AK212" s="420">
        <v>237154158</v>
      </c>
      <c r="AL212" s="189" t="s">
        <v>7353</v>
      </c>
      <c r="AM212" s="500" t="s">
        <v>10414</v>
      </c>
      <c r="AN212" s="411">
        <f t="shared" si="3"/>
        <v>205</v>
      </c>
      <c r="AO212" s="411">
        <v>2025</v>
      </c>
      <c r="AP212" s="432">
        <v>7047700</v>
      </c>
      <c r="AQ212" s="411"/>
      <c r="AR212" s="411"/>
      <c r="AS212" s="410"/>
      <c r="AT212" s="449"/>
    </row>
    <row r="213" spans="2:46" ht="15" customHeight="1">
      <c r="B213" s="448" t="s">
        <v>106</v>
      </c>
      <c r="C213" s="251" t="s">
        <v>7338</v>
      </c>
      <c r="D213" s="173" t="s">
        <v>10415</v>
      </c>
      <c r="E213" s="404">
        <v>52935588</v>
      </c>
      <c r="F213" s="404">
        <v>46128000</v>
      </c>
      <c r="G213" s="405" t="s">
        <v>10177</v>
      </c>
      <c r="H213" s="353">
        <v>7688000</v>
      </c>
      <c r="I213" s="363">
        <v>45701</v>
      </c>
      <c r="J213" s="363">
        <v>45881</v>
      </c>
      <c r="K213" s="354" t="s">
        <v>7472</v>
      </c>
      <c r="L213" s="190">
        <v>2537</v>
      </c>
      <c r="M213" s="173" t="s">
        <v>7464</v>
      </c>
      <c r="N213" s="406" t="s">
        <v>7343</v>
      </c>
      <c r="O213" s="406">
        <v>1010170739</v>
      </c>
      <c r="P213" s="501" t="s">
        <v>7465</v>
      </c>
      <c r="Q213" s="190">
        <v>1</v>
      </c>
      <c r="R213" s="407">
        <v>125131</v>
      </c>
      <c r="S213" s="251" t="s">
        <v>7450</v>
      </c>
      <c r="T213" s="404">
        <v>0</v>
      </c>
      <c r="U213" s="190" t="s">
        <v>7347</v>
      </c>
      <c r="V213" s="407" t="s">
        <v>10136</v>
      </c>
      <c r="W213" s="404">
        <v>0</v>
      </c>
      <c r="X213" s="190" t="s">
        <v>7347</v>
      </c>
      <c r="Y213" s="190" t="s">
        <v>7347</v>
      </c>
      <c r="Z213" s="404">
        <v>0</v>
      </c>
      <c r="AA213" s="419" t="s">
        <v>7347</v>
      </c>
      <c r="AB213" s="190" t="s">
        <v>7347</v>
      </c>
      <c r="AC213" s="190" t="s">
        <v>7347</v>
      </c>
      <c r="AD213" s="190" t="s">
        <v>7347</v>
      </c>
      <c r="AE213" s="411" t="s">
        <v>7378</v>
      </c>
      <c r="AF213" s="411" t="s">
        <v>7349</v>
      </c>
      <c r="AG213" s="411" t="s">
        <v>7350</v>
      </c>
      <c r="AH213" s="173" t="s">
        <v>10416</v>
      </c>
      <c r="AI213" s="173">
        <v>3015373484</v>
      </c>
      <c r="AJ213" s="173" t="s">
        <v>8019</v>
      </c>
      <c r="AK213" s="427">
        <v>85281420</v>
      </c>
      <c r="AL213" s="189" t="s">
        <v>7353</v>
      </c>
      <c r="AM213" s="500" t="s">
        <v>10417</v>
      </c>
      <c r="AN213" s="411">
        <f t="shared" si="3"/>
        <v>206</v>
      </c>
      <c r="AO213" s="411">
        <v>2025</v>
      </c>
      <c r="AP213" s="432">
        <v>0</v>
      </c>
      <c r="AQ213" s="411"/>
      <c r="AR213" s="411"/>
      <c r="AS213" s="410"/>
      <c r="AT213" s="449"/>
    </row>
    <row r="214" spans="2:46" ht="15" customHeight="1">
      <c r="B214" s="448" t="s">
        <v>107</v>
      </c>
      <c r="C214" s="251" t="s">
        <v>10246</v>
      </c>
      <c r="D214" s="173" t="s">
        <v>10418</v>
      </c>
      <c r="E214" s="404">
        <v>93397043</v>
      </c>
      <c r="F214" s="404">
        <v>46128000</v>
      </c>
      <c r="G214" s="405" t="s">
        <v>10177</v>
      </c>
      <c r="H214" s="353">
        <v>7688000</v>
      </c>
      <c r="I214" s="363">
        <v>45701</v>
      </c>
      <c r="J214" s="363">
        <v>45881</v>
      </c>
      <c r="K214" s="354" t="s">
        <v>7472</v>
      </c>
      <c r="L214" s="190">
        <v>2537</v>
      </c>
      <c r="M214" s="173" t="s">
        <v>7464</v>
      </c>
      <c r="N214" s="406" t="s">
        <v>7343</v>
      </c>
      <c r="O214" s="406">
        <v>1010170739</v>
      </c>
      <c r="P214" s="501" t="s">
        <v>7465</v>
      </c>
      <c r="Q214" s="190">
        <v>1</v>
      </c>
      <c r="R214" s="407">
        <v>125131</v>
      </c>
      <c r="S214" s="251" t="s">
        <v>7450</v>
      </c>
      <c r="T214" s="404">
        <v>0</v>
      </c>
      <c r="U214" s="190" t="s">
        <v>7347</v>
      </c>
      <c r="V214" s="407" t="s">
        <v>10136</v>
      </c>
      <c r="W214" s="404">
        <v>0</v>
      </c>
      <c r="X214" s="190" t="s">
        <v>7347</v>
      </c>
      <c r="Y214" s="190" t="s">
        <v>7347</v>
      </c>
      <c r="Z214" s="404">
        <v>0</v>
      </c>
      <c r="AA214" s="419" t="s">
        <v>7347</v>
      </c>
      <c r="AB214" s="190" t="s">
        <v>7347</v>
      </c>
      <c r="AC214" s="190" t="s">
        <v>7347</v>
      </c>
      <c r="AD214" s="190" t="s">
        <v>7347</v>
      </c>
      <c r="AE214" s="190" t="s">
        <v>7441</v>
      </c>
      <c r="AF214" s="411" t="s">
        <v>7349</v>
      </c>
      <c r="AG214" s="190" t="s">
        <v>7350</v>
      </c>
      <c r="AH214" s="173" t="s">
        <v>10419</v>
      </c>
      <c r="AI214" s="173">
        <v>3133634550</v>
      </c>
      <c r="AJ214" s="173" t="s">
        <v>10142</v>
      </c>
      <c r="AK214" s="423" t="s">
        <v>10420</v>
      </c>
      <c r="AL214" s="189" t="s">
        <v>10225</v>
      </c>
      <c r="AM214" s="500" t="s">
        <v>10421</v>
      </c>
      <c r="AN214" s="411">
        <f t="shared" si="3"/>
        <v>207</v>
      </c>
      <c r="AO214" s="411">
        <v>2025</v>
      </c>
      <c r="AP214" s="432">
        <v>0</v>
      </c>
      <c r="AQ214" s="411"/>
      <c r="AR214" s="411"/>
      <c r="AS214" s="410"/>
      <c r="AT214" s="449"/>
    </row>
    <row r="215" spans="2:46" ht="15" customHeight="1">
      <c r="B215" s="448" t="s">
        <v>108</v>
      </c>
      <c r="C215" s="251" t="s">
        <v>10211</v>
      </c>
      <c r="D215" s="173" t="s">
        <v>10422</v>
      </c>
      <c r="E215" s="404">
        <v>53047542</v>
      </c>
      <c r="F215" s="404">
        <v>23808000</v>
      </c>
      <c r="G215" s="405" t="s">
        <v>10213</v>
      </c>
      <c r="H215" s="353">
        <v>2976000</v>
      </c>
      <c r="I215" s="363">
        <v>45709</v>
      </c>
      <c r="J215" s="363">
        <v>45950</v>
      </c>
      <c r="K215" s="354" t="s">
        <v>10184</v>
      </c>
      <c r="L215" s="190">
        <v>2537</v>
      </c>
      <c r="M215" s="406" t="s">
        <v>10185</v>
      </c>
      <c r="N215" s="406" t="s">
        <v>7343</v>
      </c>
      <c r="O215" s="406">
        <v>1026285767</v>
      </c>
      <c r="P215" s="501" t="s">
        <v>10186</v>
      </c>
      <c r="Q215" s="190">
        <v>1</v>
      </c>
      <c r="R215" s="407">
        <v>127875</v>
      </c>
      <c r="S215" s="251" t="s">
        <v>7738</v>
      </c>
      <c r="T215" s="404">
        <v>0</v>
      </c>
      <c r="U215" s="190" t="s">
        <v>7347</v>
      </c>
      <c r="V215" s="407" t="s">
        <v>10136</v>
      </c>
      <c r="W215" s="404">
        <v>0</v>
      </c>
      <c r="X215" s="190" t="s">
        <v>7347</v>
      </c>
      <c r="Y215" s="190" t="s">
        <v>7347</v>
      </c>
      <c r="Z215" s="404">
        <v>0</v>
      </c>
      <c r="AA215" s="419" t="s">
        <v>7347</v>
      </c>
      <c r="AB215" s="190" t="s">
        <v>7347</v>
      </c>
      <c r="AC215" s="190" t="s">
        <v>7347</v>
      </c>
      <c r="AD215" s="190" t="s">
        <v>7347</v>
      </c>
      <c r="AE215" s="190" t="s">
        <v>7361</v>
      </c>
      <c r="AF215" s="411" t="s">
        <v>7349</v>
      </c>
      <c r="AG215" s="190" t="s">
        <v>7350</v>
      </c>
      <c r="AH215" s="173" t="s">
        <v>10423</v>
      </c>
      <c r="AI215" s="173">
        <v>3057630676</v>
      </c>
      <c r="AJ215" s="173" t="s">
        <v>7352</v>
      </c>
      <c r="AK215" s="420">
        <v>24144538944</v>
      </c>
      <c r="AL215" s="189" t="s">
        <v>7353</v>
      </c>
      <c r="AM215" s="500" t="s">
        <v>10424</v>
      </c>
      <c r="AN215" s="411">
        <f t="shared" si="3"/>
        <v>208</v>
      </c>
      <c r="AO215" s="411">
        <v>2025</v>
      </c>
      <c r="AP215" s="432">
        <v>4960000</v>
      </c>
      <c r="AQ215" s="411"/>
      <c r="AR215" s="411"/>
      <c r="AS215" s="410"/>
      <c r="AT215" s="449"/>
    </row>
    <row r="216" spans="2:46" ht="15" customHeight="1">
      <c r="B216" s="448" t="s">
        <v>109</v>
      </c>
      <c r="C216" s="251" t="s">
        <v>10211</v>
      </c>
      <c r="D216" s="173" t="s">
        <v>10425</v>
      </c>
      <c r="E216" s="404">
        <v>1000372060</v>
      </c>
      <c r="F216" s="404">
        <v>23808000</v>
      </c>
      <c r="G216" s="405" t="s">
        <v>10213</v>
      </c>
      <c r="H216" s="353">
        <v>2976000</v>
      </c>
      <c r="I216" s="363">
        <v>45709</v>
      </c>
      <c r="J216" s="363">
        <v>46022</v>
      </c>
      <c r="K216" s="354" t="s">
        <v>10184</v>
      </c>
      <c r="L216" s="190">
        <v>2537</v>
      </c>
      <c r="M216" s="406" t="s">
        <v>10185</v>
      </c>
      <c r="N216" s="406" t="s">
        <v>7343</v>
      </c>
      <c r="O216" s="406">
        <v>1026285767</v>
      </c>
      <c r="P216" s="501" t="s">
        <v>10186</v>
      </c>
      <c r="Q216" s="190">
        <v>1</v>
      </c>
      <c r="R216" s="407">
        <v>127875</v>
      </c>
      <c r="S216" s="251" t="s">
        <v>7738</v>
      </c>
      <c r="T216" s="463">
        <v>6944000</v>
      </c>
      <c r="U216" s="190" t="s">
        <v>7347</v>
      </c>
      <c r="V216" s="407">
        <v>70</v>
      </c>
      <c r="W216" s="404">
        <v>0</v>
      </c>
      <c r="X216" s="190" t="s">
        <v>7347</v>
      </c>
      <c r="Y216" s="190"/>
      <c r="Z216" s="404">
        <f>Tabla13[[#This Row],[Adicion 1]]</f>
        <v>6944000</v>
      </c>
      <c r="AA216" s="464" t="s">
        <v>10426</v>
      </c>
      <c r="AB216" s="190" t="s">
        <v>7347</v>
      </c>
      <c r="AC216" s="190" t="s">
        <v>7347</v>
      </c>
      <c r="AD216" s="190" t="s">
        <v>7347</v>
      </c>
      <c r="AE216" s="190" t="s">
        <v>7387</v>
      </c>
      <c r="AF216" s="411" t="s">
        <v>7349</v>
      </c>
      <c r="AG216" s="190" t="s">
        <v>7362</v>
      </c>
      <c r="AH216" s="173" t="s">
        <v>10427</v>
      </c>
      <c r="AI216" s="173">
        <v>3044378282</v>
      </c>
      <c r="AJ216" s="173" t="s">
        <v>7625</v>
      </c>
      <c r="AK216" s="420">
        <v>111140488496</v>
      </c>
      <c r="AL216" s="189" t="s">
        <v>7353</v>
      </c>
      <c r="AM216" s="500" t="s">
        <v>10428</v>
      </c>
      <c r="AN216" s="411">
        <f t="shared" si="3"/>
        <v>209</v>
      </c>
      <c r="AO216" s="411">
        <v>2025</v>
      </c>
      <c r="AP216" s="432">
        <v>0</v>
      </c>
      <c r="AQ216" s="411" t="s">
        <v>10139</v>
      </c>
      <c r="AR216" s="411" t="s">
        <v>10132</v>
      </c>
      <c r="AS216" s="410"/>
      <c r="AT216" s="449"/>
    </row>
    <row r="217" spans="2:46" ht="15" customHeight="1">
      <c r="B217" s="448" t="s">
        <v>110</v>
      </c>
      <c r="C217" s="251" t="s">
        <v>10246</v>
      </c>
      <c r="D217" s="173" t="s">
        <v>10429</v>
      </c>
      <c r="E217" s="404">
        <v>19480746</v>
      </c>
      <c r="F217" s="404">
        <v>46128000</v>
      </c>
      <c r="G217" s="405" t="s">
        <v>10177</v>
      </c>
      <c r="H217" s="353">
        <v>7688000</v>
      </c>
      <c r="I217" s="363">
        <v>45709</v>
      </c>
      <c r="J217" s="363">
        <v>45889</v>
      </c>
      <c r="K217" s="354" t="s">
        <v>7472</v>
      </c>
      <c r="L217" s="190">
        <v>2537</v>
      </c>
      <c r="M217" s="173" t="s">
        <v>7464</v>
      </c>
      <c r="N217" s="406" t="s">
        <v>7343</v>
      </c>
      <c r="O217" s="406">
        <v>1010170739</v>
      </c>
      <c r="P217" s="501" t="s">
        <v>7465</v>
      </c>
      <c r="Q217" s="190">
        <v>1</v>
      </c>
      <c r="R217" s="407">
        <v>125131</v>
      </c>
      <c r="S217" s="251" t="s">
        <v>7450</v>
      </c>
      <c r="T217" s="404">
        <v>0</v>
      </c>
      <c r="U217" s="190" t="s">
        <v>7347</v>
      </c>
      <c r="V217" s="407" t="s">
        <v>10136</v>
      </c>
      <c r="W217" s="404">
        <v>0</v>
      </c>
      <c r="X217" s="190" t="s">
        <v>7347</v>
      </c>
      <c r="Y217" s="190" t="s">
        <v>7347</v>
      </c>
      <c r="Z217" s="404">
        <v>0</v>
      </c>
      <c r="AA217" s="419" t="s">
        <v>7347</v>
      </c>
      <c r="AB217" s="190" t="s">
        <v>7347</v>
      </c>
      <c r="AC217" s="190" t="s">
        <v>7347</v>
      </c>
      <c r="AD217" s="190" t="s">
        <v>7347</v>
      </c>
      <c r="AE217" s="190" t="s">
        <v>7504</v>
      </c>
      <c r="AF217" s="411" t="s">
        <v>7349</v>
      </c>
      <c r="AG217" s="190" t="s">
        <v>7399</v>
      </c>
      <c r="AH217" s="173" t="s">
        <v>10430</v>
      </c>
      <c r="AI217" s="173">
        <v>3134995016</v>
      </c>
      <c r="AJ217" s="173" t="s">
        <v>10143</v>
      </c>
      <c r="AK217" s="420">
        <v>46111179590</v>
      </c>
      <c r="AL217" s="189" t="s">
        <v>7353</v>
      </c>
      <c r="AM217" s="500" t="s">
        <v>10431</v>
      </c>
      <c r="AN217" s="411">
        <f t="shared" si="3"/>
        <v>210</v>
      </c>
      <c r="AO217" s="411">
        <v>2025</v>
      </c>
      <c r="AP217" s="432">
        <v>0</v>
      </c>
      <c r="AQ217" s="411"/>
      <c r="AR217" s="411"/>
      <c r="AS217" s="410"/>
      <c r="AT217" s="449"/>
    </row>
    <row r="218" spans="2:46" ht="15" customHeight="1">
      <c r="B218" s="448" t="s">
        <v>111</v>
      </c>
      <c r="C218" s="251" t="s">
        <v>10246</v>
      </c>
      <c r="D218" s="173" t="s">
        <v>10432</v>
      </c>
      <c r="E218" s="404">
        <v>52715599</v>
      </c>
      <c r="F218" s="404">
        <v>38440000</v>
      </c>
      <c r="G218" s="405" t="s">
        <v>10177</v>
      </c>
      <c r="H218" s="353">
        <v>7688000</v>
      </c>
      <c r="I218" s="363">
        <v>45709</v>
      </c>
      <c r="J218" s="363">
        <v>45889</v>
      </c>
      <c r="K218" s="354" t="s">
        <v>7472</v>
      </c>
      <c r="L218" s="190">
        <v>2537</v>
      </c>
      <c r="M218" s="173" t="s">
        <v>7464</v>
      </c>
      <c r="N218" s="406" t="s">
        <v>7343</v>
      </c>
      <c r="O218" s="406">
        <v>1010170739</v>
      </c>
      <c r="P218" s="501" t="s">
        <v>7465</v>
      </c>
      <c r="Q218" s="190">
        <v>1</v>
      </c>
      <c r="R218" s="407">
        <v>125131</v>
      </c>
      <c r="S218" s="251" t="s">
        <v>7450</v>
      </c>
      <c r="T218" s="404">
        <v>0</v>
      </c>
      <c r="U218" s="190" t="s">
        <v>7347</v>
      </c>
      <c r="V218" s="407" t="s">
        <v>10136</v>
      </c>
      <c r="W218" s="404">
        <v>0</v>
      </c>
      <c r="X218" s="190" t="s">
        <v>7347</v>
      </c>
      <c r="Y218" s="190" t="s">
        <v>7347</v>
      </c>
      <c r="Z218" s="404">
        <v>0</v>
      </c>
      <c r="AA218" s="419" t="s">
        <v>7347</v>
      </c>
      <c r="AB218" s="190" t="s">
        <v>7347</v>
      </c>
      <c r="AC218" s="190" t="s">
        <v>7347</v>
      </c>
      <c r="AD218" s="190" t="s">
        <v>7347</v>
      </c>
      <c r="AE218" s="190" t="s">
        <v>7960</v>
      </c>
      <c r="AF218" s="411" t="s">
        <v>7349</v>
      </c>
      <c r="AG218" s="190" t="s">
        <v>7399</v>
      </c>
      <c r="AH218" s="173" t="s">
        <v>10433</v>
      </c>
      <c r="AI218" s="173">
        <v>3186527752</v>
      </c>
      <c r="AJ218" s="173" t="s">
        <v>10143</v>
      </c>
      <c r="AK218" s="420">
        <v>20215854573</v>
      </c>
      <c r="AL218" s="189" t="s">
        <v>10225</v>
      </c>
      <c r="AM218" s="500" t="s">
        <v>10434</v>
      </c>
      <c r="AN218" s="411">
        <f t="shared" si="3"/>
        <v>211</v>
      </c>
      <c r="AO218" s="411">
        <v>2025</v>
      </c>
      <c r="AP218" s="432">
        <v>0</v>
      </c>
      <c r="AQ218" s="411" t="s">
        <v>10139</v>
      </c>
      <c r="AR218" s="411" t="s">
        <v>10139</v>
      </c>
      <c r="AS218" s="410" t="s">
        <v>10435</v>
      </c>
      <c r="AT218" s="449" t="s">
        <v>10436</v>
      </c>
    </row>
    <row r="219" spans="2:46" ht="15" customHeight="1">
      <c r="B219" s="448" t="s">
        <v>112</v>
      </c>
      <c r="C219" s="251" t="s">
        <v>10246</v>
      </c>
      <c r="D219" s="173" t="s">
        <v>8460</v>
      </c>
      <c r="E219" s="404">
        <v>1032503152</v>
      </c>
      <c r="F219" s="404">
        <v>46128000</v>
      </c>
      <c r="G219" s="405" t="s">
        <v>10177</v>
      </c>
      <c r="H219" s="353">
        <v>7688000</v>
      </c>
      <c r="I219" s="363">
        <v>45715</v>
      </c>
      <c r="J219" s="363">
        <v>45895</v>
      </c>
      <c r="K219" s="354" t="s">
        <v>10437</v>
      </c>
      <c r="L219" s="190">
        <v>2435</v>
      </c>
      <c r="M219" s="406" t="s">
        <v>7616</v>
      </c>
      <c r="N219" s="406" t="s">
        <v>7343</v>
      </c>
      <c r="O219" s="406">
        <v>1063481921</v>
      </c>
      <c r="P219" s="501" t="s">
        <v>7617</v>
      </c>
      <c r="Q219" s="190">
        <v>1</v>
      </c>
      <c r="R219" s="407">
        <v>125459</v>
      </c>
      <c r="S219" s="251" t="s">
        <v>7618</v>
      </c>
      <c r="T219" s="404">
        <v>0</v>
      </c>
      <c r="U219" s="190" t="s">
        <v>7347</v>
      </c>
      <c r="V219" s="407" t="s">
        <v>10136</v>
      </c>
      <c r="W219" s="404">
        <v>0</v>
      </c>
      <c r="X219" s="190" t="s">
        <v>7347</v>
      </c>
      <c r="Y219" s="190" t="s">
        <v>7347</v>
      </c>
      <c r="Z219" s="404">
        <v>0</v>
      </c>
      <c r="AA219" s="419" t="s">
        <v>7347</v>
      </c>
      <c r="AB219" s="190" t="s">
        <v>7347</v>
      </c>
      <c r="AC219" s="190" t="s">
        <v>7347</v>
      </c>
      <c r="AD219" s="190" t="s">
        <v>7347</v>
      </c>
      <c r="AE219" s="190" t="s">
        <v>10377</v>
      </c>
      <c r="AF219" s="411" t="s">
        <v>7349</v>
      </c>
      <c r="AG219" s="190" t="s">
        <v>7510</v>
      </c>
      <c r="AH219" s="173" t="s">
        <v>10438</v>
      </c>
      <c r="AI219" s="173">
        <v>3216525836</v>
      </c>
      <c r="AJ219" s="173" t="s">
        <v>8661</v>
      </c>
      <c r="AK219" s="420">
        <v>925797515577</v>
      </c>
      <c r="AL219" s="189" t="s">
        <v>7353</v>
      </c>
      <c r="AM219" s="500" t="s">
        <v>8464</v>
      </c>
      <c r="AN219" s="411">
        <f t="shared" si="3"/>
        <v>212</v>
      </c>
      <c r="AO219" s="411">
        <v>2025</v>
      </c>
      <c r="AP219" s="432">
        <v>6662933</v>
      </c>
      <c r="AQ219" s="411"/>
      <c r="AR219" s="411"/>
      <c r="AS219" s="410"/>
      <c r="AT219" s="449"/>
    </row>
    <row r="220" spans="2:46" ht="15" customHeight="1">
      <c r="B220" s="448" t="s">
        <v>113</v>
      </c>
      <c r="C220" s="251" t="s">
        <v>10246</v>
      </c>
      <c r="D220" s="173" t="s">
        <v>10077</v>
      </c>
      <c r="E220" s="404">
        <v>1020718555</v>
      </c>
      <c r="F220" s="404">
        <v>46128000</v>
      </c>
      <c r="G220" s="405" t="s">
        <v>10177</v>
      </c>
      <c r="H220" s="353">
        <v>7688000</v>
      </c>
      <c r="I220" s="363">
        <v>45751</v>
      </c>
      <c r="J220" s="363">
        <v>46022</v>
      </c>
      <c r="K220" s="354" t="s">
        <v>8461</v>
      </c>
      <c r="L220" s="190">
        <v>2435</v>
      </c>
      <c r="M220" s="251" t="s">
        <v>7616</v>
      </c>
      <c r="N220" s="406" t="s">
        <v>7343</v>
      </c>
      <c r="O220" s="406">
        <v>1063481921</v>
      </c>
      <c r="P220" s="406" t="s">
        <v>7617</v>
      </c>
      <c r="Q220" s="190">
        <v>1</v>
      </c>
      <c r="R220" s="407">
        <v>131082</v>
      </c>
      <c r="S220" s="251" t="s">
        <v>7618</v>
      </c>
      <c r="T220" s="463">
        <v>22551467</v>
      </c>
      <c r="U220" s="190" t="s">
        <v>7347</v>
      </c>
      <c r="V220" s="407">
        <v>88</v>
      </c>
      <c r="W220" s="404">
        <v>0</v>
      </c>
      <c r="X220" s="190" t="s">
        <v>7347</v>
      </c>
      <c r="Y220" s="190"/>
      <c r="Z220" s="404">
        <f>Tabla13[[#This Row],[Adicion 1]]</f>
        <v>22551467</v>
      </c>
      <c r="AA220" s="464" t="s">
        <v>10439</v>
      </c>
      <c r="AB220" s="190" t="s">
        <v>7347</v>
      </c>
      <c r="AC220" s="190" t="s">
        <v>7347</v>
      </c>
      <c r="AD220" s="190" t="s">
        <v>7347</v>
      </c>
      <c r="AE220" s="190" t="s">
        <v>7408</v>
      </c>
      <c r="AF220" s="411" t="s">
        <v>7349</v>
      </c>
      <c r="AG220" s="190" t="s">
        <v>7362</v>
      </c>
      <c r="AH220" s="173" t="s">
        <v>10440</v>
      </c>
      <c r="AI220" s="173">
        <v>3103161794</v>
      </c>
      <c r="AJ220" s="173" t="s">
        <v>7489</v>
      </c>
      <c r="AK220" s="420">
        <v>583219993</v>
      </c>
      <c r="AL220" s="189" t="s">
        <v>10225</v>
      </c>
      <c r="AM220" s="500" t="s">
        <v>10441</v>
      </c>
      <c r="AN220" s="411">
        <f t="shared" si="3"/>
        <v>213</v>
      </c>
      <c r="AO220" s="411">
        <v>2025</v>
      </c>
      <c r="AP220" s="432">
        <v>8456800</v>
      </c>
      <c r="AQ220" s="411" t="s">
        <v>10139</v>
      </c>
      <c r="AR220" s="411" t="s">
        <v>10132</v>
      </c>
      <c r="AS220" s="410"/>
      <c r="AT220" s="449"/>
    </row>
    <row r="221" spans="2:46" ht="15" customHeight="1">
      <c r="B221" s="448" t="s">
        <v>114</v>
      </c>
      <c r="C221" s="251" t="s">
        <v>10246</v>
      </c>
      <c r="D221" s="173" t="s">
        <v>9814</v>
      </c>
      <c r="E221" s="404">
        <v>20701491</v>
      </c>
      <c r="F221" s="404">
        <v>46128000</v>
      </c>
      <c r="G221" s="405" t="s">
        <v>10177</v>
      </c>
      <c r="H221" s="353">
        <v>7688000</v>
      </c>
      <c r="I221" s="363">
        <v>45714</v>
      </c>
      <c r="J221" s="363">
        <v>45894</v>
      </c>
      <c r="K221" s="354" t="s">
        <v>10442</v>
      </c>
      <c r="L221" s="190">
        <v>2537</v>
      </c>
      <c r="M221" s="406" t="s">
        <v>7616</v>
      </c>
      <c r="N221" s="406" t="s">
        <v>7343</v>
      </c>
      <c r="O221" s="406">
        <v>1063481921</v>
      </c>
      <c r="P221" s="501" t="s">
        <v>7617</v>
      </c>
      <c r="Q221" s="190">
        <v>1</v>
      </c>
      <c r="R221" s="407">
        <v>125461</v>
      </c>
      <c r="S221" s="251" t="s">
        <v>7618</v>
      </c>
      <c r="T221" s="404">
        <v>0</v>
      </c>
      <c r="U221" s="190" t="s">
        <v>7347</v>
      </c>
      <c r="V221" s="407" t="s">
        <v>10136</v>
      </c>
      <c r="W221" s="404">
        <v>0</v>
      </c>
      <c r="X221" s="190" t="s">
        <v>7347</v>
      </c>
      <c r="Y221" s="190" t="s">
        <v>7347</v>
      </c>
      <c r="Z221" s="404">
        <v>0</v>
      </c>
      <c r="AA221" s="419" t="s">
        <v>7347</v>
      </c>
      <c r="AB221" s="190" t="s">
        <v>7347</v>
      </c>
      <c r="AC221" s="190" t="s">
        <v>7347</v>
      </c>
      <c r="AD221" s="190" t="s">
        <v>7347</v>
      </c>
      <c r="AE221" s="190" t="s">
        <v>7387</v>
      </c>
      <c r="AF221" s="411" t="s">
        <v>7349</v>
      </c>
      <c r="AG221" s="190" t="s">
        <v>7388</v>
      </c>
      <c r="AH221" s="173" t="s">
        <v>10443</v>
      </c>
      <c r="AI221" s="173">
        <v>3112105164</v>
      </c>
      <c r="AJ221" s="173" t="s">
        <v>10143</v>
      </c>
      <c r="AK221" s="420">
        <v>34127728307</v>
      </c>
      <c r="AL221" s="189" t="s">
        <v>7353</v>
      </c>
      <c r="AM221" s="500" t="s">
        <v>9818</v>
      </c>
      <c r="AN221" s="411">
        <f t="shared" si="3"/>
        <v>214</v>
      </c>
      <c r="AO221" s="411">
        <v>2025</v>
      </c>
      <c r="AP221" s="432">
        <v>0</v>
      </c>
      <c r="AQ221" s="411" t="s">
        <v>10139</v>
      </c>
      <c r="AR221" s="411" t="s">
        <v>10139</v>
      </c>
      <c r="AS221" s="410" t="s">
        <v>10140</v>
      </c>
      <c r="AT221" s="449" t="s">
        <v>10444</v>
      </c>
    </row>
    <row r="222" spans="2:46" ht="15" customHeight="1">
      <c r="B222" s="448" t="s">
        <v>115</v>
      </c>
      <c r="C222" s="251" t="s">
        <v>10246</v>
      </c>
      <c r="D222" s="173" t="s">
        <v>10033</v>
      </c>
      <c r="E222" s="404">
        <v>41711945</v>
      </c>
      <c r="F222" s="404">
        <v>20286000</v>
      </c>
      <c r="G222" s="405" t="s">
        <v>10177</v>
      </c>
      <c r="H222" s="353">
        <v>3381000</v>
      </c>
      <c r="I222" s="363">
        <v>45726</v>
      </c>
      <c r="J222" s="363">
        <v>45909</v>
      </c>
      <c r="K222" s="354" t="s">
        <v>9148</v>
      </c>
      <c r="L222" s="190">
        <v>2537</v>
      </c>
      <c r="M222" s="173" t="s">
        <v>8515</v>
      </c>
      <c r="N222" s="406" t="s">
        <v>7343</v>
      </c>
      <c r="O222" s="406">
        <v>52356206</v>
      </c>
      <c r="P222" s="406" t="s">
        <v>8516</v>
      </c>
      <c r="Q222" s="190">
        <v>4</v>
      </c>
      <c r="R222" s="407">
        <v>125005</v>
      </c>
      <c r="S222" s="251" t="s">
        <v>10169</v>
      </c>
      <c r="T222" s="404">
        <v>0</v>
      </c>
      <c r="U222" s="190" t="s">
        <v>7347</v>
      </c>
      <c r="V222" s="407" t="s">
        <v>10136</v>
      </c>
      <c r="W222" s="404">
        <v>0</v>
      </c>
      <c r="X222" s="190" t="s">
        <v>7347</v>
      </c>
      <c r="Y222" s="190" t="s">
        <v>7347</v>
      </c>
      <c r="Z222" s="404">
        <v>0</v>
      </c>
      <c r="AA222" s="419" t="s">
        <v>7347</v>
      </c>
      <c r="AB222" s="190" t="s">
        <v>7347</v>
      </c>
      <c r="AC222" s="190" t="s">
        <v>7347</v>
      </c>
      <c r="AD222" s="190" t="s">
        <v>7347</v>
      </c>
      <c r="AE222" s="190" t="s">
        <v>7536</v>
      </c>
      <c r="AF222" s="411" t="s">
        <v>7349</v>
      </c>
      <c r="AG222" s="190" t="s">
        <v>7350</v>
      </c>
      <c r="AH222" s="173" t="s">
        <v>10034</v>
      </c>
      <c r="AI222" s="173">
        <v>3006765875</v>
      </c>
      <c r="AJ222" s="173" t="s">
        <v>10142</v>
      </c>
      <c r="AK222" s="420">
        <v>485870001651</v>
      </c>
      <c r="AL222" s="189" t="s">
        <v>7353</v>
      </c>
      <c r="AM222" s="500" t="s">
        <v>10035</v>
      </c>
      <c r="AN222" s="411">
        <f t="shared" si="3"/>
        <v>215</v>
      </c>
      <c r="AO222" s="411">
        <v>2025</v>
      </c>
      <c r="AP222" s="432">
        <v>4395300</v>
      </c>
      <c r="AQ222" s="411"/>
      <c r="AR222" s="411"/>
      <c r="AS222" s="410"/>
      <c r="AT222" s="449"/>
    </row>
    <row r="223" spans="2:46" ht="15" customHeight="1">
      <c r="B223" s="448" t="s">
        <v>116</v>
      </c>
      <c r="C223" s="251" t="s">
        <v>7338</v>
      </c>
      <c r="D223" s="173" t="s">
        <v>10445</v>
      </c>
      <c r="E223" s="404">
        <v>1010077776</v>
      </c>
      <c r="F223" s="404">
        <v>33810000</v>
      </c>
      <c r="G223" s="405" t="s">
        <v>10177</v>
      </c>
      <c r="H223" s="353">
        <v>5635000</v>
      </c>
      <c r="I223" s="363">
        <v>45708</v>
      </c>
      <c r="J223" s="363">
        <v>45888</v>
      </c>
      <c r="K223" s="354" t="s">
        <v>10446</v>
      </c>
      <c r="L223" s="190">
        <v>2599</v>
      </c>
      <c r="M223" s="406" t="s">
        <v>7689</v>
      </c>
      <c r="N223" s="406" t="s">
        <v>7343</v>
      </c>
      <c r="O223" s="406">
        <v>80257080</v>
      </c>
      <c r="P223" s="406" t="s">
        <v>7690</v>
      </c>
      <c r="Q223" s="190">
        <v>3</v>
      </c>
      <c r="R223" s="407">
        <v>125936</v>
      </c>
      <c r="S223" s="251" t="s">
        <v>7726</v>
      </c>
      <c r="T223" s="404">
        <v>0</v>
      </c>
      <c r="U223" s="190" t="s">
        <v>7347</v>
      </c>
      <c r="V223" s="407" t="s">
        <v>10136</v>
      </c>
      <c r="W223" s="404">
        <v>0</v>
      </c>
      <c r="X223" s="190" t="s">
        <v>7347</v>
      </c>
      <c r="Y223" s="190" t="s">
        <v>7347</v>
      </c>
      <c r="Z223" s="404">
        <v>0</v>
      </c>
      <c r="AA223" s="419" t="s">
        <v>7347</v>
      </c>
      <c r="AB223" s="190" t="s">
        <v>7347</v>
      </c>
      <c r="AC223" s="190" t="s">
        <v>7347</v>
      </c>
      <c r="AD223" s="190" t="s">
        <v>7347</v>
      </c>
      <c r="AE223" s="190" t="s">
        <v>7378</v>
      </c>
      <c r="AF223" s="411" t="s">
        <v>7349</v>
      </c>
      <c r="AG223" s="190" t="s">
        <v>7399</v>
      </c>
      <c r="AH223" s="173" t="s">
        <v>10447</v>
      </c>
      <c r="AI223" s="173">
        <v>9267780</v>
      </c>
      <c r="AJ223" s="173" t="s">
        <v>10160</v>
      </c>
      <c r="AK223" s="420">
        <v>6342044200</v>
      </c>
      <c r="AL223" s="189" t="s">
        <v>7353</v>
      </c>
      <c r="AM223" s="500" t="s">
        <v>10448</v>
      </c>
      <c r="AN223" s="411">
        <f t="shared" si="3"/>
        <v>216</v>
      </c>
      <c r="AO223" s="411">
        <v>2025</v>
      </c>
      <c r="AP223" s="432">
        <v>0</v>
      </c>
      <c r="AQ223" s="411" t="s">
        <v>10139</v>
      </c>
      <c r="AR223" s="411" t="s">
        <v>10132</v>
      </c>
      <c r="AS223" s="410"/>
      <c r="AT223" s="449"/>
    </row>
    <row r="224" spans="2:46" ht="15" customHeight="1">
      <c r="B224" s="448" t="s">
        <v>117</v>
      </c>
      <c r="C224" s="251" t="s">
        <v>10211</v>
      </c>
      <c r="D224" s="173" t="s">
        <v>10449</v>
      </c>
      <c r="E224" s="404">
        <v>1015441274</v>
      </c>
      <c r="F224" s="404">
        <v>27042000</v>
      </c>
      <c r="G224" s="405" t="s">
        <v>10177</v>
      </c>
      <c r="H224" s="353">
        <v>4507000</v>
      </c>
      <c r="I224" s="363">
        <v>45713</v>
      </c>
      <c r="J224" s="363">
        <v>45893</v>
      </c>
      <c r="K224" s="354" t="s">
        <v>10450</v>
      </c>
      <c r="L224" s="190">
        <v>2599</v>
      </c>
      <c r="M224" s="406" t="s">
        <v>7689</v>
      </c>
      <c r="N224" s="406" t="s">
        <v>7343</v>
      </c>
      <c r="O224" s="406">
        <v>80257080</v>
      </c>
      <c r="P224" s="406" t="s">
        <v>7690</v>
      </c>
      <c r="Q224" s="190">
        <v>1</v>
      </c>
      <c r="R224" s="407">
        <v>125950</v>
      </c>
      <c r="S224" s="251" t="s">
        <v>7726</v>
      </c>
      <c r="T224" s="404">
        <v>0</v>
      </c>
      <c r="U224" s="190" t="s">
        <v>7347</v>
      </c>
      <c r="V224" s="407" t="s">
        <v>10136</v>
      </c>
      <c r="W224" s="404">
        <v>0</v>
      </c>
      <c r="X224" s="190" t="s">
        <v>7347</v>
      </c>
      <c r="Y224" s="190" t="s">
        <v>7347</v>
      </c>
      <c r="Z224" s="404">
        <v>0</v>
      </c>
      <c r="AA224" s="419" t="s">
        <v>7347</v>
      </c>
      <c r="AB224" s="190" t="s">
        <v>7347</v>
      </c>
      <c r="AC224" s="190" t="s">
        <v>7347</v>
      </c>
      <c r="AD224" s="190" t="s">
        <v>7347</v>
      </c>
      <c r="AE224" s="190" t="s">
        <v>7387</v>
      </c>
      <c r="AF224" s="411" t="s">
        <v>7349</v>
      </c>
      <c r="AG224" s="190" t="s">
        <v>7399</v>
      </c>
      <c r="AH224" s="173" t="s">
        <v>10451</v>
      </c>
      <c r="AI224" s="173">
        <v>3187021155</v>
      </c>
      <c r="AJ224" s="173" t="s">
        <v>10142</v>
      </c>
      <c r="AK224" s="420" t="s">
        <v>10452</v>
      </c>
      <c r="AL224" s="189" t="s">
        <v>7353</v>
      </c>
      <c r="AM224" s="500" t="s">
        <v>10453</v>
      </c>
      <c r="AN224" s="411">
        <f t="shared" si="3"/>
        <v>217</v>
      </c>
      <c r="AO224" s="411">
        <v>2025</v>
      </c>
      <c r="AP224" s="432">
        <v>0</v>
      </c>
      <c r="AQ224" s="411"/>
      <c r="AR224" s="411"/>
      <c r="AS224" s="410"/>
      <c r="AT224" s="449"/>
    </row>
    <row r="225" spans="2:46" ht="15" customHeight="1">
      <c r="B225" s="448" t="s">
        <v>118</v>
      </c>
      <c r="C225" s="251" t="s">
        <v>10246</v>
      </c>
      <c r="D225" s="173" t="s">
        <v>10454</v>
      </c>
      <c r="E225" s="404">
        <v>1096189980</v>
      </c>
      <c r="F225" s="404">
        <v>46128000</v>
      </c>
      <c r="G225" s="405" t="s">
        <v>10177</v>
      </c>
      <c r="H225" s="353">
        <v>7688000</v>
      </c>
      <c r="I225" s="363">
        <v>45712</v>
      </c>
      <c r="J225" s="363">
        <v>45892</v>
      </c>
      <c r="K225" s="354" t="s">
        <v>8762</v>
      </c>
      <c r="L225" s="190">
        <v>2614</v>
      </c>
      <c r="M225" s="406" t="s">
        <v>10455</v>
      </c>
      <c r="N225" s="251" t="s">
        <v>7343</v>
      </c>
      <c r="O225" s="173">
        <v>33377780</v>
      </c>
      <c r="P225" s="501" t="s">
        <v>10456</v>
      </c>
      <c r="Q225" s="190">
        <v>5</v>
      </c>
      <c r="R225" s="407">
        <v>125851</v>
      </c>
      <c r="S225" s="251" t="s">
        <v>7359</v>
      </c>
      <c r="T225" s="404">
        <v>0</v>
      </c>
      <c r="U225" s="190" t="s">
        <v>7347</v>
      </c>
      <c r="V225" s="407" t="s">
        <v>10136</v>
      </c>
      <c r="W225" s="404">
        <v>0</v>
      </c>
      <c r="X225" s="190" t="s">
        <v>7347</v>
      </c>
      <c r="Y225" s="190" t="s">
        <v>7347</v>
      </c>
      <c r="Z225" s="404">
        <v>0</v>
      </c>
      <c r="AA225" s="419" t="s">
        <v>7347</v>
      </c>
      <c r="AB225" s="190" t="s">
        <v>7347</v>
      </c>
      <c r="AC225" s="190" t="s">
        <v>7347</v>
      </c>
      <c r="AD225" s="190" t="s">
        <v>7347</v>
      </c>
      <c r="AE225" s="190" t="s">
        <v>7387</v>
      </c>
      <c r="AF225" s="411" t="s">
        <v>7349</v>
      </c>
      <c r="AG225" s="190" t="s">
        <v>7350</v>
      </c>
      <c r="AH225" s="173" t="s">
        <v>10457</v>
      </c>
      <c r="AI225" s="173">
        <v>3150461333</v>
      </c>
      <c r="AJ225" s="173" t="s">
        <v>10142</v>
      </c>
      <c r="AK225" s="420" t="s">
        <v>10458</v>
      </c>
      <c r="AL225" s="189" t="s">
        <v>7353</v>
      </c>
      <c r="AM225" s="500" t="s">
        <v>10459</v>
      </c>
      <c r="AN225" s="411">
        <f t="shared" si="3"/>
        <v>218</v>
      </c>
      <c r="AO225" s="411">
        <v>2025</v>
      </c>
      <c r="AP225" s="432">
        <v>5894133</v>
      </c>
      <c r="AQ225" s="411" t="s">
        <v>10132</v>
      </c>
      <c r="AR225" s="411" t="s">
        <v>10139</v>
      </c>
      <c r="AS225" s="410" t="s">
        <v>10435</v>
      </c>
      <c r="AT225" s="449" t="s">
        <v>10460</v>
      </c>
    </row>
    <row r="226" spans="2:46" ht="15" customHeight="1">
      <c r="B226" s="448" t="s">
        <v>119</v>
      </c>
      <c r="C226" s="251" t="s">
        <v>10246</v>
      </c>
      <c r="D226" s="173" t="s">
        <v>10461</v>
      </c>
      <c r="E226" s="404">
        <v>1026585212</v>
      </c>
      <c r="F226" s="404">
        <v>33810000</v>
      </c>
      <c r="G226" s="405" t="s">
        <v>10177</v>
      </c>
      <c r="H226" s="353">
        <v>5635000</v>
      </c>
      <c r="I226" s="363">
        <v>45776</v>
      </c>
      <c r="J226" s="363">
        <v>46022</v>
      </c>
      <c r="K226" s="354" t="s">
        <v>10462</v>
      </c>
      <c r="L226" s="190">
        <v>2537</v>
      </c>
      <c r="M226" s="406" t="s">
        <v>10455</v>
      </c>
      <c r="N226" s="251" t="s">
        <v>7343</v>
      </c>
      <c r="O226" s="173">
        <v>33377780</v>
      </c>
      <c r="P226" s="501" t="s">
        <v>10456</v>
      </c>
      <c r="Q226" s="190">
        <v>5</v>
      </c>
      <c r="R226" s="407">
        <v>127614</v>
      </c>
      <c r="S226" s="251" t="s">
        <v>7359</v>
      </c>
      <c r="T226" s="463">
        <v>11833500</v>
      </c>
      <c r="U226" s="190" t="s">
        <v>7347</v>
      </c>
      <c r="V226" s="407">
        <v>63</v>
      </c>
      <c r="W226" s="404">
        <v>0</v>
      </c>
      <c r="X226" s="190" t="s">
        <v>7347</v>
      </c>
      <c r="Y226" s="190"/>
      <c r="Z226" s="404">
        <f>Tabla13[[#This Row],[Adicion 1]]</f>
        <v>11833500</v>
      </c>
      <c r="AA226" s="464" t="s">
        <v>10463</v>
      </c>
      <c r="AB226" s="190" t="s">
        <v>7347</v>
      </c>
      <c r="AC226" s="190" t="s">
        <v>7347</v>
      </c>
      <c r="AD226" s="190" t="s">
        <v>7347</v>
      </c>
      <c r="AE226" s="190" t="s">
        <v>7378</v>
      </c>
      <c r="AF226" s="411" t="s">
        <v>7349</v>
      </c>
      <c r="AG226" s="190" t="s">
        <v>7399</v>
      </c>
      <c r="AH226" s="173" t="s">
        <v>10464</v>
      </c>
      <c r="AI226" s="173">
        <v>3134462543</v>
      </c>
      <c r="AJ226" s="173" t="s">
        <v>10143</v>
      </c>
      <c r="AK226" s="420">
        <v>62793322076</v>
      </c>
      <c r="AL226" s="189" t="s">
        <v>7353</v>
      </c>
      <c r="AM226" s="500" t="s">
        <v>10465</v>
      </c>
      <c r="AN226" s="411">
        <f t="shared" si="3"/>
        <v>219</v>
      </c>
      <c r="AO226" s="411">
        <v>2025</v>
      </c>
      <c r="AP226" s="432">
        <v>10894333</v>
      </c>
      <c r="AQ226" s="411" t="s">
        <v>10139</v>
      </c>
      <c r="AR226" s="411" t="s">
        <v>10132</v>
      </c>
      <c r="AS226" s="410"/>
      <c r="AT226" s="449"/>
    </row>
    <row r="227" spans="2:46" ht="15" customHeight="1">
      <c r="B227" s="448" t="s">
        <v>120</v>
      </c>
      <c r="C227" s="251" t="s">
        <v>10211</v>
      </c>
      <c r="D227" s="173" t="s">
        <v>10466</v>
      </c>
      <c r="E227" s="404">
        <v>1030618810</v>
      </c>
      <c r="F227" s="404">
        <v>27042000</v>
      </c>
      <c r="G227" s="405" t="s">
        <v>10177</v>
      </c>
      <c r="H227" s="353">
        <v>4507000</v>
      </c>
      <c r="I227" s="363">
        <v>45726</v>
      </c>
      <c r="J227" s="363">
        <v>45909</v>
      </c>
      <c r="K227" s="354" t="s">
        <v>9442</v>
      </c>
      <c r="L227" s="190">
        <v>2537</v>
      </c>
      <c r="M227" s="251" t="s">
        <v>10161</v>
      </c>
      <c r="N227" s="406" t="s">
        <v>7343</v>
      </c>
      <c r="O227" s="406">
        <v>98566660</v>
      </c>
      <c r="P227" s="406" t="s">
        <v>7534</v>
      </c>
      <c r="Q227" s="190">
        <v>1</v>
      </c>
      <c r="R227" s="407">
        <v>125816</v>
      </c>
      <c r="S227" s="251" t="s">
        <v>8951</v>
      </c>
      <c r="T227" s="404">
        <v>0</v>
      </c>
      <c r="U227" s="190" t="s">
        <v>7347</v>
      </c>
      <c r="V227" s="407" t="s">
        <v>10136</v>
      </c>
      <c r="W227" s="404">
        <v>0</v>
      </c>
      <c r="X227" s="190" t="s">
        <v>7347</v>
      </c>
      <c r="Y227" s="190" t="s">
        <v>7347</v>
      </c>
      <c r="Z227" s="404">
        <v>0</v>
      </c>
      <c r="AA227" s="419" t="s">
        <v>7347</v>
      </c>
      <c r="AB227" s="190" t="s">
        <v>7347</v>
      </c>
      <c r="AC227" s="190" t="s">
        <v>7347</v>
      </c>
      <c r="AD227" s="190" t="s">
        <v>7347</v>
      </c>
      <c r="AE227" s="190" t="s">
        <v>7387</v>
      </c>
      <c r="AF227" s="411" t="s">
        <v>7349</v>
      </c>
      <c r="AG227" s="190" t="s">
        <v>7399</v>
      </c>
      <c r="AH227" s="173" t="s">
        <v>10467</v>
      </c>
      <c r="AI227" s="173">
        <v>3133024986</v>
      </c>
      <c r="AJ227" s="173" t="s">
        <v>10143</v>
      </c>
      <c r="AK227" s="420" t="s">
        <v>9598</v>
      </c>
      <c r="AL227" s="189" t="s">
        <v>7353</v>
      </c>
      <c r="AM227" s="500" t="s">
        <v>9599</v>
      </c>
      <c r="AN227" s="411">
        <f t="shared" si="3"/>
        <v>220</v>
      </c>
      <c r="AO227" s="411">
        <v>2025</v>
      </c>
      <c r="AP227" s="432">
        <v>1352100</v>
      </c>
      <c r="AQ227" s="411"/>
      <c r="AR227" s="411"/>
      <c r="AS227" s="410"/>
      <c r="AT227" s="449"/>
    </row>
    <row r="228" spans="2:46" ht="15" customHeight="1">
      <c r="B228" s="448" t="s">
        <v>121</v>
      </c>
      <c r="C228" s="251" t="s">
        <v>10211</v>
      </c>
      <c r="D228" s="173" t="s">
        <v>9600</v>
      </c>
      <c r="E228" s="404">
        <v>63505246</v>
      </c>
      <c r="F228" s="404">
        <v>27042000</v>
      </c>
      <c r="G228" s="405" t="s">
        <v>10177</v>
      </c>
      <c r="H228" s="353">
        <v>4507000</v>
      </c>
      <c r="I228" s="363">
        <v>45709</v>
      </c>
      <c r="J228" s="363">
        <v>45889</v>
      </c>
      <c r="K228" s="354" t="s">
        <v>10468</v>
      </c>
      <c r="L228" s="190">
        <v>2537</v>
      </c>
      <c r="M228" s="251" t="s">
        <v>10161</v>
      </c>
      <c r="N228" s="406" t="s">
        <v>7343</v>
      </c>
      <c r="O228" s="406">
        <v>98566660</v>
      </c>
      <c r="P228" s="406" t="s">
        <v>7534</v>
      </c>
      <c r="Q228" s="190">
        <v>1</v>
      </c>
      <c r="R228" s="407">
        <v>125816</v>
      </c>
      <c r="S228" s="251" t="s">
        <v>8951</v>
      </c>
      <c r="T228" s="404">
        <v>0</v>
      </c>
      <c r="U228" s="190" t="s">
        <v>7347</v>
      </c>
      <c r="V228" s="407" t="s">
        <v>10136</v>
      </c>
      <c r="W228" s="404">
        <v>0</v>
      </c>
      <c r="X228" s="190" t="s">
        <v>7347</v>
      </c>
      <c r="Y228" s="190" t="s">
        <v>7347</v>
      </c>
      <c r="Z228" s="404">
        <v>0</v>
      </c>
      <c r="AA228" s="419" t="s">
        <v>7347</v>
      </c>
      <c r="AB228" s="190" t="s">
        <v>7347</v>
      </c>
      <c r="AC228" s="190" t="s">
        <v>7347</v>
      </c>
      <c r="AD228" s="190" t="s">
        <v>7347</v>
      </c>
      <c r="AE228" s="190" t="s">
        <v>7378</v>
      </c>
      <c r="AF228" s="411" t="s">
        <v>7349</v>
      </c>
      <c r="AG228" s="190" t="s">
        <v>7510</v>
      </c>
      <c r="AH228" s="173" t="s">
        <v>10469</v>
      </c>
      <c r="AI228" s="173">
        <v>3212177356</v>
      </c>
      <c r="AJ228" s="173" t="s">
        <v>10143</v>
      </c>
      <c r="AK228" s="420">
        <v>63831286051</v>
      </c>
      <c r="AL228" s="189" t="s">
        <v>7353</v>
      </c>
      <c r="AM228" s="500" t="s">
        <v>9605</v>
      </c>
      <c r="AN228" s="411">
        <f t="shared" si="3"/>
        <v>221</v>
      </c>
      <c r="AO228" s="411">
        <v>2025</v>
      </c>
      <c r="AP228" s="432">
        <v>0</v>
      </c>
      <c r="AQ228" s="411"/>
      <c r="AR228" s="411"/>
      <c r="AS228" s="410"/>
      <c r="AT228" s="449"/>
    </row>
    <row r="229" spans="2:46" ht="15" customHeight="1">
      <c r="B229" s="448" t="s">
        <v>122</v>
      </c>
      <c r="C229" s="251" t="s">
        <v>10211</v>
      </c>
      <c r="D229" s="173" t="s">
        <v>10470</v>
      </c>
      <c r="E229" s="404">
        <v>1053327623</v>
      </c>
      <c r="F229" s="404">
        <v>27042000</v>
      </c>
      <c r="G229" s="405" t="s">
        <v>10177</v>
      </c>
      <c r="H229" s="353">
        <v>4507000</v>
      </c>
      <c r="I229" s="363">
        <v>45709</v>
      </c>
      <c r="J229" s="363">
        <v>45889</v>
      </c>
      <c r="K229" s="354" t="s">
        <v>10468</v>
      </c>
      <c r="L229" s="190">
        <v>2537</v>
      </c>
      <c r="M229" s="251" t="s">
        <v>10161</v>
      </c>
      <c r="N229" s="406" t="s">
        <v>7343</v>
      </c>
      <c r="O229" s="406">
        <v>98566660</v>
      </c>
      <c r="P229" s="406" t="s">
        <v>7534</v>
      </c>
      <c r="Q229" s="190">
        <v>1</v>
      </c>
      <c r="R229" s="407">
        <v>125816</v>
      </c>
      <c r="S229" s="251" t="s">
        <v>8951</v>
      </c>
      <c r="T229" s="404">
        <v>0</v>
      </c>
      <c r="U229" s="190" t="s">
        <v>7347</v>
      </c>
      <c r="V229" s="407" t="s">
        <v>10136</v>
      </c>
      <c r="W229" s="404">
        <v>0</v>
      </c>
      <c r="X229" s="190" t="s">
        <v>7347</v>
      </c>
      <c r="Y229" s="190" t="s">
        <v>7347</v>
      </c>
      <c r="Z229" s="404">
        <v>0</v>
      </c>
      <c r="AA229" s="419" t="s">
        <v>7347</v>
      </c>
      <c r="AB229" s="190" t="s">
        <v>7347</v>
      </c>
      <c r="AC229" s="190" t="s">
        <v>7347</v>
      </c>
      <c r="AD229" s="190" t="s">
        <v>7347</v>
      </c>
      <c r="AE229" s="190" t="s">
        <v>7504</v>
      </c>
      <c r="AF229" s="411" t="s">
        <v>7349</v>
      </c>
      <c r="AG229" s="190" t="s">
        <v>7350</v>
      </c>
      <c r="AH229" s="173" t="s">
        <v>10471</v>
      </c>
      <c r="AI229" s="173">
        <v>3107943893</v>
      </c>
      <c r="AJ229" s="173" t="s">
        <v>10143</v>
      </c>
      <c r="AK229" s="420">
        <v>35277784678</v>
      </c>
      <c r="AL229" s="189" t="s">
        <v>10225</v>
      </c>
      <c r="AM229" s="500" t="s">
        <v>10472</v>
      </c>
      <c r="AN229" s="411">
        <f t="shared" si="3"/>
        <v>222</v>
      </c>
      <c r="AO229" s="411">
        <v>2025</v>
      </c>
      <c r="AP229" s="432">
        <v>0</v>
      </c>
      <c r="AQ229" s="411"/>
      <c r="AR229" s="411"/>
      <c r="AS229" s="410"/>
      <c r="AT229" s="449"/>
    </row>
    <row r="230" spans="2:46" ht="15" customHeight="1">
      <c r="B230" s="448" t="s">
        <v>123</v>
      </c>
      <c r="C230" s="251" t="s">
        <v>10246</v>
      </c>
      <c r="D230" s="173" t="s">
        <v>10473</v>
      </c>
      <c r="E230" s="404">
        <v>53037843</v>
      </c>
      <c r="F230" s="404">
        <v>33810000</v>
      </c>
      <c r="G230" s="405" t="s">
        <v>10177</v>
      </c>
      <c r="H230" s="353">
        <v>5635000</v>
      </c>
      <c r="I230" s="363">
        <v>45716</v>
      </c>
      <c r="J230" s="363">
        <v>45896</v>
      </c>
      <c r="K230" s="354" t="s">
        <v>10474</v>
      </c>
      <c r="L230" s="190">
        <v>2504</v>
      </c>
      <c r="M230" s="406" t="s">
        <v>7616</v>
      </c>
      <c r="N230" s="406" t="s">
        <v>7343</v>
      </c>
      <c r="O230" s="406">
        <v>1063481921</v>
      </c>
      <c r="P230" s="501" t="s">
        <v>7617</v>
      </c>
      <c r="Q230" s="190">
        <v>1</v>
      </c>
      <c r="R230" s="407">
        <v>127538</v>
      </c>
      <c r="S230" s="251" t="s">
        <v>7618</v>
      </c>
      <c r="T230" s="404">
        <v>0</v>
      </c>
      <c r="U230" s="190" t="s">
        <v>7347</v>
      </c>
      <c r="V230" s="407" t="s">
        <v>10136</v>
      </c>
      <c r="W230" s="404">
        <v>0</v>
      </c>
      <c r="X230" s="190" t="s">
        <v>7347</v>
      </c>
      <c r="Y230" s="190" t="s">
        <v>7347</v>
      </c>
      <c r="Z230" s="404">
        <v>0</v>
      </c>
      <c r="AA230" s="419" t="s">
        <v>7347</v>
      </c>
      <c r="AB230" s="190" t="s">
        <v>7347</v>
      </c>
      <c r="AC230" s="190" t="s">
        <v>7347</v>
      </c>
      <c r="AD230" s="190" t="s">
        <v>7347</v>
      </c>
      <c r="AE230" s="190" t="s">
        <v>7387</v>
      </c>
      <c r="AF230" s="411" t="s">
        <v>7349</v>
      </c>
      <c r="AG230" s="190" t="s">
        <v>7510</v>
      </c>
      <c r="AH230" s="173" t="s">
        <v>10475</v>
      </c>
      <c r="AI230" s="173">
        <v>3213078368</v>
      </c>
      <c r="AJ230" s="173" t="s">
        <v>10143</v>
      </c>
      <c r="AK230" s="420">
        <v>16765423051</v>
      </c>
      <c r="AL230" s="189" t="s">
        <v>7353</v>
      </c>
      <c r="AM230" s="500" t="s">
        <v>10476</v>
      </c>
      <c r="AN230" s="411">
        <f t="shared" si="3"/>
        <v>223</v>
      </c>
      <c r="AO230" s="411">
        <v>2025</v>
      </c>
      <c r="AP230" s="432">
        <v>18971166</v>
      </c>
      <c r="AQ230" s="411"/>
      <c r="AR230" s="411"/>
      <c r="AS230" s="410"/>
      <c r="AT230" s="449"/>
    </row>
    <row r="231" spans="2:46" ht="15" customHeight="1">
      <c r="B231" s="448" t="s">
        <v>124</v>
      </c>
      <c r="C231" s="251" t="s">
        <v>10246</v>
      </c>
      <c r="D231" s="173" t="s">
        <v>10477</v>
      </c>
      <c r="E231" s="404">
        <v>1019110239</v>
      </c>
      <c r="F231" s="404">
        <v>33810000</v>
      </c>
      <c r="G231" s="405" t="s">
        <v>10177</v>
      </c>
      <c r="H231" s="353">
        <v>5635000</v>
      </c>
      <c r="I231" s="363">
        <v>45716</v>
      </c>
      <c r="J231" s="363">
        <v>45896</v>
      </c>
      <c r="K231" s="354" t="s">
        <v>10474</v>
      </c>
      <c r="L231" s="190">
        <v>2504</v>
      </c>
      <c r="M231" s="406" t="s">
        <v>7616</v>
      </c>
      <c r="N231" s="406" t="s">
        <v>7343</v>
      </c>
      <c r="O231" s="406">
        <v>1063481921</v>
      </c>
      <c r="P231" s="501" t="s">
        <v>7617</v>
      </c>
      <c r="Q231" s="190">
        <v>1</v>
      </c>
      <c r="R231" s="407">
        <v>127538</v>
      </c>
      <c r="S231" s="251" t="s">
        <v>7618</v>
      </c>
      <c r="T231" s="404">
        <v>0</v>
      </c>
      <c r="U231" s="190" t="s">
        <v>7347</v>
      </c>
      <c r="V231" s="407" t="s">
        <v>10136</v>
      </c>
      <c r="W231" s="404">
        <v>0</v>
      </c>
      <c r="X231" s="190" t="s">
        <v>7347</v>
      </c>
      <c r="Y231" s="190" t="s">
        <v>7347</v>
      </c>
      <c r="Z231" s="404">
        <v>0</v>
      </c>
      <c r="AA231" s="419" t="s">
        <v>7347</v>
      </c>
      <c r="AB231" s="190" t="s">
        <v>7347</v>
      </c>
      <c r="AC231" s="190" t="s">
        <v>7347</v>
      </c>
      <c r="AD231" s="190" t="s">
        <v>7347</v>
      </c>
      <c r="AE231" s="190" t="s">
        <v>7387</v>
      </c>
      <c r="AF231" s="190" t="s">
        <v>7349</v>
      </c>
      <c r="AG231" s="190" t="s">
        <v>7399</v>
      </c>
      <c r="AH231" s="173" t="s">
        <v>10478</v>
      </c>
      <c r="AI231" s="173">
        <v>3203153579</v>
      </c>
      <c r="AJ231" s="173" t="s">
        <v>8019</v>
      </c>
      <c r="AK231" s="420">
        <v>26183679</v>
      </c>
      <c r="AL231" s="189" t="s">
        <v>7353</v>
      </c>
      <c r="AM231" s="500" t="s">
        <v>10479</v>
      </c>
      <c r="AN231" s="411">
        <f t="shared" si="3"/>
        <v>224</v>
      </c>
      <c r="AO231" s="411">
        <v>2025</v>
      </c>
      <c r="AP231" s="432">
        <v>0</v>
      </c>
      <c r="AQ231" s="411"/>
      <c r="AR231" s="411"/>
      <c r="AS231" s="410"/>
      <c r="AT231" s="449"/>
    </row>
    <row r="232" spans="2:46" ht="15" customHeight="1">
      <c r="B232" s="448" t="s">
        <v>125</v>
      </c>
      <c r="C232" s="251" t="s">
        <v>10246</v>
      </c>
      <c r="D232" s="173" t="s">
        <v>10480</v>
      </c>
      <c r="E232" s="404">
        <v>9098134</v>
      </c>
      <c r="F232" s="404">
        <v>33810000</v>
      </c>
      <c r="G232" s="405" t="s">
        <v>10177</v>
      </c>
      <c r="H232" s="353">
        <v>5635000</v>
      </c>
      <c r="I232" s="363">
        <v>45849</v>
      </c>
      <c r="J232" s="363">
        <v>45896</v>
      </c>
      <c r="K232" s="354" t="s">
        <v>10474</v>
      </c>
      <c r="L232" s="190">
        <v>2504</v>
      </c>
      <c r="M232" s="251" t="s">
        <v>7616</v>
      </c>
      <c r="N232" s="406" t="s">
        <v>7343</v>
      </c>
      <c r="O232" s="406">
        <v>1063481921</v>
      </c>
      <c r="P232" s="501" t="s">
        <v>7617</v>
      </c>
      <c r="Q232" s="190">
        <v>1</v>
      </c>
      <c r="R232" s="407">
        <v>127538</v>
      </c>
      <c r="S232" s="251" t="s">
        <v>7618</v>
      </c>
      <c r="T232" s="404">
        <v>0</v>
      </c>
      <c r="U232" s="190" t="s">
        <v>7347</v>
      </c>
      <c r="V232" s="407" t="s">
        <v>10136</v>
      </c>
      <c r="W232" s="404">
        <v>0</v>
      </c>
      <c r="X232" s="190" t="s">
        <v>7347</v>
      </c>
      <c r="Y232" s="190" t="s">
        <v>7347</v>
      </c>
      <c r="Z232" s="404">
        <v>0</v>
      </c>
      <c r="AA232" s="419" t="s">
        <v>7347</v>
      </c>
      <c r="AB232" s="190" t="s">
        <v>7347</v>
      </c>
      <c r="AC232" s="190" t="s">
        <v>7347</v>
      </c>
      <c r="AD232" s="190" t="s">
        <v>7347</v>
      </c>
      <c r="AE232" s="190" t="s">
        <v>10377</v>
      </c>
      <c r="AF232" s="190" t="s">
        <v>7349</v>
      </c>
      <c r="AG232" s="190" t="s">
        <v>7399</v>
      </c>
      <c r="AH232" s="173" t="s">
        <v>10481</v>
      </c>
      <c r="AI232" s="173">
        <v>3005259794</v>
      </c>
      <c r="AJ232" s="173" t="s">
        <v>10482</v>
      </c>
      <c r="AK232" s="420" t="s">
        <v>10483</v>
      </c>
      <c r="AL232" s="189" t="s">
        <v>7353</v>
      </c>
      <c r="AM232" s="500" t="s">
        <v>10484</v>
      </c>
      <c r="AN232" s="411">
        <f t="shared" si="3"/>
        <v>225</v>
      </c>
      <c r="AO232" s="411">
        <v>2025</v>
      </c>
      <c r="AP232" s="432">
        <v>0</v>
      </c>
      <c r="AQ232" s="411"/>
      <c r="AR232" s="411"/>
      <c r="AS232" s="410"/>
      <c r="AT232" s="449"/>
    </row>
    <row r="233" spans="2:46" ht="15" customHeight="1">
      <c r="B233" s="448" t="s">
        <v>126</v>
      </c>
      <c r="C233" s="251" t="s">
        <v>10246</v>
      </c>
      <c r="D233" s="173" t="s">
        <v>10485</v>
      </c>
      <c r="E233" s="404">
        <v>1031158759</v>
      </c>
      <c r="F233" s="404">
        <v>33810000</v>
      </c>
      <c r="G233" s="405" t="s">
        <v>10177</v>
      </c>
      <c r="H233" s="353">
        <v>5635000</v>
      </c>
      <c r="I233" s="363">
        <v>45716</v>
      </c>
      <c r="J233" s="363">
        <v>45918</v>
      </c>
      <c r="K233" s="354" t="s">
        <v>8909</v>
      </c>
      <c r="L233" s="190">
        <v>2537</v>
      </c>
      <c r="M233" s="173" t="s">
        <v>10237</v>
      </c>
      <c r="N233" s="406" t="s">
        <v>7448</v>
      </c>
      <c r="O233" s="173">
        <v>52890529</v>
      </c>
      <c r="P233" s="501" t="s">
        <v>10238</v>
      </c>
      <c r="Q233" s="190">
        <v>1</v>
      </c>
      <c r="R233" s="407">
        <v>124903</v>
      </c>
      <c r="S233" s="251" t="s">
        <v>8449</v>
      </c>
      <c r="T233" s="404">
        <v>0</v>
      </c>
      <c r="U233" s="190" t="s">
        <v>7347</v>
      </c>
      <c r="V233" s="407" t="s">
        <v>10136</v>
      </c>
      <c r="W233" s="404">
        <v>0</v>
      </c>
      <c r="X233" s="190" t="s">
        <v>7347</v>
      </c>
      <c r="Y233" s="190" t="s">
        <v>7347</v>
      </c>
      <c r="Z233" s="404">
        <v>0</v>
      </c>
      <c r="AA233" s="419" t="s">
        <v>7347</v>
      </c>
      <c r="AB233" s="190" t="s">
        <v>7347</v>
      </c>
      <c r="AC233" s="190" t="s">
        <v>7347</v>
      </c>
      <c r="AD233" s="190" t="s">
        <v>7347</v>
      </c>
      <c r="AE233" s="190" t="s">
        <v>8745</v>
      </c>
      <c r="AF233" s="411" t="s">
        <v>7349</v>
      </c>
      <c r="AG233" s="190" t="s">
        <v>7414</v>
      </c>
      <c r="AH233" s="173" t="s">
        <v>10486</v>
      </c>
      <c r="AI233" s="173">
        <v>3219304280</v>
      </c>
      <c r="AJ233" s="173" t="s">
        <v>10143</v>
      </c>
      <c r="AK233" s="420">
        <v>52552889819</v>
      </c>
      <c r="AL233" s="189" t="s">
        <v>7353</v>
      </c>
      <c r="AM233" s="500" t="s">
        <v>10487</v>
      </c>
      <c r="AN233" s="411">
        <f t="shared" si="3"/>
        <v>226</v>
      </c>
      <c r="AO233" s="411">
        <v>2025</v>
      </c>
      <c r="AP233" s="432">
        <v>3005333</v>
      </c>
      <c r="AQ233" s="411"/>
      <c r="AR233" s="411"/>
      <c r="AS233" s="410"/>
      <c r="AT233" s="449"/>
    </row>
    <row r="234" spans="2:46" ht="15" customHeight="1">
      <c r="B234" s="448" t="s">
        <v>127</v>
      </c>
      <c r="C234" s="251" t="s">
        <v>10211</v>
      </c>
      <c r="D234" s="173" t="s">
        <v>10488</v>
      </c>
      <c r="E234" s="404">
        <v>39730451</v>
      </c>
      <c r="F234" s="404">
        <v>20286000</v>
      </c>
      <c r="G234" s="405" t="s">
        <v>10177</v>
      </c>
      <c r="H234" s="353">
        <v>3381000</v>
      </c>
      <c r="I234" s="363">
        <v>45712</v>
      </c>
      <c r="J234" s="363">
        <v>45892</v>
      </c>
      <c r="K234" s="354" t="s">
        <v>9148</v>
      </c>
      <c r="L234" s="190">
        <v>2537</v>
      </c>
      <c r="M234" s="173" t="s">
        <v>8515</v>
      </c>
      <c r="N234" s="406" t="s">
        <v>7343</v>
      </c>
      <c r="O234" s="406">
        <v>52356206</v>
      </c>
      <c r="P234" s="406" t="s">
        <v>8516</v>
      </c>
      <c r="Q234" s="190">
        <v>4</v>
      </c>
      <c r="R234" s="407">
        <v>125005</v>
      </c>
      <c r="S234" s="251" t="s">
        <v>10169</v>
      </c>
      <c r="T234" s="404">
        <v>0</v>
      </c>
      <c r="U234" s="190" t="s">
        <v>7347</v>
      </c>
      <c r="V234" s="407" t="s">
        <v>10136</v>
      </c>
      <c r="W234" s="404">
        <v>0</v>
      </c>
      <c r="X234" s="190" t="s">
        <v>7347</v>
      </c>
      <c r="Y234" s="190" t="s">
        <v>7347</v>
      </c>
      <c r="Z234" s="404">
        <v>0</v>
      </c>
      <c r="AA234" s="419" t="s">
        <v>7347</v>
      </c>
      <c r="AB234" s="190" t="s">
        <v>7347</v>
      </c>
      <c r="AC234" s="190" t="s">
        <v>7347</v>
      </c>
      <c r="AD234" s="190" t="s">
        <v>7347</v>
      </c>
      <c r="AE234" s="190" t="s">
        <v>8745</v>
      </c>
      <c r="AF234" s="411" t="s">
        <v>7349</v>
      </c>
      <c r="AG234" s="424" t="s">
        <v>7368</v>
      </c>
      <c r="AH234" s="173" t="s">
        <v>10489</v>
      </c>
      <c r="AI234" s="173">
        <v>3134271326</v>
      </c>
      <c r="AJ234" s="173" t="s">
        <v>7352</v>
      </c>
      <c r="AK234" s="420">
        <v>24057722100</v>
      </c>
      <c r="AL234" s="189" t="s">
        <v>7353</v>
      </c>
      <c r="AM234" s="500" t="s">
        <v>10490</v>
      </c>
      <c r="AN234" s="411">
        <f t="shared" si="3"/>
        <v>227</v>
      </c>
      <c r="AO234" s="411">
        <v>2025</v>
      </c>
      <c r="AP234" s="432">
        <v>0</v>
      </c>
      <c r="AQ234" s="411" t="s">
        <v>10132</v>
      </c>
      <c r="AR234" s="411" t="s">
        <v>10132</v>
      </c>
      <c r="AS234" s="410"/>
      <c r="AT234" s="449"/>
    </row>
    <row r="235" spans="2:46" ht="15" customHeight="1">
      <c r="B235" s="448" t="s">
        <v>128</v>
      </c>
      <c r="C235" s="251" t="s">
        <v>10246</v>
      </c>
      <c r="D235" s="173" t="s">
        <v>10491</v>
      </c>
      <c r="E235" s="404">
        <v>1010219432</v>
      </c>
      <c r="F235" s="404">
        <v>34000000</v>
      </c>
      <c r="G235" s="405" t="s">
        <v>10492</v>
      </c>
      <c r="H235" s="353">
        <v>8500000</v>
      </c>
      <c r="I235" s="363">
        <v>45908</v>
      </c>
      <c r="J235" s="363">
        <v>46022</v>
      </c>
      <c r="K235" s="354" t="s">
        <v>10493</v>
      </c>
      <c r="L235" s="190">
        <v>2537</v>
      </c>
      <c r="M235" s="251" t="s">
        <v>7395</v>
      </c>
      <c r="N235" s="251" t="s">
        <v>7343</v>
      </c>
      <c r="O235" s="173">
        <v>1022949089</v>
      </c>
      <c r="P235" s="501" t="s">
        <v>7396</v>
      </c>
      <c r="Q235" s="190">
        <v>1</v>
      </c>
      <c r="R235" s="407">
        <v>140072</v>
      </c>
      <c r="S235" s="251" t="s">
        <v>9045</v>
      </c>
      <c r="T235" s="404">
        <v>0</v>
      </c>
      <c r="U235" s="190" t="s">
        <v>7347</v>
      </c>
      <c r="V235" s="407" t="s">
        <v>10136</v>
      </c>
      <c r="W235" s="404">
        <v>0</v>
      </c>
      <c r="X235" s="190" t="s">
        <v>7347</v>
      </c>
      <c r="Y235" s="190" t="s">
        <v>7347</v>
      </c>
      <c r="Z235" s="404">
        <v>0</v>
      </c>
      <c r="AA235" s="419" t="s">
        <v>7347</v>
      </c>
      <c r="AB235" s="190" t="s">
        <v>7347</v>
      </c>
      <c r="AC235" s="190" t="s">
        <v>7347</v>
      </c>
      <c r="AD235" s="190" t="s">
        <v>7347</v>
      </c>
      <c r="AE235" s="190" t="s">
        <v>7504</v>
      </c>
      <c r="AF235" s="190" t="s">
        <v>7349</v>
      </c>
      <c r="AG235" s="190" t="s">
        <v>7368</v>
      </c>
      <c r="AH235" s="173" t="s">
        <v>10494</v>
      </c>
      <c r="AI235" s="173">
        <v>3204915721</v>
      </c>
      <c r="AJ235" s="173" t="s">
        <v>10482</v>
      </c>
      <c r="AK235" s="420">
        <v>91210826586</v>
      </c>
      <c r="AL235" s="189" t="s">
        <v>7353</v>
      </c>
      <c r="AM235" s="500" t="s">
        <v>10495</v>
      </c>
      <c r="AN235" s="411">
        <f t="shared" si="3"/>
        <v>228</v>
      </c>
      <c r="AO235" s="411">
        <v>2025</v>
      </c>
      <c r="AP235" s="432">
        <v>34000000</v>
      </c>
      <c r="AQ235" s="411" t="s">
        <v>10139</v>
      </c>
      <c r="AR235" s="411" t="s">
        <v>10132</v>
      </c>
      <c r="AS235" s="410"/>
      <c r="AT235" s="449"/>
    </row>
    <row r="236" spans="2:46" ht="15" customHeight="1">
      <c r="B236" s="448" t="s">
        <v>129</v>
      </c>
      <c r="C236" s="251" t="s">
        <v>10246</v>
      </c>
      <c r="D236" s="173" t="s">
        <v>10496</v>
      </c>
      <c r="E236" s="404">
        <v>1023906397</v>
      </c>
      <c r="F236" s="404">
        <v>29983200</v>
      </c>
      <c r="G236" s="405" t="s">
        <v>10497</v>
      </c>
      <c r="H236" s="353">
        <v>7688000</v>
      </c>
      <c r="I236" s="363">
        <v>45912</v>
      </c>
      <c r="J236" s="363">
        <v>46022</v>
      </c>
      <c r="K236" s="354" t="s">
        <v>10498</v>
      </c>
      <c r="L236" s="190">
        <v>2537</v>
      </c>
      <c r="M236" s="251" t="s">
        <v>7395</v>
      </c>
      <c r="N236" s="251" t="s">
        <v>7343</v>
      </c>
      <c r="O236" s="173">
        <v>1022949089</v>
      </c>
      <c r="P236" s="501" t="s">
        <v>7396</v>
      </c>
      <c r="Q236" s="190">
        <v>1</v>
      </c>
      <c r="R236" s="407">
        <v>136927</v>
      </c>
      <c r="S236" s="251" t="s">
        <v>9045</v>
      </c>
      <c r="T236" s="404">
        <v>0</v>
      </c>
      <c r="U236" s="190" t="s">
        <v>7347</v>
      </c>
      <c r="V236" s="407" t="s">
        <v>10136</v>
      </c>
      <c r="W236" s="404">
        <v>0</v>
      </c>
      <c r="X236" s="190" t="s">
        <v>7347</v>
      </c>
      <c r="Y236" s="190" t="s">
        <v>7347</v>
      </c>
      <c r="Z236" s="404">
        <v>0</v>
      </c>
      <c r="AA236" s="419" t="s">
        <v>7347</v>
      </c>
      <c r="AB236" s="190" t="s">
        <v>7347</v>
      </c>
      <c r="AC236" s="190" t="s">
        <v>7347</v>
      </c>
      <c r="AD236" s="190" t="s">
        <v>7347</v>
      </c>
      <c r="AE236" s="190" t="s">
        <v>7720</v>
      </c>
      <c r="AF236" s="190" t="s">
        <v>7349</v>
      </c>
      <c r="AG236" s="190" t="s">
        <v>7399</v>
      </c>
      <c r="AH236" s="173" t="s">
        <v>10499</v>
      </c>
      <c r="AI236" s="173">
        <v>3014622564</v>
      </c>
      <c r="AJ236" s="173" t="s">
        <v>10500</v>
      </c>
      <c r="AK236" s="420">
        <v>24041216826</v>
      </c>
      <c r="AL236" s="189" t="s">
        <v>7353</v>
      </c>
      <c r="AM236" s="500" t="s">
        <v>10501</v>
      </c>
      <c r="AN236" s="411">
        <f t="shared" si="3"/>
        <v>229</v>
      </c>
      <c r="AO236" s="411">
        <v>2025</v>
      </c>
      <c r="AP236" s="432">
        <v>29983200</v>
      </c>
      <c r="AQ236" s="411" t="s">
        <v>10139</v>
      </c>
      <c r="AR236" s="411" t="s">
        <v>10132</v>
      </c>
      <c r="AS236" s="410"/>
      <c r="AT236" s="449"/>
    </row>
    <row r="237" spans="2:46" ht="15" customHeight="1">
      <c r="B237" s="448" t="s">
        <v>130</v>
      </c>
      <c r="C237" s="251" t="s">
        <v>10246</v>
      </c>
      <c r="D237" s="173" t="s">
        <v>10502</v>
      </c>
      <c r="E237" s="404">
        <v>52312234</v>
      </c>
      <c r="F237" s="404">
        <v>30752000</v>
      </c>
      <c r="G237" s="405" t="s">
        <v>10492</v>
      </c>
      <c r="H237" s="353">
        <v>7688000</v>
      </c>
      <c r="I237" s="363">
        <v>45910</v>
      </c>
      <c r="J237" s="363">
        <v>46022</v>
      </c>
      <c r="K237" s="354" t="s">
        <v>10498</v>
      </c>
      <c r="L237" s="190">
        <v>2537</v>
      </c>
      <c r="M237" s="251" t="s">
        <v>7395</v>
      </c>
      <c r="N237" s="251" t="s">
        <v>7343</v>
      </c>
      <c r="O237" s="173">
        <v>1022949089</v>
      </c>
      <c r="P237" s="501" t="s">
        <v>7396</v>
      </c>
      <c r="Q237" s="190">
        <v>1</v>
      </c>
      <c r="R237" s="407">
        <v>136927</v>
      </c>
      <c r="S237" s="251" t="s">
        <v>9045</v>
      </c>
      <c r="T237" s="404">
        <v>0</v>
      </c>
      <c r="U237" s="190" t="s">
        <v>7347</v>
      </c>
      <c r="V237" s="407" t="s">
        <v>10136</v>
      </c>
      <c r="W237" s="404">
        <v>0</v>
      </c>
      <c r="X237" s="190" t="s">
        <v>7347</v>
      </c>
      <c r="Y237" s="190" t="s">
        <v>7347</v>
      </c>
      <c r="Z237" s="404">
        <v>0</v>
      </c>
      <c r="AA237" s="419" t="s">
        <v>7347</v>
      </c>
      <c r="AB237" s="190" t="s">
        <v>7347</v>
      </c>
      <c r="AC237" s="190" t="s">
        <v>7347</v>
      </c>
      <c r="AD237" s="190" t="s">
        <v>7347</v>
      </c>
      <c r="AE237" s="190" t="s">
        <v>7387</v>
      </c>
      <c r="AF237" s="190" t="s">
        <v>7349</v>
      </c>
      <c r="AG237" s="190" t="s">
        <v>7350</v>
      </c>
      <c r="AH237" s="173" t="s">
        <v>10503</v>
      </c>
      <c r="AI237" s="173">
        <v>3103119721</v>
      </c>
      <c r="AJ237" s="173" t="s">
        <v>10482</v>
      </c>
      <c r="AK237" s="420">
        <v>10071914599</v>
      </c>
      <c r="AL237" s="189" t="s">
        <v>7353</v>
      </c>
      <c r="AM237" s="500" t="s">
        <v>10504</v>
      </c>
      <c r="AN237" s="411">
        <f t="shared" si="3"/>
        <v>230</v>
      </c>
      <c r="AO237" s="411">
        <v>2025</v>
      </c>
      <c r="AP237" s="432">
        <v>30752000</v>
      </c>
      <c r="AQ237" s="411" t="s">
        <v>10139</v>
      </c>
      <c r="AR237" s="411" t="s">
        <v>10139</v>
      </c>
      <c r="AS237" s="410" t="s">
        <v>10140</v>
      </c>
      <c r="AT237" s="449" t="s">
        <v>10505</v>
      </c>
    </row>
    <row r="238" spans="2:46" ht="15" customHeight="1">
      <c r="B238" s="448" t="s">
        <v>131</v>
      </c>
      <c r="C238" s="251" t="s">
        <v>10246</v>
      </c>
      <c r="D238" s="173" t="s">
        <v>7373</v>
      </c>
      <c r="E238" s="404">
        <v>1014200533</v>
      </c>
      <c r="F238" s="404">
        <v>19346833</v>
      </c>
      <c r="G238" s="405" t="s">
        <v>10506</v>
      </c>
      <c r="H238" s="353">
        <v>5635000</v>
      </c>
      <c r="I238" s="363" t="s">
        <v>10507</v>
      </c>
      <c r="J238" s="363">
        <v>46022</v>
      </c>
      <c r="K238" s="354" t="s">
        <v>10508</v>
      </c>
      <c r="L238" s="190">
        <v>2537</v>
      </c>
      <c r="M238" s="251" t="s">
        <v>7375</v>
      </c>
      <c r="N238" s="251" t="s">
        <v>7343</v>
      </c>
      <c r="O238" s="173">
        <v>1010190690</v>
      </c>
      <c r="P238" s="501" t="s">
        <v>7699</v>
      </c>
      <c r="Q238" s="190">
        <v>1</v>
      </c>
      <c r="R238" s="407">
        <v>136307</v>
      </c>
      <c r="S238" s="251" t="s">
        <v>10332</v>
      </c>
      <c r="T238" s="404" t="s">
        <v>10509</v>
      </c>
      <c r="U238" s="190" t="s">
        <v>7347</v>
      </c>
      <c r="V238" s="407" t="s">
        <v>10136</v>
      </c>
      <c r="W238" s="404" t="s">
        <v>10509</v>
      </c>
      <c r="X238" s="190" t="s">
        <v>7347</v>
      </c>
      <c r="Y238" s="190" t="s">
        <v>7347</v>
      </c>
      <c r="Z238" s="404" t="s">
        <v>10509</v>
      </c>
      <c r="AA238" s="419" t="s">
        <v>7347</v>
      </c>
      <c r="AB238" s="190" t="s">
        <v>7347</v>
      </c>
      <c r="AC238" s="190" t="s">
        <v>7347</v>
      </c>
      <c r="AD238" s="190" t="s">
        <v>7347</v>
      </c>
      <c r="AE238" s="190" t="s">
        <v>7378</v>
      </c>
      <c r="AF238" s="190" t="s">
        <v>7349</v>
      </c>
      <c r="AG238" s="190" t="s">
        <v>7350</v>
      </c>
      <c r="AH238" s="173" t="s">
        <v>10510</v>
      </c>
      <c r="AI238" s="173" t="s">
        <v>10511</v>
      </c>
      <c r="AJ238" s="173" t="s">
        <v>10152</v>
      </c>
      <c r="AK238" s="420">
        <v>488412523349</v>
      </c>
      <c r="AL238" s="189" t="s">
        <v>10512</v>
      </c>
      <c r="AM238" s="500" t="s">
        <v>7381</v>
      </c>
      <c r="AN238" s="411">
        <f t="shared" si="3"/>
        <v>231</v>
      </c>
      <c r="AO238" s="411">
        <v>2025</v>
      </c>
      <c r="AP238" s="432">
        <v>19346833</v>
      </c>
      <c r="AQ238" s="411"/>
      <c r="AR238" s="411"/>
      <c r="AS238" s="410"/>
      <c r="AT238" s="449"/>
    </row>
    <row r="239" spans="2:46" ht="15" customHeight="1">
      <c r="B239" s="448" t="s">
        <v>132</v>
      </c>
      <c r="C239" s="251" t="s">
        <v>10246</v>
      </c>
      <c r="D239" s="173" t="s">
        <v>10513</v>
      </c>
      <c r="E239" s="404">
        <v>1032372109</v>
      </c>
      <c r="F239" s="404">
        <v>20413867</v>
      </c>
      <c r="G239" s="405" t="s">
        <v>10514</v>
      </c>
      <c r="H239" s="353">
        <v>5468000</v>
      </c>
      <c r="I239" s="363">
        <v>45911</v>
      </c>
      <c r="J239" s="363">
        <v>46022</v>
      </c>
      <c r="K239" s="354" t="s">
        <v>10515</v>
      </c>
      <c r="L239" s="190">
        <v>2537</v>
      </c>
      <c r="M239" s="251" t="s">
        <v>8515</v>
      </c>
      <c r="N239" s="251" t="s">
        <v>7343</v>
      </c>
      <c r="O239" s="173">
        <v>52356206</v>
      </c>
      <c r="P239" s="501" t="s">
        <v>8516</v>
      </c>
      <c r="Q239" s="190">
        <v>4</v>
      </c>
      <c r="R239" s="407">
        <v>137449</v>
      </c>
      <c r="S239" s="251" t="s">
        <v>10169</v>
      </c>
      <c r="T239" s="404">
        <v>0</v>
      </c>
      <c r="U239" s="190" t="s">
        <v>7347</v>
      </c>
      <c r="V239" s="407" t="s">
        <v>10136</v>
      </c>
      <c r="W239" s="404">
        <v>0</v>
      </c>
      <c r="X239" s="190" t="s">
        <v>7347</v>
      </c>
      <c r="Y239" s="190" t="s">
        <v>7347</v>
      </c>
      <c r="Z239" s="404">
        <v>0</v>
      </c>
      <c r="AA239" s="419" t="s">
        <v>7347</v>
      </c>
      <c r="AB239" s="190" t="s">
        <v>7347</v>
      </c>
      <c r="AC239" s="190" t="s">
        <v>7347</v>
      </c>
      <c r="AD239" s="190" t="s">
        <v>7347</v>
      </c>
      <c r="AE239" s="190" t="s">
        <v>7387</v>
      </c>
      <c r="AF239" s="190" t="s">
        <v>7349</v>
      </c>
      <c r="AG239" s="190" t="s">
        <v>7399</v>
      </c>
      <c r="AH239" s="173" t="s">
        <v>10516</v>
      </c>
      <c r="AI239" s="173">
        <v>3102221842</v>
      </c>
      <c r="AJ239" s="173" t="s">
        <v>10482</v>
      </c>
      <c r="AK239" s="420">
        <v>19890535804</v>
      </c>
      <c r="AL239" s="189" t="s">
        <v>7353</v>
      </c>
      <c r="AM239" s="500" t="s">
        <v>10517</v>
      </c>
      <c r="AN239" s="411">
        <f t="shared" si="3"/>
        <v>232</v>
      </c>
      <c r="AO239" s="411">
        <v>2025</v>
      </c>
      <c r="AP239" s="432">
        <v>20413867</v>
      </c>
      <c r="AQ239" s="411" t="s">
        <v>10139</v>
      </c>
      <c r="AR239" s="411" t="s">
        <v>10139</v>
      </c>
      <c r="AS239" s="410" t="s">
        <v>10262</v>
      </c>
      <c r="AT239" s="449" t="s">
        <v>10518</v>
      </c>
    </row>
    <row r="240" spans="2:46" ht="15" customHeight="1">
      <c r="B240" s="448" t="s">
        <v>133</v>
      </c>
      <c r="C240" s="251" t="s">
        <v>10246</v>
      </c>
      <c r="D240" s="173" t="s">
        <v>10519</v>
      </c>
      <c r="E240" s="404">
        <v>1110505661</v>
      </c>
      <c r="F240" s="404">
        <v>20596133</v>
      </c>
      <c r="G240" s="405" t="s">
        <v>10520</v>
      </c>
      <c r="H240" s="353">
        <v>5468000</v>
      </c>
      <c r="I240" s="363">
        <v>45912</v>
      </c>
      <c r="J240" s="363">
        <v>46022</v>
      </c>
      <c r="K240" s="354" t="s">
        <v>10515</v>
      </c>
      <c r="L240" s="190">
        <v>2537</v>
      </c>
      <c r="M240" s="251" t="s">
        <v>8515</v>
      </c>
      <c r="N240" s="251" t="s">
        <v>7343</v>
      </c>
      <c r="O240" s="173">
        <v>52356206</v>
      </c>
      <c r="P240" s="501" t="s">
        <v>8516</v>
      </c>
      <c r="Q240" s="190">
        <v>4</v>
      </c>
      <c r="R240" s="407">
        <v>137449</v>
      </c>
      <c r="S240" s="251" t="s">
        <v>10169</v>
      </c>
      <c r="T240" s="404">
        <v>0</v>
      </c>
      <c r="U240" s="190" t="s">
        <v>7347</v>
      </c>
      <c r="V240" s="407" t="s">
        <v>10136</v>
      </c>
      <c r="W240" s="404">
        <v>0</v>
      </c>
      <c r="X240" s="190" t="s">
        <v>7347</v>
      </c>
      <c r="Y240" s="190" t="s">
        <v>7347</v>
      </c>
      <c r="Z240" s="404">
        <v>0</v>
      </c>
      <c r="AA240" s="419" t="s">
        <v>7347</v>
      </c>
      <c r="AB240" s="190" t="s">
        <v>7347</v>
      </c>
      <c r="AC240" s="190" t="s">
        <v>7347</v>
      </c>
      <c r="AD240" s="190" t="s">
        <v>7347</v>
      </c>
      <c r="AE240" s="190" t="s">
        <v>7378</v>
      </c>
      <c r="AF240" s="190" t="s">
        <v>7349</v>
      </c>
      <c r="AG240" s="190" t="s">
        <v>7399</v>
      </c>
      <c r="AH240" s="173" t="s">
        <v>10521</v>
      </c>
      <c r="AI240" s="173">
        <v>3112175449</v>
      </c>
      <c r="AJ240" s="173" t="s">
        <v>10152</v>
      </c>
      <c r="AK240" s="420" t="s">
        <v>10522</v>
      </c>
      <c r="AL240" s="189" t="s">
        <v>7353</v>
      </c>
      <c r="AM240" s="500" t="s">
        <v>10523</v>
      </c>
      <c r="AN240" s="411">
        <f t="shared" si="3"/>
        <v>233</v>
      </c>
      <c r="AO240" s="411">
        <v>2025</v>
      </c>
      <c r="AP240" s="432">
        <v>20596133</v>
      </c>
      <c r="AQ240" s="411" t="s">
        <v>10139</v>
      </c>
      <c r="AR240" s="411" t="s">
        <v>10132</v>
      </c>
      <c r="AS240" s="410"/>
      <c r="AT240" s="449"/>
    </row>
    <row r="241" spans="2:46" ht="15" customHeight="1">
      <c r="B241" s="448" t="s">
        <v>134</v>
      </c>
      <c r="C241" s="251" t="s">
        <v>10211</v>
      </c>
      <c r="D241" s="173" t="s">
        <v>10524</v>
      </c>
      <c r="E241" s="404">
        <v>71215825</v>
      </c>
      <c r="F241" s="404">
        <v>11833500</v>
      </c>
      <c r="G241" s="405" t="s">
        <v>10525</v>
      </c>
      <c r="H241" s="353">
        <v>3381000</v>
      </c>
      <c r="I241" s="363">
        <v>45918</v>
      </c>
      <c r="J241" s="363">
        <v>46022</v>
      </c>
      <c r="K241" s="354" t="s">
        <v>10526</v>
      </c>
      <c r="L241" s="190">
        <v>2537</v>
      </c>
      <c r="M241" s="251" t="s">
        <v>8515</v>
      </c>
      <c r="N241" s="251" t="s">
        <v>7343</v>
      </c>
      <c r="O241" s="173">
        <v>52356206</v>
      </c>
      <c r="P241" s="501" t="s">
        <v>8516</v>
      </c>
      <c r="Q241" s="190">
        <v>4</v>
      </c>
      <c r="R241" s="407">
        <v>137461</v>
      </c>
      <c r="S241" s="251" t="s">
        <v>10169</v>
      </c>
      <c r="T241" s="404">
        <v>0</v>
      </c>
      <c r="U241" s="190" t="s">
        <v>7347</v>
      </c>
      <c r="V241" s="407" t="s">
        <v>10136</v>
      </c>
      <c r="W241" s="404">
        <v>0</v>
      </c>
      <c r="X241" s="190" t="s">
        <v>7347</v>
      </c>
      <c r="Y241" s="190" t="s">
        <v>7347</v>
      </c>
      <c r="Z241" s="404">
        <v>0</v>
      </c>
      <c r="AA241" s="419" t="s">
        <v>7347</v>
      </c>
      <c r="AB241" s="190" t="s">
        <v>7347</v>
      </c>
      <c r="AC241" s="190" t="s">
        <v>7347</v>
      </c>
      <c r="AD241" s="190" t="s">
        <v>7347</v>
      </c>
      <c r="AE241" s="190" t="s">
        <v>7361</v>
      </c>
      <c r="AF241" s="411" t="s">
        <v>7349</v>
      </c>
      <c r="AG241" s="190" t="s">
        <v>7510</v>
      </c>
      <c r="AH241" s="173" t="s">
        <v>10527</v>
      </c>
      <c r="AI241" s="173">
        <v>3503488860</v>
      </c>
      <c r="AJ241" s="173" t="s">
        <v>10142</v>
      </c>
      <c r="AK241" s="420" t="s">
        <v>10528</v>
      </c>
      <c r="AL241" s="189" t="s">
        <v>7353</v>
      </c>
      <c r="AM241" s="500" t="s">
        <v>10529</v>
      </c>
      <c r="AN241" s="411">
        <f t="shared" si="3"/>
        <v>234</v>
      </c>
      <c r="AO241" s="411">
        <v>2025</v>
      </c>
      <c r="AP241" s="432"/>
      <c r="AQ241" s="411" t="s">
        <v>10132</v>
      </c>
      <c r="AR241" s="411" t="s">
        <v>10132</v>
      </c>
      <c r="AS241" s="410"/>
      <c r="AT241" s="449"/>
    </row>
    <row r="242" spans="2:46" ht="15" customHeight="1">
      <c r="B242" s="448" t="s">
        <v>135</v>
      </c>
      <c r="C242" s="251" t="s">
        <v>10246</v>
      </c>
      <c r="D242" s="173" t="s">
        <v>10530</v>
      </c>
      <c r="E242" s="404">
        <v>41931151</v>
      </c>
      <c r="F242" s="404">
        <v>15407800</v>
      </c>
      <c r="G242" s="405" t="s">
        <v>10531</v>
      </c>
      <c r="H242" s="353">
        <v>5637000</v>
      </c>
      <c r="I242" s="363">
        <v>45946</v>
      </c>
      <c r="J242" s="363">
        <v>46022</v>
      </c>
      <c r="K242" s="354" t="s">
        <v>10532</v>
      </c>
      <c r="L242" s="190">
        <v>2442</v>
      </c>
      <c r="M242" s="251" t="s">
        <v>7616</v>
      </c>
      <c r="N242" s="251" t="s">
        <v>7343</v>
      </c>
      <c r="O242" s="406">
        <v>1063481921</v>
      </c>
      <c r="P242" s="501" t="s">
        <v>7617</v>
      </c>
      <c r="Q242" s="190">
        <v>5</v>
      </c>
      <c r="R242" s="407">
        <v>141819</v>
      </c>
      <c r="S242" s="251" t="s">
        <v>7618</v>
      </c>
      <c r="T242" s="404" t="s">
        <v>10509</v>
      </c>
      <c r="U242" s="190" t="s">
        <v>7347</v>
      </c>
      <c r="V242" s="407" t="s">
        <v>10136</v>
      </c>
      <c r="W242" s="404" t="s">
        <v>10509</v>
      </c>
      <c r="X242" s="190">
        <v>0</v>
      </c>
      <c r="Y242" s="190">
        <v>0</v>
      </c>
      <c r="Z242" s="404" t="s">
        <v>10509</v>
      </c>
      <c r="AA242" s="419" t="s">
        <v>7347</v>
      </c>
      <c r="AB242" s="190" t="s">
        <v>7347</v>
      </c>
      <c r="AC242" s="190" t="s">
        <v>7347</v>
      </c>
      <c r="AD242" s="190" t="s">
        <v>7347</v>
      </c>
      <c r="AE242" s="190" t="s">
        <v>7378</v>
      </c>
      <c r="AF242" s="190" t="s">
        <v>7349</v>
      </c>
      <c r="AG242" s="190" t="s">
        <v>7350</v>
      </c>
      <c r="AH242" s="173" t="s">
        <v>10533</v>
      </c>
      <c r="AI242" s="173">
        <v>3188581980</v>
      </c>
      <c r="AJ242" s="173" t="s">
        <v>10152</v>
      </c>
      <c r="AK242" s="420">
        <v>473400110762</v>
      </c>
      <c r="AL242" s="189" t="s">
        <v>7353</v>
      </c>
      <c r="AM242" s="500" t="s">
        <v>10534</v>
      </c>
      <c r="AN242" s="411">
        <f t="shared" si="3"/>
        <v>235</v>
      </c>
      <c r="AO242" s="411">
        <v>2025</v>
      </c>
      <c r="AP242" s="432"/>
      <c r="AQ242" s="411"/>
      <c r="AR242" s="411"/>
      <c r="AS242" s="410"/>
      <c r="AT242" s="449"/>
    </row>
    <row r="243" spans="2:46" ht="15" customHeight="1">
      <c r="B243" s="448" t="s">
        <v>136</v>
      </c>
      <c r="C243" s="251" t="s">
        <v>10211</v>
      </c>
      <c r="D243" s="173" t="s">
        <v>10535</v>
      </c>
      <c r="E243" s="404">
        <v>1140414461</v>
      </c>
      <c r="F243" s="404">
        <v>17856000</v>
      </c>
      <c r="G243" s="405" t="s">
        <v>10177</v>
      </c>
      <c r="H243" s="353">
        <v>2976000</v>
      </c>
      <c r="I243" s="363">
        <v>45723</v>
      </c>
      <c r="J243" s="363">
        <v>45906</v>
      </c>
      <c r="K243" s="354" t="s">
        <v>10536</v>
      </c>
      <c r="L243" s="190">
        <v>2583</v>
      </c>
      <c r="M243" s="173" t="s">
        <v>8515</v>
      </c>
      <c r="N243" s="406" t="s">
        <v>7343</v>
      </c>
      <c r="O243" s="406">
        <v>52356206</v>
      </c>
      <c r="P243" s="406" t="s">
        <v>8516</v>
      </c>
      <c r="Q243" s="190">
        <v>5</v>
      </c>
      <c r="R243" s="407">
        <v>127441</v>
      </c>
      <c r="S243" s="251" t="s">
        <v>10169</v>
      </c>
      <c r="T243" s="404">
        <v>0</v>
      </c>
      <c r="U243" s="190" t="s">
        <v>7347</v>
      </c>
      <c r="V243" s="407" t="s">
        <v>10136</v>
      </c>
      <c r="W243" s="404">
        <v>0</v>
      </c>
      <c r="X243" s="190" t="s">
        <v>7347</v>
      </c>
      <c r="Y243" s="190" t="s">
        <v>7347</v>
      </c>
      <c r="Z243" s="404">
        <v>0</v>
      </c>
      <c r="AA243" s="419" t="s">
        <v>7347</v>
      </c>
      <c r="AB243" s="190" t="s">
        <v>7347</v>
      </c>
      <c r="AC243" s="190" t="s">
        <v>7347</v>
      </c>
      <c r="AD243" s="190" t="s">
        <v>7347</v>
      </c>
      <c r="AE243" s="190" t="s">
        <v>7378</v>
      </c>
      <c r="AF243" s="411" t="s">
        <v>7349</v>
      </c>
      <c r="AG243" s="190" t="s">
        <v>7399</v>
      </c>
      <c r="AH243" s="173" t="s">
        <v>10537</v>
      </c>
      <c r="AI243" s="173">
        <v>3155696648</v>
      </c>
      <c r="AJ243" s="173" t="s">
        <v>10142</v>
      </c>
      <c r="AK243" s="420">
        <v>488420490473</v>
      </c>
      <c r="AL243" s="189" t="s">
        <v>7353</v>
      </c>
      <c r="AM243" s="500" t="s">
        <v>10538</v>
      </c>
      <c r="AN243" s="411">
        <f t="shared" si="3"/>
        <v>236</v>
      </c>
      <c r="AO243" s="411">
        <v>2025</v>
      </c>
      <c r="AP243" s="432">
        <v>595200</v>
      </c>
      <c r="AQ243" s="411" t="s">
        <v>10132</v>
      </c>
      <c r="AR243" s="411" t="s">
        <v>10132</v>
      </c>
      <c r="AS243" s="410"/>
      <c r="AT243" s="449"/>
    </row>
    <row r="244" spans="2:46" ht="15" customHeight="1">
      <c r="B244" s="448" t="s">
        <v>137</v>
      </c>
      <c r="C244" s="251" t="s">
        <v>10246</v>
      </c>
      <c r="D244" s="173" t="s">
        <v>10539</v>
      </c>
      <c r="E244" s="404">
        <v>1019012195</v>
      </c>
      <c r="F244" s="404">
        <v>17862133</v>
      </c>
      <c r="G244" s="405" t="s">
        <v>10540</v>
      </c>
      <c r="H244" s="353">
        <v>5468000</v>
      </c>
      <c r="I244" s="363" t="s">
        <v>10541</v>
      </c>
      <c r="J244" s="363">
        <v>46022</v>
      </c>
      <c r="K244" s="354" t="s">
        <v>10542</v>
      </c>
      <c r="L244" s="190">
        <v>2537</v>
      </c>
      <c r="M244" s="251" t="s">
        <v>8515</v>
      </c>
      <c r="N244" s="251" t="s">
        <v>7343</v>
      </c>
      <c r="O244" s="173">
        <v>52356206</v>
      </c>
      <c r="P244" s="501" t="s">
        <v>8516</v>
      </c>
      <c r="Q244" s="190">
        <v>4</v>
      </c>
      <c r="R244" s="407">
        <v>137449</v>
      </c>
      <c r="S244" s="251" t="s">
        <v>10169</v>
      </c>
      <c r="T244" s="404" t="s">
        <v>10509</v>
      </c>
      <c r="U244" s="190" t="s">
        <v>7347</v>
      </c>
      <c r="V244" s="407" t="s">
        <v>10136</v>
      </c>
      <c r="W244" s="404" t="s">
        <v>10509</v>
      </c>
      <c r="X244" s="190">
        <v>0</v>
      </c>
      <c r="Y244" s="190">
        <v>0</v>
      </c>
      <c r="Z244" s="404" t="s">
        <v>10509</v>
      </c>
      <c r="AA244" s="419" t="s">
        <v>7347</v>
      </c>
      <c r="AB244" s="190" t="s">
        <v>7347</v>
      </c>
      <c r="AC244" s="190" t="s">
        <v>7347</v>
      </c>
      <c r="AD244" s="190" t="s">
        <v>7347</v>
      </c>
      <c r="AE244" s="190" t="s">
        <v>7387</v>
      </c>
      <c r="AF244" s="190" t="s">
        <v>7349</v>
      </c>
      <c r="AG244" s="190" t="s">
        <v>7368</v>
      </c>
      <c r="AH244" s="173" t="s">
        <v>10543</v>
      </c>
      <c r="AI244" s="173">
        <v>3222192276</v>
      </c>
      <c r="AJ244" s="173" t="s">
        <v>10482</v>
      </c>
      <c r="AK244" s="420">
        <v>46191705505</v>
      </c>
      <c r="AL244" s="189" t="s">
        <v>10512</v>
      </c>
      <c r="AM244" s="500" t="s">
        <v>10544</v>
      </c>
      <c r="AN244" s="411">
        <f t="shared" si="3"/>
        <v>237</v>
      </c>
      <c r="AO244" s="411">
        <v>2025</v>
      </c>
      <c r="AP244" s="432">
        <v>17862133</v>
      </c>
      <c r="AQ244" s="411"/>
      <c r="AR244" s="411"/>
      <c r="AS244" s="410"/>
      <c r="AT244" s="449"/>
    </row>
    <row r="245" spans="2:46" ht="15" customHeight="1">
      <c r="B245" s="448" t="s">
        <v>138</v>
      </c>
      <c r="C245" s="251" t="s">
        <v>10341</v>
      </c>
      <c r="D245" s="173" t="s">
        <v>10545</v>
      </c>
      <c r="E245" s="404">
        <v>52114040</v>
      </c>
      <c r="F245" s="404">
        <v>9920000</v>
      </c>
      <c r="G245" s="405" t="s">
        <v>10546</v>
      </c>
      <c r="H245" s="353">
        <v>2976000</v>
      </c>
      <c r="I245" s="363" t="s">
        <v>10547</v>
      </c>
      <c r="J245" s="363">
        <v>46022</v>
      </c>
      <c r="K245" s="354" t="s">
        <v>10548</v>
      </c>
      <c r="L245" s="190">
        <v>2583</v>
      </c>
      <c r="M245" s="251" t="s">
        <v>7495</v>
      </c>
      <c r="N245" s="251" t="s">
        <v>7343</v>
      </c>
      <c r="O245" s="173">
        <v>79553844</v>
      </c>
      <c r="P245" s="501" t="s">
        <v>7496</v>
      </c>
      <c r="Q245" s="190">
        <v>5</v>
      </c>
      <c r="R245" s="407">
        <v>136817</v>
      </c>
      <c r="S245" s="251" t="s">
        <v>7497</v>
      </c>
      <c r="T245" s="404" t="s">
        <v>10509</v>
      </c>
      <c r="U245" s="190" t="s">
        <v>7347</v>
      </c>
      <c r="V245" s="407" t="s">
        <v>10136</v>
      </c>
      <c r="W245" s="404" t="s">
        <v>10509</v>
      </c>
      <c r="X245" s="190">
        <v>0</v>
      </c>
      <c r="Y245" s="190">
        <v>0</v>
      </c>
      <c r="Z245" s="404" t="s">
        <v>10509</v>
      </c>
      <c r="AA245" s="419" t="s">
        <v>7347</v>
      </c>
      <c r="AB245" s="190" t="s">
        <v>7347</v>
      </c>
      <c r="AC245" s="190" t="s">
        <v>7347</v>
      </c>
      <c r="AD245" s="190" t="s">
        <v>7347</v>
      </c>
      <c r="AE245" s="190" t="s">
        <v>7378</v>
      </c>
      <c r="AF245" s="190" t="s">
        <v>7349</v>
      </c>
      <c r="AG245" s="190" t="s">
        <v>7399</v>
      </c>
      <c r="AH245" s="173" t="s">
        <v>10549</v>
      </c>
      <c r="AI245" s="173">
        <v>3192954138</v>
      </c>
      <c r="AJ245" s="173" t="s">
        <v>10482</v>
      </c>
      <c r="AK245" s="420">
        <v>19866169058</v>
      </c>
      <c r="AL245" s="189" t="s">
        <v>10512</v>
      </c>
      <c r="AM245" s="500" t="s">
        <v>9848</v>
      </c>
      <c r="AN245" s="411">
        <f t="shared" si="3"/>
        <v>238</v>
      </c>
      <c r="AO245" s="411">
        <v>2025</v>
      </c>
      <c r="AP245" s="432">
        <v>9920000</v>
      </c>
      <c r="AQ245" s="411"/>
      <c r="AR245" s="411"/>
      <c r="AS245" s="410"/>
      <c r="AT245" s="449"/>
    </row>
    <row r="246" spans="2:46" ht="15" customHeight="1">
      <c r="B246" s="448" t="s">
        <v>139</v>
      </c>
      <c r="C246" s="251" t="s">
        <v>10246</v>
      </c>
      <c r="D246" s="173" t="s">
        <v>10550</v>
      </c>
      <c r="E246" s="404">
        <v>79160113</v>
      </c>
      <c r="F246" s="404">
        <v>30752000</v>
      </c>
      <c r="G246" s="405" t="s">
        <v>10551</v>
      </c>
      <c r="H246" s="353">
        <v>7688000</v>
      </c>
      <c r="I246" s="363" t="s">
        <v>10552</v>
      </c>
      <c r="J246" s="363">
        <v>46022</v>
      </c>
      <c r="K246" s="354" t="s">
        <v>10553</v>
      </c>
      <c r="L246" s="190">
        <v>2537</v>
      </c>
      <c r="M246" s="251" t="s">
        <v>7464</v>
      </c>
      <c r="N246" s="251" t="s">
        <v>7343</v>
      </c>
      <c r="O246" s="173">
        <v>1010170739</v>
      </c>
      <c r="P246" s="501" t="s">
        <v>7465</v>
      </c>
      <c r="Q246" s="190">
        <v>1</v>
      </c>
      <c r="R246" s="407">
        <v>140957</v>
      </c>
      <c r="S246" s="251" t="s">
        <v>10554</v>
      </c>
      <c r="T246" s="404" t="s">
        <v>10509</v>
      </c>
      <c r="U246" s="190" t="s">
        <v>7347</v>
      </c>
      <c r="V246" s="407" t="s">
        <v>10136</v>
      </c>
      <c r="W246" s="404" t="s">
        <v>10509</v>
      </c>
      <c r="X246" s="190">
        <v>0</v>
      </c>
      <c r="Y246" s="190">
        <v>0</v>
      </c>
      <c r="Z246" s="404" t="s">
        <v>10509</v>
      </c>
      <c r="AA246" s="419" t="s">
        <v>7347</v>
      </c>
      <c r="AB246" s="190" t="s">
        <v>7347</v>
      </c>
      <c r="AC246" s="190" t="s">
        <v>7347</v>
      </c>
      <c r="AD246" s="190" t="s">
        <v>7347</v>
      </c>
      <c r="AE246" s="190" t="s">
        <v>7378</v>
      </c>
      <c r="AF246" s="190" t="s">
        <v>7349</v>
      </c>
      <c r="AG246" s="190" t="s">
        <v>7350</v>
      </c>
      <c r="AH246" s="173" t="s">
        <v>10555</v>
      </c>
      <c r="AI246" s="173" t="s">
        <v>10556</v>
      </c>
      <c r="AJ246" s="173" t="s">
        <v>10557</v>
      </c>
      <c r="AK246" s="420">
        <v>74000200104027</v>
      </c>
      <c r="AL246" s="189" t="s">
        <v>10512</v>
      </c>
      <c r="AM246" s="500" t="s">
        <v>10558</v>
      </c>
      <c r="AN246" s="411">
        <f t="shared" si="3"/>
        <v>239</v>
      </c>
      <c r="AO246" s="411">
        <v>2025</v>
      </c>
      <c r="AP246" s="432">
        <v>30752000</v>
      </c>
      <c r="AQ246" s="411"/>
      <c r="AR246" s="411"/>
      <c r="AS246" s="410"/>
      <c r="AT246" s="449"/>
    </row>
    <row r="247" spans="2:46" ht="15" customHeight="1">
      <c r="B247" s="448" t="s">
        <v>140</v>
      </c>
      <c r="C247" s="251" t="s">
        <v>10246</v>
      </c>
      <c r="D247" s="173" t="s">
        <v>10559</v>
      </c>
      <c r="E247" s="404">
        <v>1001886971</v>
      </c>
      <c r="F247" s="404">
        <v>11083333</v>
      </c>
      <c r="G247" s="405" t="s">
        <v>10560</v>
      </c>
      <c r="H247" s="353">
        <v>3500000</v>
      </c>
      <c r="I247" s="363">
        <v>45931</v>
      </c>
      <c r="J247" s="363">
        <v>46022</v>
      </c>
      <c r="K247" s="354" t="s">
        <v>10561</v>
      </c>
      <c r="L247" s="190">
        <v>2813</v>
      </c>
      <c r="M247" s="251" t="s">
        <v>10273</v>
      </c>
      <c r="N247" s="251" t="s">
        <v>7343</v>
      </c>
      <c r="O247" s="173">
        <v>52371623</v>
      </c>
      <c r="P247" s="501" t="s">
        <v>10274</v>
      </c>
      <c r="Q247" s="190">
        <v>5</v>
      </c>
      <c r="R247" s="407">
        <v>137254</v>
      </c>
      <c r="S247" s="251" t="s">
        <v>10275</v>
      </c>
      <c r="T247" s="404" t="s">
        <v>10509</v>
      </c>
      <c r="U247" s="190" t="s">
        <v>7347</v>
      </c>
      <c r="V247" s="407" t="s">
        <v>10136</v>
      </c>
      <c r="W247" s="404" t="s">
        <v>10509</v>
      </c>
      <c r="X247" s="190">
        <v>0</v>
      </c>
      <c r="Y247" s="190">
        <v>0</v>
      </c>
      <c r="Z247" s="404" t="s">
        <v>10509</v>
      </c>
      <c r="AA247" s="419" t="s">
        <v>7347</v>
      </c>
      <c r="AB247" s="190" t="s">
        <v>7347</v>
      </c>
      <c r="AC247" s="190" t="s">
        <v>7347</v>
      </c>
      <c r="AD247" s="190" t="s">
        <v>7347</v>
      </c>
      <c r="AE247" s="190" t="s">
        <v>7378</v>
      </c>
      <c r="AF247" s="190" t="s">
        <v>7349</v>
      </c>
      <c r="AG247" s="190" t="s">
        <v>7399</v>
      </c>
      <c r="AH247" s="173" t="s">
        <v>10562</v>
      </c>
      <c r="AI247" s="173">
        <v>3246867775</v>
      </c>
      <c r="AJ247" s="173" t="s">
        <v>10563</v>
      </c>
      <c r="AK247" s="420" t="s">
        <v>10564</v>
      </c>
      <c r="AL247" s="189" t="s">
        <v>7353</v>
      </c>
      <c r="AM247" s="500" t="s">
        <v>10392</v>
      </c>
      <c r="AN247" s="411">
        <f t="shared" si="3"/>
        <v>240</v>
      </c>
      <c r="AO247" s="411">
        <v>2025</v>
      </c>
      <c r="AP247" s="432"/>
      <c r="AQ247" s="411"/>
      <c r="AR247" s="411"/>
      <c r="AS247" s="410"/>
      <c r="AT247" s="449"/>
    </row>
    <row r="248" spans="2:46" ht="15" customHeight="1">
      <c r="B248" s="448" t="s">
        <v>141</v>
      </c>
      <c r="C248" s="251" t="s">
        <v>10246</v>
      </c>
      <c r="D248" s="173" t="s">
        <v>10565</v>
      </c>
      <c r="E248" s="404">
        <v>85154567</v>
      </c>
      <c r="F248" s="404">
        <v>27933067</v>
      </c>
      <c r="G248" s="405" t="s">
        <v>10566</v>
      </c>
      <c r="H248" s="353">
        <v>7688000</v>
      </c>
      <c r="I248" s="363" t="s">
        <v>10507</v>
      </c>
      <c r="J248" s="363">
        <v>46022</v>
      </c>
      <c r="K248" s="354" t="s">
        <v>10567</v>
      </c>
      <c r="L248" s="190">
        <v>2456</v>
      </c>
      <c r="M248" s="251" t="s">
        <v>7342</v>
      </c>
      <c r="N248" s="251" t="s">
        <v>7343</v>
      </c>
      <c r="O248" s="173">
        <v>79148675</v>
      </c>
      <c r="P248" s="501" t="s">
        <v>7344</v>
      </c>
      <c r="Q248" s="190">
        <v>1</v>
      </c>
      <c r="R248" s="407">
        <v>136439</v>
      </c>
      <c r="S248" s="251" t="s">
        <v>7345</v>
      </c>
      <c r="T248" s="404" t="s">
        <v>10509</v>
      </c>
      <c r="U248" s="190" t="s">
        <v>7347</v>
      </c>
      <c r="V248" s="407" t="s">
        <v>10136</v>
      </c>
      <c r="W248" s="404" t="s">
        <v>10509</v>
      </c>
      <c r="X248" s="190">
        <v>0</v>
      </c>
      <c r="Y248" s="190">
        <v>0</v>
      </c>
      <c r="Z248" s="404" t="s">
        <v>10509</v>
      </c>
      <c r="AA248" s="419" t="s">
        <v>7347</v>
      </c>
      <c r="AB248" s="190" t="s">
        <v>7347</v>
      </c>
      <c r="AC248" s="190" t="s">
        <v>7347</v>
      </c>
      <c r="AD248" s="190" t="s">
        <v>7347</v>
      </c>
      <c r="AE248" s="190" t="s">
        <v>7361</v>
      </c>
      <c r="AF248" s="190" t="s">
        <v>7349</v>
      </c>
      <c r="AG248" s="190" t="s">
        <v>7350</v>
      </c>
      <c r="AH248" s="173" t="s">
        <v>10568</v>
      </c>
      <c r="AI248" s="173">
        <v>3012097728</v>
      </c>
      <c r="AJ248" s="173" t="s">
        <v>10482</v>
      </c>
      <c r="AK248" s="420">
        <v>66684895193</v>
      </c>
      <c r="AL248" s="189" t="s">
        <v>10512</v>
      </c>
      <c r="AM248" s="500" t="s">
        <v>10370</v>
      </c>
      <c r="AN248" s="411">
        <f t="shared" si="3"/>
        <v>241</v>
      </c>
      <c r="AO248" s="411">
        <v>2025</v>
      </c>
      <c r="AP248" s="432">
        <v>27933067</v>
      </c>
      <c r="AQ248" s="411"/>
      <c r="AR248" s="411"/>
      <c r="AS248" s="410"/>
      <c r="AT248" s="449"/>
    </row>
    <row r="249" spans="2:46" ht="15" customHeight="1">
      <c r="B249" s="448" t="s">
        <v>142</v>
      </c>
      <c r="C249" s="251" t="s">
        <v>10246</v>
      </c>
      <c r="D249" s="173" t="s">
        <v>10569</v>
      </c>
      <c r="E249" s="404">
        <v>1032439657</v>
      </c>
      <c r="F249" s="404">
        <v>19722500</v>
      </c>
      <c r="G249" s="405" t="s">
        <v>10525</v>
      </c>
      <c r="H249" s="353">
        <v>5635000</v>
      </c>
      <c r="I249" s="363">
        <v>45915</v>
      </c>
      <c r="J249" s="363">
        <v>46020</v>
      </c>
      <c r="K249" s="354" t="s">
        <v>7374</v>
      </c>
      <c r="L249" s="190">
        <v>2537</v>
      </c>
      <c r="M249" s="251" t="s">
        <v>10570</v>
      </c>
      <c r="N249" s="251" t="s">
        <v>7448</v>
      </c>
      <c r="O249" s="173">
        <v>67012149</v>
      </c>
      <c r="P249" s="501" t="s">
        <v>8621</v>
      </c>
      <c r="Q249" s="190">
        <v>1</v>
      </c>
      <c r="R249" s="407">
        <v>138268</v>
      </c>
      <c r="S249" s="251" t="s">
        <v>8622</v>
      </c>
      <c r="T249" s="404" t="s">
        <v>10509</v>
      </c>
      <c r="U249" s="190" t="s">
        <v>7347</v>
      </c>
      <c r="V249" s="407" t="s">
        <v>10136</v>
      </c>
      <c r="W249" s="404" t="s">
        <v>10509</v>
      </c>
      <c r="X249" s="190">
        <v>0</v>
      </c>
      <c r="Y249" s="190">
        <v>0</v>
      </c>
      <c r="Z249" s="404" t="s">
        <v>10509</v>
      </c>
      <c r="AA249" s="419" t="s">
        <v>7347</v>
      </c>
      <c r="AB249" s="190" t="s">
        <v>7347</v>
      </c>
      <c r="AC249" s="190" t="s">
        <v>7347</v>
      </c>
      <c r="AD249" s="190" t="s">
        <v>7347</v>
      </c>
      <c r="AE249" s="190" t="s">
        <v>10179</v>
      </c>
      <c r="AF249" s="190" t="s">
        <v>7451</v>
      </c>
      <c r="AG249" s="190" t="s">
        <v>10180</v>
      </c>
      <c r="AH249" s="173" t="s">
        <v>10571</v>
      </c>
      <c r="AI249" s="173">
        <v>3014181399</v>
      </c>
      <c r="AJ249" s="173" t="s">
        <v>10572</v>
      </c>
      <c r="AK249" s="426" t="s">
        <v>10573</v>
      </c>
      <c r="AL249" s="190" t="s">
        <v>7353</v>
      </c>
      <c r="AM249" s="500" t="s">
        <v>10574</v>
      </c>
      <c r="AN249" s="411">
        <f t="shared" si="3"/>
        <v>242</v>
      </c>
      <c r="AO249" s="411">
        <v>2025</v>
      </c>
      <c r="AP249" s="432"/>
      <c r="AQ249" s="411" t="s">
        <v>10139</v>
      </c>
      <c r="AR249" s="411" t="s">
        <v>10139</v>
      </c>
      <c r="AS249" s="410" t="s">
        <v>10262</v>
      </c>
      <c r="AT249" s="449" t="s">
        <v>10575</v>
      </c>
    </row>
    <row r="250" spans="2:46" ht="15" customHeight="1">
      <c r="B250" s="448" t="s">
        <v>143</v>
      </c>
      <c r="C250" s="251" t="s">
        <v>10246</v>
      </c>
      <c r="D250" s="173" t="s">
        <v>10576</v>
      </c>
      <c r="E250" s="404">
        <v>19202491</v>
      </c>
      <c r="F250" s="404">
        <v>25626667</v>
      </c>
      <c r="G250" s="405" t="s">
        <v>10546</v>
      </c>
      <c r="H250" s="353">
        <v>7688000.1000000006</v>
      </c>
      <c r="I250" s="363">
        <v>45923</v>
      </c>
      <c r="J250" s="363">
        <v>46022</v>
      </c>
      <c r="K250" s="354" t="s">
        <v>10577</v>
      </c>
      <c r="L250" s="190">
        <v>2504</v>
      </c>
      <c r="M250" s="406" t="s">
        <v>7616</v>
      </c>
      <c r="N250" s="406" t="s">
        <v>7343</v>
      </c>
      <c r="O250" s="406">
        <v>1063481921</v>
      </c>
      <c r="P250" s="501" t="s">
        <v>7617</v>
      </c>
      <c r="Q250" s="190">
        <v>1</v>
      </c>
      <c r="R250" s="407">
        <v>138033</v>
      </c>
      <c r="S250" s="251" t="s">
        <v>7618</v>
      </c>
      <c r="T250" s="404" t="s">
        <v>10509</v>
      </c>
      <c r="U250" s="190" t="s">
        <v>7347</v>
      </c>
      <c r="V250" s="407" t="s">
        <v>10136</v>
      </c>
      <c r="W250" s="404" t="s">
        <v>10509</v>
      </c>
      <c r="X250" s="190">
        <v>0</v>
      </c>
      <c r="Y250" s="190">
        <v>0</v>
      </c>
      <c r="Z250" s="404" t="s">
        <v>10509</v>
      </c>
      <c r="AA250" s="419" t="s">
        <v>7347</v>
      </c>
      <c r="AB250" s="190" t="s">
        <v>7347</v>
      </c>
      <c r="AC250" s="190" t="s">
        <v>7347</v>
      </c>
      <c r="AD250" s="190" t="s">
        <v>7347</v>
      </c>
      <c r="AE250" s="411" t="s">
        <v>10179</v>
      </c>
      <c r="AF250" s="411" t="s">
        <v>7349</v>
      </c>
      <c r="AG250" s="411" t="s">
        <v>7399</v>
      </c>
      <c r="AH250" s="173" t="s">
        <v>10578</v>
      </c>
      <c r="AI250" s="173">
        <v>3102286256</v>
      </c>
      <c r="AJ250" s="173" t="s">
        <v>7352</v>
      </c>
      <c r="AK250" s="420">
        <v>24089003837</v>
      </c>
      <c r="AL250" s="189" t="s">
        <v>10225</v>
      </c>
      <c r="AM250" s="500" t="s">
        <v>10579</v>
      </c>
      <c r="AN250" s="411">
        <f t="shared" si="3"/>
        <v>243</v>
      </c>
      <c r="AO250" s="411">
        <v>2025</v>
      </c>
      <c r="AP250" s="432"/>
      <c r="AQ250" s="411" t="s">
        <v>10132</v>
      </c>
      <c r="AR250" s="411" t="s">
        <v>10132</v>
      </c>
      <c r="AS250" s="410"/>
      <c r="AT250" s="449"/>
    </row>
    <row r="251" spans="2:46" ht="15" customHeight="1">
      <c r="B251" s="448" t="s">
        <v>144</v>
      </c>
      <c r="C251" s="251" t="s">
        <v>10246</v>
      </c>
      <c r="D251" s="173" t="s">
        <v>10580</v>
      </c>
      <c r="E251" s="404">
        <v>1014241981</v>
      </c>
      <c r="F251" s="404">
        <v>30752000</v>
      </c>
      <c r="G251" s="405" t="s">
        <v>10581</v>
      </c>
      <c r="H251" s="353">
        <v>7688000</v>
      </c>
      <c r="I251" s="363">
        <v>45916</v>
      </c>
      <c r="J251" s="363">
        <v>46022</v>
      </c>
      <c r="K251" s="354" t="s">
        <v>10582</v>
      </c>
      <c r="L251" s="190">
        <v>2537</v>
      </c>
      <c r="M251" s="251" t="s">
        <v>7464</v>
      </c>
      <c r="N251" s="406" t="s">
        <v>7343</v>
      </c>
      <c r="O251" s="406">
        <v>1010170739</v>
      </c>
      <c r="P251" s="502" t="s">
        <v>7465</v>
      </c>
      <c r="Q251" s="190">
        <v>1</v>
      </c>
      <c r="R251" s="407">
        <v>141423</v>
      </c>
      <c r="S251" s="251" t="s">
        <v>7450</v>
      </c>
      <c r="T251" s="404">
        <v>0</v>
      </c>
      <c r="U251" s="190" t="s">
        <v>7347</v>
      </c>
      <c r="V251" s="407" t="s">
        <v>10136</v>
      </c>
      <c r="W251" s="404">
        <v>0</v>
      </c>
      <c r="X251" s="190" t="s">
        <v>7347</v>
      </c>
      <c r="Y251" s="190" t="s">
        <v>7347</v>
      </c>
      <c r="Z251" s="404">
        <v>0</v>
      </c>
      <c r="AA251" s="419" t="s">
        <v>7347</v>
      </c>
      <c r="AB251" s="190" t="s">
        <v>7347</v>
      </c>
      <c r="AC251" s="190" t="s">
        <v>7347</v>
      </c>
      <c r="AD251" s="190" t="s">
        <v>7347</v>
      </c>
      <c r="AE251" s="190" t="s">
        <v>7387</v>
      </c>
      <c r="AF251" s="190" t="s">
        <v>7349</v>
      </c>
      <c r="AG251" s="190" t="s">
        <v>7350</v>
      </c>
      <c r="AH251" s="173" t="s">
        <v>10583</v>
      </c>
      <c r="AI251" s="173">
        <v>3227502178</v>
      </c>
      <c r="AJ251" s="173" t="s">
        <v>7489</v>
      </c>
      <c r="AK251" s="426" t="s">
        <v>10584</v>
      </c>
      <c r="AL251" s="189" t="s">
        <v>7353</v>
      </c>
      <c r="AM251" s="500" t="s">
        <v>10585</v>
      </c>
      <c r="AN251" s="411">
        <f t="shared" si="3"/>
        <v>244</v>
      </c>
      <c r="AO251" s="411">
        <v>2025</v>
      </c>
      <c r="AP251" s="432">
        <v>30752000</v>
      </c>
      <c r="AQ251" s="411"/>
      <c r="AR251" s="411"/>
      <c r="AS251" s="410"/>
      <c r="AT251" s="449"/>
    </row>
    <row r="252" spans="2:46" ht="15" customHeight="1">
      <c r="B252" s="448" t="s">
        <v>145</v>
      </c>
      <c r="C252" s="251" t="s">
        <v>10211</v>
      </c>
      <c r="D252" s="173" t="s">
        <v>10586</v>
      </c>
      <c r="E252" s="404">
        <v>1018406903</v>
      </c>
      <c r="F252" s="404">
        <v>46128000</v>
      </c>
      <c r="G252" s="405" t="s">
        <v>10177</v>
      </c>
      <c r="H252" s="353">
        <v>7688000</v>
      </c>
      <c r="I252" s="363">
        <v>45733</v>
      </c>
      <c r="J252" s="363">
        <v>45916</v>
      </c>
      <c r="K252" s="354" t="s">
        <v>7532</v>
      </c>
      <c r="L252" s="190">
        <v>2537</v>
      </c>
      <c r="M252" s="251" t="s">
        <v>10161</v>
      </c>
      <c r="N252" s="406" t="s">
        <v>7343</v>
      </c>
      <c r="O252" s="406">
        <v>98566660</v>
      </c>
      <c r="P252" s="406" t="s">
        <v>7534</v>
      </c>
      <c r="Q252" s="190">
        <v>1</v>
      </c>
      <c r="R252" s="407">
        <v>130253</v>
      </c>
      <c r="S252" s="251" t="s">
        <v>8951</v>
      </c>
      <c r="T252" s="404">
        <v>0</v>
      </c>
      <c r="U252" s="190" t="s">
        <v>7347</v>
      </c>
      <c r="V252" s="407" t="s">
        <v>10136</v>
      </c>
      <c r="W252" s="404">
        <v>0</v>
      </c>
      <c r="X252" s="190" t="s">
        <v>7347</v>
      </c>
      <c r="Y252" s="190" t="s">
        <v>7347</v>
      </c>
      <c r="Z252" s="404">
        <v>0</v>
      </c>
      <c r="AA252" s="419" t="s">
        <v>7347</v>
      </c>
      <c r="AB252" s="190" t="s">
        <v>7347</v>
      </c>
      <c r="AC252" s="190" t="s">
        <v>7347</v>
      </c>
      <c r="AD252" s="190" t="s">
        <v>7347</v>
      </c>
      <c r="AE252" s="190" t="s">
        <v>7720</v>
      </c>
      <c r="AF252" s="411" t="s">
        <v>7349</v>
      </c>
      <c r="AG252" s="190" t="s">
        <v>7350</v>
      </c>
      <c r="AH252" s="173" t="s">
        <v>10587</v>
      </c>
      <c r="AI252" s="173" t="s">
        <v>10588</v>
      </c>
      <c r="AJ252" s="173" t="s">
        <v>10143</v>
      </c>
      <c r="AK252" s="420" t="s">
        <v>10589</v>
      </c>
      <c r="AL252" s="189" t="s">
        <v>7353</v>
      </c>
      <c r="AM252" s="500" t="s">
        <v>9623</v>
      </c>
      <c r="AN252" s="411">
        <f t="shared" si="3"/>
        <v>245</v>
      </c>
      <c r="AO252" s="411">
        <v>2025</v>
      </c>
      <c r="AP252" s="432">
        <v>4100267</v>
      </c>
      <c r="AQ252" s="411"/>
      <c r="AR252" s="411"/>
      <c r="AS252" s="410"/>
      <c r="AT252" s="449"/>
    </row>
    <row r="253" spans="2:46" ht="15" customHeight="1">
      <c r="B253" s="448" t="s">
        <v>146</v>
      </c>
      <c r="C253" s="251" t="s">
        <v>10341</v>
      </c>
      <c r="D253" s="173" t="s">
        <v>10590</v>
      </c>
      <c r="E253" s="404">
        <v>79236015</v>
      </c>
      <c r="F253" s="404">
        <v>11900000</v>
      </c>
      <c r="G253" s="405" t="s">
        <v>10591</v>
      </c>
      <c r="H253" s="353">
        <v>3500000</v>
      </c>
      <c r="I253" s="363">
        <v>45915</v>
      </c>
      <c r="J253" s="363">
        <v>46020</v>
      </c>
      <c r="K253" s="354" t="s">
        <v>10592</v>
      </c>
      <c r="L253" s="190">
        <v>2498</v>
      </c>
      <c r="M253" s="251" t="s">
        <v>7616</v>
      </c>
      <c r="N253" s="251" t="s">
        <v>7343</v>
      </c>
      <c r="O253" s="406">
        <v>1063481921</v>
      </c>
      <c r="P253" s="501" t="s">
        <v>7617</v>
      </c>
      <c r="Q253" s="190">
        <v>5</v>
      </c>
      <c r="R253" s="407">
        <v>137658</v>
      </c>
      <c r="S253" s="251" t="s">
        <v>7618</v>
      </c>
      <c r="T253" s="404" t="s">
        <v>10509</v>
      </c>
      <c r="U253" s="190" t="s">
        <v>7347</v>
      </c>
      <c r="V253" s="407" t="s">
        <v>10136</v>
      </c>
      <c r="W253" s="404" t="s">
        <v>10509</v>
      </c>
      <c r="X253" s="190">
        <v>0</v>
      </c>
      <c r="Y253" s="190">
        <v>0</v>
      </c>
      <c r="Z253" s="404" t="s">
        <v>10509</v>
      </c>
      <c r="AA253" s="419" t="s">
        <v>7347</v>
      </c>
      <c r="AB253" s="190" t="s">
        <v>7347</v>
      </c>
      <c r="AC253" s="190" t="s">
        <v>7347</v>
      </c>
      <c r="AD253" s="190" t="s">
        <v>7347</v>
      </c>
      <c r="AE253" s="190" t="s">
        <v>7441</v>
      </c>
      <c r="AF253" s="190" t="s">
        <v>7451</v>
      </c>
      <c r="AG253" s="190" t="s">
        <v>7889</v>
      </c>
      <c r="AH253" s="173" t="s">
        <v>10593</v>
      </c>
      <c r="AI253" s="173">
        <v>3192192346</v>
      </c>
      <c r="AJ253" s="173" t="s">
        <v>10594</v>
      </c>
      <c r="AK253" s="426" t="s">
        <v>8817</v>
      </c>
      <c r="AL253" s="190" t="s">
        <v>7353</v>
      </c>
      <c r="AM253" s="500" t="s">
        <v>8818</v>
      </c>
      <c r="AN253" s="411">
        <f t="shared" si="3"/>
        <v>246</v>
      </c>
      <c r="AO253" s="411">
        <v>2025</v>
      </c>
      <c r="AP253" s="432"/>
      <c r="AQ253" s="411" t="s">
        <v>10132</v>
      </c>
      <c r="AR253" s="411" t="s">
        <v>10132</v>
      </c>
      <c r="AS253" s="410"/>
      <c r="AT253" s="449"/>
    </row>
    <row r="254" spans="2:46" ht="15" customHeight="1">
      <c r="B254" s="448" t="s">
        <v>147</v>
      </c>
      <c r="C254" s="251" t="s">
        <v>10246</v>
      </c>
      <c r="D254" s="173" t="s">
        <v>10595</v>
      </c>
      <c r="E254" s="404">
        <v>1030530488</v>
      </c>
      <c r="F254" s="404">
        <v>28189333</v>
      </c>
      <c r="G254" s="405" t="s">
        <v>10581</v>
      </c>
      <c r="H254" s="353">
        <v>7688000</v>
      </c>
      <c r="I254" s="363" t="s">
        <v>10596</v>
      </c>
      <c r="J254" s="363">
        <v>46022</v>
      </c>
      <c r="K254" s="354" t="s">
        <v>10597</v>
      </c>
      <c r="L254" s="190">
        <v>2537</v>
      </c>
      <c r="M254" s="251" t="s">
        <v>7464</v>
      </c>
      <c r="N254" s="406" t="s">
        <v>7343</v>
      </c>
      <c r="O254" s="406">
        <v>1010170739</v>
      </c>
      <c r="P254" s="501" t="s">
        <v>7465</v>
      </c>
      <c r="Q254" s="190">
        <v>1</v>
      </c>
      <c r="R254" s="407">
        <v>141423</v>
      </c>
      <c r="S254" s="251" t="s">
        <v>10554</v>
      </c>
      <c r="T254" s="404" t="s">
        <v>10509</v>
      </c>
      <c r="U254" s="190" t="s">
        <v>7347</v>
      </c>
      <c r="V254" s="407" t="s">
        <v>10136</v>
      </c>
      <c r="W254" s="404" t="s">
        <v>10509</v>
      </c>
      <c r="X254" s="190">
        <v>0</v>
      </c>
      <c r="Y254" s="190">
        <v>0</v>
      </c>
      <c r="Z254" s="404" t="s">
        <v>10509</v>
      </c>
      <c r="AA254" s="419" t="s">
        <v>7347</v>
      </c>
      <c r="AB254" s="190" t="s">
        <v>7347</v>
      </c>
      <c r="AC254" s="190" t="s">
        <v>7347</v>
      </c>
      <c r="AD254" s="190" t="s">
        <v>7347</v>
      </c>
      <c r="AE254" s="190" t="s">
        <v>7361</v>
      </c>
      <c r="AF254" s="190" t="s">
        <v>7349</v>
      </c>
      <c r="AG254" s="190" t="s">
        <v>7350</v>
      </c>
      <c r="AH254" s="173" t="s">
        <v>10598</v>
      </c>
      <c r="AI254" s="173">
        <v>3114817409</v>
      </c>
      <c r="AJ254" s="173" t="s">
        <v>10563</v>
      </c>
      <c r="AK254" s="420">
        <v>24042414654</v>
      </c>
      <c r="AL254" s="189" t="s">
        <v>10512</v>
      </c>
      <c r="AM254" s="500" t="s">
        <v>10599</v>
      </c>
      <c r="AN254" s="411">
        <f t="shared" si="3"/>
        <v>247</v>
      </c>
      <c r="AO254" s="411">
        <v>2025</v>
      </c>
      <c r="AP254" s="432">
        <v>28189333</v>
      </c>
      <c r="AQ254" s="411"/>
      <c r="AR254" s="411"/>
      <c r="AS254" s="410"/>
      <c r="AT254" s="449"/>
    </row>
    <row r="255" spans="2:46" ht="15" customHeight="1">
      <c r="B255" s="448" t="s">
        <v>148</v>
      </c>
      <c r="C255" s="251" t="s">
        <v>10341</v>
      </c>
      <c r="D255" s="173" t="s">
        <v>10600</v>
      </c>
      <c r="E255" s="404">
        <v>1019047447</v>
      </c>
      <c r="F255" s="404">
        <v>10416000</v>
      </c>
      <c r="G255" s="405" t="s">
        <v>10525</v>
      </c>
      <c r="H255" s="353">
        <v>2976000</v>
      </c>
      <c r="I255" s="363">
        <v>45929</v>
      </c>
      <c r="J255" s="363">
        <v>46022</v>
      </c>
      <c r="K255" s="354" t="s">
        <v>10601</v>
      </c>
      <c r="L255" s="190">
        <v>2583</v>
      </c>
      <c r="M255" s="251" t="s">
        <v>7495</v>
      </c>
      <c r="N255" s="251" t="s">
        <v>7343</v>
      </c>
      <c r="O255" s="173">
        <v>79553844</v>
      </c>
      <c r="P255" s="501" t="s">
        <v>7496</v>
      </c>
      <c r="Q255" s="190">
        <v>5</v>
      </c>
      <c r="R255" s="407">
        <v>136817</v>
      </c>
      <c r="S255" s="251" t="s">
        <v>7497</v>
      </c>
      <c r="T255" s="404" t="s">
        <v>10509</v>
      </c>
      <c r="U255" s="190" t="s">
        <v>7347</v>
      </c>
      <c r="V255" s="407" t="s">
        <v>10136</v>
      </c>
      <c r="W255" s="404" t="s">
        <v>10509</v>
      </c>
      <c r="X255" s="190">
        <v>0</v>
      </c>
      <c r="Y255" s="190">
        <v>0</v>
      </c>
      <c r="Z255" s="404" t="s">
        <v>10509</v>
      </c>
      <c r="AA255" s="419" t="s">
        <v>7347</v>
      </c>
      <c r="AB255" s="190" t="s">
        <v>7347</v>
      </c>
      <c r="AC255" s="190" t="s">
        <v>7347</v>
      </c>
      <c r="AD255" s="190" t="s">
        <v>7347</v>
      </c>
      <c r="AE255" s="190" t="s">
        <v>8802</v>
      </c>
      <c r="AF255" s="190" t="s">
        <v>7349</v>
      </c>
      <c r="AG255" s="190" t="s">
        <v>7399</v>
      </c>
      <c r="AH255" s="173" t="s">
        <v>10602</v>
      </c>
      <c r="AI255" s="173">
        <v>3192092941</v>
      </c>
      <c r="AJ255" s="173" t="s">
        <v>10482</v>
      </c>
      <c r="AK255" s="426" t="s">
        <v>10603</v>
      </c>
      <c r="AL255" s="190" t="s">
        <v>7353</v>
      </c>
      <c r="AM255" s="500" t="s">
        <v>10604</v>
      </c>
      <c r="AN255" s="411">
        <f t="shared" si="3"/>
        <v>248</v>
      </c>
      <c r="AO255" s="411">
        <v>2025</v>
      </c>
      <c r="AP255" s="432"/>
      <c r="AQ255" s="411" t="s">
        <v>10132</v>
      </c>
      <c r="AR255" s="411" t="s">
        <v>10132</v>
      </c>
      <c r="AS255" s="410"/>
      <c r="AT255" s="449"/>
    </row>
    <row r="256" spans="2:46" ht="15" customHeight="1">
      <c r="B256" s="448" t="s">
        <v>149</v>
      </c>
      <c r="C256" s="251" t="s">
        <v>10246</v>
      </c>
      <c r="D256" s="173" t="s">
        <v>10605</v>
      </c>
      <c r="E256" s="404">
        <v>1015401209</v>
      </c>
      <c r="F256" s="404">
        <v>17497600</v>
      </c>
      <c r="G256" s="405" t="s">
        <v>10606</v>
      </c>
      <c r="H256" s="353">
        <v>5468000</v>
      </c>
      <c r="I256" s="363">
        <v>45929</v>
      </c>
      <c r="J256" s="363">
        <v>46022</v>
      </c>
      <c r="K256" s="354" t="s">
        <v>10515</v>
      </c>
      <c r="L256" s="190">
        <v>2537</v>
      </c>
      <c r="M256" s="251" t="s">
        <v>8515</v>
      </c>
      <c r="N256" s="251" t="s">
        <v>7343</v>
      </c>
      <c r="O256" s="173">
        <v>52356206</v>
      </c>
      <c r="P256" s="501" t="s">
        <v>8516</v>
      </c>
      <c r="Q256" s="190">
        <v>1</v>
      </c>
      <c r="R256" s="407">
        <v>141473</v>
      </c>
      <c r="S256" s="251" t="s">
        <v>10169</v>
      </c>
      <c r="T256" s="404" t="s">
        <v>10509</v>
      </c>
      <c r="U256" s="190" t="s">
        <v>7347</v>
      </c>
      <c r="V256" s="407" t="s">
        <v>10136</v>
      </c>
      <c r="W256" s="404" t="s">
        <v>10509</v>
      </c>
      <c r="X256" s="190">
        <v>0</v>
      </c>
      <c r="Y256" s="190">
        <v>0</v>
      </c>
      <c r="Z256" s="404" t="s">
        <v>10509</v>
      </c>
      <c r="AA256" s="419" t="s">
        <v>7347</v>
      </c>
      <c r="AB256" s="190" t="s">
        <v>7347</v>
      </c>
      <c r="AC256" s="190" t="s">
        <v>7347</v>
      </c>
      <c r="AD256" s="190" t="s">
        <v>7347</v>
      </c>
      <c r="AE256" s="190" t="s">
        <v>10179</v>
      </c>
      <c r="AF256" s="190" t="s">
        <v>7451</v>
      </c>
      <c r="AG256" s="190" t="s">
        <v>7414</v>
      </c>
      <c r="AH256" s="173" t="s">
        <v>10607</v>
      </c>
      <c r="AI256" s="173">
        <v>3046828035</v>
      </c>
      <c r="AJ256" s="173" t="s">
        <v>10608</v>
      </c>
      <c r="AK256" s="420" t="s">
        <v>9462</v>
      </c>
      <c r="AL256" s="189" t="s">
        <v>7353</v>
      </c>
      <c r="AM256" s="500" t="s">
        <v>9463</v>
      </c>
      <c r="AN256" s="411">
        <f t="shared" si="3"/>
        <v>249</v>
      </c>
      <c r="AO256" s="411">
        <v>2025</v>
      </c>
      <c r="AP256" s="432"/>
      <c r="AQ256" s="411" t="s">
        <v>10139</v>
      </c>
      <c r="AR256" s="411" t="s">
        <v>10139</v>
      </c>
      <c r="AS256" s="410" t="s">
        <v>10140</v>
      </c>
      <c r="AT256" s="473">
        <v>1031825341</v>
      </c>
    </row>
    <row r="257" spans="2:46" ht="15" customHeight="1">
      <c r="B257" s="448" t="s">
        <v>150</v>
      </c>
      <c r="C257" s="251" t="s">
        <v>10246</v>
      </c>
      <c r="D257" s="173" t="s">
        <v>10609</v>
      </c>
      <c r="E257" s="404">
        <v>1022413056</v>
      </c>
      <c r="F257" s="404">
        <v>19346833</v>
      </c>
      <c r="G257" s="405" t="s">
        <v>10506</v>
      </c>
      <c r="H257" s="353">
        <f>+Tabla13[[#This Row],[VALOR TOTAL CONTRATO]]/103*30</f>
        <v>5634999.9029126214</v>
      </c>
      <c r="I257" s="363">
        <v>45924</v>
      </c>
      <c r="J257" s="363">
        <v>46022</v>
      </c>
      <c r="K257" s="354" t="s">
        <v>10610</v>
      </c>
      <c r="L257" s="190">
        <v>2309</v>
      </c>
      <c r="M257" s="251" t="s">
        <v>10273</v>
      </c>
      <c r="N257" s="251" t="s">
        <v>7343</v>
      </c>
      <c r="O257" s="173">
        <v>52371623</v>
      </c>
      <c r="P257" s="501" t="s">
        <v>10274</v>
      </c>
      <c r="Q257" s="190">
        <v>1</v>
      </c>
      <c r="R257" s="407">
        <v>137285</v>
      </c>
      <c r="S257" s="251" t="s">
        <v>10275</v>
      </c>
      <c r="T257" s="404" t="s">
        <v>10509</v>
      </c>
      <c r="U257" s="190" t="s">
        <v>7347</v>
      </c>
      <c r="V257" s="407" t="s">
        <v>10136</v>
      </c>
      <c r="W257" s="404" t="s">
        <v>10509</v>
      </c>
      <c r="X257" s="190">
        <v>0</v>
      </c>
      <c r="Y257" s="190">
        <v>0</v>
      </c>
      <c r="Z257" s="404" t="s">
        <v>10509</v>
      </c>
      <c r="AA257" s="419" t="s">
        <v>7347</v>
      </c>
      <c r="AB257" s="190" t="s">
        <v>7347</v>
      </c>
      <c r="AC257" s="190" t="s">
        <v>7347</v>
      </c>
      <c r="AD257" s="190" t="s">
        <v>7347</v>
      </c>
      <c r="AE257" s="190" t="s">
        <v>7378</v>
      </c>
      <c r="AF257" s="190" t="s">
        <v>7349</v>
      </c>
      <c r="AG257" s="190" t="s">
        <v>7510</v>
      </c>
      <c r="AH257" s="173" t="s">
        <v>10611</v>
      </c>
      <c r="AI257" s="173">
        <v>3153462609</v>
      </c>
      <c r="AJ257" s="173" t="s">
        <v>10612</v>
      </c>
      <c r="AK257" s="426" t="s">
        <v>10613</v>
      </c>
      <c r="AL257" s="190" t="s">
        <v>7353</v>
      </c>
      <c r="AM257" s="500" t="s">
        <v>10614</v>
      </c>
      <c r="AN257" s="411">
        <f t="shared" si="3"/>
        <v>250</v>
      </c>
      <c r="AO257" s="411">
        <v>2025</v>
      </c>
      <c r="AP257" s="432"/>
      <c r="AQ257" s="411" t="s">
        <v>10139</v>
      </c>
      <c r="AR257" s="411" t="s">
        <v>10139</v>
      </c>
      <c r="AS257" s="410" t="s">
        <v>10262</v>
      </c>
      <c r="AT257" s="473">
        <v>1034673171</v>
      </c>
    </row>
    <row r="258" spans="2:46" ht="15" customHeight="1">
      <c r="B258" s="448" t="s">
        <v>151</v>
      </c>
      <c r="C258" s="251" t="s">
        <v>10246</v>
      </c>
      <c r="D258" s="173" t="s">
        <v>7531</v>
      </c>
      <c r="E258" s="404">
        <v>1032435578</v>
      </c>
      <c r="F258" s="404">
        <v>46128000</v>
      </c>
      <c r="G258" s="405" t="s">
        <v>10177</v>
      </c>
      <c r="H258" s="353">
        <v>7688000</v>
      </c>
      <c r="I258" s="363">
        <v>45734</v>
      </c>
      <c r="J258" s="363">
        <v>45917</v>
      </c>
      <c r="K258" s="354" t="s">
        <v>10615</v>
      </c>
      <c r="L258" s="190">
        <v>2537</v>
      </c>
      <c r="M258" s="251" t="s">
        <v>10161</v>
      </c>
      <c r="N258" s="406" t="s">
        <v>7343</v>
      </c>
      <c r="O258" s="406">
        <v>98566660</v>
      </c>
      <c r="P258" s="406" t="s">
        <v>7534</v>
      </c>
      <c r="Q258" s="190">
        <v>1</v>
      </c>
      <c r="R258" s="407">
        <v>130215</v>
      </c>
      <c r="S258" s="251" t="s">
        <v>8951</v>
      </c>
      <c r="T258" s="404">
        <v>0</v>
      </c>
      <c r="U258" s="190" t="s">
        <v>7347</v>
      </c>
      <c r="V258" s="407" t="s">
        <v>10136</v>
      </c>
      <c r="W258" s="404">
        <v>0</v>
      </c>
      <c r="X258" s="190" t="s">
        <v>7347</v>
      </c>
      <c r="Y258" s="190" t="s">
        <v>7347</v>
      </c>
      <c r="Z258" s="404">
        <v>0</v>
      </c>
      <c r="AA258" s="419" t="s">
        <v>7347</v>
      </c>
      <c r="AB258" s="190" t="s">
        <v>7347</v>
      </c>
      <c r="AC258" s="190" t="s">
        <v>7347</v>
      </c>
      <c r="AD258" s="190" t="s">
        <v>7347</v>
      </c>
      <c r="AE258" s="190" t="s">
        <v>7536</v>
      </c>
      <c r="AF258" s="411" t="s">
        <v>7349</v>
      </c>
      <c r="AG258" s="190" t="s">
        <v>7350</v>
      </c>
      <c r="AH258" s="173" t="s">
        <v>10616</v>
      </c>
      <c r="AI258" s="173">
        <v>3132560646</v>
      </c>
      <c r="AJ258" s="173" t="s">
        <v>10143</v>
      </c>
      <c r="AK258" s="420">
        <v>67475203621</v>
      </c>
      <c r="AL258" s="189" t="s">
        <v>7353</v>
      </c>
      <c r="AM258" s="500"/>
      <c r="AN258" s="411">
        <f t="shared" si="3"/>
        <v>251</v>
      </c>
      <c r="AO258" s="411">
        <v>2025</v>
      </c>
      <c r="AP258" s="432">
        <v>31520800</v>
      </c>
      <c r="AQ258" s="411"/>
      <c r="AR258" s="411"/>
      <c r="AS258" s="410"/>
      <c r="AT258" s="449"/>
    </row>
    <row r="259" spans="2:46" ht="15" customHeight="1">
      <c r="B259" s="448" t="s">
        <v>152</v>
      </c>
      <c r="C259" s="251" t="s">
        <v>10246</v>
      </c>
      <c r="D259" s="173" t="s">
        <v>10617</v>
      </c>
      <c r="E259" s="404">
        <v>51672299</v>
      </c>
      <c r="F259" s="404">
        <v>24345365</v>
      </c>
      <c r="G259" s="405" t="s">
        <v>10560</v>
      </c>
      <c r="H259" s="353">
        <v>7688000</v>
      </c>
      <c r="I259" s="363">
        <v>45932</v>
      </c>
      <c r="J259" s="363">
        <v>46022</v>
      </c>
      <c r="K259" s="354" t="s">
        <v>10618</v>
      </c>
      <c r="L259" s="190">
        <v>2537</v>
      </c>
      <c r="M259" s="251" t="s">
        <v>10161</v>
      </c>
      <c r="N259" s="251" t="s">
        <v>7343</v>
      </c>
      <c r="O259" s="173">
        <v>98566660</v>
      </c>
      <c r="P259" s="501" t="s">
        <v>7534</v>
      </c>
      <c r="Q259" s="190">
        <v>1</v>
      </c>
      <c r="R259" s="407">
        <v>136739</v>
      </c>
      <c r="S259" s="251" t="s">
        <v>8951</v>
      </c>
      <c r="T259" s="404" t="s">
        <v>10509</v>
      </c>
      <c r="U259" s="190" t="s">
        <v>7347</v>
      </c>
      <c r="V259" s="407" t="s">
        <v>10136</v>
      </c>
      <c r="W259" s="404" t="s">
        <v>10509</v>
      </c>
      <c r="X259" s="190">
        <v>0</v>
      </c>
      <c r="Y259" s="190">
        <v>0</v>
      </c>
      <c r="Z259" s="404" t="s">
        <v>10509</v>
      </c>
      <c r="AA259" s="419" t="s">
        <v>7347</v>
      </c>
      <c r="AB259" s="190" t="s">
        <v>7347</v>
      </c>
      <c r="AC259" s="190" t="s">
        <v>7347</v>
      </c>
      <c r="AD259" s="190" t="s">
        <v>7347</v>
      </c>
      <c r="AE259" s="190" t="s">
        <v>7378</v>
      </c>
      <c r="AF259" s="190" t="s">
        <v>7349</v>
      </c>
      <c r="AG259" s="190" t="s">
        <v>10180</v>
      </c>
      <c r="AH259" s="173" t="s">
        <v>10619</v>
      </c>
      <c r="AI259" s="173">
        <v>3108802926</v>
      </c>
      <c r="AJ259" s="173" t="s">
        <v>10152</v>
      </c>
      <c r="AK259" s="420">
        <v>570481870007673</v>
      </c>
      <c r="AL259" s="189" t="s">
        <v>7353</v>
      </c>
      <c r="AM259" s="500" t="s">
        <v>10620</v>
      </c>
      <c r="AN259" s="411">
        <f t="shared" si="3"/>
        <v>252</v>
      </c>
      <c r="AO259" s="411">
        <v>2025</v>
      </c>
      <c r="AP259" s="432"/>
      <c r="AQ259" s="411"/>
      <c r="AR259" s="411"/>
      <c r="AS259" s="410"/>
      <c r="AT259" s="449"/>
    </row>
    <row r="260" spans="2:46" ht="15" customHeight="1">
      <c r="B260" s="448" t="s">
        <v>153</v>
      </c>
      <c r="C260" s="251" t="s">
        <v>10246</v>
      </c>
      <c r="D260" s="173" t="s">
        <v>10621</v>
      </c>
      <c r="E260" s="404">
        <v>1019119947</v>
      </c>
      <c r="F260" s="404">
        <v>23064000</v>
      </c>
      <c r="G260" s="405" t="s">
        <v>10622</v>
      </c>
      <c r="H260" s="353">
        <v>7688000</v>
      </c>
      <c r="I260" s="363">
        <v>45932</v>
      </c>
      <c r="J260" s="363">
        <v>46022</v>
      </c>
      <c r="K260" s="354" t="s">
        <v>10623</v>
      </c>
      <c r="L260" s="190">
        <v>2456</v>
      </c>
      <c r="M260" s="251" t="s">
        <v>7342</v>
      </c>
      <c r="N260" s="251" t="s">
        <v>7343</v>
      </c>
      <c r="O260" s="173">
        <v>79148675</v>
      </c>
      <c r="P260" s="501" t="s">
        <v>7344</v>
      </c>
      <c r="Q260" s="190">
        <v>1</v>
      </c>
      <c r="R260" s="407">
        <v>141550</v>
      </c>
      <c r="S260" s="251" t="s">
        <v>7345</v>
      </c>
      <c r="T260" s="404" t="s">
        <v>10509</v>
      </c>
      <c r="U260" s="190" t="s">
        <v>7347</v>
      </c>
      <c r="V260" s="407" t="s">
        <v>10136</v>
      </c>
      <c r="W260" s="404" t="s">
        <v>10509</v>
      </c>
      <c r="X260" s="190">
        <v>0</v>
      </c>
      <c r="Y260" s="190">
        <v>0</v>
      </c>
      <c r="Z260" s="404" t="s">
        <v>10509</v>
      </c>
      <c r="AA260" s="419" t="s">
        <v>7347</v>
      </c>
      <c r="AB260" s="190" t="s">
        <v>7347</v>
      </c>
      <c r="AC260" s="190" t="s">
        <v>7347</v>
      </c>
      <c r="AD260" s="190" t="s">
        <v>7347</v>
      </c>
      <c r="AE260" s="190" t="s">
        <v>7361</v>
      </c>
      <c r="AF260" s="190" t="s">
        <v>7349</v>
      </c>
      <c r="AG260" s="190" t="s">
        <v>7399</v>
      </c>
      <c r="AH260" s="173" t="s">
        <v>10624</v>
      </c>
      <c r="AI260" s="173">
        <v>3196997995</v>
      </c>
      <c r="AJ260" s="173" t="s">
        <v>10152</v>
      </c>
      <c r="AK260" s="420">
        <v>488409944946</v>
      </c>
      <c r="AL260" s="189" t="s">
        <v>7353</v>
      </c>
      <c r="AM260" s="500" t="s">
        <v>10625</v>
      </c>
      <c r="AN260" s="411">
        <f t="shared" si="3"/>
        <v>253</v>
      </c>
      <c r="AO260" s="411">
        <v>2025</v>
      </c>
      <c r="AP260" s="432"/>
      <c r="AQ260" s="411"/>
      <c r="AR260" s="411"/>
      <c r="AS260" s="410"/>
      <c r="AT260" s="449"/>
    </row>
    <row r="261" spans="2:46" ht="15" customHeight="1">
      <c r="B261" s="448" t="s">
        <v>154</v>
      </c>
      <c r="C261" s="251" t="s">
        <v>10246</v>
      </c>
      <c r="D261" s="173" t="s">
        <v>10626</v>
      </c>
      <c r="E261" s="404">
        <v>1032469409</v>
      </c>
      <c r="F261" s="404">
        <v>23064000</v>
      </c>
      <c r="G261" s="405" t="s">
        <v>7966</v>
      </c>
      <c r="H261" s="353">
        <f>+Tabla13[[#This Row],[VALOR TOTAL CONTRATO]]/3</f>
        <v>7688000</v>
      </c>
      <c r="I261" s="363">
        <v>45929</v>
      </c>
      <c r="J261" s="363">
        <v>46019</v>
      </c>
      <c r="K261" s="354" t="s">
        <v>10627</v>
      </c>
      <c r="L261" s="190">
        <v>2537</v>
      </c>
      <c r="M261" s="480" t="s">
        <v>7631</v>
      </c>
      <c r="N261" s="406" t="s">
        <v>7343</v>
      </c>
      <c r="O261" s="173">
        <v>1020819463</v>
      </c>
      <c r="P261" s="501" t="s">
        <v>7632</v>
      </c>
      <c r="Q261" s="481">
        <v>1</v>
      </c>
      <c r="R261" s="407">
        <v>141560</v>
      </c>
      <c r="S261" s="480" t="s">
        <v>10628</v>
      </c>
      <c r="T261" s="404" t="s">
        <v>10509</v>
      </c>
      <c r="U261" s="190" t="s">
        <v>7347</v>
      </c>
      <c r="V261" s="407" t="s">
        <v>10136</v>
      </c>
      <c r="W261" s="404" t="s">
        <v>10509</v>
      </c>
      <c r="X261" s="190" t="s">
        <v>7347</v>
      </c>
      <c r="Y261" s="190" t="s">
        <v>7347</v>
      </c>
      <c r="Z261" s="404" t="s">
        <v>10509</v>
      </c>
      <c r="AA261" s="419" t="s">
        <v>7347</v>
      </c>
      <c r="AB261" s="190" t="s">
        <v>7347</v>
      </c>
      <c r="AC261" s="190" t="s">
        <v>7347</v>
      </c>
      <c r="AD261" s="190" t="s">
        <v>7347</v>
      </c>
      <c r="AE261" s="481" t="s">
        <v>7387</v>
      </c>
      <c r="AF261" s="190" t="s">
        <v>7349</v>
      </c>
      <c r="AG261" s="481" t="s">
        <v>7399</v>
      </c>
      <c r="AH261" s="480" t="s">
        <v>10629</v>
      </c>
      <c r="AI261" s="480">
        <v>3233272969</v>
      </c>
      <c r="AJ261" s="173" t="s">
        <v>10482</v>
      </c>
      <c r="AK261" s="482">
        <v>91222289829</v>
      </c>
      <c r="AL261" s="189" t="s">
        <v>7353</v>
      </c>
      <c r="AM261" s="500" t="s">
        <v>10630</v>
      </c>
      <c r="AN261" s="411">
        <f t="shared" ref="AN261:AN324" si="4">+AN260+1</f>
        <v>254</v>
      </c>
      <c r="AO261" s="411">
        <v>2025</v>
      </c>
      <c r="AP261" s="432"/>
      <c r="AQ261" s="484" t="s">
        <v>10139</v>
      </c>
      <c r="AR261" s="484" t="s">
        <v>10132</v>
      </c>
      <c r="AS261" s="483"/>
      <c r="AT261" s="485"/>
    </row>
    <row r="262" spans="2:46" ht="15" customHeight="1">
      <c r="B262" s="448" t="s">
        <v>155</v>
      </c>
      <c r="C262" s="251" t="s">
        <v>10246</v>
      </c>
      <c r="D262" s="173" t="s">
        <v>10631</v>
      </c>
      <c r="E262" s="404">
        <v>80799420</v>
      </c>
      <c r="F262" s="404">
        <v>10515200</v>
      </c>
      <c r="G262" s="405" t="s">
        <v>10632</v>
      </c>
      <c r="H262" s="353">
        <v>2976000</v>
      </c>
      <c r="I262" s="363" t="s">
        <v>10633</v>
      </c>
      <c r="J262" s="363">
        <v>46022</v>
      </c>
      <c r="K262" s="354" t="s">
        <v>7647</v>
      </c>
      <c r="L262" s="190">
        <v>2537</v>
      </c>
      <c r="M262" s="251" t="s">
        <v>10634</v>
      </c>
      <c r="N262" s="406" t="s">
        <v>7343</v>
      </c>
      <c r="O262" s="406">
        <v>26872947</v>
      </c>
      <c r="P262" s="501" t="s">
        <v>10635</v>
      </c>
      <c r="Q262" s="190">
        <v>1</v>
      </c>
      <c r="R262" s="407">
        <v>142594</v>
      </c>
      <c r="S262" s="251" t="s">
        <v>7648</v>
      </c>
      <c r="T262" s="404" t="s">
        <v>10509</v>
      </c>
      <c r="U262" s="190" t="s">
        <v>7347</v>
      </c>
      <c r="V262" s="407" t="s">
        <v>10136</v>
      </c>
      <c r="W262" s="404" t="s">
        <v>10509</v>
      </c>
      <c r="X262" s="190">
        <v>0</v>
      </c>
      <c r="Y262" s="190">
        <v>0</v>
      </c>
      <c r="Z262" s="404" t="s">
        <v>10509</v>
      </c>
      <c r="AA262" s="419" t="s">
        <v>7347</v>
      </c>
      <c r="AB262" s="190" t="s">
        <v>7347</v>
      </c>
      <c r="AC262" s="190" t="s">
        <v>7347</v>
      </c>
      <c r="AD262" s="190" t="s">
        <v>7347</v>
      </c>
      <c r="AE262" s="190" t="s">
        <v>7378</v>
      </c>
      <c r="AF262" s="190" t="s">
        <v>7349</v>
      </c>
      <c r="AG262" s="190" t="s">
        <v>7368</v>
      </c>
      <c r="AH262" s="173" t="s">
        <v>10636</v>
      </c>
      <c r="AI262" s="173">
        <v>3186476456</v>
      </c>
      <c r="AJ262" s="173" t="s">
        <v>7625</v>
      </c>
      <c r="AK262" s="426" t="s">
        <v>9144</v>
      </c>
      <c r="AL262" s="190" t="s">
        <v>7353</v>
      </c>
      <c r="AM262" s="500" t="s">
        <v>9145</v>
      </c>
      <c r="AN262" s="411">
        <f t="shared" si="4"/>
        <v>255</v>
      </c>
      <c r="AO262" s="411">
        <v>2025</v>
      </c>
      <c r="AP262" s="432">
        <v>10515200</v>
      </c>
      <c r="AQ262" s="411" t="s">
        <v>10132</v>
      </c>
      <c r="AR262" s="411" t="s">
        <v>10132</v>
      </c>
      <c r="AS262" s="410"/>
      <c r="AT262" s="449"/>
    </row>
    <row r="263" spans="2:46" ht="15" customHeight="1">
      <c r="B263" s="448" t="s">
        <v>156</v>
      </c>
      <c r="C263" s="251" t="s">
        <v>10246</v>
      </c>
      <c r="D263" s="173" t="s">
        <v>10637</v>
      </c>
      <c r="E263" s="404">
        <v>52214916</v>
      </c>
      <c r="F263" s="404">
        <v>19346833</v>
      </c>
      <c r="G263" s="405" t="s">
        <v>10506</v>
      </c>
      <c r="H263" s="353">
        <v>5634999.9029126214</v>
      </c>
      <c r="I263" s="363">
        <v>45923</v>
      </c>
      <c r="J263" s="363">
        <v>46022</v>
      </c>
      <c r="K263" s="354" t="s">
        <v>10638</v>
      </c>
      <c r="L263" s="190">
        <v>2309</v>
      </c>
      <c r="M263" s="480" t="s">
        <v>10273</v>
      </c>
      <c r="N263" s="251" t="s">
        <v>7343</v>
      </c>
      <c r="O263" s="173">
        <v>52371623</v>
      </c>
      <c r="P263" s="501" t="s">
        <v>10274</v>
      </c>
      <c r="Q263" s="481">
        <v>1</v>
      </c>
      <c r="R263" s="407">
        <v>137335</v>
      </c>
      <c r="S263" s="480" t="s">
        <v>10639</v>
      </c>
      <c r="T263" s="404" t="s">
        <v>10509</v>
      </c>
      <c r="U263" s="190" t="s">
        <v>7347</v>
      </c>
      <c r="V263" s="407" t="s">
        <v>10136</v>
      </c>
      <c r="W263" s="404" t="s">
        <v>10509</v>
      </c>
      <c r="X263" s="190" t="s">
        <v>7347</v>
      </c>
      <c r="Y263" s="190" t="s">
        <v>7347</v>
      </c>
      <c r="Z263" s="404" t="s">
        <v>10509</v>
      </c>
      <c r="AA263" s="419" t="s">
        <v>7347</v>
      </c>
      <c r="AB263" s="190" t="s">
        <v>7347</v>
      </c>
      <c r="AC263" s="190" t="s">
        <v>7347</v>
      </c>
      <c r="AD263" s="190" t="s">
        <v>7347</v>
      </c>
      <c r="AE263" s="481" t="s">
        <v>7504</v>
      </c>
      <c r="AF263" s="190" t="s">
        <v>7349</v>
      </c>
      <c r="AG263" s="481" t="s">
        <v>7399</v>
      </c>
      <c r="AH263" s="480" t="s">
        <v>10640</v>
      </c>
      <c r="AI263" s="480">
        <v>3133415156</v>
      </c>
      <c r="AJ263" s="173" t="s">
        <v>10152</v>
      </c>
      <c r="AK263" s="482" t="s">
        <v>10641</v>
      </c>
      <c r="AL263" s="189" t="s">
        <v>10512</v>
      </c>
      <c r="AM263" s="500" t="s">
        <v>10642</v>
      </c>
      <c r="AN263" s="411">
        <f t="shared" si="4"/>
        <v>256</v>
      </c>
      <c r="AO263" s="411">
        <v>2025</v>
      </c>
      <c r="AP263" s="432"/>
      <c r="AQ263" s="484" t="s">
        <v>10139</v>
      </c>
      <c r="AR263" s="484" t="s">
        <v>10139</v>
      </c>
      <c r="AS263" s="483" t="s">
        <v>10140</v>
      </c>
      <c r="AT263" s="485">
        <v>1025066628</v>
      </c>
    </row>
    <row r="264" spans="2:46" ht="15" customHeight="1">
      <c r="B264" s="448" t="s">
        <v>157</v>
      </c>
      <c r="C264" s="251" t="s">
        <v>10211</v>
      </c>
      <c r="D264" s="173" t="s">
        <v>9547</v>
      </c>
      <c r="E264" s="404">
        <v>53065497</v>
      </c>
      <c r="F264" s="404">
        <v>27000000</v>
      </c>
      <c r="G264" s="405" t="s">
        <v>10177</v>
      </c>
      <c r="H264" s="353">
        <v>4500000</v>
      </c>
      <c r="I264" s="363">
        <v>45730</v>
      </c>
      <c r="J264" s="363">
        <v>45913</v>
      </c>
      <c r="K264" s="354" t="s">
        <v>9442</v>
      </c>
      <c r="L264" s="190">
        <v>2537</v>
      </c>
      <c r="M264" s="251" t="s">
        <v>10161</v>
      </c>
      <c r="N264" s="406" t="s">
        <v>7343</v>
      </c>
      <c r="O264" s="406">
        <v>98566660</v>
      </c>
      <c r="P264" s="406" t="s">
        <v>7534</v>
      </c>
      <c r="Q264" s="190">
        <v>1</v>
      </c>
      <c r="R264" s="407">
        <v>130251</v>
      </c>
      <c r="S264" s="251" t="s">
        <v>8951</v>
      </c>
      <c r="T264" s="404">
        <v>0</v>
      </c>
      <c r="U264" s="190" t="s">
        <v>7347</v>
      </c>
      <c r="V264" s="407" t="s">
        <v>10136</v>
      </c>
      <c r="W264" s="404">
        <v>0</v>
      </c>
      <c r="X264" s="190" t="s">
        <v>7347</v>
      </c>
      <c r="Y264" s="190" t="s">
        <v>7347</v>
      </c>
      <c r="Z264" s="404">
        <v>0</v>
      </c>
      <c r="AA264" s="419" t="s">
        <v>7347</v>
      </c>
      <c r="AB264" s="190" t="s">
        <v>7347</v>
      </c>
      <c r="AC264" s="190" t="s">
        <v>7347</v>
      </c>
      <c r="AD264" s="190" t="s">
        <v>7347</v>
      </c>
      <c r="AE264" s="190" t="s">
        <v>10179</v>
      </c>
      <c r="AF264" s="411" t="s">
        <v>7349</v>
      </c>
      <c r="AG264" s="190" t="s">
        <v>7414</v>
      </c>
      <c r="AH264" s="173" t="s">
        <v>10643</v>
      </c>
      <c r="AI264" s="173">
        <v>3123719159</v>
      </c>
      <c r="AJ264" s="173" t="s">
        <v>10143</v>
      </c>
      <c r="AK264" s="420" t="s">
        <v>9549</v>
      </c>
      <c r="AL264" s="189" t="s">
        <v>7353</v>
      </c>
      <c r="AM264" s="500" t="s">
        <v>9550</v>
      </c>
      <c r="AN264" s="411">
        <f t="shared" si="4"/>
        <v>257</v>
      </c>
      <c r="AO264" s="411">
        <v>2025</v>
      </c>
      <c r="AP264" s="432">
        <v>1950000</v>
      </c>
      <c r="AQ264" s="411"/>
      <c r="AR264" s="411"/>
      <c r="AS264" s="410"/>
      <c r="AT264" s="449"/>
    </row>
    <row r="265" spans="2:46" ht="15" customHeight="1">
      <c r="B265" s="448" t="s">
        <v>158</v>
      </c>
      <c r="C265" s="251" t="s">
        <v>10246</v>
      </c>
      <c r="D265" s="173" t="s">
        <v>10644</v>
      </c>
      <c r="E265" s="404">
        <v>1031130161</v>
      </c>
      <c r="F265" s="404">
        <v>9225600</v>
      </c>
      <c r="G265" s="405" t="s">
        <v>10645</v>
      </c>
      <c r="H265" s="353">
        <v>2976000</v>
      </c>
      <c r="I265" s="363">
        <v>45932</v>
      </c>
      <c r="J265" s="363">
        <v>46022</v>
      </c>
      <c r="K265" s="354" t="s">
        <v>10646</v>
      </c>
      <c r="L265" s="190">
        <v>2537</v>
      </c>
      <c r="M265" s="251" t="s">
        <v>10634</v>
      </c>
      <c r="N265" s="251" t="s">
        <v>7343</v>
      </c>
      <c r="O265" s="173">
        <v>26872947</v>
      </c>
      <c r="P265" s="501" t="s">
        <v>10635</v>
      </c>
      <c r="Q265" s="190">
        <v>1</v>
      </c>
      <c r="R265" s="407">
        <v>136163</v>
      </c>
      <c r="S265" s="251" t="s">
        <v>7648</v>
      </c>
      <c r="T265" s="404" t="s">
        <v>10509</v>
      </c>
      <c r="U265" s="190" t="s">
        <v>7347</v>
      </c>
      <c r="V265" s="407" t="s">
        <v>10136</v>
      </c>
      <c r="W265" s="404" t="s">
        <v>10509</v>
      </c>
      <c r="X265" s="190">
        <v>0</v>
      </c>
      <c r="Y265" s="190">
        <v>0</v>
      </c>
      <c r="Z265" s="404" t="s">
        <v>10509</v>
      </c>
      <c r="AA265" s="419" t="s">
        <v>7347</v>
      </c>
      <c r="AB265" s="190" t="s">
        <v>7347</v>
      </c>
      <c r="AC265" s="190" t="s">
        <v>7347</v>
      </c>
      <c r="AD265" s="190" t="s">
        <v>7347</v>
      </c>
      <c r="AE265" s="190" t="s">
        <v>10377</v>
      </c>
      <c r="AF265" s="190" t="s">
        <v>7349</v>
      </c>
      <c r="AG265" s="190" t="s">
        <v>7399</v>
      </c>
      <c r="AH265" s="173" t="s">
        <v>10647</v>
      </c>
      <c r="AI265" s="173">
        <v>3108113118</v>
      </c>
      <c r="AJ265" s="173" t="s">
        <v>10152</v>
      </c>
      <c r="AK265" s="420">
        <v>550457300202605</v>
      </c>
      <c r="AL265" s="189" t="s">
        <v>7353</v>
      </c>
      <c r="AM265" s="500" t="s">
        <v>10648</v>
      </c>
      <c r="AN265" s="411">
        <f t="shared" si="4"/>
        <v>258</v>
      </c>
      <c r="AO265" s="411">
        <v>2025</v>
      </c>
      <c r="AP265" s="432"/>
      <c r="AQ265" s="411"/>
      <c r="AR265" s="411"/>
      <c r="AS265" s="410"/>
      <c r="AT265" s="449"/>
    </row>
    <row r="266" spans="2:46" ht="15" customHeight="1">
      <c r="B266" s="448" t="s">
        <v>159</v>
      </c>
      <c r="C266" s="251" t="s">
        <v>10246</v>
      </c>
      <c r="D266" s="173" t="s">
        <v>10649</v>
      </c>
      <c r="E266" s="404">
        <v>1019119971</v>
      </c>
      <c r="F266" s="404">
        <v>14275333</v>
      </c>
      <c r="G266" s="405" t="s">
        <v>10650</v>
      </c>
      <c r="H266" s="353">
        <v>5634999.8684210526</v>
      </c>
      <c r="I266" s="363">
        <v>45946</v>
      </c>
      <c r="J266" s="363">
        <v>46022</v>
      </c>
      <c r="K266" s="354" t="s">
        <v>10651</v>
      </c>
      <c r="L266" s="190">
        <v>2537</v>
      </c>
      <c r="M266" s="251" t="s">
        <v>7375</v>
      </c>
      <c r="N266" s="251" t="s">
        <v>7343</v>
      </c>
      <c r="O266" s="173">
        <v>1010190690</v>
      </c>
      <c r="P266" s="501" t="s">
        <v>7699</v>
      </c>
      <c r="Q266" s="481">
        <v>1</v>
      </c>
      <c r="R266" s="407">
        <v>142072</v>
      </c>
      <c r="S266" s="480" t="s">
        <v>7700</v>
      </c>
      <c r="T266" s="404" t="s">
        <v>10509</v>
      </c>
      <c r="U266" s="190" t="s">
        <v>7347</v>
      </c>
      <c r="V266" s="407" t="s">
        <v>10136</v>
      </c>
      <c r="W266" s="404" t="s">
        <v>10509</v>
      </c>
      <c r="X266" s="190" t="s">
        <v>7347</v>
      </c>
      <c r="Y266" s="190" t="s">
        <v>7347</v>
      </c>
      <c r="Z266" s="404" t="s">
        <v>10509</v>
      </c>
      <c r="AA266" s="419" t="s">
        <v>7347</v>
      </c>
      <c r="AB266" s="190" t="s">
        <v>7347</v>
      </c>
      <c r="AC266" s="190" t="s">
        <v>7347</v>
      </c>
      <c r="AD266" s="190" t="s">
        <v>7347</v>
      </c>
      <c r="AE266" s="481" t="s">
        <v>7720</v>
      </c>
      <c r="AF266" s="190" t="s">
        <v>7349</v>
      </c>
      <c r="AG266" s="481" t="s">
        <v>7350</v>
      </c>
      <c r="AH266" s="480" t="s">
        <v>10652</v>
      </c>
      <c r="AI266" s="480">
        <v>3058180622</v>
      </c>
      <c r="AJ266" s="173" t="s">
        <v>10557</v>
      </c>
      <c r="AK266" s="482" t="s">
        <v>10653</v>
      </c>
      <c r="AL266" s="189" t="s">
        <v>10512</v>
      </c>
      <c r="AM266" s="500" t="s">
        <v>10654</v>
      </c>
      <c r="AN266" s="411">
        <f t="shared" si="4"/>
        <v>259</v>
      </c>
      <c r="AO266" s="411">
        <v>2025</v>
      </c>
      <c r="AP266" s="432"/>
      <c r="AQ266" s="484" t="s">
        <v>10139</v>
      </c>
      <c r="AR266" s="484" t="s">
        <v>10132</v>
      </c>
      <c r="AS266" s="483" t="s">
        <v>10435</v>
      </c>
      <c r="AT266" s="485">
        <v>1019119971</v>
      </c>
    </row>
    <row r="267" spans="2:46" ht="15" customHeight="1">
      <c r="B267" s="448" t="s">
        <v>160</v>
      </c>
      <c r="C267" s="251" t="s">
        <v>10341</v>
      </c>
      <c r="D267" s="173" t="s">
        <v>10655</v>
      </c>
      <c r="E267" s="404">
        <v>52215485</v>
      </c>
      <c r="F267" s="404">
        <v>23064030</v>
      </c>
      <c r="G267" s="405" t="s">
        <v>10656</v>
      </c>
      <c r="H267" s="353">
        <v>7688000</v>
      </c>
      <c r="I267" s="363">
        <v>45937</v>
      </c>
      <c r="J267" s="363">
        <v>46022</v>
      </c>
      <c r="K267" s="354" t="s">
        <v>10657</v>
      </c>
      <c r="L267" s="190">
        <v>2309</v>
      </c>
      <c r="M267" s="251" t="s">
        <v>10273</v>
      </c>
      <c r="N267" s="251" t="s">
        <v>7343</v>
      </c>
      <c r="O267" s="173">
        <v>52371623</v>
      </c>
      <c r="P267" s="501" t="s">
        <v>10274</v>
      </c>
      <c r="Q267" s="190">
        <v>1</v>
      </c>
      <c r="R267" s="407">
        <v>139501</v>
      </c>
      <c r="S267" s="251" t="s">
        <v>10275</v>
      </c>
      <c r="T267" s="404" t="s">
        <v>10509</v>
      </c>
      <c r="U267" s="190" t="s">
        <v>7347</v>
      </c>
      <c r="V267" s="407" t="s">
        <v>10136</v>
      </c>
      <c r="W267" s="404" t="s">
        <v>10509</v>
      </c>
      <c r="X267" s="190">
        <v>0</v>
      </c>
      <c r="Y267" s="190">
        <v>0</v>
      </c>
      <c r="Z267" s="404" t="s">
        <v>10509</v>
      </c>
      <c r="AA267" s="419" t="s">
        <v>7347</v>
      </c>
      <c r="AB267" s="190" t="s">
        <v>7347</v>
      </c>
      <c r="AC267" s="190" t="s">
        <v>7347</v>
      </c>
      <c r="AD267" s="190" t="s">
        <v>7347</v>
      </c>
      <c r="AE267" s="190" t="s">
        <v>7504</v>
      </c>
      <c r="AF267" s="190" t="s">
        <v>7349</v>
      </c>
      <c r="AG267" s="190" t="s">
        <v>7350</v>
      </c>
      <c r="AH267" s="173" t="s">
        <v>10658</v>
      </c>
      <c r="AI267" s="173">
        <v>3144550882</v>
      </c>
      <c r="AJ267" s="173" t="s">
        <v>10594</v>
      </c>
      <c r="AK267" s="420" t="s">
        <v>10659</v>
      </c>
      <c r="AL267" s="189" t="s">
        <v>7353</v>
      </c>
      <c r="AM267" s="500" t="s">
        <v>10660</v>
      </c>
      <c r="AN267" s="411">
        <f t="shared" si="4"/>
        <v>260</v>
      </c>
      <c r="AO267" s="411">
        <v>2025</v>
      </c>
      <c r="AP267" s="432"/>
      <c r="AQ267" s="411" t="s">
        <v>10139</v>
      </c>
      <c r="AR267" s="411" t="s">
        <v>10139</v>
      </c>
      <c r="AS267" s="410" t="s">
        <v>10140</v>
      </c>
      <c r="AT267" s="449">
        <v>1011241256</v>
      </c>
    </row>
    <row r="268" spans="2:46" ht="15" customHeight="1">
      <c r="B268" s="448" t="s">
        <v>161</v>
      </c>
      <c r="C268" s="251" t="s">
        <v>10246</v>
      </c>
      <c r="D268" s="173" t="s">
        <v>10661</v>
      </c>
      <c r="E268" s="404">
        <v>52824644</v>
      </c>
      <c r="F268" s="404">
        <v>46128000</v>
      </c>
      <c r="G268" s="405" t="s">
        <v>10177</v>
      </c>
      <c r="H268" s="353">
        <v>7688000</v>
      </c>
      <c r="I268" s="363">
        <v>45728</v>
      </c>
      <c r="J268" s="363">
        <v>45911</v>
      </c>
      <c r="K268" s="354" t="s">
        <v>10662</v>
      </c>
      <c r="L268" s="190">
        <v>2537</v>
      </c>
      <c r="M268" s="251" t="s">
        <v>10161</v>
      </c>
      <c r="N268" s="406" t="s">
        <v>7343</v>
      </c>
      <c r="O268" s="406">
        <v>98566660</v>
      </c>
      <c r="P268" s="406" t="s">
        <v>7534</v>
      </c>
      <c r="Q268" s="190">
        <v>1</v>
      </c>
      <c r="R268" s="407">
        <v>125916</v>
      </c>
      <c r="S268" s="251" t="s">
        <v>8951</v>
      </c>
      <c r="T268" s="404">
        <v>0</v>
      </c>
      <c r="U268" s="190" t="s">
        <v>7347</v>
      </c>
      <c r="V268" s="407" t="s">
        <v>10136</v>
      </c>
      <c r="W268" s="404">
        <v>0</v>
      </c>
      <c r="X268" s="190" t="s">
        <v>7347</v>
      </c>
      <c r="Y268" s="190" t="s">
        <v>7347</v>
      </c>
      <c r="Z268" s="404">
        <v>0</v>
      </c>
      <c r="AA268" s="419" t="s">
        <v>7347</v>
      </c>
      <c r="AB268" s="190" t="s">
        <v>7347</v>
      </c>
      <c r="AC268" s="190" t="s">
        <v>7347</v>
      </c>
      <c r="AD268" s="190" t="s">
        <v>7347</v>
      </c>
      <c r="AE268" s="190" t="s">
        <v>7504</v>
      </c>
      <c r="AF268" s="190" t="s">
        <v>7399</v>
      </c>
      <c r="AG268" s="190" t="s">
        <v>7368</v>
      </c>
      <c r="AH268" s="173" t="s">
        <v>10663</v>
      </c>
      <c r="AI268" s="173">
        <v>3123930490</v>
      </c>
      <c r="AJ268" s="173" t="s">
        <v>10143</v>
      </c>
      <c r="AK268" s="420">
        <v>10850887948</v>
      </c>
      <c r="AL268" s="189" t="s">
        <v>10225</v>
      </c>
      <c r="AM268" s="500" t="s">
        <v>10664</v>
      </c>
      <c r="AN268" s="411">
        <f t="shared" si="4"/>
        <v>261</v>
      </c>
      <c r="AO268" s="411">
        <v>2025</v>
      </c>
      <c r="AP268" s="432">
        <v>10506933</v>
      </c>
      <c r="AQ268" s="411"/>
      <c r="AR268" s="411"/>
      <c r="AS268" s="410"/>
      <c r="AT268" s="449"/>
    </row>
    <row r="269" spans="2:46" ht="15" customHeight="1">
      <c r="B269" s="472" t="s">
        <v>10665</v>
      </c>
      <c r="C269" s="251" t="s">
        <v>10246</v>
      </c>
      <c r="D269" s="173" t="s">
        <v>10666</v>
      </c>
      <c r="E269" s="404">
        <v>1026597552</v>
      </c>
      <c r="F269" s="404">
        <v>28701867</v>
      </c>
      <c r="G269" s="494" t="s">
        <v>10667</v>
      </c>
      <c r="H269" s="353">
        <v>7688000</v>
      </c>
      <c r="I269" s="363">
        <v>45926</v>
      </c>
      <c r="J269" s="456">
        <v>46022</v>
      </c>
      <c r="K269" s="354" t="s">
        <v>10597</v>
      </c>
      <c r="L269" s="190">
        <v>2537</v>
      </c>
      <c r="M269" s="251" t="s">
        <v>7464</v>
      </c>
      <c r="N269" s="251" t="s">
        <v>7343</v>
      </c>
      <c r="O269" s="173">
        <v>1010170739</v>
      </c>
      <c r="P269" s="501" t="s">
        <v>7465</v>
      </c>
      <c r="Q269" s="190">
        <v>1</v>
      </c>
      <c r="R269" s="407">
        <v>141423</v>
      </c>
      <c r="S269" s="251" t="s">
        <v>7450</v>
      </c>
      <c r="T269" s="404" t="s">
        <v>10509</v>
      </c>
      <c r="U269" s="190" t="s">
        <v>7347</v>
      </c>
      <c r="V269" s="407" t="s">
        <v>10136</v>
      </c>
      <c r="W269" s="404" t="s">
        <v>10509</v>
      </c>
      <c r="X269" s="190" t="s">
        <v>7347</v>
      </c>
      <c r="Y269" s="190" t="s">
        <v>7347</v>
      </c>
      <c r="Z269" s="404" t="s">
        <v>10509</v>
      </c>
      <c r="AA269" s="419" t="s">
        <v>7347</v>
      </c>
      <c r="AB269" s="190" t="s">
        <v>7347</v>
      </c>
      <c r="AC269" s="190" t="s">
        <v>7347</v>
      </c>
      <c r="AD269" s="190" t="s">
        <v>7347</v>
      </c>
      <c r="AE269" s="190" t="s">
        <v>7536</v>
      </c>
      <c r="AF269" s="190" t="s">
        <v>7349</v>
      </c>
      <c r="AG269" s="190" t="s">
        <v>7388</v>
      </c>
      <c r="AH269" s="173" t="s">
        <v>10668</v>
      </c>
      <c r="AI269" s="173">
        <v>3164714735</v>
      </c>
      <c r="AJ269" s="173" t="s">
        <v>10152</v>
      </c>
      <c r="AK269" s="420">
        <v>5800601154</v>
      </c>
      <c r="AL269" s="189" t="s">
        <v>10512</v>
      </c>
      <c r="AM269" s="500" t="s">
        <v>8010</v>
      </c>
      <c r="AN269" s="411">
        <f t="shared" si="4"/>
        <v>262</v>
      </c>
      <c r="AO269" s="411">
        <v>2025</v>
      </c>
      <c r="AP269" s="432"/>
      <c r="AQ269" s="411"/>
      <c r="AR269" s="411"/>
      <c r="AS269" s="410"/>
      <c r="AT269" s="449"/>
    </row>
    <row r="270" spans="2:46" ht="15" customHeight="1">
      <c r="B270" s="448" t="s">
        <v>162</v>
      </c>
      <c r="C270" s="251" t="s">
        <v>10246</v>
      </c>
      <c r="D270" s="173" t="s">
        <v>10669</v>
      </c>
      <c r="E270" s="404">
        <v>51956092</v>
      </c>
      <c r="F270" s="404">
        <v>23576564</v>
      </c>
      <c r="G270" s="405" t="s">
        <v>10670</v>
      </c>
      <c r="H270" s="353">
        <v>7688000</v>
      </c>
      <c r="I270" s="363">
        <v>45937</v>
      </c>
      <c r="J270" s="363">
        <v>46022</v>
      </c>
      <c r="K270" s="354" t="s">
        <v>10671</v>
      </c>
      <c r="L270" s="190">
        <v>2813</v>
      </c>
      <c r="M270" s="251" t="s">
        <v>10273</v>
      </c>
      <c r="N270" s="251" t="s">
        <v>7343</v>
      </c>
      <c r="O270" s="173">
        <v>52371623</v>
      </c>
      <c r="P270" s="501" t="s">
        <v>10274</v>
      </c>
      <c r="Q270" s="190">
        <v>5</v>
      </c>
      <c r="R270" s="407">
        <v>137274</v>
      </c>
      <c r="S270" s="251" t="s">
        <v>10275</v>
      </c>
      <c r="T270" s="404" t="s">
        <v>10509</v>
      </c>
      <c r="U270" s="190" t="s">
        <v>7347</v>
      </c>
      <c r="V270" s="407" t="s">
        <v>10136</v>
      </c>
      <c r="W270" s="404" t="s">
        <v>10509</v>
      </c>
      <c r="X270" s="190">
        <v>0</v>
      </c>
      <c r="Y270" s="190">
        <v>0</v>
      </c>
      <c r="Z270" s="404" t="s">
        <v>10509</v>
      </c>
      <c r="AA270" s="419" t="s">
        <v>7347</v>
      </c>
      <c r="AB270" s="190" t="s">
        <v>7347</v>
      </c>
      <c r="AC270" s="190" t="s">
        <v>7347</v>
      </c>
      <c r="AD270" s="190" t="s">
        <v>7347</v>
      </c>
      <c r="AE270" s="190" t="s">
        <v>10377</v>
      </c>
      <c r="AF270" s="190" t="s">
        <v>7349</v>
      </c>
      <c r="AG270" s="190" t="s">
        <v>7350</v>
      </c>
      <c r="AH270" s="173" t="s">
        <v>10672</v>
      </c>
      <c r="AI270" s="173">
        <v>3103170158</v>
      </c>
      <c r="AJ270" s="173" t="s">
        <v>10152</v>
      </c>
      <c r="AK270" s="420">
        <v>4870236629</v>
      </c>
      <c r="AL270" s="189" t="s">
        <v>7353</v>
      </c>
      <c r="AM270" s="500" t="s">
        <v>10673</v>
      </c>
      <c r="AN270" s="411">
        <f t="shared" si="4"/>
        <v>263</v>
      </c>
      <c r="AO270" s="411">
        <v>2025</v>
      </c>
      <c r="AP270" s="432"/>
      <c r="AQ270" s="411"/>
      <c r="AR270" s="411"/>
      <c r="AS270" s="410"/>
      <c r="AT270" s="449"/>
    </row>
    <row r="271" spans="2:46" ht="15" customHeight="1">
      <c r="B271" s="448" t="s">
        <v>163</v>
      </c>
      <c r="C271" s="251" t="s">
        <v>10246</v>
      </c>
      <c r="D271" s="173" t="s">
        <v>8965</v>
      </c>
      <c r="E271" s="404">
        <v>1019003873</v>
      </c>
      <c r="F271" s="404">
        <v>17280667</v>
      </c>
      <c r="G271" s="405" t="s">
        <v>10670</v>
      </c>
      <c r="H271" s="353">
        <v>5635000</v>
      </c>
      <c r="I271" s="363">
        <v>45932</v>
      </c>
      <c r="J271" s="363">
        <v>46022</v>
      </c>
      <c r="K271" s="354" t="s">
        <v>10674</v>
      </c>
      <c r="L271" s="190">
        <v>2599</v>
      </c>
      <c r="M271" s="251" t="s">
        <v>7689</v>
      </c>
      <c r="N271" s="251" t="s">
        <v>7343</v>
      </c>
      <c r="O271" s="173">
        <v>80257080</v>
      </c>
      <c r="P271" s="501" t="s">
        <v>7690</v>
      </c>
      <c r="Q271" s="190">
        <v>3</v>
      </c>
      <c r="R271" s="407">
        <v>140081</v>
      </c>
      <c r="S271" s="251" t="s">
        <v>7726</v>
      </c>
      <c r="T271" s="404" t="s">
        <v>10509</v>
      </c>
      <c r="U271" s="190" t="s">
        <v>7347</v>
      </c>
      <c r="V271" s="407" t="s">
        <v>10136</v>
      </c>
      <c r="W271" s="404" t="s">
        <v>10509</v>
      </c>
      <c r="X271" s="190">
        <v>0</v>
      </c>
      <c r="Y271" s="190">
        <v>0</v>
      </c>
      <c r="Z271" s="404" t="s">
        <v>10509</v>
      </c>
      <c r="AA271" s="419" t="s">
        <v>7347</v>
      </c>
      <c r="AB271" s="190" t="s">
        <v>7347</v>
      </c>
      <c r="AC271" s="190" t="s">
        <v>7347</v>
      </c>
      <c r="AD271" s="190" t="s">
        <v>7347</v>
      </c>
      <c r="AE271" s="190" t="s">
        <v>7504</v>
      </c>
      <c r="AF271" s="190" t="s">
        <v>7349</v>
      </c>
      <c r="AG271" s="190" t="s">
        <v>7399</v>
      </c>
      <c r="AH271" s="173" t="s">
        <v>10675</v>
      </c>
      <c r="AI271" s="173">
        <v>3186238409</v>
      </c>
      <c r="AJ271" s="173" t="s">
        <v>10152</v>
      </c>
      <c r="AK271" s="420">
        <v>451870027096</v>
      </c>
      <c r="AL271" s="189" t="s">
        <v>7353</v>
      </c>
      <c r="AM271" s="500" t="s">
        <v>8968</v>
      </c>
      <c r="AN271" s="411">
        <f t="shared" si="4"/>
        <v>264</v>
      </c>
      <c r="AO271" s="411">
        <v>2025</v>
      </c>
      <c r="AP271" s="432"/>
      <c r="AQ271" s="411"/>
      <c r="AR271" s="411"/>
      <c r="AS271" s="410"/>
      <c r="AT271" s="449"/>
    </row>
    <row r="272" spans="2:46" ht="15" customHeight="1">
      <c r="B272" s="448" t="s">
        <v>164</v>
      </c>
      <c r="C272" s="251" t="s">
        <v>10246</v>
      </c>
      <c r="D272" s="173" t="s">
        <v>8366</v>
      </c>
      <c r="E272" s="404">
        <v>79724176</v>
      </c>
      <c r="F272" s="404">
        <v>23576533</v>
      </c>
      <c r="G272" s="405" t="s">
        <v>10670</v>
      </c>
      <c r="H272" s="353">
        <v>7688000</v>
      </c>
      <c r="I272" s="363">
        <v>45932</v>
      </c>
      <c r="J272" s="363">
        <v>46022</v>
      </c>
      <c r="K272" s="354" t="s">
        <v>10676</v>
      </c>
      <c r="L272" s="190">
        <v>2456</v>
      </c>
      <c r="M272" s="251" t="s">
        <v>7342</v>
      </c>
      <c r="N272" s="251" t="s">
        <v>7343</v>
      </c>
      <c r="O272" s="173">
        <v>79148675</v>
      </c>
      <c r="P272" s="501" t="s">
        <v>7344</v>
      </c>
      <c r="Q272" s="190">
        <v>3</v>
      </c>
      <c r="R272" s="407">
        <v>136446</v>
      </c>
      <c r="S272" s="251" t="s">
        <v>7345</v>
      </c>
      <c r="T272" s="404" t="s">
        <v>10509</v>
      </c>
      <c r="U272" s="190" t="s">
        <v>7347</v>
      </c>
      <c r="V272" s="407" t="s">
        <v>10136</v>
      </c>
      <c r="W272" s="404" t="s">
        <v>10509</v>
      </c>
      <c r="X272" s="190">
        <v>0</v>
      </c>
      <c r="Y272" s="190">
        <v>0</v>
      </c>
      <c r="Z272" s="404" t="s">
        <v>10509</v>
      </c>
      <c r="AA272" s="419" t="s">
        <v>7347</v>
      </c>
      <c r="AB272" s="190" t="s">
        <v>7347</v>
      </c>
      <c r="AC272" s="190" t="s">
        <v>7347</v>
      </c>
      <c r="AD272" s="190" t="s">
        <v>7347</v>
      </c>
      <c r="AE272" s="190" t="s">
        <v>7504</v>
      </c>
      <c r="AF272" s="190" t="s">
        <v>7349</v>
      </c>
      <c r="AG272" s="190" t="s">
        <v>7399</v>
      </c>
      <c r="AH272" s="173" t="s">
        <v>10677</v>
      </c>
      <c r="AI272" s="173">
        <v>3103142837</v>
      </c>
      <c r="AJ272" s="173" t="s">
        <v>9566</v>
      </c>
      <c r="AK272" s="420">
        <v>4382004867</v>
      </c>
      <c r="AL272" s="189" t="s">
        <v>7353</v>
      </c>
      <c r="AM272" s="500" t="s">
        <v>10678</v>
      </c>
      <c r="AN272" s="411">
        <f t="shared" si="4"/>
        <v>265</v>
      </c>
      <c r="AO272" s="411">
        <v>2025</v>
      </c>
      <c r="AP272" s="432"/>
      <c r="AQ272" s="411"/>
      <c r="AR272" s="411"/>
      <c r="AS272" s="410"/>
      <c r="AT272" s="449"/>
    </row>
    <row r="273" spans="2:46" ht="15" customHeight="1">
      <c r="B273" s="448" t="s">
        <v>165</v>
      </c>
      <c r="C273" s="251" t="s">
        <v>10246</v>
      </c>
      <c r="D273" s="173" t="s">
        <v>10679</v>
      </c>
      <c r="E273" s="404">
        <v>1010244759</v>
      </c>
      <c r="F273" s="404">
        <v>15778000</v>
      </c>
      <c r="G273" s="405" t="s">
        <v>10680</v>
      </c>
      <c r="H273" s="353">
        <v>5635000</v>
      </c>
      <c r="I273" s="363">
        <v>45940</v>
      </c>
      <c r="J273" s="363">
        <v>46022</v>
      </c>
      <c r="K273" s="354" t="s">
        <v>10681</v>
      </c>
      <c r="L273" s="190">
        <v>2456</v>
      </c>
      <c r="M273" s="251" t="s">
        <v>7342</v>
      </c>
      <c r="N273" s="251" t="s">
        <v>7343</v>
      </c>
      <c r="O273" s="173">
        <v>79148675</v>
      </c>
      <c r="P273" s="501" t="s">
        <v>7344</v>
      </c>
      <c r="Q273" s="190">
        <v>3</v>
      </c>
      <c r="R273" s="407">
        <v>138669</v>
      </c>
      <c r="S273" s="251" t="s">
        <v>7345</v>
      </c>
      <c r="T273" s="404" t="s">
        <v>10509</v>
      </c>
      <c r="U273" s="190" t="s">
        <v>7347</v>
      </c>
      <c r="V273" s="407" t="s">
        <v>10136</v>
      </c>
      <c r="W273" s="404" t="s">
        <v>10509</v>
      </c>
      <c r="X273" s="190">
        <v>0</v>
      </c>
      <c r="Y273" s="190">
        <v>0</v>
      </c>
      <c r="Z273" s="404" t="s">
        <v>10509</v>
      </c>
      <c r="AA273" s="419" t="s">
        <v>7347</v>
      </c>
      <c r="AB273" s="190" t="s">
        <v>7347</v>
      </c>
      <c r="AC273" s="190" t="s">
        <v>7347</v>
      </c>
      <c r="AD273" s="190" t="s">
        <v>7347</v>
      </c>
      <c r="AE273" s="190" t="s">
        <v>7378</v>
      </c>
      <c r="AF273" s="190" t="s">
        <v>7349</v>
      </c>
      <c r="AG273" s="190" t="s">
        <v>7388</v>
      </c>
      <c r="AH273" s="173" t="s">
        <v>10682</v>
      </c>
      <c r="AI273" s="173">
        <v>3177002854</v>
      </c>
      <c r="AJ273" s="173" t="s">
        <v>10152</v>
      </c>
      <c r="AK273" s="420">
        <v>488412334978</v>
      </c>
      <c r="AL273" s="189" t="s">
        <v>7353</v>
      </c>
      <c r="AM273" s="500" t="s">
        <v>10683</v>
      </c>
      <c r="AN273" s="411">
        <f t="shared" si="4"/>
        <v>266</v>
      </c>
      <c r="AO273" s="411">
        <v>2025</v>
      </c>
      <c r="AP273" s="432"/>
      <c r="AQ273" s="411"/>
      <c r="AR273" s="411"/>
      <c r="AS273" s="410"/>
      <c r="AT273" s="449"/>
    </row>
    <row r="274" spans="2:46" ht="15" customHeight="1">
      <c r="B274" s="448" t="s">
        <v>166</v>
      </c>
      <c r="C274" s="251" t="s">
        <v>10246</v>
      </c>
      <c r="D274" s="173" t="s">
        <v>10684</v>
      </c>
      <c r="E274" s="404">
        <v>79341550</v>
      </c>
      <c r="F274" s="404">
        <v>15778000</v>
      </c>
      <c r="G274" s="405" t="s">
        <v>10680</v>
      </c>
      <c r="H274" s="353">
        <v>5635000</v>
      </c>
      <c r="I274" s="363">
        <v>45938</v>
      </c>
      <c r="J274" s="363">
        <v>46022</v>
      </c>
      <c r="K274" s="354" t="s">
        <v>10685</v>
      </c>
      <c r="L274" s="190">
        <v>2309</v>
      </c>
      <c r="M274" s="251" t="s">
        <v>10273</v>
      </c>
      <c r="N274" s="251" t="s">
        <v>7343</v>
      </c>
      <c r="O274" s="173">
        <v>52371623</v>
      </c>
      <c r="P274" s="501" t="s">
        <v>10274</v>
      </c>
      <c r="Q274" s="190">
        <v>1</v>
      </c>
      <c r="R274" s="407">
        <v>137313</v>
      </c>
      <c r="S274" s="251" t="s">
        <v>10275</v>
      </c>
      <c r="T274" s="404" t="s">
        <v>10509</v>
      </c>
      <c r="U274" s="190" t="s">
        <v>7347</v>
      </c>
      <c r="V274" s="407" t="s">
        <v>10136</v>
      </c>
      <c r="W274" s="404" t="s">
        <v>10509</v>
      </c>
      <c r="X274" s="190">
        <v>0</v>
      </c>
      <c r="Y274" s="190">
        <v>0</v>
      </c>
      <c r="Z274" s="404" t="s">
        <v>10509</v>
      </c>
      <c r="AA274" s="419" t="s">
        <v>7347</v>
      </c>
      <c r="AB274" s="190" t="s">
        <v>7347</v>
      </c>
      <c r="AC274" s="190" t="s">
        <v>7347</v>
      </c>
      <c r="AD274" s="190" t="s">
        <v>7347</v>
      </c>
      <c r="AE274" s="190" t="s">
        <v>7504</v>
      </c>
      <c r="AF274" s="190" t="s">
        <v>7349</v>
      </c>
      <c r="AG274" s="190" t="s">
        <v>7350</v>
      </c>
      <c r="AH274" s="173" t="s">
        <v>10686</v>
      </c>
      <c r="AI274" s="173">
        <v>3152401383</v>
      </c>
      <c r="AJ274" s="173" t="s">
        <v>10152</v>
      </c>
      <c r="AK274" s="420">
        <v>9700067201</v>
      </c>
      <c r="AL274" s="189" t="s">
        <v>7353</v>
      </c>
      <c r="AM274" s="500" t="s">
        <v>10687</v>
      </c>
      <c r="AN274" s="411">
        <f t="shared" si="4"/>
        <v>267</v>
      </c>
      <c r="AO274" s="411">
        <v>2025</v>
      </c>
      <c r="AP274" s="432"/>
      <c r="AQ274" s="411"/>
      <c r="AR274" s="411"/>
      <c r="AS274" s="410"/>
      <c r="AT274" s="449"/>
    </row>
    <row r="275" spans="2:46" ht="15" customHeight="1">
      <c r="B275" s="448" t="s">
        <v>167</v>
      </c>
      <c r="C275" s="251" t="s">
        <v>10211</v>
      </c>
      <c r="D275" s="173" t="s">
        <v>7616</v>
      </c>
      <c r="E275" s="404">
        <v>1063481921</v>
      </c>
      <c r="F275" s="404">
        <v>85200000</v>
      </c>
      <c r="G275" s="405" t="s">
        <v>10213</v>
      </c>
      <c r="H275" s="353">
        <v>10650000</v>
      </c>
      <c r="I275" s="363">
        <v>45721</v>
      </c>
      <c r="J275" s="363">
        <v>46022</v>
      </c>
      <c r="K275" s="354" t="s">
        <v>8681</v>
      </c>
      <c r="L275" s="190">
        <v>2435</v>
      </c>
      <c r="M275" s="406" t="s">
        <v>7347</v>
      </c>
      <c r="N275" s="406" t="s">
        <v>7407</v>
      </c>
      <c r="O275" s="406" t="s">
        <v>7407</v>
      </c>
      <c r="P275" s="406" t="s">
        <v>7407</v>
      </c>
      <c r="Q275" s="190">
        <v>1</v>
      </c>
      <c r="R275" s="407">
        <v>125458</v>
      </c>
      <c r="S275" s="251" t="s">
        <v>7386</v>
      </c>
      <c r="T275" s="463">
        <v>19880000</v>
      </c>
      <c r="U275" s="190" t="s">
        <v>7347</v>
      </c>
      <c r="V275" s="407">
        <v>56</v>
      </c>
      <c r="W275" s="404">
        <v>0</v>
      </c>
      <c r="X275" s="190" t="s">
        <v>7347</v>
      </c>
      <c r="Y275" s="190"/>
      <c r="Z275" s="404">
        <f>Tabla13[[#This Row],[Adicion 1]]</f>
        <v>19880000</v>
      </c>
      <c r="AA275" s="464" t="s">
        <v>10688</v>
      </c>
      <c r="AB275" s="190" t="s">
        <v>7347</v>
      </c>
      <c r="AC275" s="190" t="s">
        <v>7347</v>
      </c>
      <c r="AD275" s="190" t="s">
        <v>7347</v>
      </c>
      <c r="AE275" s="190" t="s">
        <v>7387</v>
      </c>
      <c r="AF275" s="411" t="s">
        <v>7349</v>
      </c>
      <c r="AG275" s="190" t="s">
        <v>7399</v>
      </c>
      <c r="AH275" s="173" t="s">
        <v>10689</v>
      </c>
      <c r="AI275" s="173">
        <v>3144939768</v>
      </c>
      <c r="AJ275" s="173" t="s">
        <v>10142</v>
      </c>
      <c r="AK275" s="420">
        <v>451800157377</v>
      </c>
      <c r="AL275" s="189" t="s">
        <v>7353</v>
      </c>
      <c r="AM275" s="500" t="s">
        <v>10690</v>
      </c>
      <c r="AN275" s="411">
        <f t="shared" si="4"/>
        <v>268</v>
      </c>
      <c r="AO275" s="411">
        <v>2025</v>
      </c>
      <c r="AP275" s="432">
        <v>22720000</v>
      </c>
      <c r="AQ275" s="411"/>
      <c r="AR275" s="411"/>
      <c r="AS275" s="410"/>
      <c r="AT275" s="449"/>
    </row>
    <row r="276" spans="2:46" ht="15" customHeight="1">
      <c r="B276" s="448" t="s">
        <v>168</v>
      </c>
      <c r="C276" s="251" t="s">
        <v>10246</v>
      </c>
      <c r="D276" s="173" t="s">
        <v>10691</v>
      </c>
      <c r="E276" s="404">
        <v>80829029</v>
      </c>
      <c r="F276" s="404">
        <v>15402333</v>
      </c>
      <c r="G276" s="405" t="s">
        <v>10531</v>
      </c>
      <c r="H276" s="353">
        <v>5635000</v>
      </c>
      <c r="I276" s="363">
        <v>45946</v>
      </c>
      <c r="J276" s="363">
        <v>46022</v>
      </c>
      <c r="K276" s="354" t="s">
        <v>10692</v>
      </c>
      <c r="L276" s="190">
        <v>2537</v>
      </c>
      <c r="M276" s="251" t="s">
        <v>7375</v>
      </c>
      <c r="N276" s="251" t="s">
        <v>7343</v>
      </c>
      <c r="O276" s="173">
        <v>1010190690</v>
      </c>
      <c r="P276" s="501" t="s">
        <v>7699</v>
      </c>
      <c r="Q276" s="190">
        <v>5</v>
      </c>
      <c r="R276" s="407">
        <v>135206</v>
      </c>
      <c r="S276" s="251" t="s">
        <v>10332</v>
      </c>
      <c r="T276" s="404" t="s">
        <v>10509</v>
      </c>
      <c r="U276" s="190" t="s">
        <v>7347</v>
      </c>
      <c r="V276" s="407" t="s">
        <v>10136</v>
      </c>
      <c r="W276" s="404" t="s">
        <v>10509</v>
      </c>
      <c r="X276" s="190">
        <v>0</v>
      </c>
      <c r="Y276" s="190">
        <v>0</v>
      </c>
      <c r="Z276" s="404" t="s">
        <v>10509</v>
      </c>
      <c r="AA276" s="419" t="s">
        <v>7347</v>
      </c>
      <c r="AB276" s="190" t="s">
        <v>7347</v>
      </c>
      <c r="AC276" s="190" t="s">
        <v>7347</v>
      </c>
      <c r="AD276" s="190" t="s">
        <v>7347</v>
      </c>
      <c r="AE276" s="190" t="s">
        <v>7504</v>
      </c>
      <c r="AF276" s="190" t="s">
        <v>7349</v>
      </c>
      <c r="AG276" s="190" t="s">
        <v>7510</v>
      </c>
      <c r="AH276" s="173" t="s">
        <v>10693</v>
      </c>
      <c r="AI276" s="173">
        <v>3103366140</v>
      </c>
      <c r="AJ276" s="173" t="s">
        <v>10482</v>
      </c>
      <c r="AK276" s="420">
        <v>14159241514</v>
      </c>
      <c r="AL276" s="189" t="s">
        <v>7353</v>
      </c>
      <c r="AM276" s="500" t="s">
        <v>10694</v>
      </c>
      <c r="AN276" s="411">
        <f t="shared" si="4"/>
        <v>269</v>
      </c>
      <c r="AO276" s="411">
        <v>2025</v>
      </c>
      <c r="AP276" s="432"/>
      <c r="AQ276" s="411"/>
      <c r="AR276" s="411"/>
      <c r="AS276" s="410"/>
      <c r="AT276" s="449"/>
    </row>
    <row r="277" spans="2:46" ht="15" customHeight="1">
      <c r="B277" s="448" t="s">
        <v>169</v>
      </c>
      <c r="C277" s="251" t="s">
        <v>7338</v>
      </c>
      <c r="D277" s="173" t="s">
        <v>10695</v>
      </c>
      <c r="E277" s="404">
        <v>24100979</v>
      </c>
      <c r="F277" s="404">
        <v>29502000</v>
      </c>
      <c r="G277" s="405" t="s">
        <v>10177</v>
      </c>
      <c r="H277" s="353">
        <v>4917000</v>
      </c>
      <c r="I277" s="363">
        <v>45700</v>
      </c>
      <c r="J277" s="363">
        <v>45880</v>
      </c>
      <c r="K277" s="354" t="s">
        <v>9435</v>
      </c>
      <c r="L277" s="190">
        <v>2583</v>
      </c>
      <c r="M277" s="173" t="s">
        <v>7495</v>
      </c>
      <c r="N277" s="406" t="s">
        <v>7343</v>
      </c>
      <c r="O277" s="406">
        <v>79553844</v>
      </c>
      <c r="P277" s="406" t="s">
        <v>7496</v>
      </c>
      <c r="Q277" s="190">
        <v>1</v>
      </c>
      <c r="R277" s="407">
        <v>125482</v>
      </c>
      <c r="S277" s="251" t="s">
        <v>7497</v>
      </c>
      <c r="T277" s="404">
        <v>0</v>
      </c>
      <c r="U277" s="190" t="s">
        <v>7347</v>
      </c>
      <c r="V277" s="407" t="s">
        <v>10136</v>
      </c>
      <c r="W277" s="404">
        <v>0</v>
      </c>
      <c r="X277" s="190" t="s">
        <v>7347</v>
      </c>
      <c r="Y277" s="190" t="s">
        <v>7347</v>
      </c>
      <c r="Z277" s="404">
        <v>0</v>
      </c>
      <c r="AA277" s="419" t="s">
        <v>7347</v>
      </c>
      <c r="AB277" s="190" t="s">
        <v>7347</v>
      </c>
      <c r="AC277" s="190" t="s">
        <v>7347</v>
      </c>
      <c r="AD277" s="190" t="s">
        <v>7347</v>
      </c>
      <c r="AE277" s="411" t="s">
        <v>7960</v>
      </c>
      <c r="AF277" s="411" t="s">
        <v>7349</v>
      </c>
      <c r="AG277" s="411" t="s">
        <v>7399</v>
      </c>
      <c r="AH277" s="173" t="s">
        <v>8374</v>
      </c>
      <c r="AI277" s="173">
        <v>3133336420</v>
      </c>
      <c r="AJ277" s="173" t="s">
        <v>10142</v>
      </c>
      <c r="AK277" s="422" t="s">
        <v>8375</v>
      </c>
      <c r="AL277" s="189" t="s">
        <v>7353</v>
      </c>
      <c r="AM277" s="500" t="s">
        <v>8376</v>
      </c>
      <c r="AN277" s="411">
        <f t="shared" si="4"/>
        <v>270</v>
      </c>
      <c r="AO277" s="411">
        <v>2025</v>
      </c>
      <c r="AP277" s="432">
        <v>0</v>
      </c>
      <c r="AQ277" s="411"/>
      <c r="AR277" s="411"/>
      <c r="AS277" s="410"/>
      <c r="AT277" s="449"/>
    </row>
    <row r="278" spans="2:46" ht="15" customHeight="1">
      <c r="B278" s="448" t="s">
        <v>170</v>
      </c>
      <c r="C278" s="251" t="s">
        <v>10211</v>
      </c>
      <c r="D278" s="173" t="s">
        <v>10696</v>
      </c>
      <c r="E278" s="404">
        <v>1032449474</v>
      </c>
      <c r="F278" s="404">
        <v>27042000</v>
      </c>
      <c r="G278" s="405" t="s">
        <v>10177</v>
      </c>
      <c r="H278" s="353">
        <v>4507000</v>
      </c>
      <c r="I278" s="363">
        <v>45720</v>
      </c>
      <c r="J278" s="363">
        <v>45903</v>
      </c>
      <c r="K278" s="354" t="s">
        <v>8372</v>
      </c>
      <c r="L278" s="190">
        <v>2583</v>
      </c>
      <c r="M278" s="173" t="s">
        <v>7495</v>
      </c>
      <c r="N278" s="406" t="s">
        <v>7343</v>
      </c>
      <c r="O278" s="406">
        <v>79553844</v>
      </c>
      <c r="P278" s="406" t="s">
        <v>7496</v>
      </c>
      <c r="Q278" s="190">
        <v>1</v>
      </c>
      <c r="R278" s="407">
        <v>125480</v>
      </c>
      <c r="S278" s="251" t="s">
        <v>7497</v>
      </c>
      <c r="T278" s="404">
        <v>0</v>
      </c>
      <c r="U278" s="190" t="s">
        <v>7347</v>
      </c>
      <c r="V278" s="407" t="s">
        <v>10136</v>
      </c>
      <c r="W278" s="404">
        <v>0</v>
      </c>
      <c r="X278" s="190" t="s">
        <v>7347</v>
      </c>
      <c r="Y278" s="190" t="s">
        <v>7347</v>
      </c>
      <c r="Z278" s="404">
        <v>0</v>
      </c>
      <c r="AA278" s="419" t="s">
        <v>7347</v>
      </c>
      <c r="AB278" s="190" t="s">
        <v>7347</v>
      </c>
      <c r="AC278" s="190" t="s">
        <v>7347</v>
      </c>
      <c r="AD278" s="190" t="s">
        <v>7347</v>
      </c>
      <c r="AE278" s="190" t="s">
        <v>7387</v>
      </c>
      <c r="AF278" s="411" t="s">
        <v>7349</v>
      </c>
      <c r="AG278" s="190" t="s">
        <v>7399</v>
      </c>
      <c r="AH278" s="173" t="s">
        <v>10697</v>
      </c>
      <c r="AI278" s="173">
        <v>3215093498</v>
      </c>
      <c r="AJ278" s="173" t="s">
        <v>8019</v>
      </c>
      <c r="AK278" s="420">
        <v>75413651</v>
      </c>
      <c r="AL278" s="189" t="s">
        <v>7353</v>
      </c>
      <c r="AM278" s="500" t="s">
        <v>9439</v>
      </c>
      <c r="AN278" s="411">
        <f t="shared" si="4"/>
        <v>271</v>
      </c>
      <c r="AO278" s="411">
        <v>2025</v>
      </c>
      <c r="AP278" s="432">
        <v>18478700</v>
      </c>
      <c r="AQ278" s="411"/>
      <c r="AR278" s="411"/>
      <c r="AS278" s="410"/>
      <c r="AT278" s="449"/>
    </row>
    <row r="279" spans="2:46" ht="15" customHeight="1">
      <c r="B279" s="448" t="s">
        <v>171</v>
      </c>
      <c r="C279" s="251" t="s">
        <v>10211</v>
      </c>
      <c r="D279" s="173" t="s">
        <v>10698</v>
      </c>
      <c r="E279" s="404">
        <v>79372964</v>
      </c>
      <c r="F279" s="404">
        <v>12378000</v>
      </c>
      <c r="G279" s="405" t="s">
        <v>10177</v>
      </c>
      <c r="H279" s="353">
        <v>2063000</v>
      </c>
      <c r="I279" s="363">
        <v>45719</v>
      </c>
      <c r="J279" s="363">
        <v>45902</v>
      </c>
      <c r="K279" s="354" t="s">
        <v>10699</v>
      </c>
      <c r="L279" s="190">
        <v>2583</v>
      </c>
      <c r="M279" s="173" t="s">
        <v>7495</v>
      </c>
      <c r="N279" s="406" t="s">
        <v>7343</v>
      </c>
      <c r="O279" s="406">
        <v>79553844</v>
      </c>
      <c r="P279" s="406" t="s">
        <v>7496</v>
      </c>
      <c r="Q279" s="190">
        <v>5</v>
      </c>
      <c r="R279" s="407">
        <v>130231</v>
      </c>
      <c r="S279" s="251" t="s">
        <v>7497</v>
      </c>
      <c r="T279" s="404">
        <v>0</v>
      </c>
      <c r="U279" s="190" t="s">
        <v>7347</v>
      </c>
      <c r="V279" s="407" t="s">
        <v>10136</v>
      </c>
      <c r="W279" s="404">
        <v>0</v>
      </c>
      <c r="X279" s="190" t="s">
        <v>7347</v>
      </c>
      <c r="Y279" s="190" t="s">
        <v>7347</v>
      </c>
      <c r="Z279" s="404">
        <v>0</v>
      </c>
      <c r="AA279" s="419" t="s">
        <v>7347</v>
      </c>
      <c r="AB279" s="190" t="s">
        <v>7347</v>
      </c>
      <c r="AC279" s="190" t="s">
        <v>7347</v>
      </c>
      <c r="AD279" s="190" t="s">
        <v>7347</v>
      </c>
      <c r="AE279" s="190" t="s">
        <v>7504</v>
      </c>
      <c r="AF279" s="411" t="s">
        <v>7349</v>
      </c>
      <c r="AG279" s="190" t="s">
        <v>7350</v>
      </c>
      <c r="AH279" s="173" t="s">
        <v>10700</v>
      </c>
      <c r="AI279" s="173">
        <v>3103338727</v>
      </c>
      <c r="AJ279" s="173" t="s">
        <v>10143</v>
      </c>
      <c r="AK279" s="420" t="s">
        <v>10701</v>
      </c>
      <c r="AL279" s="189" t="s">
        <v>7353</v>
      </c>
      <c r="AM279" s="500" t="s">
        <v>10702</v>
      </c>
      <c r="AN279" s="411">
        <f t="shared" si="4"/>
        <v>272</v>
      </c>
      <c r="AO279" s="411">
        <v>2025</v>
      </c>
      <c r="AP279" s="432">
        <v>137533</v>
      </c>
      <c r="AQ279" s="411"/>
      <c r="AR279" s="411"/>
      <c r="AS279" s="410"/>
      <c r="AT279" s="449"/>
    </row>
    <row r="280" spans="2:46" ht="15" customHeight="1">
      <c r="B280" s="448" t="s">
        <v>172</v>
      </c>
      <c r="C280" s="251" t="s">
        <v>7338</v>
      </c>
      <c r="D280" s="173" t="s">
        <v>10703</v>
      </c>
      <c r="E280" s="404">
        <v>1069714747</v>
      </c>
      <c r="F280" s="404">
        <v>46128000</v>
      </c>
      <c r="G280" s="405" t="s">
        <v>10177</v>
      </c>
      <c r="H280" s="353">
        <v>7688000</v>
      </c>
      <c r="I280" s="363">
        <v>45706</v>
      </c>
      <c r="J280" s="363">
        <v>45886</v>
      </c>
      <c r="K280" s="354" t="s">
        <v>10704</v>
      </c>
      <c r="L280" s="190">
        <v>2537</v>
      </c>
      <c r="M280" s="406" t="s">
        <v>8736</v>
      </c>
      <c r="N280" s="406" t="s">
        <v>7448</v>
      </c>
      <c r="O280" s="406">
        <v>9397289</v>
      </c>
      <c r="P280" s="406" t="s">
        <v>8737</v>
      </c>
      <c r="Q280" s="190">
        <v>1</v>
      </c>
      <c r="R280" s="407">
        <v>125110</v>
      </c>
      <c r="S280" s="251" t="s">
        <v>8738</v>
      </c>
      <c r="T280" s="404">
        <v>0</v>
      </c>
      <c r="U280" s="190" t="s">
        <v>7347</v>
      </c>
      <c r="V280" s="407" t="s">
        <v>10136</v>
      </c>
      <c r="W280" s="404">
        <v>0</v>
      </c>
      <c r="X280" s="190" t="s">
        <v>7347</v>
      </c>
      <c r="Y280" s="190" t="s">
        <v>7347</v>
      </c>
      <c r="Z280" s="404">
        <v>0</v>
      </c>
      <c r="AA280" s="419" t="s">
        <v>7347</v>
      </c>
      <c r="AB280" s="190" t="s">
        <v>7347</v>
      </c>
      <c r="AC280" s="190" t="s">
        <v>7347</v>
      </c>
      <c r="AD280" s="190" t="s">
        <v>7347</v>
      </c>
      <c r="AE280" s="190" t="s">
        <v>7378</v>
      </c>
      <c r="AF280" s="411" t="s">
        <v>7349</v>
      </c>
      <c r="AG280" s="190" t="s">
        <v>7399</v>
      </c>
      <c r="AH280" s="173" t="s">
        <v>10705</v>
      </c>
      <c r="AI280" s="173">
        <v>4595027</v>
      </c>
      <c r="AJ280" s="173" t="s">
        <v>10160</v>
      </c>
      <c r="AK280" s="423" t="s">
        <v>10706</v>
      </c>
      <c r="AL280" s="189" t="s">
        <v>7353</v>
      </c>
      <c r="AM280" s="500" t="s">
        <v>10707</v>
      </c>
      <c r="AN280" s="411">
        <f t="shared" si="4"/>
        <v>273</v>
      </c>
      <c r="AO280" s="411">
        <v>2025</v>
      </c>
      <c r="AP280" s="432">
        <v>0</v>
      </c>
      <c r="AQ280" s="411"/>
      <c r="AR280" s="411"/>
      <c r="AS280" s="410"/>
      <c r="AT280" s="449"/>
    </row>
    <row r="281" spans="2:46" ht="15" customHeight="1">
      <c r="B281" s="448" t="s">
        <v>173</v>
      </c>
      <c r="C281" s="251" t="s">
        <v>10246</v>
      </c>
      <c r="D281" s="173" t="s">
        <v>10708</v>
      </c>
      <c r="E281" s="404">
        <v>1016015728</v>
      </c>
      <c r="F281" s="404">
        <v>46128000</v>
      </c>
      <c r="G281" s="405" t="s">
        <v>10177</v>
      </c>
      <c r="H281" s="353">
        <v>7688000</v>
      </c>
      <c r="I281" s="363">
        <v>45716</v>
      </c>
      <c r="J281" s="363">
        <v>45896</v>
      </c>
      <c r="K281" s="354" t="s">
        <v>10709</v>
      </c>
      <c r="L281" s="190">
        <v>2309</v>
      </c>
      <c r="M281" s="251" t="s">
        <v>10273</v>
      </c>
      <c r="N281" s="406" t="s">
        <v>7343</v>
      </c>
      <c r="O281" s="406">
        <v>52371623</v>
      </c>
      <c r="P281" s="406" t="s">
        <v>10274</v>
      </c>
      <c r="Q281" s="190">
        <v>1</v>
      </c>
      <c r="R281" s="407">
        <v>125417</v>
      </c>
      <c r="S281" s="251" t="s">
        <v>10275</v>
      </c>
      <c r="T281" s="404">
        <v>0</v>
      </c>
      <c r="U281" s="190" t="s">
        <v>7347</v>
      </c>
      <c r="V281" s="407" t="s">
        <v>10136</v>
      </c>
      <c r="W281" s="404">
        <v>0</v>
      </c>
      <c r="X281" s="190" t="s">
        <v>7347</v>
      </c>
      <c r="Y281" s="190" t="s">
        <v>7347</v>
      </c>
      <c r="Z281" s="404">
        <v>0</v>
      </c>
      <c r="AA281" s="419" t="s">
        <v>7347</v>
      </c>
      <c r="AB281" s="190" t="s">
        <v>7347</v>
      </c>
      <c r="AC281" s="190" t="s">
        <v>7347</v>
      </c>
      <c r="AD281" s="190" t="s">
        <v>7347</v>
      </c>
      <c r="AE281" s="190" t="s">
        <v>7378</v>
      </c>
      <c r="AF281" s="411" t="s">
        <v>7349</v>
      </c>
      <c r="AG281" s="190" t="s">
        <v>7368</v>
      </c>
      <c r="AH281" s="173" t="s">
        <v>10710</v>
      </c>
      <c r="AI281" s="173">
        <v>3176818938</v>
      </c>
      <c r="AJ281" s="173" t="s">
        <v>10143</v>
      </c>
      <c r="AK281" s="420">
        <v>91209042504</v>
      </c>
      <c r="AL281" s="189" t="s">
        <v>7353</v>
      </c>
      <c r="AM281" s="500" t="s">
        <v>10711</v>
      </c>
      <c r="AN281" s="411">
        <f t="shared" si="4"/>
        <v>274</v>
      </c>
      <c r="AO281" s="411">
        <v>2025</v>
      </c>
      <c r="AP281" s="432">
        <v>6919200</v>
      </c>
      <c r="AQ281" s="411" t="s">
        <v>10139</v>
      </c>
      <c r="AR281" s="411" t="s">
        <v>10132</v>
      </c>
      <c r="AS281" s="410"/>
      <c r="AT281" s="449"/>
    </row>
    <row r="282" spans="2:46" ht="15" customHeight="1">
      <c r="B282" s="448" t="s">
        <v>174</v>
      </c>
      <c r="C282" s="251" t="s">
        <v>10246</v>
      </c>
      <c r="D282" s="173" t="s">
        <v>10712</v>
      </c>
      <c r="E282" s="404">
        <v>80388433</v>
      </c>
      <c r="F282" s="404">
        <v>46128000</v>
      </c>
      <c r="G282" s="405" t="s">
        <v>10177</v>
      </c>
      <c r="H282" s="353">
        <v>7688000</v>
      </c>
      <c r="I282" s="363">
        <v>45716</v>
      </c>
      <c r="J282" s="363">
        <v>45896</v>
      </c>
      <c r="K282" s="354" t="s">
        <v>10709</v>
      </c>
      <c r="L282" s="190">
        <v>2309</v>
      </c>
      <c r="M282" s="251" t="s">
        <v>10273</v>
      </c>
      <c r="N282" s="406" t="s">
        <v>7343</v>
      </c>
      <c r="O282" s="406">
        <v>52371623</v>
      </c>
      <c r="P282" s="406" t="s">
        <v>10274</v>
      </c>
      <c r="Q282" s="190">
        <v>1</v>
      </c>
      <c r="R282" s="407">
        <v>125417</v>
      </c>
      <c r="S282" s="251" t="s">
        <v>10275</v>
      </c>
      <c r="T282" s="404">
        <v>0</v>
      </c>
      <c r="U282" s="190" t="s">
        <v>7347</v>
      </c>
      <c r="V282" s="407" t="s">
        <v>10136</v>
      </c>
      <c r="W282" s="404">
        <v>0</v>
      </c>
      <c r="X282" s="190" t="s">
        <v>7347</v>
      </c>
      <c r="Y282" s="190" t="s">
        <v>7347</v>
      </c>
      <c r="Z282" s="404">
        <v>0</v>
      </c>
      <c r="AA282" s="419" t="s">
        <v>7347</v>
      </c>
      <c r="AB282" s="190" t="s">
        <v>7347</v>
      </c>
      <c r="AC282" s="190" t="s">
        <v>7347</v>
      </c>
      <c r="AD282" s="190" t="s">
        <v>7347</v>
      </c>
      <c r="AE282" s="190" t="s">
        <v>7387</v>
      </c>
      <c r="AF282" s="190" t="s">
        <v>7349</v>
      </c>
      <c r="AG282" s="190" t="s">
        <v>7399</v>
      </c>
      <c r="AH282" s="173" t="s">
        <v>10713</v>
      </c>
      <c r="AI282" s="173">
        <v>3045304529</v>
      </c>
      <c r="AJ282" s="173" t="s">
        <v>10152</v>
      </c>
      <c r="AK282" s="420">
        <v>9870273191</v>
      </c>
      <c r="AL282" s="189" t="s">
        <v>7353</v>
      </c>
      <c r="AM282" s="500" t="s">
        <v>10714</v>
      </c>
      <c r="AN282" s="411">
        <f t="shared" si="4"/>
        <v>275</v>
      </c>
      <c r="AO282" s="411">
        <v>2025</v>
      </c>
      <c r="AP282" s="432">
        <v>0</v>
      </c>
      <c r="AQ282" s="411"/>
      <c r="AR282" s="411"/>
      <c r="AS282" s="410"/>
      <c r="AT282" s="449"/>
    </row>
    <row r="283" spans="2:46" ht="15" customHeight="1">
      <c r="B283" s="448" t="s">
        <v>175</v>
      </c>
      <c r="C283" s="251" t="s">
        <v>7338</v>
      </c>
      <c r="D283" s="173" t="s">
        <v>10715</v>
      </c>
      <c r="E283" s="404">
        <v>79954452</v>
      </c>
      <c r="F283" s="404">
        <v>33810000</v>
      </c>
      <c r="G283" s="405" t="s">
        <v>10177</v>
      </c>
      <c r="H283" s="353">
        <v>5635000</v>
      </c>
      <c r="I283" s="363">
        <v>45708</v>
      </c>
      <c r="J283" s="363">
        <v>45888</v>
      </c>
      <c r="K283" s="354" t="s">
        <v>10716</v>
      </c>
      <c r="L283" s="190">
        <v>2529</v>
      </c>
      <c r="M283" s="251" t="s">
        <v>10273</v>
      </c>
      <c r="N283" s="406" t="s">
        <v>7343</v>
      </c>
      <c r="O283" s="406">
        <v>52371623</v>
      </c>
      <c r="P283" s="406" t="s">
        <v>10274</v>
      </c>
      <c r="Q283" s="190">
        <v>1</v>
      </c>
      <c r="R283" s="407">
        <v>125490</v>
      </c>
      <c r="S283" s="251" t="s">
        <v>10639</v>
      </c>
      <c r="T283" s="404">
        <v>0</v>
      </c>
      <c r="U283" s="190" t="s">
        <v>7347</v>
      </c>
      <c r="V283" s="407" t="s">
        <v>10136</v>
      </c>
      <c r="W283" s="404">
        <v>0</v>
      </c>
      <c r="X283" s="190" t="s">
        <v>7347</v>
      </c>
      <c r="Y283" s="190" t="s">
        <v>7347</v>
      </c>
      <c r="Z283" s="404">
        <v>0</v>
      </c>
      <c r="AA283" s="419" t="s">
        <v>7347</v>
      </c>
      <c r="AB283" s="190" t="s">
        <v>7347</v>
      </c>
      <c r="AC283" s="190" t="s">
        <v>7347</v>
      </c>
      <c r="AD283" s="190" t="s">
        <v>7347</v>
      </c>
      <c r="AE283" s="190" t="s">
        <v>7387</v>
      </c>
      <c r="AF283" s="411" t="s">
        <v>7349</v>
      </c>
      <c r="AG283" s="190" t="s">
        <v>7350</v>
      </c>
      <c r="AH283" s="173" t="s">
        <v>10717</v>
      </c>
      <c r="AI283" s="173">
        <v>3133653341</v>
      </c>
      <c r="AJ283" s="173" t="s">
        <v>10142</v>
      </c>
      <c r="AK283" s="423" t="s">
        <v>10718</v>
      </c>
      <c r="AL283" s="189" t="s">
        <v>7353</v>
      </c>
      <c r="AM283" s="500" t="s">
        <v>10719</v>
      </c>
      <c r="AN283" s="411">
        <f t="shared" si="4"/>
        <v>276</v>
      </c>
      <c r="AO283" s="411">
        <v>2025</v>
      </c>
      <c r="AP283" s="432">
        <v>0</v>
      </c>
      <c r="AQ283" s="411" t="s">
        <v>10139</v>
      </c>
      <c r="AR283" s="411" t="s">
        <v>10132</v>
      </c>
      <c r="AS283" s="410"/>
      <c r="AT283" s="449"/>
    </row>
    <row r="284" spans="2:46" ht="15" customHeight="1">
      <c r="B284" s="448" t="s">
        <v>176</v>
      </c>
      <c r="C284" s="251" t="s">
        <v>10211</v>
      </c>
      <c r="D284" s="173" t="s">
        <v>10720</v>
      </c>
      <c r="E284" s="404">
        <v>1032437679</v>
      </c>
      <c r="F284" s="465">
        <v>29502000</v>
      </c>
      <c r="G284" s="405" t="s">
        <v>10177</v>
      </c>
      <c r="H284" s="353">
        <v>4917000</v>
      </c>
      <c r="I284" s="363">
        <v>45743</v>
      </c>
      <c r="J284" s="363">
        <v>46017</v>
      </c>
      <c r="K284" s="354" t="s">
        <v>8110</v>
      </c>
      <c r="L284" s="190">
        <v>2309</v>
      </c>
      <c r="M284" s="251" t="s">
        <v>10273</v>
      </c>
      <c r="N284" s="406" t="s">
        <v>7343</v>
      </c>
      <c r="O284" s="406">
        <v>52371623</v>
      </c>
      <c r="P284" s="406" t="s">
        <v>10274</v>
      </c>
      <c r="Q284" s="190">
        <v>1</v>
      </c>
      <c r="R284" s="407">
        <v>125401</v>
      </c>
      <c r="S284" s="251" t="s">
        <v>10275</v>
      </c>
      <c r="T284" s="463">
        <v>14751000</v>
      </c>
      <c r="U284" s="190" t="s">
        <v>7347</v>
      </c>
      <c r="V284" s="407">
        <v>90</v>
      </c>
      <c r="W284" s="404">
        <v>0</v>
      </c>
      <c r="X284" s="190" t="s">
        <v>7347</v>
      </c>
      <c r="Y284" s="190"/>
      <c r="Z284" s="404">
        <f>Tabla13[[#This Row],[Adicion 1]]</f>
        <v>14751000</v>
      </c>
      <c r="AA284" s="464" t="s">
        <v>7966</v>
      </c>
      <c r="AB284" s="190" t="s">
        <v>7347</v>
      </c>
      <c r="AC284" s="190" t="s">
        <v>7347</v>
      </c>
      <c r="AD284" s="190" t="s">
        <v>7347</v>
      </c>
      <c r="AE284" s="190" t="s">
        <v>7387</v>
      </c>
      <c r="AF284" s="411" t="s">
        <v>7349</v>
      </c>
      <c r="AG284" s="190" t="s">
        <v>7399</v>
      </c>
      <c r="AH284" s="173" t="s">
        <v>10721</v>
      </c>
      <c r="AI284" s="173">
        <v>3003306607</v>
      </c>
      <c r="AJ284" s="173" t="s">
        <v>7434</v>
      </c>
      <c r="AK284" s="420">
        <v>802342964</v>
      </c>
      <c r="AL284" s="189" t="s">
        <v>10225</v>
      </c>
      <c r="AM284" s="500" t="s">
        <v>8113</v>
      </c>
      <c r="AN284" s="411">
        <f t="shared" si="4"/>
        <v>277</v>
      </c>
      <c r="AO284" s="411">
        <v>2025</v>
      </c>
      <c r="AP284" s="432">
        <v>19012400</v>
      </c>
      <c r="AQ284" s="411" t="s">
        <v>10132</v>
      </c>
      <c r="AR284" s="411" t="s">
        <v>10139</v>
      </c>
      <c r="AS284" s="410" t="s">
        <v>10140</v>
      </c>
      <c r="AT284" s="449" t="s">
        <v>10722</v>
      </c>
    </row>
    <row r="285" spans="2:46" ht="15" customHeight="1">
      <c r="B285" s="448" t="s">
        <v>177</v>
      </c>
      <c r="C285" s="251" t="s">
        <v>10246</v>
      </c>
      <c r="D285" s="173" t="s">
        <v>10723</v>
      </c>
      <c r="E285" s="404">
        <v>47436280</v>
      </c>
      <c r="F285" s="404">
        <v>52902000</v>
      </c>
      <c r="G285" s="405" t="s">
        <v>10177</v>
      </c>
      <c r="H285" s="353">
        <v>8817000</v>
      </c>
      <c r="I285" s="363">
        <v>45733</v>
      </c>
      <c r="J285" s="363">
        <v>45916</v>
      </c>
      <c r="K285" s="354" t="s">
        <v>10724</v>
      </c>
      <c r="L285" s="190">
        <v>2309</v>
      </c>
      <c r="M285" s="251" t="s">
        <v>10273</v>
      </c>
      <c r="N285" s="406" t="s">
        <v>7343</v>
      </c>
      <c r="O285" s="406">
        <v>52371623</v>
      </c>
      <c r="P285" s="406" t="s">
        <v>10274</v>
      </c>
      <c r="Q285" s="190">
        <v>1</v>
      </c>
      <c r="R285" s="407">
        <v>125404</v>
      </c>
      <c r="S285" s="251" t="s">
        <v>10275</v>
      </c>
      <c r="T285" s="404">
        <v>0</v>
      </c>
      <c r="U285" s="190" t="s">
        <v>7347</v>
      </c>
      <c r="V285" s="407" t="s">
        <v>10136</v>
      </c>
      <c r="W285" s="404">
        <v>0</v>
      </c>
      <c r="X285" s="190" t="s">
        <v>7347</v>
      </c>
      <c r="Y285" s="190" t="s">
        <v>7347</v>
      </c>
      <c r="Z285" s="404">
        <v>0</v>
      </c>
      <c r="AA285" s="419" t="s">
        <v>7347</v>
      </c>
      <c r="AB285" s="190" t="s">
        <v>7347</v>
      </c>
      <c r="AC285" s="190" t="s">
        <v>7347</v>
      </c>
      <c r="AD285" s="190" t="s">
        <v>7347</v>
      </c>
      <c r="AE285" s="190" t="s">
        <v>10241</v>
      </c>
      <c r="AF285" s="411" t="s">
        <v>7349</v>
      </c>
      <c r="AG285" s="190" t="s">
        <v>7510</v>
      </c>
      <c r="AH285" s="173" t="s">
        <v>10725</v>
      </c>
      <c r="AI285" s="173">
        <v>3112624481</v>
      </c>
      <c r="AJ285" s="173" t="s">
        <v>7434</v>
      </c>
      <c r="AK285" s="420">
        <v>77426344</v>
      </c>
      <c r="AL285" s="189" t="s">
        <v>7353</v>
      </c>
      <c r="AM285" s="500" t="s">
        <v>10726</v>
      </c>
      <c r="AN285" s="411">
        <f t="shared" si="4"/>
        <v>278</v>
      </c>
      <c r="AO285" s="411">
        <v>2025</v>
      </c>
      <c r="AP285" s="432">
        <v>4702400</v>
      </c>
      <c r="AQ285" s="411" t="s">
        <v>10139</v>
      </c>
      <c r="AR285" s="411" t="s">
        <v>10132</v>
      </c>
      <c r="AS285" s="410"/>
      <c r="AT285" s="449"/>
    </row>
    <row r="286" spans="2:46" ht="15" customHeight="1">
      <c r="B286" s="448" t="s">
        <v>178</v>
      </c>
      <c r="C286" s="251" t="s">
        <v>10246</v>
      </c>
      <c r="D286" s="173" t="s">
        <v>10727</v>
      </c>
      <c r="E286" s="404">
        <v>79148595</v>
      </c>
      <c r="F286" s="404">
        <v>46128000</v>
      </c>
      <c r="G286" s="405" t="s">
        <v>10177</v>
      </c>
      <c r="H286" s="353">
        <v>7688000</v>
      </c>
      <c r="I286" s="363">
        <v>45733</v>
      </c>
      <c r="J286" s="363">
        <v>45916</v>
      </c>
      <c r="K286" s="354" t="s">
        <v>10728</v>
      </c>
      <c r="L286" s="190">
        <v>2309</v>
      </c>
      <c r="M286" s="251" t="s">
        <v>10273</v>
      </c>
      <c r="N286" s="406" t="s">
        <v>7343</v>
      </c>
      <c r="O286" s="406">
        <v>52371623</v>
      </c>
      <c r="P286" s="406" t="s">
        <v>10274</v>
      </c>
      <c r="Q286" s="190">
        <v>1</v>
      </c>
      <c r="R286" s="407">
        <v>125417</v>
      </c>
      <c r="S286" s="251" t="s">
        <v>10275</v>
      </c>
      <c r="T286" s="404">
        <v>0</v>
      </c>
      <c r="U286" s="190" t="s">
        <v>7347</v>
      </c>
      <c r="V286" s="407" t="s">
        <v>10136</v>
      </c>
      <c r="W286" s="404">
        <v>0</v>
      </c>
      <c r="X286" s="190" t="s">
        <v>7347</v>
      </c>
      <c r="Y286" s="190" t="s">
        <v>7347</v>
      </c>
      <c r="Z286" s="404">
        <v>0</v>
      </c>
      <c r="AA286" s="419" t="s">
        <v>7347</v>
      </c>
      <c r="AB286" s="190" t="s">
        <v>7347</v>
      </c>
      <c r="AC286" s="190" t="s">
        <v>7347</v>
      </c>
      <c r="AD286" s="190" t="s">
        <v>7347</v>
      </c>
      <c r="AE286" s="190" t="s">
        <v>7378</v>
      </c>
      <c r="AF286" s="411" t="s">
        <v>7349</v>
      </c>
      <c r="AG286" s="190" t="s">
        <v>7350</v>
      </c>
      <c r="AH286" s="173" t="s">
        <v>10729</v>
      </c>
      <c r="AI286" s="173">
        <v>3103239962</v>
      </c>
      <c r="AJ286" s="173" t="s">
        <v>10142</v>
      </c>
      <c r="AK286" s="420" t="s">
        <v>9426</v>
      </c>
      <c r="AL286" s="189" t="s">
        <v>7353</v>
      </c>
      <c r="AM286" s="500" t="s">
        <v>10730</v>
      </c>
      <c r="AN286" s="411">
        <f t="shared" si="4"/>
        <v>279</v>
      </c>
      <c r="AO286" s="411">
        <v>2025</v>
      </c>
      <c r="AP286" s="432">
        <v>4100267</v>
      </c>
      <c r="AQ286" s="411"/>
      <c r="AR286" s="411"/>
      <c r="AS286" s="410"/>
      <c r="AT286" s="449"/>
    </row>
    <row r="287" spans="2:46" ht="15" customHeight="1">
      <c r="B287" s="448" t="s">
        <v>179</v>
      </c>
      <c r="C287" s="251" t="s">
        <v>10246</v>
      </c>
      <c r="D287" s="173" t="s">
        <v>9570</v>
      </c>
      <c r="E287" s="404">
        <v>1019046997</v>
      </c>
      <c r="F287" s="404">
        <v>46128000</v>
      </c>
      <c r="G287" s="405" t="s">
        <v>10177</v>
      </c>
      <c r="H287" s="353">
        <v>7688000</v>
      </c>
      <c r="I287" s="363">
        <v>45730</v>
      </c>
      <c r="J287" s="363">
        <v>45913</v>
      </c>
      <c r="K287" s="354" t="s">
        <v>10731</v>
      </c>
      <c r="L287" s="190">
        <v>2309</v>
      </c>
      <c r="M287" s="251" t="s">
        <v>10273</v>
      </c>
      <c r="N287" s="406" t="s">
        <v>7343</v>
      </c>
      <c r="O287" s="406">
        <v>52371623</v>
      </c>
      <c r="P287" s="406" t="s">
        <v>10274</v>
      </c>
      <c r="Q287" s="190">
        <v>1</v>
      </c>
      <c r="R287" s="407">
        <v>125417</v>
      </c>
      <c r="S287" s="251" t="s">
        <v>10275</v>
      </c>
      <c r="T287" s="404">
        <v>0</v>
      </c>
      <c r="U287" s="190" t="s">
        <v>7347</v>
      </c>
      <c r="V287" s="407" t="s">
        <v>10136</v>
      </c>
      <c r="W287" s="404">
        <v>0</v>
      </c>
      <c r="X287" s="190" t="s">
        <v>7347</v>
      </c>
      <c r="Y287" s="190" t="s">
        <v>7347</v>
      </c>
      <c r="Z287" s="404">
        <v>0</v>
      </c>
      <c r="AA287" s="419" t="s">
        <v>7347</v>
      </c>
      <c r="AB287" s="190" t="s">
        <v>7347</v>
      </c>
      <c r="AC287" s="190" t="s">
        <v>7347</v>
      </c>
      <c r="AD287" s="190" t="s">
        <v>7347</v>
      </c>
      <c r="AE287" s="190" t="s">
        <v>7408</v>
      </c>
      <c r="AF287" s="411" t="s">
        <v>7349</v>
      </c>
      <c r="AG287" s="190" t="s">
        <v>7414</v>
      </c>
      <c r="AH287" s="173" t="s">
        <v>10732</v>
      </c>
      <c r="AI287" s="173">
        <v>3157951092</v>
      </c>
      <c r="AJ287" s="173" t="s">
        <v>10142</v>
      </c>
      <c r="AK287" s="420">
        <v>488402420696</v>
      </c>
      <c r="AL287" s="189" t="s">
        <v>7353</v>
      </c>
      <c r="AM287" s="500" t="s">
        <v>9573</v>
      </c>
      <c r="AN287" s="411">
        <f t="shared" si="4"/>
        <v>280</v>
      </c>
      <c r="AO287" s="411">
        <v>2025</v>
      </c>
      <c r="AP287" s="432">
        <v>3331467</v>
      </c>
      <c r="AQ287" s="411" t="s">
        <v>10132</v>
      </c>
      <c r="AR287" s="411" t="s">
        <v>10132</v>
      </c>
      <c r="AS287" s="410"/>
      <c r="AT287" s="449"/>
    </row>
    <row r="288" spans="2:46" ht="15" customHeight="1">
      <c r="B288" s="448" t="s">
        <v>180</v>
      </c>
      <c r="C288" s="251" t="s">
        <v>10246</v>
      </c>
      <c r="D288" s="173" t="s">
        <v>10733</v>
      </c>
      <c r="E288" s="404">
        <v>52397949</v>
      </c>
      <c r="F288" s="404">
        <v>33810000</v>
      </c>
      <c r="G288" s="405" t="s">
        <v>10177</v>
      </c>
      <c r="H288" s="353">
        <v>5635000</v>
      </c>
      <c r="I288" s="363">
        <v>45713</v>
      </c>
      <c r="J288" s="363">
        <v>45893</v>
      </c>
      <c r="K288" s="354" t="s">
        <v>10734</v>
      </c>
      <c r="L288" s="190">
        <v>2309</v>
      </c>
      <c r="M288" s="251" t="s">
        <v>10273</v>
      </c>
      <c r="N288" s="406" t="s">
        <v>7343</v>
      </c>
      <c r="O288" s="406">
        <v>52371623</v>
      </c>
      <c r="P288" s="406" t="s">
        <v>10274</v>
      </c>
      <c r="Q288" s="190">
        <v>1</v>
      </c>
      <c r="R288" s="407">
        <v>125560</v>
      </c>
      <c r="S288" s="251" t="s">
        <v>10275</v>
      </c>
      <c r="T288" s="404">
        <v>0</v>
      </c>
      <c r="U288" s="190" t="s">
        <v>7347</v>
      </c>
      <c r="V288" s="407" t="s">
        <v>10136</v>
      </c>
      <c r="W288" s="404">
        <v>0</v>
      </c>
      <c r="X288" s="190" t="s">
        <v>7347</v>
      </c>
      <c r="Y288" s="190" t="s">
        <v>7347</v>
      </c>
      <c r="Z288" s="404">
        <v>0</v>
      </c>
      <c r="AA288" s="419" t="s">
        <v>7347</v>
      </c>
      <c r="AB288" s="190" t="s">
        <v>7347</v>
      </c>
      <c r="AC288" s="190" t="s">
        <v>7347</v>
      </c>
      <c r="AD288" s="190" t="s">
        <v>7347</v>
      </c>
      <c r="AE288" s="190" t="s">
        <v>7504</v>
      </c>
      <c r="AF288" s="411" t="s">
        <v>7349</v>
      </c>
      <c r="AG288" s="190" t="s">
        <v>7350</v>
      </c>
      <c r="AH288" s="173" t="s">
        <v>10735</v>
      </c>
      <c r="AI288" s="173">
        <v>3203539927</v>
      </c>
      <c r="AJ288" s="173" t="s">
        <v>10143</v>
      </c>
      <c r="AK288" s="420">
        <v>19873587931</v>
      </c>
      <c r="AL288" s="189" t="s">
        <v>7353</v>
      </c>
      <c r="AM288" s="500" t="s">
        <v>10736</v>
      </c>
      <c r="AN288" s="411">
        <f t="shared" si="4"/>
        <v>281</v>
      </c>
      <c r="AO288" s="411">
        <v>2025</v>
      </c>
      <c r="AP288" s="432">
        <v>0</v>
      </c>
      <c r="AQ288" s="411" t="s">
        <v>10139</v>
      </c>
      <c r="AR288" s="411" t="s">
        <v>10139</v>
      </c>
      <c r="AS288" s="410" t="s">
        <v>10140</v>
      </c>
      <c r="AT288" s="449" t="s">
        <v>10737</v>
      </c>
    </row>
    <row r="289" spans="2:46" ht="15" customHeight="1">
      <c r="B289" s="448" t="s">
        <v>181</v>
      </c>
      <c r="C289" s="251" t="s">
        <v>10246</v>
      </c>
      <c r="D289" s="173" t="s">
        <v>10738</v>
      </c>
      <c r="E289" s="404">
        <v>80180782</v>
      </c>
      <c r="F289" s="404">
        <v>33810000</v>
      </c>
      <c r="G289" s="405" t="s">
        <v>10177</v>
      </c>
      <c r="H289" s="353">
        <v>5635000</v>
      </c>
      <c r="I289" s="363">
        <v>45713</v>
      </c>
      <c r="J289" s="363">
        <v>45893</v>
      </c>
      <c r="K289" s="354" t="s">
        <v>10739</v>
      </c>
      <c r="L289" s="190">
        <v>2309</v>
      </c>
      <c r="M289" s="251" t="s">
        <v>10273</v>
      </c>
      <c r="N289" s="406" t="s">
        <v>7343</v>
      </c>
      <c r="O289" s="406">
        <v>52371623</v>
      </c>
      <c r="P289" s="406" t="s">
        <v>10274</v>
      </c>
      <c r="Q289" s="190">
        <v>1</v>
      </c>
      <c r="R289" s="407">
        <v>125566</v>
      </c>
      <c r="S289" s="251" t="s">
        <v>10275</v>
      </c>
      <c r="T289" s="404">
        <v>0</v>
      </c>
      <c r="U289" s="190" t="s">
        <v>7347</v>
      </c>
      <c r="V289" s="407" t="s">
        <v>10136</v>
      </c>
      <c r="W289" s="404">
        <v>0</v>
      </c>
      <c r="X289" s="190" t="s">
        <v>7347</v>
      </c>
      <c r="Y289" s="190" t="s">
        <v>7347</v>
      </c>
      <c r="Z289" s="404">
        <v>0</v>
      </c>
      <c r="AA289" s="419" t="s">
        <v>7347</v>
      </c>
      <c r="AB289" s="190" t="s">
        <v>7347</v>
      </c>
      <c r="AC289" s="190" t="s">
        <v>7347</v>
      </c>
      <c r="AD289" s="190" t="s">
        <v>7347</v>
      </c>
      <c r="AE289" s="190" t="s">
        <v>7504</v>
      </c>
      <c r="AF289" s="411" t="s">
        <v>7349</v>
      </c>
      <c r="AG289" s="190" t="s">
        <v>7350</v>
      </c>
      <c r="AH289" s="173" t="s">
        <v>10740</v>
      </c>
      <c r="AI289" s="173">
        <v>3102934726</v>
      </c>
      <c r="AJ289" s="173" t="s">
        <v>7352</v>
      </c>
      <c r="AK289" s="420">
        <v>24079287405</v>
      </c>
      <c r="AL289" s="189" t="s">
        <v>7353</v>
      </c>
      <c r="AM289" s="500" t="s">
        <v>10741</v>
      </c>
      <c r="AN289" s="411">
        <f t="shared" si="4"/>
        <v>282</v>
      </c>
      <c r="AO289" s="411">
        <v>2025</v>
      </c>
      <c r="AP289" s="432">
        <v>0</v>
      </c>
      <c r="AQ289" s="411"/>
      <c r="AR289" s="411"/>
      <c r="AS289" s="410"/>
      <c r="AT289" s="449"/>
    </row>
    <row r="290" spans="2:46" ht="15" customHeight="1">
      <c r="B290" s="448" t="s">
        <v>182</v>
      </c>
      <c r="C290" s="251" t="s">
        <v>10246</v>
      </c>
      <c r="D290" s="173" t="s">
        <v>10742</v>
      </c>
      <c r="E290" s="404">
        <v>1077035352</v>
      </c>
      <c r="F290" s="404">
        <v>46128000</v>
      </c>
      <c r="G290" s="405" t="s">
        <v>10177</v>
      </c>
      <c r="H290" s="353">
        <v>7688000</v>
      </c>
      <c r="I290" s="363">
        <v>45734</v>
      </c>
      <c r="J290" s="363">
        <v>45917</v>
      </c>
      <c r="K290" s="354" t="s">
        <v>10743</v>
      </c>
      <c r="L290" s="190">
        <v>2813</v>
      </c>
      <c r="M290" s="251" t="s">
        <v>10273</v>
      </c>
      <c r="N290" s="406" t="s">
        <v>7343</v>
      </c>
      <c r="O290" s="406">
        <v>52371623</v>
      </c>
      <c r="P290" s="406" t="s">
        <v>10274</v>
      </c>
      <c r="Q290" s="190">
        <v>5</v>
      </c>
      <c r="R290" s="407">
        <v>127510</v>
      </c>
      <c r="S290" s="251" t="s">
        <v>10275</v>
      </c>
      <c r="T290" s="404">
        <v>0</v>
      </c>
      <c r="U290" s="190" t="s">
        <v>7347</v>
      </c>
      <c r="V290" s="407" t="s">
        <v>10136</v>
      </c>
      <c r="W290" s="404">
        <v>0</v>
      </c>
      <c r="X290" s="190" t="s">
        <v>7347</v>
      </c>
      <c r="Y290" s="190" t="s">
        <v>7347</v>
      </c>
      <c r="Z290" s="404">
        <v>0</v>
      </c>
      <c r="AA290" s="419" t="s">
        <v>7347</v>
      </c>
      <c r="AB290" s="190" t="s">
        <v>7347</v>
      </c>
      <c r="AC290" s="190" t="s">
        <v>7347</v>
      </c>
      <c r="AD290" s="190" t="s">
        <v>7347</v>
      </c>
      <c r="AE290" s="190" t="s">
        <v>10179</v>
      </c>
      <c r="AF290" s="411" t="s">
        <v>7349</v>
      </c>
      <c r="AG290" s="190" t="s">
        <v>7399</v>
      </c>
      <c r="AH290" s="173" t="s">
        <v>10744</v>
      </c>
      <c r="AI290" s="173">
        <v>3043696488</v>
      </c>
      <c r="AJ290" s="173" t="s">
        <v>10143</v>
      </c>
      <c r="AK290" s="422" t="s">
        <v>7939</v>
      </c>
      <c r="AL290" s="189" t="s">
        <v>7353</v>
      </c>
      <c r="AM290" s="500" t="s">
        <v>7940</v>
      </c>
      <c r="AN290" s="411">
        <f t="shared" si="4"/>
        <v>283</v>
      </c>
      <c r="AO290" s="411">
        <v>2025</v>
      </c>
      <c r="AP290" s="432">
        <v>4356533</v>
      </c>
      <c r="AQ290" s="411" t="s">
        <v>10139</v>
      </c>
      <c r="AR290" s="411" t="s">
        <v>10139</v>
      </c>
      <c r="AS290" s="410" t="s">
        <v>10435</v>
      </c>
      <c r="AT290" s="449" t="s">
        <v>10745</v>
      </c>
    </row>
    <row r="291" spans="2:46" ht="15" customHeight="1">
      <c r="B291" s="448" t="s">
        <v>183</v>
      </c>
      <c r="C291" s="251" t="s">
        <v>7338</v>
      </c>
      <c r="D291" s="173" t="s">
        <v>10746</v>
      </c>
      <c r="E291" s="404">
        <v>79472032</v>
      </c>
      <c r="F291" s="404">
        <v>89496000</v>
      </c>
      <c r="G291" s="405" t="s">
        <v>10170</v>
      </c>
      <c r="H291" s="353">
        <v>11187000</v>
      </c>
      <c r="I291" s="363">
        <v>45707</v>
      </c>
      <c r="J291" s="363">
        <v>46022</v>
      </c>
      <c r="K291" s="354" t="s">
        <v>9990</v>
      </c>
      <c r="L291" s="190">
        <v>2537</v>
      </c>
      <c r="M291" s="406" t="s">
        <v>7347</v>
      </c>
      <c r="N291" s="406" t="s">
        <v>7407</v>
      </c>
      <c r="O291" s="406" t="s">
        <v>7407</v>
      </c>
      <c r="P291" s="406" t="s">
        <v>7407</v>
      </c>
      <c r="Q291" s="190">
        <v>1</v>
      </c>
      <c r="R291" s="407">
        <v>125114</v>
      </c>
      <c r="S291" s="251" t="s">
        <v>7386</v>
      </c>
      <c r="T291" s="463">
        <v>26848800</v>
      </c>
      <c r="U291" s="190" t="s">
        <v>7347</v>
      </c>
      <c r="V291" s="407">
        <v>72</v>
      </c>
      <c r="W291" s="404">
        <v>0</v>
      </c>
      <c r="X291" s="190" t="s">
        <v>7347</v>
      </c>
      <c r="Y291" s="190"/>
      <c r="Z291" s="404">
        <f>Tabla13[[#This Row],[Adicion 1]]</f>
        <v>26848800</v>
      </c>
      <c r="AA291" s="464" t="s">
        <v>10187</v>
      </c>
      <c r="AB291" s="190" t="s">
        <v>7347</v>
      </c>
      <c r="AC291" s="190" t="s">
        <v>7347</v>
      </c>
      <c r="AD291" s="190" t="s">
        <v>7347</v>
      </c>
      <c r="AE291" s="411" t="s">
        <v>7378</v>
      </c>
      <c r="AF291" s="411" t="s">
        <v>7349</v>
      </c>
      <c r="AG291" s="411" t="s">
        <v>7350</v>
      </c>
      <c r="AH291" s="173" t="s">
        <v>9543</v>
      </c>
      <c r="AI291" s="173">
        <v>3165326373</v>
      </c>
      <c r="AJ291" s="173" t="s">
        <v>10143</v>
      </c>
      <c r="AK291" s="423" t="s">
        <v>9544</v>
      </c>
      <c r="AL291" s="189" t="s">
        <v>7353</v>
      </c>
      <c r="AM291" s="500" t="s">
        <v>9545</v>
      </c>
      <c r="AN291" s="411">
        <f t="shared" si="4"/>
        <v>284</v>
      </c>
      <c r="AO291" s="411">
        <v>2025</v>
      </c>
      <c r="AP291" s="432">
        <v>17899200</v>
      </c>
      <c r="AQ291" s="411"/>
      <c r="AR291" s="411"/>
      <c r="AS291" s="410"/>
      <c r="AT291" s="449"/>
    </row>
    <row r="292" spans="2:46" ht="15" customHeight="1">
      <c r="B292" s="448" t="s">
        <v>184</v>
      </c>
      <c r="C292" s="251" t="s">
        <v>10211</v>
      </c>
      <c r="D292" s="173" t="s">
        <v>10747</v>
      </c>
      <c r="E292" s="404">
        <v>53045905</v>
      </c>
      <c r="F292" s="404">
        <v>26196000</v>
      </c>
      <c r="G292" s="405" t="s">
        <v>10177</v>
      </c>
      <c r="H292" s="353">
        <v>4366000</v>
      </c>
      <c r="I292" s="363">
        <v>45742</v>
      </c>
      <c r="J292" s="363">
        <v>46016</v>
      </c>
      <c r="K292" s="354" t="s">
        <v>10748</v>
      </c>
      <c r="L292" s="190">
        <v>2537</v>
      </c>
      <c r="M292" s="406" t="s">
        <v>10157</v>
      </c>
      <c r="N292" s="406" t="s">
        <v>7343</v>
      </c>
      <c r="O292" s="416">
        <v>51790928</v>
      </c>
      <c r="P292" s="501" t="s">
        <v>10158</v>
      </c>
      <c r="Q292" s="190">
        <v>1</v>
      </c>
      <c r="R292" s="407">
        <v>130258</v>
      </c>
      <c r="S292" s="251" t="s">
        <v>8637</v>
      </c>
      <c r="T292" s="463">
        <v>13098000</v>
      </c>
      <c r="U292" s="190" t="s">
        <v>7347</v>
      </c>
      <c r="V292" s="407">
        <v>90</v>
      </c>
      <c r="W292" s="404">
        <v>0</v>
      </c>
      <c r="X292" s="190" t="s">
        <v>7347</v>
      </c>
      <c r="Y292" s="190"/>
      <c r="Z292" s="404">
        <f>Tabla13[[#This Row],[Adicion 1]]</f>
        <v>13098000</v>
      </c>
      <c r="AA292" s="464" t="s">
        <v>7966</v>
      </c>
      <c r="AB292" s="190" t="s">
        <v>7347</v>
      </c>
      <c r="AC292" s="190" t="s">
        <v>7347</v>
      </c>
      <c r="AD292" s="190" t="s">
        <v>7347</v>
      </c>
      <c r="AE292" s="190" t="s">
        <v>7378</v>
      </c>
      <c r="AF292" s="411" t="s">
        <v>7349</v>
      </c>
      <c r="AG292" s="190" t="s">
        <v>7399</v>
      </c>
      <c r="AH292" s="173" t="s">
        <v>10749</v>
      </c>
      <c r="AI292" s="173">
        <v>3203219114</v>
      </c>
      <c r="AJ292" s="173" t="s">
        <v>7352</v>
      </c>
      <c r="AK292" s="420">
        <v>24091913843</v>
      </c>
      <c r="AL292" s="189" t="s">
        <v>10225</v>
      </c>
      <c r="AM292" s="500" t="s">
        <v>10750</v>
      </c>
      <c r="AN292" s="411">
        <f t="shared" si="4"/>
        <v>285</v>
      </c>
      <c r="AO292" s="411">
        <v>2025</v>
      </c>
      <c r="AP292" s="432">
        <v>3638333</v>
      </c>
      <c r="AQ292" s="411"/>
      <c r="AR292" s="411"/>
      <c r="AS292" s="410"/>
      <c r="AT292" s="449"/>
    </row>
    <row r="293" spans="2:46" ht="15" customHeight="1">
      <c r="B293" s="448" t="s">
        <v>185</v>
      </c>
      <c r="C293" s="251" t="s">
        <v>10246</v>
      </c>
      <c r="D293" s="173" t="s">
        <v>10751</v>
      </c>
      <c r="E293" s="404">
        <v>80818422</v>
      </c>
      <c r="F293" s="404">
        <v>46128000</v>
      </c>
      <c r="G293" s="405" t="s">
        <v>10177</v>
      </c>
      <c r="H293" s="353">
        <v>7688000</v>
      </c>
      <c r="I293" s="363">
        <v>45729</v>
      </c>
      <c r="J293" s="363">
        <v>45912</v>
      </c>
      <c r="K293" s="354" t="s">
        <v>8601</v>
      </c>
      <c r="L293" s="190">
        <v>2537</v>
      </c>
      <c r="M293" s="406" t="s">
        <v>8833</v>
      </c>
      <c r="N293" s="406" t="s">
        <v>7448</v>
      </c>
      <c r="O293" s="406">
        <v>52887426</v>
      </c>
      <c r="P293" s="406" t="s">
        <v>8834</v>
      </c>
      <c r="Q293" s="190">
        <v>5</v>
      </c>
      <c r="R293" s="407">
        <v>124748</v>
      </c>
      <c r="S293" s="251" t="s">
        <v>8835</v>
      </c>
      <c r="T293" s="404">
        <v>0</v>
      </c>
      <c r="U293" s="190" t="s">
        <v>7347</v>
      </c>
      <c r="V293" s="407" t="s">
        <v>10136</v>
      </c>
      <c r="W293" s="404">
        <v>0</v>
      </c>
      <c r="X293" s="190" t="s">
        <v>7347</v>
      </c>
      <c r="Y293" s="190" t="s">
        <v>7347</v>
      </c>
      <c r="Z293" s="404">
        <v>0</v>
      </c>
      <c r="AA293" s="419" t="s">
        <v>7347</v>
      </c>
      <c r="AB293" s="190" t="s">
        <v>7347</v>
      </c>
      <c r="AC293" s="190" t="s">
        <v>7347</v>
      </c>
      <c r="AD293" s="190" t="s">
        <v>7347</v>
      </c>
      <c r="AE293" s="190" t="s">
        <v>7378</v>
      </c>
      <c r="AF293" s="411" t="s">
        <v>7349</v>
      </c>
      <c r="AG293" s="190" t="s">
        <v>7399</v>
      </c>
      <c r="AH293" s="173" t="s">
        <v>10752</v>
      </c>
      <c r="AI293" s="173">
        <v>3214079838</v>
      </c>
      <c r="AJ293" s="173" t="s">
        <v>10142</v>
      </c>
      <c r="AK293" s="420">
        <v>488404630169</v>
      </c>
      <c r="AL293" s="189" t="s">
        <v>7353</v>
      </c>
      <c r="AM293" s="500" t="s">
        <v>10753</v>
      </c>
      <c r="AN293" s="411">
        <f t="shared" si="4"/>
        <v>286</v>
      </c>
      <c r="AO293" s="411">
        <v>2025</v>
      </c>
      <c r="AP293" s="432">
        <v>3075200</v>
      </c>
      <c r="AQ293" s="411"/>
      <c r="AR293" s="411"/>
      <c r="AS293" s="410"/>
      <c r="AT293" s="449"/>
    </row>
    <row r="294" spans="2:46" ht="15" customHeight="1">
      <c r="B294" s="448" t="s">
        <v>186</v>
      </c>
      <c r="C294" s="251" t="s">
        <v>10246</v>
      </c>
      <c r="D294" s="173" t="s">
        <v>10754</v>
      </c>
      <c r="E294" s="404">
        <v>52113577</v>
      </c>
      <c r="F294" s="404">
        <v>33810000</v>
      </c>
      <c r="G294" s="405" t="s">
        <v>10177</v>
      </c>
      <c r="H294" s="353">
        <v>5635000</v>
      </c>
      <c r="I294" s="363">
        <v>45797</v>
      </c>
      <c r="J294" s="363">
        <v>46022</v>
      </c>
      <c r="K294" s="354" t="s">
        <v>10755</v>
      </c>
      <c r="L294" s="190">
        <v>2537</v>
      </c>
      <c r="M294" s="406" t="s">
        <v>10455</v>
      </c>
      <c r="N294" s="251" t="s">
        <v>7343</v>
      </c>
      <c r="O294" s="173">
        <v>33377780</v>
      </c>
      <c r="P294" s="406" t="s">
        <v>10456</v>
      </c>
      <c r="Q294" s="190">
        <v>5</v>
      </c>
      <c r="R294" s="407">
        <v>132704</v>
      </c>
      <c r="S294" s="251" t="s">
        <v>7359</v>
      </c>
      <c r="T294" s="463">
        <v>7701166</v>
      </c>
      <c r="U294" s="190" t="s">
        <v>7347</v>
      </c>
      <c r="V294" s="407">
        <v>41</v>
      </c>
      <c r="W294" s="404">
        <v>0</v>
      </c>
      <c r="X294" s="190" t="s">
        <v>7347</v>
      </c>
      <c r="Y294" s="190"/>
      <c r="Z294" s="404">
        <f>Tabla13[[#This Row],[Adicion 1]]</f>
        <v>7701166</v>
      </c>
      <c r="AA294" s="464" t="str">
        <f>VLOOKUP(Tabla13[[#This Row],[No. CONTRATO]],[1]Hoja3!$B$4:$M$271,12,FALSE)</f>
        <v>1 meses y 11 días</v>
      </c>
      <c r="AB294" s="190" t="s">
        <v>7347</v>
      </c>
      <c r="AC294" s="190" t="s">
        <v>7347</v>
      </c>
      <c r="AD294" s="190" t="s">
        <v>7347</v>
      </c>
      <c r="AE294" s="190" t="s">
        <v>7387</v>
      </c>
      <c r="AF294" s="411" t="s">
        <v>7349</v>
      </c>
      <c r="AG294" s="190" t="s">
        <v>7350</v>
      </c>
      <c r="AH294" s="173" t="s">
        <v>10756</v>
      </c>
      <c r="AI294" s="173">
        <v>3108771061</v>
      </c>
      <c r="AJ294" s="173" t="s">
        <v>10160</v>
      </c>
      <c r="AK294" s="420">
        <v>4832228678</v>
      </c>
      <c r="AL294" s="189" t="s">
        <v>10757</v>
      </c>
      <c r="AM294" s="500" t="s">
        <v>10758</v>
      </c>
      <c r="AN294" s="411">
        <f t="shared" si="4"/>
        <v>287</v>
      </c>
      <c r="AO294" s="411">
        <v>2025</v>
      </c>
      <c r="AP294" s="432">
        <v>14838833</v>
      </c>
      <c r="AQ294" s="411" t="s">
        <v>10132</v>
      </c>
      <c r="AR294" s="411" t="s">
        <v>10139</v>
      </c>
      <c r="AS294" s="410" t="s">
        <v>10140</v>
      </c>
      <c r="AT294" s="449" t="s">
        <v>10759</v>
      </c>
    </row>
    <row r="295" spans="2:46" ht="15" customHeight="1">
      <c r="B295" s="448" t="s">
        <v>187</v>
      </c>
      <c r="C295" s="251" t="s">
        <v>7338</v>
      </c>
      <c r="D295" s="173" t="s">
        <v>7419</v>
      </c>
      <c r="E295" s="404">
        <v>79693760</v>
      </c>
      <c r="F295" s="404">
        <v>83200000</v>
      </c>
      <c r="G295" s="405" t="s">
        <v>10170</v>
      </c>
      <c r="H295" s="353">
        <v>10400000</v>
      </c>
      <c r="I295" s="363">
        <v>45707</v>
      </c>
      <c r="J295" s="363">
        <v>46022</v>
      </c>
      <c r="K295" s="354" t="s">
        <v>10760</v>
      </c>
      <c r="L295" s="190">
        <v>2537</v>
      </c>
      <c r="M295" s="406" t="s">
        <v>7347</v>
      </c>
      <c r="N295" s="406" t="s">
        <v>7407</v>
      </c>
      <c r="O295" s="406" t="s">
        <v>7407</v>
      </c>
      <c r="P295" s="406" t="s">
        <v>7407</v>
      </c>
      <c r="Q295" s="190">
        <v>1</v>
      </c>
      <c r="R295" s="407">
        <v>124750</v>
      </c>
      <c r="S295" s="251" t="s">
        <v>10321</v>
      </c>
      <c r="T295" s="463">
        <v>24960000</v>
      </c>
      <c r="U295" s="190" t="s">
        <v>7347</v>
      </c>
      <c r="V295" s="407">
        <v>72</v>
      </c>
      <c r="W295" s="404">
        <v>0</v>
      </c>
      <c r="X295" s="190" t="s">
        <v>7347</v>
      </c>
      <c r="Y295" s="190"/>
      <c r="Z295" s="404">
        <f>Tabla13[[#This Row],[Adicion 1]]</f>
        <v>24960000</v>
      </c>
      <c r="AA295" s="464" t="s">
        <v>10187</v>
      </c>
      <c r="AB295" s="190" t="s">
        <v>7347</v>
      </c>
      <c r="AC295" s="190" t="s">
        <v>7347</v>
      </c>
      <c r="AD295" s="190" t="s">
        <v>7347</v>
      </c>
      <c r="AE295" s="411" t="s">
        <v>7387</v>
      </c>
      <c r="AF295" s="411" t="s">
        <v>7349</v>
      </c>
      <c r="AG295" s="411" t="s">
        <v>7350</v>
      </c>
      <c r="AH295" s="173" t="s">
        <v>7421</v>
      </c>
      <c r="AI295" s="173">
        <v>3227011170</v>
      </c>
      <c r="AJ295" s="173" t="s">
        <v>10143</v>
      </c>
      <c r="AK295" s="420" t="s">
        <v>7422</v>
      </c>
      <c r="AL295" s="189" t="s">
        <v>7353</v>
      </c>
      <c r="AM295" s="500" t="s">
        <v>10761</v>
      </c>
      <c r="AN295" s="411">
        <f t="shared" si="4"/>
        <v>288</v>
      </c>
      <c r="AO295" s="411">
        <v>2025</v>
      </c>
      <c r="AP295" s="432">
        <v>16640000</v>
      </c>
      <c r="AQ295" s="411"/>
      <c r="AR295" s="411"/>
      <c r="AS295" s="410"/>
      <c r="AT295" s="449"/>
    </row>
    <row r="296" spans="2:46" ht="15" customHeight="1">
      <c r="B296" s="448" t="s">
        <v>188</v>
      </c>
      <c r="C296" s="251" t="s">
        <v>7338</v>
      </c>
      <c r="D296" s="410" t="s">
        <v>7375</v>
      </c>
      <c r="E296" s="404">
        <v>1010190690</v>
      </c>
      <c r="F296" s="404">
        <v>83200000</v>
      </c>
      <c r="G296" s="405" t="s">
        <v>10170</v>
      </c>
      <c r="H296" s="353">
        <v>10400000</v>
      </c>
      <c r="I296" s="363">
        <v>45706</v>
      </c>
      <c r="J296" s="363">
        <v>46022</v>
      </c>
      <c r="K296" s="354" t="s">
        <v>10762</v>
      </c>
      <c r="L296" s="190">
        <v>2537</v>
      </c>
      <c r="M296" s="406" t="s">
        <v>7347</v>
      </c>
      <c r="N296" s="406" t="s">
        <v>7407</v>
      </c>
      <c r="O296" s="406" t="s">
        <v>7407</v>
      </c>
      <c r="P296" s="406" t="s">
        <v>7407</v>
      </c>
      <c r="Q296" s="190">
        <v>1</v>
      </c>
      <c r="R296" s="407">
        <v>127392</v>
      </c>
      <c r="S296" s="251" t="s">
        <v>10321</v>
      </c>
      <c r="T296" s="463">
        <v>25306667</v>
      </c>
      <c r="U296" s="190" t="s">
        <v>7347</v>
      </c>
      <c r="V296" s="407">
        <v>73</v>
      </c>
      <c r="W296" s="404">
        <v>0</v>
      </c>
      <c r="X296" s="190" t="s">
        <v>7347</v>
      </c>
      <c r="Y296" s="190"/>
      <c r="Z296" s="404">
        <f>Tabla13[[#This Row],[Adicion 1]]</f>
        <v>25306667</v>
      </c>
      <c r="AA296" s="464" t="s">
        <v>10763</v>
      </c>
      <c r="AB296" s="190" t="s">
        <v>7347</v>
      </c>
      <c r="AC296" s="190" t="s">
        <v>7347</v>
      </c>
      <c r="AD296" s="190" t="s">
        <v>7347</v>
      </c>
      <c r="AE296" s="411" t="s">
        <v>7408</v>
      </c>
      <c r="AF296" s="411" t="s">
        <v>7349</v>
      </c>
      <c r="AG296" s="411" t="s">
        <v>7414</v>
      </c>
      <c r="AH296" s="173" t="s">
        <v>7415</v>
      </c>
      <c r="AI296" s="173">
        <v>3008256313</v>
      </c>
      <c r="AJ296" s="173" t="s">
        <v>8661</v>
      </c>
      <c r="AK296" s="420">
        <v>960832837906</v>
      </c>
      <c r="AL296" s="189" t="s">
        <v>7353</v>
      </c>
      <c r="AM296" s="500" t="s">
        <v>7417</v>
      </c>
      <c r="AN296" s="411">
        <f t="shared" si="4"/>
        <v>289</v>
      </c>
      <c r="AO296" s="411">
        <v>2025</v>
      </c>
      <c r="AP296" s="432">
        <v>16293333</v>
      </c>
      <c r="AQ296" s="411" t="s">
        <v>10139</v>
      </c>
      <c r="AR296" s="411" t="s">
        <v>10132</v>
      </c>
      <c r="AS296" s="410"/>
      <c r="AT296" s="449"/>
    </row>
    <row r="297" spans="2:46" ht="15" customHeight="1">
      <c r="B297" s="448" t="s">
        <v>189</v>
      </c>
      <c r="C297" s="251" t="s">
        <v>10246</v>
      </c>
      <c r="D297" s="173" t="s">
        <v>10764</v>
      </c>
      <c r="E297" s="404">
        <v>1022328402</v>
      </c>
      <c r="F297" s="404">
        <v>46128000</v>
      </c>
      <c r="G297" s="405" t="s">
        <v>10177</v>
      </c>
      <c r="H297" s="353">
        <v>7688000</v>
      </c>
      <c r="I297" s="363">
        <v>45712</v>
      </c>
      <c r="J297" s="363">
        <v>45892</v>
      </c>
      <c r="K297" s="354" t="s">
        <v>8589</v>
      </c>
      <c r="L297" s="190">
        <v>2583</v>
      </c>
      <c r="M297" s="406" t="s">
        <v>7495</v>
      </c>
      <c r="N297" s="406" t="s">
        <v>7343</v>
      </c>
      <c r="O297" s="406">
        <v>79553844</v>
      </c>
      <c r="P297" s="406" t="s">
        <v>7496</v>
      </c>
      <c r="Q297" s="190">
        <v>5</v>
      </c>
      <c r="R297" s="407">
        <v>125488</v>
      </c>
      <c r="S297" s="251" t="s">
        <v>7497</v>
      </c>
      <c r="T297" s="404">
        <v>0</v>
      </c>
      <c r="U297" s="190" t="s">
        <v>7347</v>
      </c>
      <c r="V297" s="407" t="s">
        <v>10136</v>
      </c>
      <c r="W297" s="404">
        <v>0</v>
      </c>
      <c r="X297" s="190" t="s">
        <v>7347</v>
      </c>
      <c r="Y297" s="190" t="s">
        <v>7347</v>
      </c>
      <c r="Z297" s="404">
        <v>0</v>
      </c>
      <c r="AA297" s="419" t="s">
        <v>7347</v>
      </c>
      <c r="AB297" s="190" t="s">
        <v>7347</v>
      </c>
      <c r="AC297" s="190" t="s">
        <v>7347</v>
      </c>
      <c r="AD297" s="190" t="s">
        <v>7347</v>
      </c>
      <c r="AE297" s="190" t="s">
        <v>7378</v>
      </c>
      <c r="AF297" s="411" t="s">
        <v>7349</v>
      </c>
      <c r="AG297" s="190" t="s">
        <v>7368</v>
      </c>
      <c r="AH297" s="173" t="s">
        <v>8590</v>
      </c>
      <c r="AI297" s="173">
        <v>3214746753</v>
      </c>
      <c r="AJ297" s="173" t="s">
        <v>7625</v>
      </c>
      <c r="AK297" s="420" t="s">
        <v>8591</v>
      </c>
      <c r="AL297" s="189" t="s">
        <v>7353</v>
      </c>
      <c r="AM297" s="500" t="s">
        <v>8592</v>
      </c>
      <c r="AN297" s="411">
        <f t="shared" si="4"/>
        <v>290</v>
      </c>
      <c r="AO297" s="411">
        <v>2025</v>
      </c>
      <c r="AP297" s="432">
        <v>0</v>
      </c>
      <c r="AQ297" s="411" t="s">
        <v>10139</v>
      </c>
      <c r="AR297" s="411" t="s">
        <v>10132</v>
      </c>
      <c r="AS297" s="410"/>
      <c r="AT297" s="449"/>
    </row>
    <row r="298" spans="2:46" ht="15" customHeight="1">
      <c r="B298" s="448" t="s">
        <v>190</v>
      </c>
      <c r="C298" s="251" t="s">
        <v>7338</v>
      </c>
      <c r="D298" s="173" t="s">
        <v>10765</v>
      </c>
      <c r="E298" s="404">
        <v>1117485267</v>
      </c>
      <c r="F298" s="404">
        <v>12378000</v>
      </c>
      <c r="G298" s="405" t="s">
        <v>10177</v>
      </c>
      <c r="H298" s="353">
        <v>2063000</v>
      </c>
      <c r="I298" s="363">
        <v>45716</v>
      </c>
      <c r="J298" s="363">
        <v>45896</v>
      </c>
      <c r="K298" s="354" t="s">
        <v>10699</v>
      </c>
      <c r="L298" s="190">
        <v>2583</v>
      </c>
      <c r="M298" s="406" t="s">
        <v>7495</v>
      </c>
      <c r="N298" s="406" t="s">
        <v>7343</v>
      </c>
      <c r="O298" s="406">
        <v>79553844</v>
      </c>
      <c r="P298" s="406" t="s">
        <v>7496</v>
      </c>
      <c r="Q298" s="190">
        <v>5</v>
      </c>
      <c r="R298" s="407">
        <v>130231</v>
      </c>
      <c r="S298" s="251" t="s">
        <v>7497</v>
      </c>
      <c r="T298" s="404">
        <v>0</v>
      </c>
      <c r="U298" s="190" t="s">
        <v>7347</v>
      </c>
      <c r="V298" s="407" t="s">
        <v>10136</v>
      </c>
      <c r="W298" s="404">
        <v>0</v>
      </c>
      <c r="X298" s="190" t="s">
        <v>7347</v>
      </c>
      <c r="Y298" s="190" t="s">
        <v>7347</v>
      </c>
      <c r="Z298" s="404">
        <v>0</v>
      </c>
      <c r="AA298" s="419" t="s">
        <v>7347</v>
      </c>
      <c r="AB298" s="190" t="s">
        <v>7347</v>
      </c>
      <c r="AC298" s="190" t="s">
        <v>7347</v>
      </c>
      <c r="AD298" s="190" t="s">
        <v>7347</v>
      </c>
      <c r="AE298" s="190" t="s">
        <v>10766</v>
      </c>
      <c r="AF298" s="411" t="s">
        <v>7349</v>
      </c>
      <c r="AG298" s="190" t="s">
        <v>7414</v>
      </c>
      <c r="AH298" s="173" t="s">
        <v>10767</v>
      </c>
      <c r="AI298" s="173">
        <v>3165574515</v>
      </c>
      <c r="AJ298" s="173" t="s">
        <v>10143</v>
      </c>
      <c r="AK298" s="420" t="s">
        <v>10768</v>
      </c>
      <c r="AL298" s="189" t="s">
        <v>7353</v>
      </c>
      <c r="AM298" s="500" t="s">
        <v>10769</v>
      </c>
      <c r="AN298" s="411">
        <f t="shared" si="4"/>
        <v>291</v>
      </c>
      <c r="AO298" s="411">
        <v>2025</v>
      </c>
      <c r="AP298" s="432">
        <v>0</v>
      </c>
      <c r="AQ298" s="411" t="s">
        <v>10132</v>
      </c>
      <c r="AR298" s="411" t="s">
        <v>10132</v>
      </c>
      <c r="AS298" s="410"/>
      <c r="AT298" s="449"/>
    </row>
    <row r="299" spans="2:46" ht="15" customHeight="1">
      <c r="B299" s="524" t="s">
        <v>191</v>
      </c>
      <c r="C299" s="251" t="s">
        <v>10211</v>
      </c>
      <c r="D299" s="173" t="s">
        <v>8554</v>
      </c>
      <c r="E299" s="404">
        <v>1015476536</v>
      </c>
      <c r="F299" s="463">
        <v>17856000</v>
      </c>
      <c r="G299" s="405" t="s">
        <v>10177</v>
      </c>
      <c r="H299" s="353">
        <v>2976000</v>
      </c>
      <c r="I299" s="363">
        <v>45743</v>
      </c>
      <c r="J299" s="363">
        <v>46017</v>
      </c>
      <c r="K299" s="354" t="s">
        <v>10770</v>
      </c>
      <c r="L299" s="190">
        <v>2537</v>
      </c>
      <c r="M299" s="406" t="s">
        <v>10237</v>
      </c>
      <c r="N299" s="251" t="s">
        <v>7448</v>
      </c>
      <c r="O299" s="173">
        <v>52890529</v>
      </c>
      <c r="P299" s="501" t="s">
        <v>10238</v>
      </c>
      <c r="Q299" s="190">
        <v>1</v>
      </c>
      <c r="R299" s="407">
        <v>124902</v>
      </c>
      <c r="S299" s="251" t="s">
        <v>8449</v>
      </c>
      <c r="T299" s="581">
        <v>8928000</v>
      </c>
      <c r="U299" s="190" t="s">
        <v>7347</v>
      </c>
      <c r="V299" s="407">
        <v>90</v>
      </c>
      <c r="W299" s="404">
        <v>0</v>
      </c>
      <c r="X299" s="190" t="s">
        <v>7347</v>
      </c>
      <c r="Y299" s="190"/>
      <c r="Z299" s="404">
        <f>Tabla13[[#This Row],[Adicion 1]]</f>
        <v>8928000</v>
      </c>
      <c r="AA299" s="464" t="s">
        <v>7966</v>
      </c>
      <c r="AB299" s="190" t="s">
        <v>7347</v>
      </c>
      <c r="AC299" s="190" t="s">
        <v>7347</v>
      </c>
      <c r="AD299" s="190" t="s">
        <v>7347</v>
      </c>
      <c r="AE299" s="190" t="s">
        <v>7387</v>
      </c>
      <c r="AF299" s="411" t="s">
        <v>7349</v>
      </c>
      <c r="AG299" s="190" t="s">
        <v>7350</v>
      </c>
      <c r="AH299" s="173" t="s">
        <v>10771</v>
      </c>
      <c r="AI299" s="173">
        <v>3133942134</v>
      </c>
      <c r="AJ299" s="173" t="s">
        <v>10142</v>
      </c>
      <c r="AK299" s="420">
        <v>550488447466084</v>
      </c>
      <c r="AL299" s="189" t="s">
        <v>10225</v>
      </c>
      <c r="AM299" s="500" t="s">
        <v>8559</v>
      </c>
      <c r="AN299" s="411">
        <f t="shared" si="4"/>
        <v>292</v>
      </c>
      <c r="AO299" s="411">
        <v>2025</v>
      </c>
      <c r="AP299" s="432">
        <v>2579200</v>
      </c>
      <c r="AQ299" s="411" t="s">
        <v>10132</v>
      </c>
      <c r="AR299" s="411" t="s">
        <v>10132</v>
      </c>
      <c r="AS299" s="410"/>
      <c r="AT299" s="449"/>
    </row>
    <row r="300" spans="2:46" ht="15" customHeight="1">
      <c r="B300" s="524" t="s">
        <v>192</v>
      </c>
      <c r="C300" s="251" t="s">
        <v>10772</v>
      </c>
      <c r="D300" s="173" t="s">
        <v>10773</v>
      </c>
      <c r="E300" s="404">
        <v>13104928</v>
      </c>
      <c r="F300" s="463">
        <v>17856000</v>
      </c>
      <c r="G300" s="405" t="s">
        <v>10177</v>
      </c>
      <c r="H300" s="353">
        <v>2976000</v>
      </c>
      <c r="I300" s="363">
        <v>45748</v>
      </c>
      <c r="J300" s="363">
        <v>46022</v>
      </c>
      <c r="K300" s="354" t="s">
        <v>10770</v>
      </c>
      <c r="L300" s="190">
        <v>2537</v>
      </c>
      <c r="M300" s="406" t="s">
        <v>10237</v>
      </c>
      <c r="N300" s="251" t="s">
        <v>7448</v>
      </c>
      <c r="O300" s="173">
        <v>52890529</v>
      </c>
      <c r="P300" s="501" t="s">
        <v>10238</v>
      </c>
      <c r="Q300" s="190">
        <v>5</v>
      </c>
      <c r="R300" s="407">
        <v>124902</v>
      </c>
      <c r="S300" s="251" t="s">
        <v>8449</v>
      </c>
      <c r="T300" s="581">
        <v>8928000</v>
      </c>
      <c r="U300" s="190" t="s">
        <v>7347</v>
      </c>
      <c r="V300" s="407">
        <v>90</v>
      </c>
      <c r="W300" s="404">
        <v>0</v>
      </c>
      <c r="X300" s="190" t="s">
        <v>7347</v>
      </c>
      <c r="Y300" s="190"/>
      <c r="Z300" s="404">
        <f>Tabla13[[#This Row],[Adicion 1]]</f>
        <v>8928000</v>
      </c>
      <c r="AA300" s="464" t="s">
        <v>7966</v>
      </c>
      <c r="AB300" s="190" t="s">
        <v>7347</v>
      </c>
      <c r="AC300" s="190" t="s">
        <v>7347</v>
      </c>
      <c r="AD300" s="190" t="s">
        <v>7347</v>
      </c>
      <c r="AE300" s="190" t="s">
        <v>7504</v>
      </c>
      <c r="AF300" s="411" t="s">
        <v>7349</v>
      </c>
      <c r="AG300" s="190" t="s">
        <v>7350</v>
      </c>
      <c r="AH300" s="173" t="s">
        <v>10774</v>
      </c>
      <c r="AI300" s="173">
        <v>3204080529</v>
      </c>
      <c r="AJ300" s="173" t="s">
        <v>10142</v>
      </c>
      <c r="AK300" s="173" t="s">
        <v>10775</v>
      </c>
      <c r="AL300" s="189" t="s">
        <v>10225</v>
      </c>
      <c r="AM300" s="500" t="s">
        <v>10776</v>
      </c>
      <c r="AN300" s="411">
        <f t="shared" si="4"/>
        <v>293</v>
      </c>
      <c r="AO300" s="411">
        <v>2025</v>
      </c>
      <c r="AP300" s="432">
        <v>2976000</v>
      </c>
      <c r="AQ300" s="411" t="s">
        <v>10132</v>
      </c>
      <c r="AR300" s="411" t="s">
        <v>10132</v>
      </c>
      <c r="AS300" s="410"/>
      <c r="AT300" s="449"/>
    </row>
    <row r="301" spans="2:46" ht="15" customHeight="1">
      <c r="B301" s="524" t="s">
        <v>193</v>
      </c>
      <c r="C301" s="251" t="s">
        <v>10772</v>
      </c>
      <c r="D301" s="173" t="s">
        <v>10777</v>
      </c>
      <c r="E301" s="404">
        <v>19707534</v>
      </c>
      <c r="F301" s="404">
        <v>17856000</v>
      </c>
      <c r="G301" s="405" t="s">
        <v>10177</v>
      </c>
      <c r="H301" s="353">
        <v>2976000</v>
      </c>
      <c r="I301" s="363">
        <v>45748</v>
      </c>
      <c r="J301" s="363">
        <v>46022</v>
      </c>
      <c r="K301" s="354" t="s">
        <v>10770</v>
      </c>
      <c r="L301" s="190">
        <v>2537</v>
      </c>
      <c r="M301" s="406" t="s">
        <v>10237</v>
      </c>
      <c r="N301" s="251" t="s">
        <v>7448</v>
      </c>
      <c r="O301" s="173">
        <v>52890529</v>
      </c>
      <c r="P301" s="501" t="s">
        <v>10238</v>
      </c>
      <c r="Q301" s="190">
        <v>5</v>
      </c>
      <c r="R301" s="407">
        <v>124902</v>
      </c>
      <c r="S301" s="251" t="s">
        <v>8449</v>
      </c>
      <c r="T301" s="581">
        <v>8928000</v>
      </c>
      <c r="U301" s="190" t="s">
        <v>7347</v>
      </c>
      <c r="V301" s="407">
        <v>90</v>
      </c>
      <c r="W301" s="404">
        <v>0</v>
      </c>
      <c r="X301" s="190" t="s">
        <v>7347</v>
      </c>
      <c r="Y301" s="190"/>
      <c r="Z301" s="404">
        <f>Tabla13[[#This Row],[Adicion 1]]</f>
        <v>8928000</v>
      </c>
      <c r="AA301" s="464" t="s">
        <v>7966</v>
      </c>
      <c r="AB301" s="190" t="s">
        <v>7347</v>
      </c>
      <c r="AC301" s="190" t="s">
        <v>7347</v>
      </c>
      <c r="AD301" s="190" t="s">
        <v>7347</v>
      </c>
      <c r="AE301" s="190" t="s">
        <v>7378</v>
      </c>
      <c r="AF301" s="190" t="s">
        <v>7349</v>
      </c>
      <c r="AG301" s="190" t="s">
        <v>7368</v>
      </c>
      <c r="AH301" s="173" t="s">
        <v>10778</v>
      </c>
      <c r="AI301" s="173">
        <v>3125370723</v>
      </c>
      <c r="AJ301" s="173" t="s">
        <v>10500</v>
      </c>
      <c r="AK301" s="420">
        <v>24149835316</v>
      </c>
      <c r="AL301" s="189" t="s">
        <v>7353</v>
      </c>
      <c r="AM301" s="500" t="s">
        <v>10779</v>
      </c>
      <c r="AN301" s="411">
        <f t="shared" si="4"/>
        <v>294</v>
      </c>
      <c r="AO301" s="411">
        <v>2025</v>
      </c>
      <c r="AP301" s="432"/>
      <c r="AQ301" s="411" t="s">
        <v>10132</v>
      </c>
      <c r="AR301" s="411" t="s">
        <v>10132</v>
      </c>
      <c r="AS301" s="410"/>
      <c r="AT301" s="449"/>
    </row>
    <row r="302" spans="2:46" ht="15" customHeight="1">
      <c r="B302" s="448" t="s">
        <v>194</v>
      </c>
      <c r="C302" s="251" t="s">
        <v>10246</v>
      </c>
      <c r="D302" s="173" t="s">
        <v>10780</v>
      </c>
      <c r="E302" s="404">
        <v>1019066389</v>
      </c>
      <c r="F302" s="404">
        <v>33810000</v>
      </c>
      <c r="G302" s="405" t="s">
        <v>10177</v>
      </c>
      <c r="H302" s="353">
        <v>5635000</v>
      </c>
      <c r="I302" s="363">
        <v>45728</v>
      </c>
      <c r="J302" s="363">
        <v>45911</v>
      </c>
      <c r="K302" s="354" t="s">
        <v>7688</v>
      </c>
      <c r="L302" s="190">
        <v>2599</v>
      </c>
      <c r="M302" s="406" t="s">
        <v>7689</v>
      </c>
      <c r="N302" s="406" t="s">
        <v>7343</v>
      </c>
      <c r="O302" s="406">
        <v>80257080</v>
      </c>
      <c r="P302" s="406" t="s">
        <v>7690</v>
      </c>
      <c r="Q302" s="190">
        <v>3</v>
      </c>
      <c r="R302" s="407">
        <v>130220</v>
      </c>
      <c r="S302" s="251" t="s">
        <v>7726</v>
      </c>
      <c r="T302" s="404">
        <v>0</v>
      </c>
      <c r="U302" s="190" t="s">
        <v>7347</v>
      </c>
      <c r="V302" s="407" t="s">
        <v>10136</v>
      </c>
      <c r="W302" s="404">
        <v>0</v>
      </c>
      <c r="X302" s="190" t="s">
        <v>7347</v>
      </c>
      <c r="Y302" s="190" t="s">
        <v>7347</v>
      </c>
      <c r="Z302" s="404">
        <v>0</v>
      </c>
      <c r="AA302" s="419" t="s">
        <v>7347</v>
      </c>
      <c r="AB302" s="190" t="s">
        <v>7347</v>
      </c>
      <c r="AC302" s="190" t="s">
        <v>7347</v>
      </c>
      <c r="AD302" s="190" t="s">
        <v>7347</v>
      </c>
      <c r="AE302" s="190" t="s">
        <v>8745</v>
      </c>
      <c r="AF302" s="411" t="s">
        <v>7349</v>
      </c>
      <c r="AG302" s="190" t="s">
        <v>7414</v>
      </c>
      <c r="AH302" s="173" t="s">
        <v>10781</v>
      </c>
      <c r="AI302" s="173" t="s">
        <v>10782</v>
      </c>
      <c r="AJ302" s="173" t="s">
        <v>10142</v>
      </c>
      <c r="AK302" s="420" t="s">
        <v>10783</v>
      </c>
      <c r="AL302" s="189" t="s">
        <v>7353</v>
      </c>
      <c r="AM302" s="500" t="s">
        <v>10784</v>
      </c>
      <c r="AN302" s="411">
        <f t="shared" si="4"/>
        <v>295</v>
      </c>
      <c r="AO302" s="411">
        <v>2025</v>
      </c>
      <c r="AP302" s="432">
        <v>2066167</v>
      </c>
      <c r="AQ302" s="411" t="s">
        <v>10139</v>
      </c>
      <c r="AR302" s="411" t="s">
        <v>10132</v>
      </c>
      <c r="AS302" s="410"/>
      <c r="AT302" s="449"/>
    </row>
    <row r="303" spans="2:46" ht="15" customHeight="1">
      <c r="B303" s="448" t="s">
        <v>195</v>
      </c>
      <c r="C303" s="251" t="s">
        <v>10246</v>
      </c>
      <c r="D303" s="173" t="s">
        <v>10785</v>
      </c>
      <c r="E303" s="404">
        <v>52444244</v>
      </c>
      <c r="F303" s="404">
        <v>33810000</v>
      </c>
      <c r="G303" s="405" t="s">
        <v>10177</v>
      </c>
      <c r="H303" s="353">
        <v>5635000</v>
      </c>
      <c r="I303" s="363">
        <v>45728</v>
      </c>
      <c r="J303" s="363">
        <v>45911</v>
      </c>
      <c r="K303" s="354" t="s">
        <v>7688</v>
      </c>
      <c r="L303" s="190">
        <v>2599</v>
      </c>
      <c r="M303" s="406" t="s">
        <v>7689</v>
      </c>
      <c r="N303" s="406" t="s">
        <v>7343</v>
      </c>
      <c r="O303" s="406">
        <v>80257080</v>
      </c>
      <c r="P303" s="406" t="s">
        <v>7690</v>
      </c>
      <c r="Q303" s="190">
        <v>3</v>
      </c>
      <c r="R303" s="407">
        <v>130220</v>
      </c>
      <c r="S303" s="251" t="s">
        <v>7726</v>
      </c>
      <c r="T303" s="404">
        <v>0</v>
      </c>
      <c r="U303" s="190" t="s">
        <v>7347</v>
      </c>
      <c r="V303" s="407" t="s">
        <v>10136</v>
      </c>
      <c r="W303" s="404">
        <v>0</v>
      </c>
      <c r="X303" s="190" t="s">
        <v>7347</v>
      </c>
      <c r="Y303" s="190" t="s">
        <v>7347</v>
      </c>
      <c r="Z303" s="404">
        <v>0</v>
      </c>
      <c r="AA303" s="419" t="s">
        <v>7347</v>
      </c>
      <c r="AB303" s="190" t="s">
        <v>7347</v>
      </c>
      <c r="AC303" s="190" t="s">
        <v>7347</v>
      </c>
      <c r="AD303" s="190" t="s">
        <v>7347</v>
      </c>
      <c r="AE303" s="190" t="s">
        <v>7408</v>
      </c>
      <c r="AF303" s="411" t="s">
        <v>7349</v>
      </c>
      <c r="AG303" s="190" t="s">
        <v>7350</v>
      </c>
      <c r="AH303" s="173" t="s">
        <v>10786</v>
      </c>
      <c r="AI303" s="173">
        <v>3196374017</v>
      </c>
      <c r="AJ303" s="173" t="s">
        <v>7352</v>
      </c>
      <c r="AK303" s="420">
        <v>24063441482</v>
      </c>
      <c r="AL303" s="189" t="s">
        <v>7353</v>
      </c>
      <c r="AM303" s="500" t="s">
        <v>10787</v>
      </c>
      <c r="AN303" s="411">
        <f t="shared" si="4"/>
        <v>296</v>
      </c>
      <c r="AO303" s="411">
        <v>2025</v>
      </c>
      <c r="AP303" s="432">
        <v>2066167</v>
      </c>
      <c r="AQ303" s="411" t="s">
        <v>10139</v>
      </c>
      <c r="AR303" s="411" t="s">
        <v>10139</v>
      </c>
      <c r="AS303" s="410" t="s">
        <v>10140</v>
      </c>
      <c r="AT303" s="449" t="s">
        <v>10788</v>
      </c>
    </row>
    <row r="304" spans="2:46" ht="15" customHeight="1">
      <c r="B304" s="448" t="s">
        <v>196</v>
      </c>
      <c r="C304" s="251" t="s">
        <v>10246</v>
      </c>
      <c r="D304" s="173" t="s">
        <v>10789</v>
      </c>
      <c r="E304" s="404">
        <v>53068932</v>
      </c>
      <c r="F304" s="463">
        <v>46128000</v>
      </c>
      <c r="G304" s="405" t="s">
        <v>10177</v>
      </c>
      <c r="H304" s="353">
        <v>7688000</v>
      </c>
      <c r="I304" s="363">
        <v>45743</v>
      </c>
      <c r="J304" s="363">
        <v>46017</v>
      </c>
      <c r="K304" s="354" t="s">
        <v>10790</v>
      </c>
      <c r="L304" s="190">
        <v>2813</v>
      </c>
      <c r="M304" s="406" t="s">
        <v>7425</v>
      </c>
      <c r="N304" s="406" t="s">
        <v>7343</v>
      </c>
      <c r="O304" s="406">
        <v>19491384</v>
      </c>
      <c r="P304" s="406" t="s">
        <v>10791</v>
      </c>
      <c r="Q304" s="190">
        <v>3</v>
      </c>
      <c r="R304" s="407">
        <v>127646</v>
      </c>
      <c r="S304" s="251" t="s">
        <v>10792</v>
      </c>
      <c r="T304" s="463">
        <v>23064000</v>
      </c>
      <c r="U304" s="190" t="s">
        <v>7347</v>
      </c>
      <c r="V304" s="407">
        <v>90</v>
      </c>
      <c r="W304" s="404">
        <v>0</v>
      </c>
      <c r="X304" s="190" t="s">
        <v>7347</v>
      </c>
      <c r="Y304" s="190"/>
      <c r="Z304" s="404">
        <f>Tabla13[[#This Row],[Adicion 1]]</f>
        <v>23064000</v>
      </c>
      <c r="AA304" s="464" t="s">
        <v>7966</v>
      </c>
      <c r="AB304" s="190" t="s">
        <v>7347</v>
      </c>
      <c r="AC304" s="190" t="s">
        <v>7347</v>
      </c>
      <c r="AD304" s="190" t="s">
        <v>7347</v>
      </c>
      <c r="AE304" s="190" t="s">
        <v>7720</v>
      </c>
      <c r="AF304" s="411" t="s">
        <v>7349</v>
      </c>
      <c r="AG304" s="190" t="s">
        <v>7350</v>
      </c>
      <c r="AH304" s="173" t="s">
        <v>10793</v>
      </c>
      <c r="AI304" s="173">
        <v>3207175379</v>
      </c>
      <c r="AJ304" s="173" t="s">
        <v>10143</v>
      </c>
      <c r="AK304" s="420">
        <v>19862617943</v>
      </c>
      <c r="AL304" s="189" t="s">
        <v>10225</v>
      </c>
      <c r="AM304" s="500" t="s">
        <v>10794</v>
      </c>
      <c r="AN304" s="411">
        <f t="shared" si="4"/>
        <v>297</v>
      </c>
      <c r="AO304" s="411">
        <v>2025</v>
      </c>
      <c r="AP304" s="432">
        <v>6662933</v>
      </c>
      <c r="AQ304" s="411" t="s">
        <v>10132</v>
      </c>
      <c r="AR304" s="411" t="s">
        <v>10132</v>
      </c>
      <c r="AS304" s="410"/>
      <c r="AT304" s="449"/>
    </row>
    <row r="305" spans="2:46" ht="15" customHeight="1">
      <c r="B305" s="448" t="s">
        <v>197</v>
      </c>
      <c r="C305" s="251" t="s">
        <v>10211</v>
      </c>
      <c r="D305" s="173" t="s">
        <v>7928</v>
      </c>
      <c r="E305" s="404">
        <v>1019081112</v>
      </c>
      <c r="F305" s="404">
        <v>17856000</v>
      </c>
      <c r="G305" s="405" t="s">
        <v>10177</v>
      </c>
      <c r="H305" s="353">
        <v>2976000</v>
      </c>
      <c r="I305" s="363">
        <v>45723</v>
      </c>
      <c r="J305" s="363">
        <v>45905</v>
      </c>
      <c r="K305" s="354" t="s">
        <v>10536</v>
      </c>
      <c r="L305" s="190">
        <v>2583</v>
      </c>
      <c r="M305" s="406" t="s">
        <v>7495</v>
      </c>
      <c r="N305" s="406" t="s">
        <v>7343</v>
      </c>
      <c r="O305" s="406">
        <v>79553844</v>
      </c>
      <c r="P305" s="406" t="s">
        <v>7496</v>
      </c>
      <c r="Q305" s="190">
        <v>5</v>
      </c>
      <c r="R305" s="407">
        <v>127441</v>
      </c>
      <c r="S305" s="251" t="s">
        <v>7497</v>
      </c>
      <c r="T305" s="404">
        <v>0</v>
      </c>
      <c r="U305" s="190" t="s">
        <v>7347</v>
      </c>
      <c r="V305" s="407" t="s">
        <v>10136</v>
      </c>
      <c r="W305" s="404">
        <v>0</v>
      </c>
      <c r="X305" s="190" t="s">
        <v>7347</v>
      </c>
      <c r="Y305" s="190" t="s">
        <v>7347</v>
      </c>
      <c r="Z305" s="404">
        <v>0</v>
      </c>
      <c r="AA305" s="419" t="s">
        <v>7347</v>
      </c>
      <c r="AB305" s="190" t="s">
        <v>7347</v>
      </c>
      <c r="AC305" s="190" t="s">
        <v>7347</v>
      </c>
      <c r="AD305" s="190" t="s">
        <v>7347</v>
      </c>
      <c r="AE305" s="190" t="s">
        <v>7378</v>
      </c>
      <c r="AF305" s="411" t="s">
        <v>7349</v>
      </c>
      <c r="AG305" s="190" t="s">
        <v>7399</v>
      </c>
      <c r="AH305" s="173" t="s">
        <v>10771</v>
      </c>
      <c r="AI305" s="173">
        <v>3058181678</v>
      </c>
      <c r="AJ305" s="173" t="s">
        <v>7489</v>
      </c>
      <c r="AK305" s="420" t="s">
        <v>7930</v>
      </c>
      <c r="AL305" s="189" t="s">
        <v>7353</v>
      </c>
      <c r="AM305" s="500" t="s">
        <v>10795</v>
      </c>
      <c r="AN305" s="411">
        <f t="shared" si="4"/>
        <v>298</v>
      </c>
      <c r="AO305" s="411">
        <v>2025</v>
      </c>
      <c r="AP305" s="432">
        <v>595200</v>
      </c>
      <c r="AQ305" s="411" t="s">
        <v>10132</v>
      </c>
      <c r="AR305" s="411" t="s">
        <v>10132</v>
      </c>
      <c r="AS305" s="410"/>
      <c r="AT305" s="449"/>
    </row>
    <row r="306" spans="2:46" ht="15" customHeight="1">
      <c r="B306" s="448" t="s">
        <v>198</v>
      </c>
      <c r="C306" s="251" t="s">
        <v>10211</v>
      </c>
      <c r="D306" s="173" t="s">
        <v>10796</v>
      </c>
      <c r="E306" s="404">
        <v>1019044866</v>
      </c>
      <c r="F306" s="404">
        <v>17856000</v>
      </c>
      <c r="G306" s="405" t="s">
        <v>10177</v>
      </c>
      <c r="H306" s="353">
        <v>2976000</v>
      </c>
      <c r="I306" s="363">
        <v>45735</v>
      </c>
      <c r="J306" s="363">
        <v>45917</v>
      </c>
      <c r="K306" s="354" t="s">
        <v>7673</v>
      </c>
      <c r="L306" s="190">
        <v>2537</v>
      </c>
      <c r="M306" s="251" t="s">
        <v>10634</v>
      </c>
      <c r="N306" s="406" t="s">
        <v>7343</v>
      </c>
      <c r="O306" s="406">
        <v>26872947</v>
      </c>
      <c r="P306" s="501" t="s">
        <v>10635</v>
      </c>
      <c r="Q306" s="190">
        <v>1</v>
      </c>
      <c r="R306" s="407">
        <v>125102</v>
      </c>
      <c r="S306" s="251" t="s">
        <v>7648</v>
      </c>
      <c r="T306" s="404">
        <v>0</v>
      </c>
      <c r="U306" s="190" t="s">
        <v>7347</v>
      </c>
      <c r="V306" s="407" t="s">
        <v>10136</v>
      </c>
      <c r="W306" s="404">
        <v>0</v>
      </c>
      <c r="X306" s="190" t="s">
        <v>7347</v>
      </c>
      <c r="Y306" s="190" t="s">
        <v>7347</v>
      </c>
      <c r="Z306" s="404">
        <v>0</v>
      </c>
      <c r="AA306" s="419" t="s">
        <v>7347</v>
      </c>
      <c r="AB306" s="190" t="s">
        <v>7347</v>
      </c>
      <c r="AC306" s="190" t="s">
        <v>7347</v>
      </c>
      <c r="AD306" s="190" t="s">
        <v>7347</v>
      </c>
      <c r="AE306" s="190" t="s">
        <v>7408</v>
      </c>
      <c r="AF306" s="411" t="s">
        <v>7349</v>
      </c>
      <c r="AG306" s="190" t="s">
        <v>7399</v>
      </c>
      <c r="AH306" s="173" t="s">
        <v>10797</v>
      </c>
      <c r="AI306" s="173">
        <v>3107818704</v>
      </c>
      <c r="AJ306" s="173" t="s">
        <v>7489</v>
      </c>
      <c r="AK306" s="420" t="s">
        <v>7999</v>
      </c>
      <c r="AL306" s="189" t="s">
        <v>7353</v>
      </c>
      <c r="AM306" s="500" t="s">
        <v>10798</v>
      </c>
      <c r="AN306" s="411">
        <f t="shared" si="4"/>
        <v>299</v>
      </c>
      <c r="AO306" s="411">
        <v>2025</v>
      </c>
      <c r="AP306" s="432">
        <v>1785600</v>
      </c>
      <c r="AQ306" s="411" t="s">
        <v>10132</v>
      </c>
      <c r="AR306" s="411" t="s">
        <v>10132</v>
      </c>
      <c r="AS306" s="410"/>
      <c r="AT306" s="449"/>
    </row>
    <row r="307" spans="2:46" ht="15" customHeight="1">
      <c r="B307" s="448" t="s">
        <v>199</v>
      </c>
      <c r="C307" s="251" t="s">
        <v>10799</v>
      </c>
      <c r="D307" s="173" t="s">
        <v>8635</v>
      </c>
      <c r="E307" s="404">
        <v>52391739</v>
      </c>
      <c r="F307" s="404">
        <v>17856000</v>
      </c>
      <c r="G307" s="405" t="s">
        <v>10177</v>
      </c>
      <c r="H307" s="353">
        <v>2976000</v>
      </c>
      <c r="I307" s="363">
        <v>45736</v>
      </c>
      <c r="J307" s="363">
        <v>45919</v>
      </c>
      <c r="K307" s="354" t="s">
        <v>8636</v>
      </c>
      <c r="L307" s="190">
        <v>2537</v>
      </c>
      <c r="M307" s="406" t="s">
        <v>10157</v>
      </c>
      <c r="N307" s="406" t="s">
        <v>7343</v>
      </c>
      <c r="O307" s="416">
        <v>51790928</v>
      </c>
      <c r="P307" s="501" t="s">
        <v>10158</v>
      </c>
      <c r="Q307" s="190">
        <v>1</v>
      </c>
      <c r="R307" s="407">
        <v>125084</v>
      </c>
      <c r="S307" s="251" t="s">
        <v>8637</v>
      </c>
      <c r="T307" s="404">
        <v>0</v>
      </c>
      <c r="U307" s="190" t="s">
        <v>7347</v>
      </c>
      <c r="V307" s="407" t="s">
        <v>10136</v>
      </c>
      <c r="W307" s="404">
        <v>0</v>
      </c>
      <c r="X307" s="190" t="s">
        <v>7347</v>
      </c>
      <c r="Y307" s="190" t="s">
        <v>7347</v>
      </c>
      <c r="Z307" s="404">
        <v>0</v>
      </c>
      <c r="AA307" s="419" t="s">
        <v>7347</v>
      </c>
      <c r="AB307" s="190" t="s">
        <v>7347</v>
      </c>
      <c r="AC307" s="190" t="s">
        <v>7347</v>
      </c>
      <c r="AD307" s="190" t="s">
        <v>7347</v>
      </c>
      <c r="AE307" s="190" t="s">
        <v>7348</v>
      </c>
      <c r="AF307" s="411" t="s">
        <v>7349</v>
      </c>
      <c r="AG307" s="190" t="s">
        <v>7399</v>
      </c>
      <c r="AH307" s="173" t="s">
        <v>10800</v>
      </c>
      <c r="AI307" s="173" t="s">
        <v>10801</v>
      </c>
      <c r="AJ307" s="173" t="s">
        <v>7352</v>
      </c>
      <c r="AK307" s="420" t="s">
        <v>8640</v>
      </c>
      <c r="AL307" s="189" t="s">
        <v>7353</v>
      </c>
      <c r="AM307" s="500" t="s">
        <v>8641</v>
      </c>
      <c r="AN307" s="411">
        <f t="shared" si="4"/>
        <v>300</v>
      </c>
      <c r="AO307" s="411">
        <v>2025</v>
      </c>
      <c r="AP307" s="432">
        <v>1884800</v>
      </c>
      <c r="AQ307" s="411" t="s">
        <v>10132</v>
      </c>
      <c r="AR307" s="411" t="s">
        <v>10139</v>
      </c>
      <c r="AS307" s="410" t="s">
        <v>10140</v>
      </c>
      <c r="AT307" s="449" t="s">
        <v>10802</v>
      </c>
    </row>
    <row r="308" spans="2:46" ht="15" customHeight="1">
      <c r="B308" s="448" t="s">
        <v>200</v>
      </c>
      <c r="C308" s="251" t="s">
        <v>10211</v>
      </c>
      <c r="D308" s="173" t="s">
        <v>10803</v>
      </c>
      <c r="E308" s="404">
        <v>1000575275</v>
      </c>
      <c r="F308" s="404">
        <v>17856000</v>
      </c>
      <c r="G308" s="405" t="s">
        <v>10177</v>
      </c>
      <c r="H308" s="353">
        <v>2976000</v>
      </c>
      <c r="I308" s="363">
        <v>45721</v>
      </c>
      <c r="J308" s="363">
        <v>45904</v>
      </c>
      <c r="K308" s="354" t="s">
        <v>10804</v>
      </c>
      <c r="L308" s="190">
        <v>2583</v>
      </c>
      <c r="M308" s="406" t="s">
        <v>7495</v>
      </c>
      <c r="N308" s="406" t="s">
        <v>7343</v>
      </c>
      <c r="O308" s="406">
        <v>79553844</v>
      </c>
      <c r="P308" s="406" t="s">
        <v>7496</v>
      </c>
      <c r="Q308" s="190">
        <v>5</v>
      </c>
      <c r="R308" s="407">
        <v>127441</v>
      </c>
      <c r="S308" s="251" t="s">
        <v>7497</v>
      </c>
      <c r="T308" s="404">
        <v>0</v>
      </c>
      <c r="U308" s="190" t="s">
        <v>7347</v>
      </c>
      <c r="V308" s="407" t="s">
        <v>10136</v>
      </c>
      <c r="W308" s="404">
        <v>0</v>
      </c>
      <c r="X308" s="190" t="s">
        <v>7347</v>
      </c>
      <c r="Y308" s="190" t="s">
        <v>7347</v>
      </c>
      <c r="Z308" s="404">
        <v>0</v>
      </c>
      <c r="AA308" s="419" t="s">
        <v>7347</v>
      </c>
      <c r="AB308" s="190" t="s">
        <v>7347</v>
      </c>
      <c r="AC308" s="190" t="s">
        <v>7347</v>
      </c>
      <c r="AD308" s="190" t="s">
        <v>7347</v>
      </c>
      <c r="AE308" s="190" t="s">
        <v>7504</v>
      </c>
      <c r="AF308" s="411" t="s">
        <v>7349</v>
      </c>
      <c r="AG308" s="190" t="s">
        <v>7510</v>
      </c>
      <c r="AH308" s="173" t="s">
        <v>10805</v>
      </c>
      <c r="AI308" s="173">
        <v>3046737940</v>
      </c>
      <c r="AJ308" s="173" t="s">
        <v>10143</v>
      </c>
      <c r="AK308" s="420">
        <v>91228449674</v>
      </c>
      <c r="AL308" s="189" t="s">
        <v>7353</v>
      </c>
      <c r="AM308" s="500" t="s">
        <v>10806</v>
      </c>
      <c r="AN308" s="411">
        <f t="shared" si="4"/>
        <v>301</v>
      </c>
      <c r="AO308" s="411">
        <v>2025</v>
      </c>
      <c r="AP308" s="432">
        <v>396800</v>
      </c>
      <c r="AQ308" s="411" t="s">
        <v>10132</v>
      </c>
      <c r="AR308" s="411" t="s">
        <v>10132</v>
      </c>
      <c r="AS308" s="410"/>
      <c r="AT308" s="449"/>
    </row>
    <row r="309" spans="2:46" ht="15" customHeight="1">
      <c r="B309" s="448" t="s">
        <v>201</v>
      </c>
      <c r="C309" s="251" t="s">
        <v>10246</v>
      </c>
      <c r="D309" s="173" t="s">
        <v>10807</v>
      </c>
      <c r="E309" s="404">
        <v>1080934931</v>
      </c>
      <c r="F309" s="404">
        <v>46128000</v>
      </c>
      <c r="G309" s="405" t="s">
        <v>10177</v>
      </c>
      <c r="H309" s="353">
        <v>7688000</v>
      </c>
      <c r="I309" s="363">
        <v>45726</v>
      </c>
      <c r="J309" s="363">
        <v>45909</v>
      </c>
      <c r="K309" s="354" t="s">
        <v>10808</v>
      </c>
      <c r="L309" s="190">
        <v>2583</v>
      </c>
      <c r="M309" s="406" t="s">
        <v>7495</v>
      </c>
      <c r="N309" s="406" t="s">
        <v>7343</v>
      </c>
      <c r="O309" s="406">
        <v>79553844</v>
      </c>
      <c r="P309" s="406" t="s">
        <v>7496</v>
      </c>
      <c r="Q309" s="190">
        <v>1</v>
      </c>
      <c r="R309" s="407">
        <v>125485</v>
      </c>
      <c r="S309" s="251" t="s">
        <v>7497</v>
      </c>
      <c r="T309" s="404">
        <v>0</v>
      </c>
      <c r="U309" s="190" t="s">
        <v>7347</v>
      </c>
      <c r="V309" s="407" t="s">
        <v>10136</v>
      </c>
      <c r="W309" s="404">
        <v>0</v>
      </c>
      <c r="X309" s="190" t="s">
        <v>7347</v>
      </c>
      <c r="Y309" s="190" t="s">
        <v>7347</v>
      </c>
      <c r="Z309" s="404">
        <v>0</v>
      </c>
      <c r="AA309" s="419" t="s">
        <v>7347</v>
      </c>
      <c r="AB309" s="190" t="s">
        <v>7347</v>
      </c>
      <c r="AC309" s="190" t="s">
        <v>7347</v>
      </c>
      <c r="AD309" s="190" t="s">
        <v>7347</v>
      </c>
      <c r="AE309" s="190" t="s">
        <v>7504</v>
      </c>
      <c r="AF309" s="411" t="s">
        <v>7349</v>
      </c>
      <c r="AG309" s="190" t="s">
        <v>7368</v>
      </c>
      <c r="AH309" s="173" t="s">
        <v>10809</v>
      </c>
      <c r="AI309" s="173">
        <v>3106188102</v>
      </c>
      <c r="AJ309" s="173" t="s">
        <v>7352</v>
      </c>
      <c r="AK309" s="420">
        <v>24066307822</v>
      </c>
      <c r="AL309" s="189" t="s">
        <v>7353</v>
      </c>
      <c r="AM309" s="500" t="s">
        <v>10810</v>
      </c>
      <c r="AN309" s="411">
        <f t="shared" si="4"/>
        <v>302</v>
      </c>
      <c r="AO309" s="411">
        <v>2025</v>
      </c>
      <c r="AP309" s="432">
        <v>2306400</v>
      </c>
      <c r="AQ309" s="411"/>
      <c r="AR309" s="411"/>
      <c r="AS309" s="410"/>
      <c r="AT309" s="449"/>
    </row>
    <row r="310" spans="2:46" ht="15" customHeight="1">
      <c r="B310" s="448" t="s">
        <v>202</v>
      </c>
      <c r="C310" s="251" t="s">
        <v>10246</v>
      </c>
      <c r="D310" s="173" t="s">
        <v>10811</v>
      </c>
      <c r="E310" s="404">
        <v>1019136929</v>
      </c>
      <c r="F310" s="404">
        <v>46128000</v>
      </c>
      <c r="G310" s="405" t="s">
        <v>10177</v>
      </c>
      <c r="H310" s="353">
        <v>7688000</v>
      </c>
      <c r="I310" s="363">
        <v>45726</v>
      </c>
      <c r="J310" s="363">
        <v>45909</v>
      </c>
      <c r="K310" s="354" t="s">
        <v>9529</v>
      </c>
      <c r="L310" s="190">
        <v>2583</v>
      </c>
      <c r="M310" s="406" t="s">
        <v>7495</v>
      </c>
      <c r="N310" s="406" t="s">
        <v>7343</v>
      </c>
      <c r="O310" s="406">
        <v>79553844</v>
      </c>
      <c r="P310" s="406" t="s">
        <v>7496</v>
      </c>
      <c r="Q310" s="190">
        <v>1</v>
      </c>
      <c r="R310" s="407">
        <v>125485</v>
      </c>
      <c r="S310" s="251" t="s">
        <v>7497</v>
      </c>
      <c r="T310" s="404">
        <v>0</v>
      </c>
      <c r="U310" s="190" t="s">
        <v>7347</v>
      </c>
      <c r="V310" s="407" t="s">
        <v>10136</v>
      </c>
      <c r="W310" s="404">
        <v>0</v>
      </c>
      <c r="X310" s="190" t="s">
        <v>7347</v>
      </c>
      <c r="Y310" s="190" t="s">
        <v>7347</v>
      </c>
      <c r="Z310" s="404">
        <v>0</v>
      </c>
      <c r="AA310" s="419" t="s">
        <v>7347</v>
      </c>
      <c r="AB310" s="190" t="s">
        <v>7347</v>
      </c>
      <c r="AC310" s="190" t="s">
        <v>7347</v>
      </c>
      <c r="AD310" s="190" t="s">
        <v>7347</v>
      </c>
      <c r="AE310" s="190" t="s">
        <v>7536</v>
      </c>
      <c r="AF310" s="411" t="s">
        <v>7349</v>
      </c>
      <c r="AG310" s="190" t="s">
        <v>7414</v>
      </c>
      <c r="AH310" s="173" t="s">
        <v>10812</v>
      </c>
      <c r="AI310" s="173">
        <v>3012473679</v>
      </c>
      <c r="AJ310" s="173" t="s">
        <v>7489</v>
      </c>
      <c r="AK310" s="420" t="s">
        <v>9532</v>
      </c>
      <c r="AL310" s="189" t="s">
        <v>7353</v>
      </c>
      <c r="AM310" s="500" t="s">
        <v>10813</v>
      </c>
      <c r="AN310" s="411">
        <f t="shared" si="4"/>
        <v>303</v>
      </c>
      <c r="AO310" s="411">
        <v>2025</v>
      </c>
      <c r="AP310" s="432">
        <v>2306400</v>
      </c>
      <c r="AQ310" s="411"/>
      <c r="AR310" s="411"/>
      <c r="AS310" s="410"/>
      <c r="AT310" s="449"/>
    </row>
    <row r="311" spans="2:46" ht="15" customHeight="1">
      <c r="B311" s="448" t="s">
        <v>203</v>
      </c>
      <c r="C311" s="251" t="s">
        <v>10211</v>
      </c>
      <c r="D311" s="173" t="s">
        <v>10814</v>
      </c>
      <c r="E311" s="404">
        <v>35512659</v>
      </c>
      <c r="F311" s="404">
        <v>17856000</v>
      </c>
      <c r="G311" s="405" t="s">
        <v>10177</v>
      </c>
      <c r="H311" s="353">
        <v>2976000</v>
      </c>
      <c r="I311" s="363">
        <v>45722</v>
      </c>
      <c r="J311" s="363">
        <v>45905</v>
      </c>
      <c r="K311" s="354" t="s">
        <v>10536</v>
      </c>
      <c r="L311" s="190">
        <v>2583</v>
      </c>
      <c r="M311" s="406" t="s">
        <v>7495</v>
      </c>
      <c r="N311" s="406" t="s">
        <v>7343</v>
      </c>
      <c r="O311" s="406">
        <v>79553844</v>
      </c>
      <c r="P311" s="406" t="s">
        <v>7496</v>
      </c>
      <c r="Q311" s="190">
        <v>5</v>
      </c>
      <c r="R311" s="407">
        <v>127441</v>
      </c>
      <c r="S311" s="251" t="s">
        <v>7497</v>
      </c>
      <c r="T311" s="404">
        <v>0</v>
      </c>
      <c r="U311" s="190" t="s">
        <v>7347</v>
      </c>
      <c r="V311" s="407" t="s">
        <v>10136</v>
      </c>
      <c r="W311" s="404">
        <v>0</v>
      </c>
      <c r="X311" s="190" t="s">
        <v>7347</v>
      </c>
      <c r="Y311" s="190" t="s">
        <v>7347</v>
      </c>
      <c r="Z311" s="404">
        <v>0</v>
      </c>
      <c r="AA311" s="419" t="s">
        <v>7347</v>
      </c>
      <c r="AB311" s="190" t="s">
        <v>7347</v>
      </c>
      <c r="AC311" s="190" t="s">
        <v>7347</v>
      </c>
      <c r="AD311" s="190" t="s">
        <v>7347</v>
      </c>
      <c r="AE311" s="190" t="s">
        <v>7387</v>
      </c>
      <c r="AF311" s="411" t="s">
        <v>7349</v>
      </c>
      <c r="AG311" s="190" t="s">
        <v>7399</v>
      </c>
      <c r="AH311" s="173" t="s">
        <v>10815</v>
      </c>
      <c r="AI311" s="173">
        <v>3194224766</v>
      </c>
      <c r="AJ311" s="173" t="s">
        <v>10160</v>
      </c>
      <c r="AK311" s="420">
        <v>7002024628</v>
      </c>
      <c r="AL311" s="189" t="s">
        <v>7353</v>
      </c>
      <c r="AM311" s="500" t="s">
        <v>10816</v>
      </c>
      <c r="AN311" s="411">
        <f t="shared" si="4"/>
        <v>304</v>
      </c>
      <c r="AO311" s="411">
        <v>2025</v>
      </c>
      <c r="AP311" s="432">
        <v>496000</v>
      </c>
      <c r="AQ311" s="411" t="s">
        <v>10132</v>
      </c>
      <c r="AR311" s="411" t="s">
        <v>10132</v>
      </c>
      <c r="AS311" s="410"/>
      <c r="AT311" s="449"/>
    </row>
    <row r="312" spans="2:46" ht="15" customHeight="1">
      <c r="B312" s="448" t="s">
        <v>204</v>
      </c>
      <c r="C312" s="251" t="s">
        <v>10246</v>
      </c>
      <c r="D312" s="173" t="s">
        <v>8044</v>
      </c>
      <c r="E312" s="404">
        <v>52412467</v>
      </c>
      <c r="F312" s="404">
        <v>33810000</v>
      </c>
      <c r="G312" s="405" t="s">
        <v>10177</v>
      </c>
      <c r="H312" s="353">
        <v>5635000</v>
      </c>
      <c r="I312" s="363">
        <v>45726</v>
      </c>
      <c r="J312" s="363">
        <v>45909</v>
      </c>
      <c r="K312" s="354" t="s">
        <v>10817</v>
      </c>
      <c r="L312" s="190">
        <v>2599</v>
      </c>
      <c r="M312" s="406" t="s">
        <v>7689</v>
      </c>
      <c r="N312" s="406" t="s">
        <v>7343</v>
      </c>
      <c r="O312" s="406">
        <v>80257080</v>
      </c>
      <c r="P312" s="406" t="s">
        <v>7690</v>
      </c>
      <c r="Q312" s="190">
        <v>3</v>
      </c>
      <c r="R312" s="407">
        <v>130220</v>
      </c>
      <c r="S312" s="251" t="s">
        <v>7726</v>
      </c>
      <c r="T312" s="404">
        <v>0</v>
      </c>
      <c r="U312" s="190" t="s">
        <v>7347</v>
      </c>
      <c r="V312" s="407" t="s">
        <v>10136</v>
      </c>
      <c r="W312" s="404">
        <v>0</v>
      </c>
      <c r="X312" s="190" t="s">
        <v>7347</v>
      </c>
      <c r="Y312" s="190" t="s">
        <v>7347</v>
      </c>
      <c r="Z312" s="404">
        <v>0</v>
      </c>
      <c r="AA312" s="419" t="s">
        <v>7347</v>
      </c>
      <c r="AB312" s="190" t="s">
        <v>7347</v>
      </c>
      <c r="AC312" s="190" t="s">
        <v>7347</v>
      </c>
      <c r="AD312" s="190" t="s">
        <v>7347</v>
      </c>
      <c r="AE312" s="190" t="s">
        <v>7387</v>
      </c>
      <c r="AF312" s="411" t="s">
        <v>7349</v>
      </c>
      <c r="AG312" s="190" t="s">
        <v>7350</v>
      </c>
      <c r="AH312" s="173" t="s">
        <v>10818</v>
      </c>
      <c r="AI312" s="173">
        <v>3132461102</v>
      </c>
      <c r="AJ312" s="173" t="s">
        <v>7352</v>
      </c>
      <c r="AK312" s="420">
        <v>24099814630</v>
      </c>
      <c r="AL312" s="189" t="s">
        <v>7353</v>
      </c>
      <c r="AM312" s="500" t="s">
        <v>8048</v>
      </c>
      <c r="AN312" s="411">
        <f t="shared" si="4"/>
        <v>305</v>
      </c>
      <c r="AO312" s="411">
        <v>2025</v>
      </c>
      <c r="AP312" s="432">
        <v>1690500</v>
      </c>
      <c r="AQ312" s="411" t="s">
        <v>10139</v>
      </c>
      <c r="AR312" s="411" t="s">
        <v>10139</v>
      </c>
      <c r="AS312" s="410" t="s">
        <v>10140</v>
      </c>
      <c r="AT312" s="449" t="s">
        <v>10819</v>
      </c>
    </row>
    <row r="313" spans="2:46" ht="15" customHeight="1">
      <c r="B313" s="448" t="s">
        <v>205</v>
      </c>
      <c r="C313" s="251" t="s">
        <v>10246</v>
      </c>
      <c r="D313" s="173" t="s">
        <v>9410</v>
      </c>
      <c r="E313" s="404">
        <v>1026561473</v>
      </c>
      <c r="F313" s="404">
        <v>33810000</v>
      </c>
      <c r="G313" s="405" t="s">
        <v>10177</v>
      </c>
      <c r="H313" s="353">
        <v>5635000</v>
      </c>
      <c r="I313" s="363">
        <v>45750</v>
      </c>
      <c r="J313" s="363">
        <v>45932</v>
      </c>
      <c r="K313" s="354" t="s">
        <v>10820</v>
      </c>
      <c r="L313" s="190">
        <v>2534</v>
      </c>
      <c r="M313" s="406" t="s">
        <v>7425</v>
      </c>
      <c r="N313" s="406" t="s">
        <v>7343</v>
      </c>
      <c r="O313" s="406">
        <v>19491384</v>
      </c>
      <c r="P313" s="406" t="s">
        <v>10791</v>
      </c>
      <c r="Q313" s="190">
        <v>1</v>
      </c>
      <c r="R313" s="407">
        <v>127613</v>
      </c>
      <c r="S313" s="251" t="s">
        <v>10792</v>
      </c>
      <c r="T313" s="404">
        <v>0</v>
      </c>
      <c r="U313" s="190" t="s">
        <v>7347</v>
      </c>
      <c r="V313" s="407" t="s">
        <v>10136</v>
      </c>
      <c r="W313" s="404">
        <v>0</v>
      </c>
      <c r="X313" s="190" t="s">
        <v>7347</v>
      </c>
      <c r="Y313" s="190" t="s">
        <v>7347</v>
      </c>
      <c r="Z313" s="404">
        <v>0</v>
      </c>
      <c r="AA313" s="419" t="s">
        <v>7347</v>
      </c>
      <c r="AB313" s="190" t="s">
        <v>7347</v>
      </c>
      <c r="AC313" s="190" t="s">
        <v>7347</v>
      </c>
      <c r="AD313" s="190" t="s">
        <v>7347</v>
      </c>
      <c r="AE313" s="190" t="s">
        <v>10179</v>
      </c>
      <c r="AF313" s="411" t="s">
        <v>7349</v>
      </c>
      <c r="AG313" s="190" t="s">
        <v>7350</v>
      </c>
      <c r="AH313" s="173" t="s">
        <v>10821</v>
      </c>
      <c r="AI313" s="173">
        <v>3204954611</v>
      </c>
      <c r="AJ313" s="173" t="s">
        <v>10160</v>
      </c>
      <c r="AK313" s="420">
        <v>122332909</v>
      </c>
      <c r="AL313" s="189" t="s">
        <v>10225</v>
      </c>
      <c r="AM313" s="500" t="s">
        <v>10822</v>
      </c>
      <c r="AN313" s="411">
        <f t="shared" si="4"/>
        <v>306</v>
      </c>
      <c r="AO313" s="411">
        <v>2025</v>
      </c>
      <c r="AP313" s="432">
        <v>6010667</v>
      </c>
      <c r="AQ313" s="411"/>
      <c r="AR313" s="411"/>
      <c r="AS313" s="410"/>
      <c r="AT313" s="449"/>
    </row>
    <row r="314" spans="2:46" ht="15" customHeight="1">
      <c r="B314" s="448" t="s">
        <v>206</v>
      </c>
      <c r="C314" s="251" t="s">
        <v>10246</v>
      </c>
      <c r="D314" s="173" t="s">
        <v>10823</v>
      </c>
      <c r="E314" s="404">
        <v>1073236424</v>
      </c>
      <c r="F314" s="404">
        <v>33810000</v>
      </c>
      <c r="G314" s="405" t="s">
        <v>10177</v>
      </c>
      <c r="H314" s="353">
        <v>5635000</v>
      </c>
      <c r="I314" s="363">
        <v>45750</v>
      </c>
      <c r="J314" s="363">
        <v>46022</v>
      </c>
      <c r="K314" s="354" t="s">
        <v>10820</v>
      </c>
      <c r="L314" s="190">
        <v>2534</v>
      </c>
      <c r="M314" s="406" t="s">
        <v>7425</v>
      </c>
      <c r="N314" s="406" t="s">
        <v>7343</v>
      </c>
      <c r="O314" s="406">
        <v>19491384</v>
      </c>
      <c r="P314" s="406" t="s">
        <v>10791</v>
      </c>
      <c r="Q314" s="190">
        <v>1</v>
      </c>
      <c r="R314" s="407">
        <v>127613</v>
      </c>
      <c r="S314" s="251" t="s">
        <v>10792</v>
      </c>
      <c r="T314" s="463">
        <v>16529333</v>
      </c>
      <c r="U314" s="190" t="s">
        <v>7347</v>
      </c>
      <c r="V314" s="407">
        <v>88</v>
      </c>
      <c r="W314" s="404">
        <v>0</v>
      </c>
      <c r="X314" s="190" t="s">
        <v>7347</v>
      </c>
      <c r="Y314" s="190"/>
      <c r="Z314" s="404">
        <f>Tabla13[[#This Row],[Adicion 1]]</f>
        <v>16529333</v>
      </c>
      <c r="AA314" s="464" t="s">
        <v>10439</v>
      </c>
      <c r="AB314" s="190" t="s">
        <v>7347</v>
      </c>
      <c r="AC314" s="190" t="s">
        <v>7347</v>
      </c>
      <c r="AD314" s="190" t="s">
        <v>7347</v>
      </c>
      <c r="AE314" s="190" t="s">
        <v>7361</v>
      </c>
      <c r="AF314" s="411" t="s">
        <v>7349</v>
      </c>
      <c r="AG314" s="190" t="s">
        <v>7362</v>
      </c>
      <c r="AH314" s="173" t="s">
        <v>10824</v>
      </c>
      <c r="AI314" s="173">
        <v>3002644874</v>
      </c>
      <c r="AJ314" s="173" t="s">
        <v>8019</v>
      </c>
      <c r="AK314" s="420">
        <v>59714473</v>
      </c>
      <c r="AL314" s="189" t="s">
        <v>10225</v>
      </c>
      <c r="AM314" s="500" t="s">
        <v>10825</v>
      </c>
      <c r="AN314" s="411">
        <f t="shared" si="4"/>
        <v>307</v>
      </c>
      <c r="AO314" s="411">
        <v>2025</v>
      </c>
      <c r="AP314" s="432">
        <v>0</v>
      </c>
      <c r="AQ314" s="411" t="s">
        <v>10139</v>
      </c>
      <c r="AR314" s="411" t="s">
        <v>10139</v>
      </c>
      <c r="AS314" s="410" t="s">
        <v>10140</v>
      </c>
      <c r="AT314" s="449" t="s">
        <v>10826</v>
      </c>
    </row>
    <row r="315" spans="2:46" ht="15" customHeight="1">
      <c r="B315" s="448" t="s">
        <v>207</v>
      </c>
      <c r="C315" s="251" t="s">
        <v>10211</v>
      </c>
      <c r="D315" s="173" t="s">
        <v>10109</v>
      </c>
      <c r="E315" s="404">
        <v>80822601</v>
      </c>
      <c r="F315" s="404">
        <v>17856000</v>
      </c>
      <c r="G315" s="405" t="s">
        <v>10177</v>
      </c>
      <c r="H315" s="353">
        <v>2976000</v>
      </c>
      <c r="I315" s="363">
        <v>45726</v>
      </c>
      <c r="J315" s="363">
        <v>45909</v>
      </c>
      <c r="K315" s="354" t="s">
        <v>10536</v>
      </c>
      <c r="L315" s="190">
        <v>2583</v>
      </c>
      <c r="M315" s="406" t="s">
        <v>7495</v>
      </c>
      <c r="N315" s="406" t="s">
        <v>7343</v>
      </c>
      <c r="O315" s="406">
        <v>79553844</v>
      </c>
      <c r="P315" s="406" t="s">
        <v>7496</v>
      </c>
      <c r="Q315" s="190">
        <v>1</v>
      </c>
      <c r="R315" s="407">
        <v>127441</v>
      </c>
      <c r="S315" s="251" t="s">
        <v>7497</v>
      </c>
      <c r="T315" s="404">
        <v>0</v>
      </c>
      <c r="U315" s="190" t="s">
        <v>7347</v>
      </c>
      <c r="V315" s="407" t="s">
        <v>10136</v>
      </c>
      <c r="W315" s="404">
        <v>0</v>
      </c>
      <c r="X315" s="190" t="s">
        <v>7347</v>
      </c>
      <c r="Y315" s="190" t="s">
        <v>7347</v>
      </c>
      <c r="Z315" s="404">
        <v>0</v>
      </c>
      <c r="AA315" s="419" t="s">
        <v>7347</v>
      </c>
      <c r="AB315" s="190" t="s">
        <v>7347</v>
      </c>
      <c r="AC315" s="190" t="s">
        <v>7347</v>
      </c>
      <c r="AD315" s="190" t="s">
        <v>7347</v>
      </c>
      <c r="AE315" s="190" t="s">
        <v>7378</v>
      </c>
      <c r="AF315" s="411" t="s">
        <v>7349</v>
      </c>
      <c r="AG315" s="190" t="s">
        <v>7399</v>
      </c>
      <c r="AH315" s="173" t="s">
        <v>10827</v>
      </c>
      <c r="AI315" s="173">
        <v>3204573855</v>
      </c>
      <c r="AJ315" s="173" t="s">
        <v>7352</v>
      </c>
      <c r="AK315" s="420">
        <v>24071615912</v>
      </c>
      <c r="AL315" s="189" t="s">
        <v>7353</v>
      </c>
      <c r="AM315" s="500" t="s">
        <v>10113</v>
      </c>
      <c r="AN315" s="411">
        <f t="shared" si="4"/>
        <v>308</v>
      </c>
      <c r="AO315" s="411">
        <v>2025</v>
      </c>
      <c r="AP315" s="432">
        <v>1587200</v>
      </c>
      <c r="AQ315" s="411"/>
      <c r="AR315" s="411"/>
      <c r="AS315" s="410"/>
      <c r="AT315" s="449"/>
    </row>
    <row r="316" spans="2:46" ht="15" customHeight="1">
      <c r="B316" s="448" t="s">
        <v>208</v>
      </c>
      <c r="C316" s="251" t="s">
        <v>10211</v>
      </c>
      <c r="D316" s="173" t="s">
        <v>10828</v>
      </c>
      <c r="E316" s="404">
        <v>1019109735</v>
      </c>
      <c r="F316" s="404">
        <v>17856000</v>
      </c>
      <c r="G316" s="405" t="s">
        <v>10177</v>
      </c>
      <c r="H316" s="353">
        <v>2976000</v>
      </c>
      <c r="I316" s="363">
        <v>45726</v>
      </c>
      <c r="J316" s="363">
        <v>45909</v>
      </c>
      <c r="K316" s="354" t="s">
        <v>10536</v>
      </c>
      <c r="L316" s="190">
        <v>2583</v>
      </c>
      <c r="M316" s="406" t="s">
        <v>7495</v>
      </c>
      <c r="N316" s="406" t="s">
        <v>7343</v>
      </c>
      <c r="O316" s="406">
        <v>79553844</v>
      </c>
      <c r="P316" s="406" t="s">
        <v>7496</v>
      </c>
      <c r="Q316" s="190">
        <v>5</v>
      </c>
      <c r="R316" s="407">
        <v>127441</v>
      </c>
      <c r="S316" s="251" t="s">
        <v>7497</v>
      </c>
      <c r="T316" s="404">
        <v>0</v>
      </c>
      <c r="U316" s="190" t="s">
        <v>7347</v>
      </c>
      <c r="V316" s="407" t="s">
        <v>10136</v>
      </c>
      <c r="W316" s="404">
        <v>0</v>
      </c>
      <c r="X316" s="190" t="s">
        <v>7347</v>
      </c>
      <c r="Y316" s="190" t="s">
        <v>7347</v>
      </c>
      <c r="Z316" s="404">
        <v>0</v>
      </c>
      <c r="AA316" s="419" t="s">
        <v>7347</v>
      </c>
      <c r="AB316" s="190" t="s">
        <v>7347</v>
      </c>
      <c r="AC316" s="190" t="s">
        <v>7347</v>
      </c>
      <c r="AD316" s="190" t="s">
        <v>7347</v>
      </c>
      <c r="AE316" s="190" t="s">
        <v>10377</v>
      </c>
      <c r="AF316" s="411" t="s">
        <v>7349</v>
      </c>
      <c r="AG316" s="190" t="s">
        <v>7414</v>
      </c>
      <c r="AH316" s="173" t="s">
        <v>10827</v>
      </c>
      <c r="AI316" s="173">
        <v>3214261384</v>
      </c>
      <c r="AJ316" s="173" t="s">
        <v>7352</v>
      </c>
      <c r="AK316" s="420">
        <v>24082571579</v>
      </c>
      <c r="AL316" s="189" t="s">
        <v>7353</v>
      </c>
      <c r="AM316" s="500" t="s">
        <v>10829</v>
      </c>
      <c r="AN316" s="411">
        <f t="shared" si="4"/>
        <v>309</v>
      </c>
      <c r="AO316" s="411">
        <v>2025</v>
      </c>
      <c r="AP316" s="432">
        <v>0</v>
      </c>
      <c r="AQ316" s="411" t="s">
        <v>10132</v>
      </c>
      <c r="AR316" s="411" t="s">
        <v>10132</v>
      </c>
      <c r="AS316" s="410"/>
      <c r="AT316" s="449"/>
    </row>
    <row r="317" spans="2:46" ht="15" customHeight="1">
      <c r="B317" s="448" t="s">
        <v>209</v>
      </c>
      <c r="C317" s="251" t="s">
        <v>10211</v>
      </c>
      <c r="D317" s="173" t="s">
        <v>8076</v>
      </c>
      <c r="E317" s="404">
        <v>80175628</v>
      </c>
      <c r="F317" s="404">
        <v>17856000</v>
      </c>
      <c r="G317" s="405" t="s">
        <v>10177</v>
      </c>
      <c r="H317" s="353">
        <v>2976000</v>
      </c>
      <c r="I317" s="363">
        <v>45726</v>
      </c>
      <c r="J317" s="363">
        <v>45909</v>
      </c>
      <c r="K317" s="354" t="s">
        <v>10536</v>
      </c>
      <c r="L317" s="190">
        <v>2583</v>
      </c>
      <c r="M317" s="406" t="s">
        <v>7495</v>
      </c>
      <c r="N317" s="406" t="s">
        <v>7343</v>
      </c>
      <c r="O317" s="406">
        <v>79553844</v>
      </c>
      <c r="P317" s="406" t="s">
        <v>7496</v>
      </c>
      <c r="Q317" s="190">
        <v>5</v>
      </c>
      <c r="R317" s="407">
        <v>127441</v>
      </c>
      <c r="S317" s="251" t="s">
        <v>7497</v>
      </c>
      <c r="T317" s="404">
        <v>0</v>
      </c>
      <c r="U317" s="190" t="s">
        <v>7347</v>
      </c>
      <c r="V317" s="407" t="s">
        <v>10136</v>
      </c>
      <c r="W317" s="404">
        <v>0</v>
      </c>
      <c r="X317" s="190" t="s">
        <v>7347</v>
      </c>
      <c r="Y317" s="190" t="s">
        <v>7347</v>
      </c>
      <c r="Z317" s="404">
        <v>0</v>
      </c>
      <c r="AA317" s="419" t="s">
        <v>7347</v>
      </c>
      <c r="AB317" s="190" t="s">
        <v>7347</v>
      </c>
      <c r="AC317" s="190" t="s">
        <v>7347</v>
      </c>
      <c r="AD317" s="190" t="s">
        <v>7347</v>
      </c>
      <c r="AE317" s="190" t="s">
        <v>7378</v>
      </c>
      <c r="AF317" s="411" t="s">
        <v>7349</v>
      </c>
      <c r="AG317" s="190" t="s">
        <v>7510</v>
      </c>
      <c r="AH317" s="173" t="s">
        <v>10830</v>
      </c>
      <c r="AI317" s="173">
        <v>3138422828</v>
      </c>
      <c r="AJ317" s="173" t="s">
        <v>10143</v>
      </c>
      <c r="AK317" s="420" t="s">
        <v>8079</v>
      </c>
      <c r="AL317" s="189" t="s">
        <v>7353</v>
      </c>
      <c r="AM317" s="500" t="s">
        <v>8080</v>
      </c>
      <c r="AN317" s="411">
        <f t="shared" si="4"/>
        <v>310</v>
      </c>
      <c r="AO317" s="411">
        <v>2025</v>
      </c>
      <c r="AP317" s="432">
        <v>892800</v>
      </c>
      <c r="AQ317" s="411" t="s">
        <v>10132</v>
      </c>
      <c r="AR317" s="411" t="s">
        <v>10139</v>
      </c>
      <c r="AS317" s="410" t="s">
        <v>10140</v>
      </c>
      <c r="AT317" s="449" t="s">
        <v>10831</v>
      </c>
    </row>
    <row r="318" spans="2:46" ht="15" customHeight="1">
      <c r="B318" s="448" t="s">
        <v>210</v>
      </c>
      <c r="C318" s="251" t="s">
        <v>10211</v>
      </c>
      <c r="D318" s="173" t="s">
        <v>10832</v>
      </c>
      <c r="E318" s="404">
        <v>1019071525</v>
      </c>
      <c r="F318" s="404">
        <v>17856000</v>
      </c>
      <c r="G318" s="405" t="s">
        <v>10177</v>
      </c>
      <c r="H318" s="353">
        <v>2976000</v>
      </c>
      <c r="I318" s="363">
        <v>45749</v>
      </c>
      <c r="J318" s="363">
        <v>46022</v>
      </c>
      <c r="K318" s="354" t="s">
        <v>8686</v>
      </c>
      <c r="L318" s="190">
        <v>2537</v>
      </c>
      <c r="M318" s="406" t="s">
        <v>8620</v>
      </c>
      <c r="N318" s="406" t="s">
        <v>7448</v>
      </c>
      <c r="O318" s="417">
        <v>67012149</v>
      </c>
      <c r="P318" s="406" t="s">
        <v>8621</v>
      </c>
      <c r="Q318" s="190">
        <v>1</v>
      </c>
      <c r="R318" s="407">
        <v>124749</v>
      </c>
      <c r="S318" s="251" t="s">
        <v>8622</v>
      </c>
      <c r="T318" s="463">
        <v>8828800</v>
      </c>
      <c r="U318" s="190" t="s">
        <v>7347</v>
      </c>
      <c r="V318" s="407">
        <v>89</v>
      </c>
      <c r="W318" s="404">
        <v>0</v>
      </c>
      <c r="X318" s="190" t="s">
        <v>7347</v>
      </c>
      <c r="Y318" s="190"/>
      <c r="Z318" s="404">
        <f>Tabla13[[#This Row],[Adicion 1]]</f>
        <v>8828800</v>
      </c>
      <c r="AA318" s="464" t="s">
        <v>10833</v>
      </c>
      <c r="AB318" s="190" t="s">
        <v>7347</v>
      </c>
      <c r="AC318" s="190" t="s">
        <v>7347</v>
      </c>
      <c r="AD318" s="190" t="s">
        <v>7347</v>
      </c>
      <c r="AE318" s="190" t="s">
        <v>10179</v>
      </c>
      <c r="AF318" s="411" t="s">
        <v>7349</v>
      </c>
      <c r="AG318" s="190" t="s">
        <v>7362</v>
      </c>
      <c r="AH318" s="173" t="s">
        <v>9180</v>
      </c>
      <c r="AI318" s="173">
        <v>3002448320</v>
      </c>
      <c r="AJ318" s="173" t="s">
        <v>10160</v>
      </c>
      <c r="AK318" s="420">
        <v>6342011504</v>
      </c>
      <c r="AL318" s="189" t="s">
        <v>10512</v>
      </c>
      <c r="AM318" s="500" t="s">
        <v>9182</v>
      </c>
      <c r="AN318" s="411">
        <f t="shared" si="4"/>
        <v>311</v>
      </c>
      <c r="AO318" s="411">
        <v>2025</v>
      </c>
      <c r="AP318" s="432">
        <v>3075200</v>
      </c>
      <c r="AQ318" s="411"/>
      <c r="AR318" s="411"/>
      <c r="AS318" s="410"/>
      <c r="AT318" s="449"/>
    </row>
    <row r="319" spans="2:46" ht="15" customHeight="1">
      <c r="B319" s="448" t="s">
        <v>211</v>
      </c>
      <c r="C319" s="251" t="s">
        <v>10211</v>
      </c>
      <c r="D319" s="173" t="s">
        <v>7870</v>
      </c>
      <c r="E319" s="404">
        <v>1015416350</v>
      </c>
      <c r="F319" s="404">
        <v>17856000</v>
      </c>
      <c r="G319" s="405" t="s">
        <v>10177</v>
      </c>
      <c r="H319" s="353">
        <v>2976000</v>
      </c>
      <c r="I319" s="363">
        <v>45722</v>
      </c>
      <c r="J319" s="363">
        <v>45905</v>
      </c>
      <c r="K319" s="354" t="s">
        <v>10834</v>
      </c>
      <c r="L319" s="190">
        <v>2583</v>
      </c>
      <c r="M319" s="406" t="s">
        <v>7495</v>
      </c>
      <c r="N319" s="406" t="s">
        <v>7343</v>
      </c>
      <c r="O319" s="406">
        <v>79553844</v>
      </c>
      <c r="P319" s="406" t="s">
        <v>7496</v>
      </c>
      <c r="Q319" s="190">
        <v>5</v>
      </c>
      <c r="R319" s="407">
        <v>127441</v>
      </c>
      <c r="S319" s="251" t="s">
        <v>7497</v>
      </c>
      <c r="T319" s="404">
        <v>0</v>
      </c>
      <c r="U319" s="190" t="s">
        <v>7347</v>
      </c>
      <c r="V319" s="407" t="s">
        <v>10136</v>
      </c>
      <c r="W319" s="404">
        <v>0</v>
      </c>
      <c r="X319" s="190" t="s">
        <v>7347</v>
      </c>
      <c r="Y319" s="190" t="s">
        <v>7347</v>
      </c>
      <c r="Z319" s="404">
        <v>0</v>
      </c>
      <c r="AA319" s="419" t="s">
        <v>7347</v>
      </c>
      <c r="AB319" s="190" t="s">
        <v>7347</v>
      </c>
      <c r="AC319" s="190" t="s">
        <v>7347</v>
      </c>
      <c r="AD319" s="190" t="s">
        <v>7347</v>
      </c>
      <c r="AE319" s="190" t="s">
        <v>7387</v>
      </c>
      <c r="AF319" s="411" t="s">
        <v>7349</v>
      </c>
      <c r="AG319" s="190" t="s">
        <v>7368</v>
      </c>
      <c r="AH319" s="173" t="s">
        <v>10835</v>
      </c>
      <c r="AI319" s="173">
        <v>3108553798</v>
      </c>
      <c r="AJ319" s="173" t="s">
        <v>10143</v>
      </c>
      <c r="AK319" s="420">
        <v>91211000045</v>
      </c>
      <c r="AL319" s="189" t="s">
        <v>7353</v>
      </c>
      <c r="AM319" s="500" t="s">
        <v>7873</v>
      </c>
      <c r="AN319" s="411">
        <f t="shared" si="4"/>
        <v>312</v>
      </c>
      <c r="AO319" s="411">
        <v>2025</v>
      </c>
      <c r="AP319" s="432">
        <v>496000</v>
      </c>
      <c r="AQ319" s="411" t="s">
        <v>10132</v>
      </c>
      <c r="AR319" s="411" t="s">
        <v>10132</v>
      </c>
      <c r="AS319" s="410"/>
      <c r="AT319" s="449"/>
    </row>
    <row r="320" spans="2:46" ht="15" customHeight="1">
      <c r="B320" s="448" t="s">
        <v>212</v>
      </c>
      <c r="C320" s="251" t="s">
        <v>10211</v>
      </c>
      <c r="D320" s="173" t="s">
        <v>10836</v>
      </c>
      <c r="E320" s="404">
        <v>79878516</v>
      </c>
      <c r="F320" s="404">
        <v>17856000</v>
      </c>
      <c r="G320" s="405" t="s">
        <v>10177</v>
      </c>
      <c r="H320" s="353">
        <v>2976000</v>
      </c>
      <c r="I320" s="363">
        <v>45726</v>
      </c>
      <c r="J320" s="363">
        <v>45909</v>
      </c>
      <c r="K320" s="354" t="s">
        <v>10536</v>
      </c>
      <c r="L320" s="190">
        <v>2583</v>
      </c>
      <c r="M320" s="406" t="s">
        <v>7495</v>
      </c>
      <c r="N320" s="406" t="s">
        <v>7343</v>
      </c>
      <c r="O320" s="406">
        <v>79553844</v>
      </c>
      <c r="P320" s="406" t="s">
        <v>7496</v>
      </c>
      <c r="Q320" s="190">
        <v>5</v>
      </c>
      <c r="R320" s="407">
        <v>127441</v>
      </c>
      <c r="S320" s="251" t="s">
        <v>7497</v>
      </c>
      <c r="T320" s="404">
        <v>0</v>
      </c>
      <c r="U320" s="190" t="s">
        <v>7347</v>
      </c>
      <c r="V320" s="407" t="s">
        <v>10136</v>
      </c>
      <c r="W320" s="404">
        <v>0</v>
      </c>
      <c r="X320" s="190" t="s">
        <v>7347</v>
      </c>
      <c r="Y320" s="190" t="s">
        <v>7347</v>
      </c>
      <c r="Z320" s="404">
        <v>0</v>
      </c>
      <c r="AA320" s="419" t="s">
        <v>7347</v>
      </c>
      <c r="AB320" s="190" t="s">
        <v>7347</v>
      </c>
      <c r="AC320" s="190" t="s">
        <v>7347</v>
      </c>
      <c r="AD320" s="190" t="s">
        <v>7347</v>
      </c>
      <c r="AE320" s="190" t="s">
        <v>7504</v>
      </c>
      <c r="AF320" s="411" t="s">
        <v>7349</v>
      </c>
      <c r="AG320" s="190" t="s">
        <v>7399</v>
      </c>
      <c r="AH320" s="173" t="s">
        <v>10837</v>
      </c>
      <c r="AI320" s="173">
        <v>3507370175</v>
      </c>
      <c r="AJ320" s="173" t="s">
        <v>7352</v>
      </c>
      <c r="AK320" s="420">
        <v>24082234793</v>
      </c>
      <c r="AL320" s="189" t="s">
        <v>7353</v>
      </c>
      <c r="AM320" s="500" t="s">
        <v>10838</v>
      </c>
      <c r="AN320" s="411">
        <f t="shared" si="4"/>
        <v>313</v>
      </c>
      <c r="AO320" s="411">
        <v>2025</v>
      </c>
      <c r="AP320" s="432">
        <v>892800</v>
      </c>
      <c r="AQ320" s="411"/>
      <c r="AR320" s="411"/>
      <c r="AS320" s="410"/>
      <c r="AT320" s="449"/>
    </row>
    <row r="321" spans="2:46" ht="15" customHeight="1">
      <c r="B321" s="448" t="s">
        <v>213</v>
      </c>
      <c r="C321" s="251" t="s">
        <v>10799</v>
      </c>
      <c r="D321" s="173" t="s">
        <v>10839</v>
      </c>
      <c r="E321" s="404">
        <v>51847460</v>
      </c>
      <c r="F321" s="404">
        <v>17856000</v>
      </c>
      <c r="G321" s="405" t="s">
        <v>10177</v>
      </c>
      <c r="H321" s="353">
        <v>2976000</v>
      </c>
      <c r="I321" s="363">
        <v>45735</v>
      </c>
      <c r="J321" s="363">
        <v>45918</v>
      </c>
      <c r="K321" s="354" t="s">
        <v>8636</v>
      </c>
      <c r="L321" s="190">
        <v>2537</v>
      </c>
      <c r="M321" s="406" t="s">
        <v>10157</v>
      </c>
      <c r="N321" s="406" t="s">
        <v>7343</v>
      </c>
      <c r="O321" s="416">
        <v>51790928</v>
      </c>
      <c r="P321" s="501" t="s">
        <v>10158</v>
      </c>
      <c r="Q321" s="190">
        <v>1</v>
      </c>
      <c r="R321" s="407">
        <v>125084</v>
      </c>
      <c r="S321" s="251" t="s">
        <v>8637</v>
      </c>
      <c r="T321" s="404">
        <v>0</v>
      </c>
      <c r="U321" s="190" t="s">
        <v>7347</v>
      </c>
      <c r="V321" s="407" t="s">
        <v>10136</v>
      </c>
      <c r="W321" s="404">
        <v>0</v>
      </c>
      <c r="X321" s="190" t="s">
        <v>7347</v>
      </c>
      <c r="Y321" s="190" t="s">
        <v>7347</v>
      </c>
      <c r="Z321" s="404">
        <v>0</v>
      </c>
      <c r="AA321" s="419" t="s">
        <v>7347</v>
      </c>
      <c r="AB321" s="190" t="s">
        <v>7347</v>
      </c>
      <c r="AC321" s="190" t="s">
        <v>7347</v>
      </c>
      <c r="AD321" s="190" t="s">
        <v>7347</v>
      </c>
      <c r="AE321" s="190" t="s">
        <v>7387</v>
      </c>
      <c r="AF321" s="411" t="s">
        <v>7349</v>
      </c>
      <c r="AG321" s="190" t="s">
        <v>7399</v>
      </c>
      <c r="AH321" s="173" t="s">
        <v>10840</v>
      </c>
      <c r="AI321" s="173">
        <v>3134700121</v>
      </c>
      <c r="AJ321" s="173" t="s">
        <v>10142</v>
      </c>
      <c r="AK321" s="420">
        <v>9970425683</v>
      </c>
      <c r="AL321" s="189" t="s">
        <v>7353</v>
      </c>
      <c r="AM321" s="500" t="s">
        <v>8651</v>
      </c>
      <c r="AN321" s="411">
        <f t="shared" si="4"/>
        <v>314</v>
      </c>
      <c r="AO321" s="411">
        <v>2025</v>
      </c>
      <c r="AP321" s="432">
        <v>1785600</v>
      </c>
      <c r="AQ321" s="411"/>
      <c r="AR321" s="411"/>
      <c r="AS321" s="410"/>
      <c r="AT321" s="449"/>
    </row>
    <row r="322" spans="2:46" ht="15" customHeight="1">
      <c r="B322" s="448" t="s">
        <v>214</v>
      </c>
      <c r="C322" s="251" t="s">
        <v>10211</v>
      </c>
      <c r="D322" s="173" t="s">
        <v>10841</v>
      </c>
      <c r="E322" s="404">
        <v>1019023081</v>
      </c>
      <c r="F322" s="404">
        <v>21000000</v>
      </c>
      <c r="G322" s="405" t="s">
        <v>10177</v>
      </c>
      <c r="H322" s="353">
        <v>3500000</v>
      </c>
      <c r="I322" s="363">
        <v>45712</v>
      </c>
      <c r="J322" s="363">
        <v>45892</v>
      </c>
      <c r="K322" s="354" t="s">
        <v>8814</v>
      </c>
      <c r="L322" s="190">
        <v>2498</v>
      </c>
      <c r="M322" s="406" t="s">
        <v>7616</v>
      </c>
      <c r="N322" s="406" t="s">
        <v>7343</v>
      </c>
      <c r="O322" s="406">
        <v>1063481921</v>
      </c>
      <c r="P322" s="501" t="s">
        <v>7617</v>
      </c>
      <c r="Q322" s="190">
        <v>3</v>
      </c>
      <c r="R322" s="407">
        <v>124912</v>
      </c>
      <c r="S322" s="251" t="s">
        <v>7618</v>
      </c>
      <c r="T322" s="404">
        <v>0</v>
      </c>
      <c r="U322" s="190" t="s">
        <v>7347</v>
      </c>
      <c r="V322" s="407" t="s">
        <v>10136</v>
      </c>
      <c r="W322" s="404">
        <v>0</v>
      </c>
      <c r="X322" s="190" t="s">
        <v>7347</v>
      </c>
      <c r="Y322" s="190" t="s">
        <v>7347</v>
      </c>
      <c r="Z322" s="404">
        <v>0</v>
      </c>
      <c r="AA322" s="419" t="s">
        <v>7347</v>
      </c>
      <c r="AB322" s="190" t="s">
        <v>7347</v>
      </c>
      <c r="AC322" s="190" t="s">
        <v>7347</v>
      </c>
      <c r="AD322" s="190" t="s">
        <v>7347</v>
      </c>
      <c r="AE322" s="190" t="s">
        <v>7387</v>
      </c>
      <c r="AF322" s="411" t="s">
        <v>7349</v>
      </c>
      <c r="AG322" s="190" t="s">
        <v>7399</v>
      </c>
      <c r="AH322" s="173" t="s">
        <v>10842</v>
      </c>
      <c r="AI322" s="173">
        <v>3115528333</v>
      </c>
      <c r="AJ322" s="173" t="s">
        <v>7352</v>
      </c>
      <c r="AK322" s="420">
        <v>24041455210</v>
      </c>
      <c r="AL322" s="189" t="s">
        <v>7353</v>
      </c>
      <c r="AM322" s="500" t="s">
        <v>10843</v>
      </c>
      <c r="AN322" s="411">
        <f t="shared" si="4"/>
        <v>315</v>
      </c>
      <c r="AO322" s="411">
        <v>2025</v>
      </c>
      <c r="AP322" s="432">
        <v>0</v>
      </c>
      <c r="AQ322" s="411" t="s">
        <v>10132</v>
      </c>
      <c r="AR322" s="411" t="s">
        <v>10139</v>
      </c>
      <c r="AS322" s="410" t="s">
        <v>10140</v>
      </c>
      <c r="AT322" s="449" t="s">
        <v>10844</v>
      </c>
    </row>
    <row r="323" spans="2:46" ht="15" customHeight="1">
      <c r="B323" s="448" t="s">
        <v>215</v>
      </c>
      <c r="C323" s="251" t="s">
        <v>10246</v>
      </c>
      <c r="D323" s="173" t="s">
        <v>10845</v>
      </c>
      <c r="E323" s="404">
        <v>1019071919</v>
      </c>
      <c r="F323" s="404">
        <v>33810000</v>
      </c>
      <c r="G323" s="405" t="s">
        <v>10177</v>
      </c>
      <c r="H323" s="353">
        <v>5635000</v>
      </c>
      <c r="I323" s="363">
        <v>45732</v>
      </c>
      <c r="J323" s="363">
        <v>45915</v>
      </c>
      <c r="K323" s="354" t="s">
        <v>10846</v>
      </c>
      <c r="L323" s="190">
        <v>2498</v>
      </c>
      <c r="M323" s="406" t="s">
        <v>7616</v>
      </c>
      <c r="N323" s="406" t="s">
        <v>7343</v>
      </c>
      <c r="O323" s="406">
        <v>1063481921</v>
      </c>
      <c r="P323" s="501" t="s">
        <v>7617</v>
      </c>
      <c r="Q323" s="190">
        <v>1</v>
      </c>
      <c r="R323" s="407">
        <v>124908</v>
      </c>
      <c r="S323" s="251" t="s">
        <v>7618</v>
      </c>
      <c r="T323" s="404">
        <v>0</v>
      </c>
      <c r="U323" s="190" t="s">
        <v>7347</v>
      </c>
      <c r="V323" s="407" t="s">
        <v>10136</v>
      </c>
      <c r="W323" s="404">
        <v>0</v>
      </c>
      <c r="X323" s="190" t="s">
        <v>7347</v>
      </c>
      <c r="Y323" s="190" t="s">
        <v>7347</v>
      </c>
      <c r="Z323" s="404">
        <v>0</v>
      </c>
      <c r="AA323" s="419" t="s">
        <v>7347</v>
      </c>
      <c r="AB323" s="190" t="s">
        <v>7347</v>
      </c>
      <c r="AC323" s="190" t="s">
        <v>7347</v>
      </c>
      <c r="AD323" s="190" t="s">
        <v>7347</v>
      </c>
      <c r="AE323" s="190" t="s">
        <v>7387</v>
      </c>
      <c r="AF323" s="411" t="s">
        <v>7349</v>
      </c>
      <c r="AG323" s="190" t="s">
        <v>7362</v>
      </c>
      <c r="AH323" s="173" t="s">
        <v>10847</v>
      </c>
      <c r="AI323" s="173" t="s">
        <v>10848</v>
      </c>
      <c r="AJ323" s="173" t="s">
        <v>10142</v>
      </c>
      <c r="AK323" s="420" t="s">
        <v>9943</v>
      </c>
      <c r="AL323" s="189" t="s">
        <v>7353</v>
      </c>
      <c r="AM323" s="500" t="s">
        <v>9944</v>
      </c>
      <c r="AN323" s="411">
        <f t="shared" si="4"/>
        <v>316</v>
      </c>
      <c r="AO323" s="411">
        <v>2025</v>
      </c>
      <c r="AP323" s="432">
        <v>2817500</v>
      </c>
      <c r="AQ323" s="411" t="s">
        <v>10139</v>
      </c>
      <c r="AR323" s="411" t="s">
        <v>10139</v>
      </c>
      <c r="AS323" s="410" t="s">
        <v>10262</v>
      </c>
      <c r="AT323" s="449" t="s">
        <v>10849</v>
      </c>
    </row>
    <row r="324" spans="2:46" ht="15" customHeight="1">
      <c r="B324" s="448" t="s">
        <v>216</v>
      </c>
      <c r="C324" s="251" t="s">
        <v>10211</v>
      </c>
      <c r="D324" s="173" t="s">
        <v>10850</v>
      </c>
      <c r="E324" s="404">
        <v>1233892287</v>
      </c>
      <c r="F324" s="404">
        <v>21000000</v>
      </c>
      <c r="G324" s="405" t="s">
        <v>10177</v>
      </c>
      <c r="H324" s="353">
        <v>3500000</v>
      </c>
      <c r="I324" s="363">
        <v>45733</v>
      </c>
      <c r="J324" s="363">
        <v>45916</v>
      </c>
      <c r="K324" s="354" t="s">
        <v>10851</v>
      </c>
      <c r="L324" s="190">
        <v>2498</v>
      </c>
      <c r="M324" s="406" t="s">
        <v>7616</v>
      </c>
      <c r="N324" s="406" t="s">
        <v>7343</v>
      </c>
      <c r="O324" s="406">
        <v>1063481921</v>
      </c>
      <c r="P324" s="501" t="s">
        <v>7617</v>
      </c>
      <c r="Q324" s="190">
        <v>3</v>
      </c>
      <c r="R324" s="407">
        <v>124912</v>
      </c>
      <c r="S324" s="251" t="s">
        <v>7618</v>
      </c>
      <c r="T324" s="404">
        <v>0</v>
      </c>
      <c r="U324" s="190" t="s">
        <v>7347</v>
      </c>
      <c r="V324" s="407" t="s">
        <v>10136</v>
      </c>
      <c r="W324" s="404">
        <v>0</v>
      </c>
      <c r="X324" s="190" t="s">
        <v>7347</v>
      </c>
      <c r="Y324" s="190" t="s">
        <v>7347</v>
      </c>
      <c r="Z324" s="404">
        <v>0</v>
      </c>
      <c r="AA324" s="419" t="s">
        <v>7347</v>
      </c>
      <c r="AB324" s="190" t="s">
        <v>7347</v>
      </c>
      <c r="AC324" s="190" t="s">
        <v>7347</v>
      </c>
      <c r="AD324" s="190" t="s">
        <v>7347</v>
      </c>
      <c r="AE324" s="190" t="s">
        <v>10179</v>
      </c>
      <c r="AF324" s="411" t="s">
        <v>7349</v>
      </c>
      <c r="AG324" s="190" t="s">
        <v>7414</v>
      </c>
      <c r="AH324" s="173" t="s">
        <v>10852</v>
      </c>
      <c r="AI324" s="173">
        <v>3016209073</v>
      </c>
      <c r="AJ324" s="173" t="s">
        <v>10143</v>
      </c>
      <c r="AK324" s="420">
        <v>24100001318</v>
      </c>
      <c r="AL324" s="189" t="s">
        <v>7353</v>
      </c>
      <c r="AM324" s="500" t="s">
        <v>9403</v>
      </c>
      <c r="AN324" s="411">
        <f t="shared" si="4"/>
        <v>317</v>
      </c>
      <c r="AO324" s="411">
        <v>2025</v>
      </c>
      <c r="AP324" s="432">
        <v>1866667</v>
      </c>
      <c r="AQ324" s="411" t="s">
        <v>10132</v>
      </c>
      <c r="AR324" s="411" t="s">
        <v>10139</v>
      </c>
      <c r="AS324" s="410" t="s">
        <v>7347</v>
      </c>
      <c r="AT324" s="449" t="s">
        <v>10853</v>
      </c>
    </row>
    <row r="325" spans="2:46" ht="15" customHeight="1">
      <c r="B325" s="448" t="s">
        <v>217</v>
      </c>
      <c r="C325" s="251" t="s">
        <v>10211</v>
      </c>
      <c r="D325" s="173" t="s">
        <v>10854</v>
      </c>
      <c r="E325" s="404">
        <v>1019077094</v>
      </c>
      <c r="F325" s="404">
        <v>21000000</v>
      </c>
      <c r="G325" s="405" t="s">
        <v>10177</v>
      </c>
      <c r="H325" s="353">
        <v>3500000</v>
      </c>
      <c r="I325" s="363">
        <v>45733</v>
      </c>
      <c r="J325" s="363">
        <v>45916</v>
      </c>
      <c r="K325" s="354" t="s">
        <v>8814</v>
      </c>
      <c r="L325" s="190">
        <v>2498</v>
      </c>
      <c r="M325" s="406" t="s">
        <v>7616</v>
      </c>
      <c r="N325" s="406" t="s">
        <v>7343</v>
      </c>
      <c r="O325" s="406">
        <v>1063481921</v>
      </c>
      <c r="P325" s="501" t="s">
        <v>7617</v>
      </c>
      <c r="Q325" s="190">
        <v>3</v>
      </c>
      <c r="R325" s="407">
        <v>124912</v>
      </c>
      <c r="S325" s="251" t="s">
        <v>7618</v>
      </c>
      <c r="T325" s="404">
        <v>0</v>
      </c>
      <c r="U325" s="190" t="s">
        <v>7347</v>
      </c>
      <c r="V325" s="407" t="s">
        <v>10136</v>
      </c>
      <c r="W325" s="404">
        <v>0</v>
      </c>
      <c r="X325" s="190" t="s">
        <v>7347</v>
      </c>
      <c r="Y325" s="190" t="s">
        <v>7347</v>
      </c>
      <c r="Z325" s="404">
        <v>0</v>
      </c>
      <c r="AA325" s="419" t="s">
        <v>7347</v>
      </c>
      <c r="AB325" s="190" t="s">
        <v>7347</v>
      </c>
      <c r="AC325" s="190" t="s">
        <v>7347</v>
      </c>
      <c r="AD325" s="190" t="s">
        <v>7347</v>
      </c>
      <c r="AE325" s="190" t="s">
        <v>10241</v>
      </c>
      <c r="AF325" s="411" t="s">
        <v>7349</v>
      </c>
      <c r="AG325" s="190" t="s">
        <v>7414</v>
      </c>
      <c r="AH325" s="173" t="s">
        <v>10855</v>
      </c>
      <c r="AI325" s="173">
        <v>3208689930</v>
      </c>
      <c r="AJ325" s="173" t="s">
        <v>7352</v>
      </c>
      <c r="AK325" s="420">
        <v>24093510947</v>
      </c>
      <c r="AL325" s="189" t="s">
        <v>7353</v>
      </c>
      <c r="AM325" s="500" t="s">
        <v>9373</v>
      </c>
      <c r="AN325" s="411">
        <f t="shared" ref="AN325:AN388" si="5">+AN324+1</f>
        <v>318</v>
      </c>
      <c r="AO325" s="411">
        <v>2025</v>
      </c>
      <c r="AP325" s="432">
        <v>1866667</v>
      </c>
      <c r="AQ325" s="411" t="s">
        <v>10132</v>
      </c>
      <c r="AR325" s="411" t="s">
        <v>10132</v>
      </c>
      <c r="AS325" s="410"/>
      <c r="AT325" s="449"/>
    </row>
    <row r="326" spans="2:46" ht="15" customHeight="1">
      <c r="B326" s="448" t="s">
        <v>218</v>
      </c>
      <c r="C326" s="251" t="s">
        <v>10211</v>
      </c>
      <c r="D326" s="173" t="s">
        <v>10856</v>
      </c>
      <c r="E326" s="404">
        <v>79236015</v>
      </c>
      <c r="F326" s="404">
        <v>21000000</v>
      </c>
      <c r="G326" s="405" t="s">
        <v>10177</v>
      </c>
      <c r="H326" s="353">
        <v>3500000</v>
      </c>
      <c r="I326" s="363">
        <v>45730</v>
      </c>
      <c r="J326" s="363">
        <v>45913</v>
      </c>
      <c r="K326" s="354" t="s">
        <v>10851</v>
      </c>
      <c r="L326" s="190">
        <v>2498</v>
      </c>
      <c r="M326" s="406" t="s">
        <v>7616</v>
      </c>
      <c r="N326" s="406" t="s">
        <v>7343</v>
      </c>
      <c r="O326" s="406">
        <v>1063481921</v>
      </c>
      <c r="P326" s="501" t="s">
        <v>7617</v>
      </c>
      <c r="Q326" s="190">
        <v>3</v>
      </c>
      <c r="R326" s="407">
        <v>124912</v>
      </c>
      <c r="S326" s="251" t="s">
        <v>7618</v>
      </c>
      <c r="T326" s="404">
        <v>0</v>
      </c>
      <c r="U326" s="190" t="s">
        <v>7347</v>
      </c>
      <c r="V326" s="407" t="s">
        <v>10136</v>
      </c>
      <c r="W326" s="404">
        <v>0</v>
      </c>
      <c r="X326" s="190" t="s">
        <v>7347</v>
      </c>
      <c r="Y326" s="190" t="s">
        <v>7347</v>
      </c>
      <c r="Z326" s="404">
        <v>0</v>
      </c>
      <c r="AA326" s="419" t="s">
        <v>7347</v>
      </c>
      <c r="AB326" s="190" t="s">
        <v>7347</v>
      </c>
      <c r="AC326" s="190" t="s">
        <v>7347</v>
      </c>
      <c r="AD326" s="190" t="s">
        <v>7347</v>
      </c>
      <c r="AE326" s="190" t="s">
        <v>7504</v>
      </c>
      <c r="AF326" s="411" t="s">
        <v>7349</v>
      </c>
      <c r="AG326" s="190" t="s">
        <v>7368</v>
      </c>
      <c r="AH326" s="173" t="s">
        <v>10857</v>
      </c>
      <c r="AI326" s="173">
        <v>3192192346</v>
      </c>
      <c r="AJ326" s="173" t="s">
        <v>8816</v>
      </c>
      <c r="AK326" s="420">
        <v>380033555</v>
      </c>
      <c r="AL326" s="189" t="s">
        <v>7353</v>
      </c>
      <c r="AM326" s="500" t="s">
        <v>10858</v>
      </c>
      <c r="AN326" s="411">
        <f t="shared" si="5"/>
        <v>319</v>
      </c>
      <c r="AO326" s="411">
        <v>2025</v>
      </c>
      <c r="AP326" s="432">
        <v>1516667</v>
      </c>
      <c r="AQ326" s="411" t="s">
        <v>10132</v>
      </c>
      <c r="AR326" s="411" t="s">
        <v>10132</v>
      </c>
      <c r="AS326" s="410"/>
      <c r="AT326" s="449"/>
    </row>
    <row r="327" spans="2:46" ht="15" customHeight="1">
      <c r="B327" s="448" t="s">
        <v>219</v>
      </c>
      <c r="C327" s="251" t="s">
        <v>10211</v>
      </c>
      <c r="D327" s="173" t="s">
        <v>10859</v>
      </c>
      <c r="E327" s="404">
        <v>52275765</v>
      </c>
      <c r="F327" s="404">
        <v>21000000</v>
      </c>
      <c r="G327" s="405" t="s">
        <v>10177</v>
      </c>
      <c r="H327" s="353">
        <v>3500000</v>
      </c>
      <c r="I327" s="363">
        <v>45733</v>
      </c>
      <c r="J327" s="363">
        <v>45940</v>
      </c>
      <c r="K327" s="354" t="s">
        <v>8814</v>
      </c>
      <c r="L327" s="190">
        <v>2498</v>
      </c>
      <c r="M327" s="406" t="s">
        <v>7616</v>
      </c>
      <c r="N327" s="406" t="s">
        <v>7343</v>
      </c>
      <c r="O327" s="406">
        <v>1063481921</v>
      </c>
      <c r="P327" s="501" t="s">
        <v>7617</v>
      </c>
      <c r="Q327" s="190">
        <v>3</v>
      </c>
      <c r="R327" s="407">
        <v>124912</v>
      </c>
      <c r="S327" s="251" t="s">
        <v>7618</v>
      </c>
      <c r="T327" s="404">
        <v>0</v>
      </c>
      <c r="U327" s="190" t="s">
        <v>7347</v>
      </c>
      <c r="V327" s="407" t="s">
        <v>10136</v>
      </c>
      <c r="W327" s="404">
        <v>0</v>
      </c>
      <c r="X327" s="190" t="s">
        <v>7347</v>
      </c>
      <c r="Y327" s="190" t="s">
        <v>7347</v>
      </c>
      <c r="Z327" s="404">
        <v>0</v>
      </c>
      <c r="AA327" s="419" t="s">
        <v>7347</v>
      </c>
      <c r="AB327" s="363">
        <v>45867</v>
      </c>
      <c r="AC327" s="363">
        <v>45892</v>
      </c>
      <c r="AD327" s="190" t="s">
        <v>10860</v>
      </c>
      <c r="AE327" s="190" t="s">
        <v>7387</v>
      </c>
      <c r="AF327" s="411" t="s">
        <v>7349</v>
      </c>
      <c r="AG327" s="190" t="s">
        <v>7350</v>
      </c>
      <c r="AH327" s="173" t="s">
        <v>10861</v>
      </c>
      <c r="AI327" s="173">
        <v>3183940961</v>
      </c>
      <c r="AJ327" s="173" t="s">
        <v>10160</v>
      </c>
      <c r="AK327" s="420">
        <v>4502018153</v>
      </c>
      <c r="AL327" s="189" t="s">
        <v>7353</v>
      </c>
      <c r="AM327" s="500" t="s">
        <v>9495</v>
      </c>
      <c r="AN327" s="411">
        <f t="shared" si="5"/>
        <v>320</v>
      </c>
      <c r="AO327" s="411">
        <v>2025</v>
      </c>
      <c r="AP327" s="432">
        <v>5600000</v>
      </c>
      <c r="AQ327" s="411" t="s">
        <v>10132</v>
      </c>
      <c r="AR327" s="411" t="s">
        <v>10139</v>
      </c>
      <c r="AS327" s="410" t="s">
        <v>10140</v>
      </c>
      <c r="AT327" s="449" t="s">
        <v>10862</v>
      </c>
    </row>
    <row r="328" spans="2:46" ht="15" customHeight="1">
      <c r="B328" s="448" t="s">
        <v>220</v>
      </c>
      <c r="C328" s="251" t="s">
        <v>10246</v>
      </c>
      <c r="D328" s="173" t="s">
        <v>7958</v>
      </c>
      <c r="E328" s="404">
        <v>23301545</v>
      </c>
      <c r="F328" s="404">
        <v>46128000</v>
      </c>
      <c r="G328" s="405" t="s">
        <v>10177</v>
      </c>
      <c r="H328" s="353">
        <v>7688000</v>
      </c>
      <c r="I328" s="363">
        <v>45726</v>
      </c>
      <c r="J328" s="363">
        <v>45909</v>
      </c>
      <c r="K328" s="354" t="s">
        <v>7959</v>
      </c>
      <c r="L328" s="190">
        <v>2498</v>
      </c>
      <c r="M328" s="406" t="s">
        <v>7616</v>
      </c>
      <c r="N328" s="406" t="s">
        <v>7343</v>
      </c>
      <c r="O328" s="406">
        <v>1063481921</v>
      </c>
      <c r="P328" s="501" t="s">
        <v>7617</v>
      </c>
      <c r="Q328" s="190">
        <v>1</v>
      </c>
      <c r="R328" s="407">
        <v>124924</v>
      </c>
      <c r="S328" s="251" t="s">
        <v>7618</v>
      </c>
      <c r="T328" s="404">
        <v>0</v>
      </c>
      <c r="U328" s="190" t="s">
        <v>7347</v>
      </c>
      <c r="V328" s="407" t="s">
        <v>10136</v>
      </c>
      <c r="W328" s="404">
        <v>0</v>
      </c>
      <c r="X328" s="190" t="s">
        <v>7347</v>
      </c>
      <c r="Y328" s="190" t="s">
        <v>7347</v>
      </c>
      <c r="Z328" s="404">
        <v>0</v>
      </c>
      <c r="AA328" s="419" t="s">
        <v>7347</v>
      </c>
      <c r="AB328" s="190" t="s">
        <v>7347</v>
      </c>
      <c r="AC328" s="190" t="s">
        <v>7347</v>
      </c>
      <c r="AD328" s="190" t="s">
        <v>7347</v>
      </c>
      <c r="AE328" s="190" t="s">
        <v>7348</v>
      </c>
      <c r="AF328" s="411" t="s">
        <v>7349</v>
      </c>
      <c r="AG328" s="190" t="s">
        <v>7510</v>
      </c>
      <c r="AH328" s="173" t="s">
        <v>10863</v>
      </c>
      <c r="AI328" s="173">
        <v>3125164612</v>
      </c>
      <c r="AJ328" s="173" t="s">
        <v>10143</v>
      </c>
      <c r="AK328" s="420">
        <v>20361542534</v>
      </c>
      <c r="AL328" s="189" t="s">
        <v>7353</v>
      </c>
      <c r="AM328" s="500" t="s">
        <v>10864</v>
      </c>
      <c r="AN328" s="411">
        <f t="shared" si="5"/>
        <v>321</v>
      </c>
      <c r="AO328" s="411">
        <v>2025</v>
      </c>
      <c r="AP328" s="432">
        <v>2306400</v>
      </c>
      <c r="AQ328" s="411"/>
      <c r="AR328" s="411"/>
      <c r="AS328" s="410"/>
      <c r="AT328" s="449"/>
    </row>
    <row r="329" spans="2:46" ht="15" customHeight="1">
      <c r="B329" s="448" t="s">
        <v>221</v>
      </c>
      <c r="C329" s="251" t="s">
        <v>10246</v>
      </c>
      <c r="D329" s="173" t="s">
        <v>10865</v>
      </c>
      <c r="E329" s="404">
        <v>52341752</v>
      </c>
      <c r="F329" s="404">
        <v>33810000</v>
      </c>
      <c r="G329" s="405" t="s">
        <v>10177</v>
      </c>
      <c r="H329" s="353">
        <v>5635000</v>
      </c>
      <c r="I329" s="363">
        <v>45791</v>
      </c>
      <c r="J329" s="363">
        <v>46022</v>
      </c>
      <c r="K329" s="354" t="s">
        <v>10866</v>
      </c>
      <c r="L329" s="190">
        <v>2309</v>
      </c>
      <c r="M329" s="406" t="s">
        <v>10273</v>
      </c>
      <c r="N329" s="406" t="s">
        <v>7343</v>
      </c>
      <c r="O329" s="406">
        <v>52371623</v>
      </c>
      <c r="P329" s="406" t="s">
        <v>10274</v>
      </c>
      <c r="Q329" s="190">
        <v>1</v>
      </c>
      <c r="R329" s="407">
        <v>125486</v>
      </c>
      <c r="S329" s="251" t="s">
        <v>10275</v>
      </c>
      <c r="T329" s="463">
        <v>8828167</v>
      </c>
      <c r="U329" s="190" t="s">
        <v>7347</v>
      </c>
      <c r="V329" s="407">
        <v>47</v>
      </c>
      <c r="W329" s="404">
        <v>0</v>
      </c>
      <c r="X329" s="190" t="s">
        <v>7347</v>
      </c>
      <c r="Y329" s="190"/>
      <c r="Z329" s="404">
        <f>Tabla13[[#This Row],[Adicion 1]]</f>
        <v>8828167</v>
      </c>
      <c r="AA329" s="464" t="s">
        <v>10867</v>
      </c>
      <c r="AB329" s="190" t="s">
        <v>7347</v>
      </c>
      <c r="AC329" s="190" t="s">
        <v>7347</v>
      </c>
      <c r="AD329" s="190" t="s">
        <v>7347</v>
      </c>
      <c r="AE329" s="190" t="s">
        <v>7378</v>
      </c>
      <c r="AF329" s="411" t="s">
        <v>7349</v>
      </c>
      <c r="AG329" s="190" t="s">
        <v>7350</v>
      </c>
      <c r="AH329" s="173" t="s">
        <v>10868</v>
      </c>
      <c r="AI329" s="173">
        <v>3132571172</v>
      </c>
      <c r="AJ329" s="173" t="s">
        <v>7352</v>
      </c>
      <c r="AK329" s="420">
        <v>24077965800</v>
      </c>
      <c r="AL329" s="189" t="s">
        <v>7353</v>
      </c>
      <c r="AM329" s="500" t="s">
        <v>10869</v>
      </c>
      <c r="AN329" s="411">
        <f t="shared" si="5"/>
        <v>322</v>
      </c>
      <c r="AO329" s="411">
        <v>2025</v>
      </c>
      <c r="AP329" s="432">
        <v>13711833</v>
      </c>
      <c r="AQ329" s="411" t="s">
        <v>10132</v>
      </c>
      <c r="AR329" s="411" t="s">
        <v>10132</v>
      </c>
      <c r="AS329" s="410"/>
      <c r="AT329" s="449"/>
    </row>
    <row r="330" spans="2:46" ht="15" customHeight="1">
      <c r="B330" s="448" t="s">
        <v>222</v>
      </c>
      <c r="C330" s="251" t="s">
        <v>10246</v>
      </c>
      <c r="D330" s="173" t="s">
        <v>10870</v>
      </c>
      <c r="E330" s="404">
        <v>1051288070</v>
      </c>
      <c r="F330" s="404">
        <v>33810000</v>
      </c>
      <c r="G330" s="405" t="s">
        <v>10177</v>
      </c>
      <c r="H330" s="353">
        <v>5635000</v>
      </c>
      <c r="I330" s="363">
        <v>45749</v>
      </c>
      <c r="J330" s="363">
        <v>46021</v>
      </c>
      <c r="K330" s="354" t="s">
        <v>10871</v>
      </c>
      <c r="L330" s="190">
        <v>2537</v>
      </c>
      <c r="M330" s="406" t="s">
        <v>10455</v>
      </c>
      <c r="N330" s="251" t="s">
        <v>7343</v>
      </c>
      <c r="O330" s="173">
        <v>33377780</v>
      </c>
      <c r="P330" s="406" t="s">
        <v>10456</v>
      </c>
      <c r="Q330" s="190">
        <v>5</v>
      </c>
      <c r="R330" s="407">
        <v>125698</v>
      </c>
      <c r="S330" s="251" t="s">
        <v>7359</v>
      </c>
      <c r="T330" s="463">
        <v>16905000</v>
      </c>
      <c r="U330" s="190" t="s">
        <v>7347</v>
      </c>
      <c r="V330" s="407">
        <v>90</v>
      </c>
      <c r="W330" s="404">
        <v>0</v>
      </c>
      <c r="X330" s="190" t="s">
        <v>7347</v>
      </c>
      <c r="Y330" s="190"/>
      <c r="Z330" s="404">
        <f>Tabla13[[#This Row],[Adicion 1]]</f>
        <v>16905000</v>
      </c>
      <c r="AA330" s="464" t="s">
        <v>7966</v>
      </c>
      <c r="AB330" s="190" t="s">
        <v>7347</v>
      </c>
      <c r="AC330" s="190" t="s">
        <v>7347</v>
      </c>
      <c r="AD330" s="190" t="s">
        <v>7347</v>
      </c>
      <c r="AE330" s="190" t="s">
        <v>7408</v>
      </c>
      <c r="AF330" s="411" t="s">
        <v>7349</v>
      </c>
      <c r="AG330" s="190" t="s">
        <v>7399</v>
      </c>
      <c r="AH330" s="173" t="s">
        <v>10872</v>
      </c>
      <c r="AI330" s="173">
        <v>3148136284</v>
      </c>
      <c r="AJ330" s="173" t="s">
        <v>10142</v>
      </c>
      <c r="AK330" s="420">
        <v>488418629843</v>
      </c>
      <c r="AL330" s="189" t="s">
        <v>10757</v>
      </c>
      <c r="AM330" s="500" t="s">
        <v>10873</v>
      </c>
      <c r="AN330" s="411">
        <f t="shared" si="5"/>
        <v>323</v>
      </c>
      <c r="AO330" s="411">
        <v>2025</v>
      </c>
      <c r="AP330" s="432">
        <v>5822833</v>
      </c>
      <c r="AQ330" s="411" t="s">
        <v>10139</v>
      </c>
      <c r="AR330" s="411" t="s">
        <v>10132</v>
      </c>
      <c r="AS330" s="410"/>
      <c r="AT330" s="449"/>
    </row>
    <row r="331" spans="2:46" ht="15" customHeight="1">
      <c r="B331" s="448" t="s">
        <v>223</v>
      </c>
      <c r="C331" s="251" t="s">
        <v>10211</v>
      </c>
      <c r="D331" s="173" t="s">
        <v>10874</v>
      </c>
      <c r="E331" s="404">
        <v>1032418404</v>
      </c>
      <c r="F331" s="404">
        <v>27042000</v>
      </c>
      <c r="G331" s="405" t="s">
        <v>10177</v>
      </c>
      <c r="H331" s="353">
        <v>4507000</v>
      </c>
      <c r="I331" s="363">
        <v>45734</v>
      </c>
      <c r="J331" s="363">
        <v>45917</v>
      </c>
      <c r="K331" s="354" t="s">
        <v>10875</v>
      </c>
      <c r="L331" s="190">
        <v>2537</v>
      </c>
      <c r="M331" s="406" t="s">
        <v>8736</v>
      </c>
      <c r="N331" s="406" t="s">
        <v>7448</v>
      </c>
      <c r="O331" s="406">
        <v>9397289</v>
      </c>
      <c r="P331" s="406" t="s">
        <v>8737</v>
      </c>
      <c r="Q331" s="190">
        <v>1</v>
      </c>
      <c r="R331" s="407">
        <v>125115</v>
      </c>
      <c r="S331" s="251" t="s">
        <v>8738</v>
      </c>
      <c r="T331" s="404">
        <v>0</v>
      </c>
      <c r="U331" s="190" t="s">
        <v>7347</v>
      </c>
      <c r="V331" s="407" t="s">
        <v>10136</v>
      </c>
      <c r="W331" s="404">
        <v>0</v>
      </c>
      <c r="X331" s="190" t="s">
        <v>7347</v>
      </c>
      <c r="Y331" s="190" t="s">
        <v>7347</v>
      </c>
      <c r="Z331" s="404">
        <v>0</v>
      </c>
      <c r="AA331" s="419" t="s">
        <v>7347</v>
      </c>
      <c r="AB331" s="190" t="s">
        <v>7347</v>
      </c>
      <c r="AC331" s="190" t="s">
        <v>7347</v>
      </c>
      <c r="AD331" s="190" t="s">
        <v>7347</v>
      </c>
      <c r="AE331" s="190" t="s">
        <v>10179</v>
      </c>
      <c r="AF331" s="411" t="s">
        <v>7349</v>
      </c>
      <c r="AG331" s="190" t="s">
        <v>7414</v>
      </c>
      <c r="AH331" s="173" t="s">
        <v>10876</v>
      </c>
      <c r="AI331" s="173" t="s">
        <v>10877</v>
      </c>
      <c r="AJ331" s="173" t="s">
        <v>7352</v>
      </c>
      <c r="AK331" s="420" t="s">
        <v>10878</v>
      </c>
      <c r="AL331" s="189" t="s">
        <v>7353</v>
      </c>
      <c r="AM331" s="500" t="s">
        <v>10879</v>
      </c>
      <c r="AN331" s="411">
        <f t="shared" si="5"/>
        <v>324</v>
      </c>
      <c r="AO331" s="411">
        <v>2025</v>
      </c>
      <c r="AP331" s="432">
        <v>2553967</v>
      </c>
      <c r="AQ331" s="411" t="s">
        <v>10139</v>
      </c>
      <c r="AR331" s="411" t="s">
        <v>10132</v>
      </c>
      <c r="AS331" s="410"/>
      <c r="AT331" s="449"/>
    </row>
    <row r="332" spans="2:46" ht="15" customHeight="1">
      <c r="B332" s="448" t="s">
        <v>224</v>
      </c>
      <c r="C332" s="410" t="s">
        <v>7338</v>
      </c>
      <c r="D332" s="173" t="s">
        <v>8734</v>
      </c>
      <c r="E332" s="404">
        <v>51924201</v>
      </c>
      <c r="F332" s="404">
        <v>46128000</v>
      </c>
      <c r="G332" s="405" t="s">
        <v>10177</v>
      </c>
      <c r="H332" s="353">
        <v>7688000</v>
      </c>
      <c r="I332" s="363">
        <v>45712</v>
      </c>
      <c r="J332" s="363">
        <v>45892</v>
      </c>
      <c r="K332" s="354" t="s">
        <v>8735</v>
      </c>
      <c r="L332" s="190">
        <v>2537</v>
      </c>
      <c r="M332" s="406" t="s">
        <v>8736</v>
      </c>
      <c r="N332" s="406" t="s">
        <v>7448</v>
      </c>
      <c r="O332" s="406">
        <v>9397289</v>
      </c>
      <c r="P332" s="406" t="s">
        <v>8737</v>
      </c>
      <c r="Q332" s="190">
        <v>1</v>
      </c>
      <c r="R332" s="407">
        <v>125110</v>
      </c>
      <c r="S332" s="406" t="s">
        <v>8738</v>
      </c>
      <c r="T332" s="404">
        <v>0</v>
      </c>
      <c r="U332" s="190" t="s">
        <v>7347</v>
      </c>
      <c r="V332" s="407" t="s">
        <v>10136</v>
      </c>
      <c r="W332" s="404">
        <v>0</v>
      </c>
      <c r="X332" s="190" t="s">
        <v>7347</v>
      </c>
      <c r="Y332" s="190" t="s">
        <v>7347</v>
      </c>
      <c r="Z332" s="404">
        <v>0</v>
      </c>
      <c r="AA332" s="419" t="s">
        <v>7347</v>
      </c>
      <c r="AB332" s="190" t="s">
        <v>7347</v>
      </c>
      <c r="AC332" s="190" t="s">
        <v>7347</v>
      </c>
      <c r="AD332" s="190" t="s">
        <v>7347</v>
      </c>
      <c r="AE332" s="411" t="s">
        <v>7378</v>
      </c>
      <c r="AF332" s="411" t="s">
        <v>7349</v>
      </c>
      <c r="AG332" s="411" t="s">
        <v>7399</v>
      </c>
      <c r="AH332" s="173" t="s">
        <v>8739</v>
      </c>
      <c r="AI332" s="173">
        <v>3153235310</v>
      </c>
      <c r="AJ332" s="173" t="s">
        <v>7489</v>
      </c>
      <c r="AK332" s="420" t="s">
        <v>8740</v>
      </c>
      <c r="AL332" s="189" t="s">
        <v>7353</v>
      </c>
      <c r="AM332" s="500" t="s">
        <v>8741</v>
      </c>
      <c r="AN332" s="411">
        <f t="shared" si="5"/>
        <v>325</v>
      </c>
      <c r="AO332" s="411">
        <v>2025</v>
      </c>
      <c r="AP332" s="432">
        <v>0</v>
      </c>
      <c r="AQ332" s="411"/>
      <c r="AR332" s="411"/>
      <c r="AS332" s="410"/>
      <c r="AT332" s="449"/>
    </row>
    <row r="333" spans="2:46" ht="15" customHeight="1">
      <c r="B333" s="448" t="s">
        <v>225</v>
      </c>
      <c r="C333" s="251" t="s">
        <v>10211</v>
      </c>
      <c r="D333" s="173" t="s">
        <v>8136</v>
      </c>
      <c r="E333" s="404">
        <v>1019028360</v>
      </c>
      <c r="F333" s="404">
        <v>12378000</v>
      </c>
      <c r="G333" s="405" t="s">
        <v>10177</v>
      </c>
      <c r="H333" s="353">
        <v>2063000</v>
      </c>
      <c r="I333" s="363">
        <v>45726</v>
      </c>
      <c r="J333" s="363">
        <v>45909</v>
      </c>
      <c r="K333" s="354" t="s">
        <v>10536</v>
      </c>
      <c r="L333" s="190">
        <v>2583</v>
      </c>
      <c r="M333" s="406" t="s">
        <v>7495</v>
      </c>
      <c r="N333" s="406" t="s">
        <v>7343</v>
      </c>
      <c r="O333" s="406">
        <v>79553844</v>
      </c>
      <c r="P333" s="406" t="s">
        <v>7496</v>
      </c>
      <c r="Q333" s="190">
        <v>5</v>
      </c>
      <c r="R333" s="407">
        <v>130231</v>
      </c>
      <c r="S333" s="251" t="s">
        <v>7497</v>
      </c>
      <c r="T333" s="404">
        <v>0</v>
      </c>
      <c r="U333" s="190" t="s">
        <v>7347</v>
      </c>
      <c r="V333" s="407" t="s">
        <v>10136</v>
      </c>
      <c r="W333" s="404">
        <v>0</v>
      </c>
      <c r="X333" s="190" t="s">
        <v>7347</v>
      </c>
      <c r="Y333" s="190" t="s">
        <v>7347</v>
      </c>
      <c r="Z333" s="404">
        <v>0</v>
      </c>
      <c r="AA333" s="419" t="s">
        <v>7347</v>
      </c>
      <c r="AB333" s="190" t="s">
        <v>7347</v>
      </c>
      <c r="AC333" s="190" t="s">
        <v>7347</v>
      </c>
      <c r="AD333" s="190" t="s">
        <v>7347</v>
      </c>
      <c r="AE333" s="190" t="s">
        <v>10377</v>
      </c>
      <c r="AF333" s="411" t="s">
        <v>7349</v>
      </c>
      <c r="AG333" s="190" t="s">
        <v>7350</v>
      </c>
      <c r="AH333" s="173" t="s">
        <v>10880</v>
      </c>
      <c r="AI333" s="173">
        <v>3125726067</v>
      </c>
      <c r="AJ333" s="173" t="s">
        <v>10160</v>
      </c>
      <c r="AK333" s="420">
        <v>6342070640</v>
      </c>
      <c r="AL333" s="189" t="s">
        <v>7353</v>
      </c>
      <c r="AM333" s="500" t="s">
        <v>8139</v>
      </c>
      <c r="AN333" s="411">
        <f t="shared" si="5"/>
        <v>326</v>
      </c>
      <c r="AO333" s="411">
        <v>2025</v>
      </c>
      <c r="AP333" s="432">
        <v>618900</v>
      </c>
      <c r="AQ333" s="411"/>
      <c r="AR333" s="411"/>
      <c r="AS333" s="410"/>
      <c r="AT333" s="449"/>
    </row>
    <row r="334" spans="2:46" ht="15" customHeight="1">
      <c r="B334" s="448" t="s">
        <v>226</v>
      </c>
      <c r="C334" s="251" t="s">
        <v>10211</v>
      </c>
      <c r="D334" s="173" t="s">
        <v>10881</v>
      </c>
      <c r="E334" s="404">
        <v>1004916725</v>
      </c>
      <c r="F334" s="404">
        <v>12378000</v>
      </c>
      <c r="G334" s="405" t="s">
        <v>10177</v>
      </c>
      <c r="H334" s="353">
        <v>2063000</v>
      </c>
      <c r="I334" s="363">
        <v>45726</v>
      </c>
      <c r="J334" s="363">
        <v>45909</v>
      </c>
      <c r="K334" s="354" t="s">
        <v>10536</v>
      </c>
      <c r="L334" s="190">
        <v>2583</v>
      </c>
      <c r="M334" s="406" t="s">
        <v>7495</v>
      </c>
      <c r="N334" s="406" t="s">
        <v>7343</v>
      </c>
      <c r="O334" s="406">
        <v>79553844</v>
      </c>
      <c r="P334" s="406" t="s">
        <v>7496</v>
      </c>
      <c r="Q334" s="190">
        <v>5</v>
      </c>
      <c r="R334" s="407">
        <v>130231</v>
      </c>
      <c r="S334" s="251" t="s">
        <v>7497</v>
      </c>
      <c r="T334" s="404">
        <v>0</v>
      </c>
      <c r="U334" s="190" t="s">
        <v>7347</v>
      </c>
      <c r="V334" s="407" t="s">
        <v>10136</v>
      </c>
      <c r="W334" s="404">
        <v>0</v>
      </c>
      <c r="X334" s="190" t="s">
        <v>7347</v>
      </c>
      <c r="Y334" s="190" t="s">
        <v>7347</v>
      </c>
      <c r="Z334" s="404">
        <v>0</v>
      </c>
      <c r="AA334" s="419" t="s">
        <v>7347</v>
      </c>
      <c r="AB334" s="190" t="s">
        <v>7347</v>
      </c>
      <c r="AC334" s="190" t="s">
        <v>7347</v>
      </c>
      <c r="AD334" s="190" t="s">
        <v>7347</v>
      </c>
      <c r="AE334" s="190" t="s">
        <v>7378</v>
      </c>
      <c r="AF334" s="411" t="s">
        <v>7349</v>
      </c>
      <c r="AG334" s="190" t="s">
        <v>7350</v>
      </c>
      <c r="AH334" s="173" t="s">
        <v>10882</v>
      </c>
      <c r="AI334" s="173">
        <v>3008588959</v>
      </c>
      <c r="AJ334" s="173" t="s">
        <v>10143</v>
      </c>
      <c r="AK334" s="420">
        <v>62735556075</v>
      </c>
      <c r="AL334" s="189" t="s">
        <v>7353</v>
      </c>
      <c r="AM334" s="500" t="s">
        <v>10883</v>
      </c>
      <c r="AN334" s="411">
        <f t="shared" si="5"/>
        <v>327</v>
      </c>
      <c r="AO334" s="411">
        <v>2025</v>
      </c>
      <c r="AP334" s="432">
        <v>0</v>
      </c>
      <c r="AQ334" s="411" t="s">
        <v>10139</v>
      </c>
      <c r="AR334" s="411" t="s">
        <v>10132</v>
      </c>
      <c r="AS334" s="410"/>
      <c r="AT334" s="449"/>
    </row>
    <row r="335" spans="2:46" ht="15" customHeight="1">
      <c r="B335" s="448" t="s">
        <v>227</v>
      </c>
      <c r="C335" s="251" t="s">
        <v>10211</v>
      </c>
      <c r="D335" s="173" t="s">
        <v>10884</v>
      </c>
      <c r="E335" s="404">
        <v>1019109828</v>
      </c>
      <c r="F335" s="404">
        <v>17856000</v>
      </c>
      <c r="G335" s="405" t="s">
        <v>10177</v>
      </c>
      <c r="H335" s="353">
        <v>2976000</v>
      </c>
      <c r="I335" s="363">
        <v>45749</v>
      </c>
      <c r="J335" s="363">
        <v>46022</v>
      </c>
      <c r="K335" s="354" t="s">
        <v>10885</v>
      </c>
      <c r="L335" s="190">
        <v>2537</v>
      </c>
      <c r="M335" s="406" t="s">
        <v>8833</v>
      </c>
      <c r="N335" s="406" t="s">
        <v>7448</v>
      </c>
      <c r="O335" s="406">
        <v>52887426</v>
      </c>
      <c r="P335" s="406" t="s">
        <v>8834</v>
      </c>
      <c r="Q335" s="190">
        <v>1</v>
      </c>
      <c r="R335" s="407">
        <v>124749</v>
      </c>
      <c r="S335" s="251" t="s">
        <v>8835</v>
      </c>
      <c r="T335" s="463">
        <v>8828800</v>
      </c>
      <c r="U335" s="190" t="s">
        <v>7347</v>
      </c>
      <c r="V335" s="407">
        <v>89</v>
      </c>
      <c r="W335" s="404">
        <v>0</v>
      </c>
      <c r="X335" s="190" t="s">
        <v>7347</v>
      </c>
      <c r="Y335" s="190"/>
      <c r="Z335" s="404">
        <f>Tabla13[[#This Row],[Adicion 1]]</f>
        <v>8828800</v>
      </c>
      <c r="AA335" s="464" t="s">
        <v>10833</v>
      </c>
      <c r="AB335" s="190" t="s">
        <v>7347</v>
      </c>
      <c r="AC335" s="190" t="s">
        <v>7347</v>
      </c>
      <c r="AD335" s="190" t="s">
        <v>7347</v>
      </c>
      <c r="AE335" s="190" t="s">
        <v>7504</v>
      </c>
      <c r="AF335" s="411" t="s">
        <v>7349</v>
      </c>
      <c r="AG335" s="190" t="s">
        <v>7362</v>
      </c>
      <c r="AH335" s="173" t="s">
        <v>10886</v>
      </c>
      <c r="AI335" s="173">
        <v>3102601327</v>
      </c>
      <c r="AJ335" s="173" t="s">
        <v>10142</v>
      </c>
      <c r="AK335" s="420">
        <v>550475700095833</v>
      </c>
      <c r="AL335" s="189" t="s">
        <v>10757</v>
      </c>
      <c r="AM335" s="500" t="s">
        <v>9302</v>
      </c>
      <c r="AN335" s="411">
        <f t="shared" si="5"/>
        <v>328</v>
      </c>
      <c r="AO335" s="411">
        <v>2025</v>
      </c>
      <c r="AP335" s="432">
        <v>3075200</v>
      </c>
      <c r="AQ335" s="411" t="s">
        <v>10132</v>
      </c>
      <c r="AR335" s="411" t="s">
        <v>10132</v>
      </c>
      <c r="AS335" s="410"/>
      <c r="AT335" s="449"/>
    </row>
    <row r="336" spans="2:46" ht="15" customHeight="1">
      <c r="B336" s="448" t="s">
        <v>228</v>
      </c>
      <c r="C336" s="251" t="s">
        <v>10246</v>
      </c>
      <c r="D336" s="173" t="s">
        <v>8594</v>
      </c>
      <c r="E336" s="404">
        <v>1014265620</v>
      </c>
      <c r="F336" s="404">
        <v>46128000</v>
      </c>
      <c r="G336" s="405" t="s">
        <v>10177</v>
      </c>
      <c r="H336" s="353">
        <v>7688000</v>
      </c>
      <c r="I336" s="363">
        <v>45737</v>
      </c>
      <c r="J336" s="363">
        <v>45920</v>
      </c>
      <c r="K336" s="354" t="s">
        <v>8950</v>
      </c>
      <c r="L336" s="190">
        <v>2537</v>
      </c>
      <c r="M336" s="406" t="s">
        <v>7515</v>
      </c>
      <c r="N336" s="406" t="s">
        <v>7343</v>
      </c>
      <c r="O336" s="406">
        <v>80912935</v>
      </c>
      <c r="P336" s="406" t="s">
        <v>9984</v>
      </c>
      <c r="Q336" s="190">
        <v>1</v>
      </c>
      <c r="R336" s="407">
        <v>125673</v>
      </c>
      <c r="S336" s="251" t="s">
        <v>10887</v>
      </c>
      <c r="T336" s="404">
        <v>0</v>
      </c>
      <c r="U336" s="190" t="s">
        <v>7347</v>
      </c>
      <c r="V336" s="407" t="s">
        <v>10136</v>
      </c>
      <c r="W336" s="404">
        <v>0</v>
      </c>
      <c r="X336" s="190" t="s">
        <v>7347</v>
      </c>
      <c r="Y336" s="190" t="s">
        <v>7347</v>
      </c>
      <c r="Z336" s="404">
        <v>0</v>
      </c>
      <c r="AA336" s="419" t="s">
        <v>7347</v>
      </c>
      <c r="AB336" s="190" t="s">
        <v>7347</v>
      </c>
      <c r="AC336" s="190" t="s">
        <v>7347</v>
      </c>
      <c r="AD336" s="190" t="s">
        <v>7347</v>
      </c>
      <c r="AE336" s="190" t="s">
        <v>7378</v>
      </c>
      <c r="AF336" s="411" t="s">
        <v>7349</v>
      </c>
      <c r="AG336" s="190" t="s">
        <v>7399</v>
      </c>
      <c r="AH336" s="173" t="s">
        <v>10888</v>
      </c>
      <c r="AI336" s="173">
        <v>3229480124</v>
      </c>
      <c r="AJ336" s="173" t="s">
        <v>10143</v>
      </c>
      <c r="AK336" s="420" t="s">
        <v>8597</v>
      </c>
      <c r="AL336" s="189" t="s">
        <v>10225</v>
      </c>
      <c r="AM336" s="500" t="s">
        <v>10889</v>
      </c>
      <c r="AN336" s="411">
        <f t="shared" si="5"/>
        <v>329</v>
      </c>
      <c r="AO336" s="411">
        <v>2025</v>
      </c>
      <c r="AP336" s="432">
        <v>5125333</v>
      </c>
      <c r="AQ336" s="411"/>
      <c r="AR336" s="411"/>
      <c r="AS336" s="410"/>
      <c r="AT336" s="449"/>
    </row>
    <row r="337" spans="2:46" ht="15" customHeight="1">
      <c r="B337" s="448" t="s">
        <v>229</v>
      </c>
      <c r="C337" s="251" t="s">
        <v>10341</v>
      </c>
      <c r="D337" s="173" t="s">
        <v>10890</v>
      </c>
      <c r="E337" s="404">
        <v>80854180</v>
      </c>
      <c r="F337" s="404">
        <v>46128000</v>
      </c>
      <c r="G337" s="405" t="s">
        <v>10177</v>
      </c>
      <c r="H337" s="353">
        <v>7688000</v>
      </c>
      <c r="I337" s="363">
        <v>45779</v>
      </c>
      <c r="J337" s="363">
        <v>46022</v>
      </c>
      <c r="K337" s="354" t="s">
        <v>10891</v>
      </c>
      <c r="L337" s="190">
        <v>2537</v>
      </c>
      <c r="M337" s="406" t="s">
        <v>10455</v>
      </c>
      <c r="N337" s="251" t="s">
        <v>7343</v>
      </c>
      <c r="O337" s="173">
        <v>33377780</v>
      </c>
      <c r="P337" s="501" t="s">
        <v>10456</v>
      </c>
      <c r="Q337" s="190">
        <v>1</v>
      </c>
      <c r="R337" s="407">
        <v>127641</v>
      </c>
      <c r="S337" s="251" t="s">
        <v>7359</v>
      </c>
      <c r="T337" s="463">
        <v>15119733</v>
      </c>
      <c r="U337" s="190" t="s">
        <v>7347</v>
      </c>
      <c r="V337" s="407">
        <v>59</v>
      </c>
      <c r="W337" s="404">
        <v>0</v>
      </c>
      <c r="X337" s="190" t="s">
        <v>7347</v>
      </c>
      <c r="Y337" s="190"/>
      <c r="Z337" s="404">
        <f>Tabla13[[#This Row],[Adicion 1]]</f>
        <v>15119733</v>
      </c>
      <c r="AA337" s="464" t="s">
        <v>10892</v>
      </c>
      <c r="AB337" s="190" t="s">
        <v>7347</v>
      </c>
      <c r="AC337" s="190" t="s">
        <v>7347</v>
      </c>
      <c r="AD337" s="190" t="s">
        <v>7347</v>
      </c>
      <c r="AE337" s="190" t="s">
        <v>8745</v>
      </c>
      <c r="AF337" s="411" t="s">
        <v>7349</v>
      </c>
      <c r="AG337" s="190" t="s">
        <v>7350</v>
      </c>
      <c r="AH337" s="173" t="s">
        <v>10893</v>
      </c>
      <c r="AI337" s="173">
        <v>3203081631</v>
      </c>
      <c r="AJ337" s="173" t="s">
        <v>10142</v>
      </c>
      <c r="AK337" s="420">
        <v>488405947471</v>
      </c>
      <c r="AL337" s="189" t="s">
        <v>10225</v>
      </c>
      <c r="AM337" s="500" t="s">
        <v>10894</v>
      </c>
      <c r="AN337" s="411">
        <f t="shared" si="5"/>
        <v>330</v>
      </c>
      <c r="AO337" s="411">
        <v>2025</v>
      </c>
      <c r="AP337" s="432">
        <v>15632267</v>
      </c>
      <c r="AQ337" s="411" t="s">
        <v>10139</v>
      </c>
      <c r="AR337" s="411" t="s">
        <v>10139</v>
      </c>
      <c r="AS337" s="410" t="s">
        <v>10140</v>
      </c>
      <c r="AT337" s="449" t="s">
        <v>10895</v>
      </c>
    </row>
    <row r="338" spans="2:46" ht="15" customHeight="1">
      <c r="B338" s="448" t="s">
        <v>230</v>
      </c>
      <c r="C338" s="251" t="s">
        <v>10211</v>
      </c>
      <c r="D338" s="173" t="s">
        <v>8205</v>
      </c>
      <c r="E338" s="404">
        <v>1233889670</v>
      </c>
      <c r="F338" s="404">
        <v>17856000</v>
      </c>
      <c r="G338" s="405" t="s">
        <v>10177</v>
      </c>
      <c r="H338" s="353">
        <v>2976000</v>
      </c>
      <c r="I338" s="363">
        <v>45729</v>
      </c>
      <c r="J338" s="363">
        <v>45912</v>
      </c>
      <c r="K338" s="354" t="s">
        <v>10699</v>
      </c>
      <c r="L338" s="190">
        <v>2583</v>
      </c>
      <c r="M338" s="406" t="s">
        <v>7495</v>
      </c>
      <c r="N338" s="406" t="s">
        <v>7343</v>
      </c>
      <c r="O338" s="406">
        <v>79553844</v>
      </c>
      <c r="P338" s="406" t="s">
        <v>7496</v>
      </c>
      <c r="Q338" s="190">
        <v>5</v>
      </c>
      <c r="R338" s="407">
        <v>127441</v>
      </c>
      <c r="S338" s="251" t="s">
        <v>7497</v>
      </c>
      <c r="T338" s="404">
        <v>0</v>
      </c>
      <c r="U338" s="190" t="s">
        <v>7347</v>
      </c>
      <c r="V338" s="407" t="s">
        <v>10136</v>
      </c>
      <c r="W338" s="404">
        <v>0</v>
      </c>
      <c r="X338" s="190" t="s">
        <v>7347</v>
      </c>
      <c r="Y338" s="190" t="s">
        <v>7347</v>
      </c>
      <c r="Z338" s="404">
        <v>0</v>
      </c>
      <c r="AA338" s="419" t="s">
        <v>7347</v>
      </c>
      <c r="AB338" s="190" t="s">
        <v>7347</v>
      </c>
      <c r="AC338" s="190" t="s">
        <v>7347</v>
      </c>
      <c r="AD338" s="190" t="s">
        <v>7347</v>
      </c>
      <c r="AE338" s="190" t="s">
        <v>10896</v>
      </c>
      <c r="AF338" s="411" t="s">
        <v>7349</v>
      </c>
      <c r="AG338" s="190" t="s">
        <v>7399</v>
      </c>
      <c r="AH338" s="173" t="s">
        <v>10897</v>
      </c>
      <c r="AI338" s="173">
        <v>3058096419</v>
      </c>
      <c r="AJ338" s="173" t="s">
        <v>10160</v>
      </c>
      <c r="AK338" s="420">
        <v>4382025292</v>
      </c>
      <c r="AL338" s="189" t="s">
        <v>7353</v>
      </c>
      <c r="AM338" s="500" t="s">
        <v>8209</v>
      </c>
      <c r="AN338" s="411">
        <f t="shared" si="5"/>
        <v>331</v>
      </c>
      <c r="AO338" s="411">
        <v>2025</v>
      </c>
      <c r="AP338" s="432">
        <v>1190400</v>
      </c>
      <c r="AQ338" s="411" t="s">
        <v>10132</v>
      </c>
      <c r="AR338" s="411" t="s">
        <v>10132</v>
      </c>
      <c r="AS338" s="410"/>
      <c r="AT338" s="449"/>
    </row>
    <row r="339" spans="2:46" ht="15" customHeight="1">
      <c r="B339" s="448" t="s">
        <v>231</v>
      </c>
      <c r="C339" s="251" t="s">
        <v>7338</v>
      </c>
      <c r="D339" s="173" t="s">
        <v>10898</v>
      </c>
      <c r="E339" s="404">
        <v>1026260730</v>
      </c>
      <c r="F339" s="404">
        <v>33810000</v>
      </c>
      <c r="G339" s="405" t="s">
        <v>10177</v>
      </c>
      <c r="H339" s="353">
        <v>5635000</v>
      </c>
      <c r="I339" s="363">
        <v>45703</v>
      </c>
      <c r="J339" s="363">
        <v>45883</v>
      </c>
      <c r="K339" s="354" t="s">
        <v>10899</v>
      </c>
      <c r="L339" s="190">
        <v>2537</v>
      </c>
      <c r="M339" s="406" t="s">
        <v>8736</v>
      </c>
      <c r="N339" s="406" t="s">
        <v>7448</v>
      </c>
      <c r="O339" s="406">
        <v>9397289</v>
      </c>
      <c r="P339" s="406" t="s">
        <v>8737</v>
      </c>
      <c r="Q339" s="190">
        <v>1</v>
      </c>
      <c r="R339" s="407">
        <v>125111</v>
      </c>
      <c r="S339" s="251" t="s">
        <v>8738</v>
      </c>
      <c r="T339" s="404">
        <v>0</v>
      </c>
      <c r="U339" s="190" t="s">
        <v>7347</v>
      </c>
      <c r="V339" s="407" t="s">
        <v>10136</v>
      </c>
      <c r="W339" s="404">
        <v>0</v>
      </c>
      <c r="X339" s="190" t="s">
        <v>7347</v>
      </c>
      <c r="Y339" s="190" t="s">
        <v>7347</v>
      </c>
      <c r="Z339" s="404">
        <v>0</v>
      </c>
      <c r="AA339" s="419" t="s">
        <v>7347</v>
      </c>
      <c r="AB339" s="190" t="s">
        <v>7347</v>
      </c>
      <c r="AC339" s="190" t="s">
        <v>7347</v>
      </c>
      <c r="AD339" s="190" t="s">
        <v>7347</v>
      </c>
      <c r="AE339" s="433" t="s">
        <v>10900</v>
      </c>
      <c r="AF339" s="411" t="s">
        <v>7349</v>
      </c>
      <c r="AG339" s="433" t="s">
        <v>7586</v>
      </c>
      <c r="AH339" s="173" t="s">
        <v>10901</v>
      </c>
      <c r="AI339" s="173">
        <v>3202216423</v>
      </c>
      <c r="AJ339" s="173" t="s">
        <v>10143</v>
      </c>
      <c r="AK339" s="434">
        <v>66203022345</v>
      </c>
      <c r="AL339" s="433" t="s">
        <v>7353</v>
      </c>
      <c r="AM339" s="500" t="s">
        <v>10902</v>
      </c>
      <c r="AN339" s="411">
        <f t="shared" si="5"/>
        <v>332</v>
      </c>
      <c r="AO339" s="411">
        <v>2025</v>
      </c>
      <c r="AP339" s="432">
        <v>0</v>
      </c>
      <c r="AQ339" s="411"/>
      <c r="AR339" s="411"/>
      <c r="AS339" s="410"/>
      <c r="AT339" s="449"/>
    </row>
    <row r="340" spans="2:46" ht="15" customHeight="1">
      <c r="B340" s="448" t="s">
        <v>232</v>
      </c>
      <c r="C340" s="251" t="s">
        <v>10211</v>
      </c>
      <c r="D340" s="173" t="s">
        <v>9273</v>
      </c>
      <c r="E340" s="404">
        <v>53115883</v>
      </c>
      <c r="F340" s="404">
        <v>17856000</v>
      </c>
      <c r="G340" s="405" t="s">
        <v>10177</v>
      </c>
      <c r="H340" s="353">
        <v>2976000</v>
      </c>
      <c r="I340" s="363">
        <v>45750</v>
      </c>
      <c r="J340" s="363">
        <v>46022</v>
      </c>
      <c r="K340" s="354" t="s">
        <v>8686</v>
      </c>
      <c r="L340" s="190">
        <v>2537</v>
      </c>
      <c r="M340" s="406" t="s">
        <v>8886</v>
      </c>
      <c r="N340" s="406" t="s">
        <v>7448</v>
      </c>
      <c r="O340" s="406">
        <v>80259844</v>
      </c>
      <c r="P340" s="501" t="s">
        <v>8887</v>
      </c>
      <c r="Q340" s="190">
        <v>1</v>
      </c>
      <c r="R340" s="407">
        <v>124749</v>
      </c>
      <c r="S340" s="251" t="s">
        <v>8888</v>
      </c>
      <c r="T340" s="463">
        <v>8729600</v>
      </c>
      <c r="U340" s="190" t="s">
        <v>7347</v>
      </c>
      <c r="V340" s="407">
        <v>88</v>
      </c>
      <c r="W340" s="404">
        <v>0</v>
      </c>
      <c r="X340" s="190" t="s">
        <v>7347</v>
      </c>
      <c r="Y340" s="190"/>
      <c r="Z340" s="404">
        <f>Tabla13[[#This Row],[Adicion 1]]</f>
        <v>8729600</v>
      </c>
      <c r="AA340" s="464" t="s">
        <v>10439</v>
      </c>
      <c r="AB340" s="190" t="s">
        <v>7347</v>
      </c>
      <c r="AC340" s="190" t="s">
        <v>7347</v>
      </c>
      <c r="AD340" s="190" t="s">
        <v>7347</v>
      </c>
      <c r="AE340" s="190" t="s">
        <v>10179</v>
      </c>
      <c r="AF340" s="411" t="s">
        <v>7349</v>
      </c>
      <c r="AG340" s="190" t="s">
        <v>7362</v>
      </c>
      <c r="AH340" s="173" t="s">
        <v>10903</v>
      </c>
      <c r="AI340" s="173">
        <v>3222214432</v>
      </c>
      <c r="AJ340" s="173" t="s">
        <v>7352</v>
      </c>
      <c r="AK340" s="420">
        <v>24067186972</v>
      </c>
      <c r="AL340" s="189" t="s">
        <v>10757</v>
      </c>
      <c r="AM340" s="500" t="s">
        <v>10904</v>
      </c>
      <c r="AN340" s="411">
        <f t="shared" si="5"/>
        <v>333</v>
      </c>
      <c r="AO340" s="411">
        <v>2025</v>
      </c>
      <c r="AP340" s="432">
        <v>3174400</v>
      </c>
      <c r="AQ340" s="411" t="s">
        <v>10132</v>
      </c>
      <c r="AR340" s="411" t="s">
        <v>10132</v>
      </c>
      <c r="AS340" s="410"/>
      <c r="AT340" s="449"/>
    </row>
    <row r="341" spans="2:46" ht="15" customHeight="1">
      <c r="B341" s="448" t="s">
        <v>233</v>
      </c>
      <c r="C341" s="251" t="s">
        <v>10246</v>
      </c>
      <c r="D341" s="173" t="s">
        <v>10905</v>
      </c>
      <c r="E341" s="404">
        <v>1018422753</v>
      </c>
      <c r="F341" s="404">
        <v>46128000</v>
      </c>
      <c r="G341" s="405" t="s">
        <v>10177</v>
      </c>
      <c r="H341" s="353">
        <v>7688000</v>
      </c>
      <c r="I341" s="363">
        <v>45729</v>
      </c>
      <c r="J341" s="363">
        <v>45912</v>
      </c>
      <c r="K341" s="354" t="s">
        <v>8601</v>
      </c>
      <c r="L341" s="190">
        <v>2537</v>
      </c>
      <c r="M341" s="406" t="s">
        <v>8886</v>
      </c>
      <c r="N341" s="406" t="s">
        <v>7448</v>
      </c>
      <c r="O341" s="406">
        <v>80259844</v>
      </c>
      <c r="P341" s="501" t="s">
        <v>8887</v>
      </c>
      <c r="Q341" s="190">
        <v>5</v>
      </c>
      <c r="R341" s="407">
        <v>124748</v>
      </c>
      <c r="S341" s="251" t="s">
        <v>8888</v>
      </c>
      <c r="T341" s="404">
        <v>0</v>
      </c>
      <c r="U341" s="190" t="s">
        <v>7347</v>
      </c>
      <c r="V341" s="407" t="s">
        <v>10136</v>
      </c>
      <c r="W341" s="404">
        <v>0</v>
      </c>
      <c r="X341" s="190" t="s">
        <v>7347</v>
      </c>
      <c r="Y341" s="190" t="s">
        <v>7347</v>
      </c>
      <c r="Z341" s="404">
        <v>0</v>
      </c>
      <c r="AA341" s="419" t="s">
        <v>7347</v>
      </c>
      <c r="AB341" s="190" t="s">
        <v>7347</v>
      </c>
      <c r="AC341" s="190" t="s">
        <v>7347</v>
      </c>
      <c r="AD341" s="190" t="s">
        <v>7347</v>
      </c>
      <c r="AE341" s="190" t="s">
        <v>7361</v>
      </c>
      <c r="AF341" s="411" t="s">
        <v>7349</v>
      </c>
      <c r="AG341" s="190" t="s">
        <v>7350</v>
      </c>
      <c r="AH341" s="173" t="s">
        <v>10906</v>
      </c>
      <c r="AI341" s="173">
        <v>3135661938</v>
      </c>
      <c r="AJ341" s="173" t="s">
        <v>10143</v>
      </c>
      <c r="AK341" s="420">
        <v>14175557521</v>
      </c>
      <c r="AL341" s="189" t="s">
        <v>7353</v>
      </c>
      <c r="AM341" s="500" t="s">
        <v>10907</v>
      </c>
      <c r="AN341" s="411">
        <f t="shared" si="5"/>
        <v>334</v>
      </c>
      <c r="AO341" s="411">
        <v>2025</v>
      </c>
      <c r="AP341" s="432">
        <v>3075200</v>
      </c>
      <c r="AQ341" s="411" t="s">
        <v>10139</v>
      </c>
      <c r="AR341" s="411" t="s">
        <v>10139</v>
      </c>
      <c r="AS341" s="410" t="s">
        <v>10140</v>
      </c>
      <c r="AT341" s="449" t="s">
        <v>10908</v>
      </c>
    </row>
    <row r="342" spans="2:46" ht="15" customHeight="1">
      <c r="B342" s="448" t="s">
        <v>234</v>
      </c>
      <c r="C342" s="251" t="s">
        <v>10246</v>
      </c>
      <c r="D342" s="173" t="s">
        <v>10909</v>
      </c>
      <c r="E342" s="404">
        <v>1057893214</v>
      </c>
      <c r="F342" s="404">
        <v>46128000</v>
      </c>
      <c r="G342" s="405" t="s">
        <v>10177</v>
      </c>
      <c r="H342" s="353">
        <v>7688000</v>
      </c>
      <c r="I342" s="363">
        <v>45730</v>
      </c>
      <c r="J342" s="363">
        <v>45913</v>
      </c>
      <c r="K342" s="354" t="s">
        <v>8601</v>
      </c>
      <c r="L342" s="190">
        <v>2537</v>
      </c>
      <c r="M342" s="406" t="s">
        <v>8886</v>
      </c>
      <c r="N342" s="406" t="s">
        <v>7448</v>
      </c>
      <c r="O342" s="406">
        <v>80259844</v>
      </c>
      <c r="P342" s="501" t="s">
        <v>8887</v>
      </c>
      <c r="Q342" s="190">
        <v>5</v>
      </c>
      <c r="R342" s="407">
        <v>124748</v>
      </c>
      <c r="S342" s="251" t="s">
        <v>8888</v>
      </c>
      <c r="T342" s="404">
        <v>0</v>
      </c>
      <c r="U342" s="190" t="s">
        <v>7347</v>
      </c>
      <c r="V342" s="407" t="s">
        <v>10136</v>
      </c>
      <c r="W342" s="404">
        <v>0</v>
      </c>
      <c r="X342" s="190" t="s">
        <v>7347</v>
      </c>
      <c r="Y342" s="190" t="s">
        <v>7347</v>
      </c>
      <c r="Z342" s="404">
        <v>0</v>
      </c>
      <c r="AA342" s="419" t="s">
        <v>7347</v>
      </c>
      <c r="AB342" s="190" t="s">
        <v>7347</v>
      </c>
      <c r="AC342" s="190" t="s">
        <v>7347</v>
      </c>
      <c r="AD342" s="190" t="s">
        <v>7347</v>
      </c>
      <c r="AE342" s="190" t="s">
        <v>8745</v>
      </c>
      <c r="AF342" s="411" t="s">
        <v>7349</v>
      </c>
      <c r="AG342" s="190" t="s">
        <v>7399</v>
      </c>
      <c r="AH342" s="173" t="s">
        <v>10910</v>
      </c>
      <c r="AI342" s="173">
        <v>3144867974</v>
      </c>
      <c r="AJ342" s="173" t="s">
        <v>10143</v>
      </c>
      <c r="AK342" s="420">
        <v>35237456481</v>
      </c>
      <c r="AL342" s="189" t="s">
        <v>7353</v>
      </c>
      <c r="AM342" s="500" t="s">
        <v>10911</v>
      </c>
      <c r="AN342" s="411">
        <f t="shared" si="5"/>
        <v>335</v>
      </c>
      <c r="AO342" s="411">
        <v>2025</v>
      </c>
      <c r="AP342" s="432">
        <v>3331467</v>
      </c>
      <c r="AQ342" s="411" t="s">
        <v>10139</v>
      </c>
      <c r="AR342" s="411" t="s">
        <v>10132</v>
      </c>
      <c r="AS342" s="410"/>
      <c r="AT342" s="449"/>
    </row>
    <row r="343" spans="2:46" ht="15" customHeight="1">
      <c r="B343" s="448" t="s">
        <v>235</v>
      </c>
      <c r="C343" s="251" t="s">
        <v>10211</v>
      </c>
      <c r="D343" s="173" t="s">
        <v>9290</v>
      </c>
      <c r="E343" s="404">
        <v>1023963505</v>
      </c>
      <c r="F343" s="404">
        <v>17856000</v>
      </c>
      <c r="G343" s="405" t="s">
        <v>10177</v>
      </c>
      <c r="H343" s="353">
        <v>2976000</v>
      </c>
      <c r="I343" s="363">
        <v>45755</v>
      </c>
      <c r="J343" s="363">
        <v>46022</v>
      </c>
      <c r="K343" s="354" t="s">
        <v>8686</v>
      </c>
      <c r="L343" s="190">
        <v>2537</v>
      </c>
      <c r="M343" s="406" t="s">
        <v>8886</v>
      </c>
      <c r="N343" s="406" t="s">
        <v>7448</v>
      </c>
      <c r="O343" s="406">
        <v>80259844</v>
      </c>
      <c r="P343" s="501" t="s">
        <v>8887</v>
      </c>
      <c r="Q343" s="190">
        <v>1</v>
      </c>
      <c r="R343" s="407">
        <v>124749</v>
      </c>
      <c r="S343" s="251" t="s">
        <v>8888</v>
      </c>
      <c r="T343" s="463">
        <v>8233600</v>
      </c>
      <c r="U343" s="190" t="s">
        <v>7347</v>
      </c>
      <c r="V343" s="407">
        <v>83</v>
      </c>
      <c r="W343" s="404">
        <v>0</v>
      </c>
      <c r="X343" s="190" t="s">
        <v>7347</v>
      </c>
      <c r="Y343" s="190"/>
      <c r="Z343" s="404">
        <f>Tabla13[[#This Row],[Adicion 1]]</f>
        <v>8233600</v>
      </c>
      <c r="AA343" s="464" t="s">
        <v>10912</v>
      </c>
      <c r="AB343" s="190" t="s">
        <v>7347</v>
      </c>
      <c r="AC343" s="190" t="s">
        <v>7347</v>
      </c>
      <c r="AD343" s="190" t="s">
        <v>7347</v>
      </c>
      <c r="AE343" s="190" t="s">
        <v>7378</v>
      </c>
      <c r="AF343" s="411" t="s">
        <v>7349</v>
      </c>
      <c r="AG343" s="190" t="s">
        <v>7399</v>
      </c>
      <c r="AH343" s="173" t="s">
        <v>10913</v>
      </c>
      <c r="AI343" s="173">
        <v>3118549101</v>
      </c>
      <c r="AJ343" s="173" t="s">
        <v>7434</v>
      </c>
      <c r="AK343" s="420">
        <v>520387</v>
      </c>
      <c r="AL343" s="189" t="s">
        <v>10757</v>
      </c>
      <c r="AM343" s="500" t="s">
        <v>9293</v>
      </c>
      <c r="AN343" s="411">
        <f t="shared" si="5"/>
        <v>336</v>
      </c>
      <c r="AO343" s="411">
        <v>2025</v>
      </c>
      <c r="AP343" s="432">
        <v>3670400</v>
      </c>
      <c r="AQ343" s="411" t="s">
        <v>10139</v>
      </c>
      <c r="AR343" s="411" t="s">
        <v>10139</v>
      </c>
      <c r="AS343" s="410" t="s">
        <v>10140</v>
      </c>
      <c r="AT343" s="449" t="s">
        <v>10914</v>
      </c>
    </row>
    <row r="344" spans="2:46" ht="15" customHeight="1">
      <c r="B344" s="448" t="s">
        <v>236</v>
      </c>
      <c r="C344" s="251" t="s">
        <v>10246</v>
      </c>
      <c r="D344" s="173" t="s">
        <v>10915</v>
      </c>
      <c r="E344" s="404">
        <v>1015431124</v>
      </c>
      <c r="F344" s="404">
        <v>33810000</v>
      </c>
      <c r="G344" s="405" t="s">
        <v>10177</v>
      </c>
      <c r="H344" s="353">
        <v>5635000</v>
      </c>
      <c r="I344" s="363">
        <v>45723</v>
      </c>
      <c r="J344" s="363">
        <v>45906</v>
      </c>
      <c r="K344" s="354" t="s">
        <v>7374</v>
      </c>
      <c r="L344" s="190">
        <v>2537</v>
      </c>
      <c r="M344" s="406" t="s">
        <v>8602</v>
      </c>
      <c r="N344" s="406" t="s">
        <v>7448</v>
      </c>
      <c r="O344" s="406">
        <v>79413209</v>
      </c>
      <c r="P344" s="406" t="s">
        <v>8603</v>
      </c>
      <c r="Q344" s="190">
        <v>5</v>
      </c>
      <c r="R344" s="407">
        <v>124747</v>
      </c>
      <c r="S344" s="251" t="s">
        <v>8604</v>
      </c>
      <c r="T344" s="404">
        <v>0</v>
      </c>
      <c r="U344" s="190" t="s">
        <v>7347</v>
      </c>
      <c r="V344" s="407" t="s">
        <v>10136</v>
      </c>
      <c r="W344" s="404">
        <v>0</v>
      </c>
      <c r="X344" s="190" t="s">
        <v>7347</v>
      </c>
      <c r="Y344" s="190" t="s">
        <v>7347</v>
      </c>
      <c r="Z344" s="404">
        <v>0</v>
      </c>
      <c r="AA344" s="419" t="s">
        <v>7347</v>
      </c>
      <c r="AB344" s="190" t="s">
        <v>7347</v>
      </c>
      <c r="AC344" s="190" t="s">
        <v>7347</v>
      </c>
      <c r="AD344" s="190" t="s">
        <v>7347</v>
      </c>
      <c r="AE344" s="190" t="s">
        <v>7378</v>
      </c>
      <c r="AF344" s="411" t="s">
        <v>7349</v>
      </c>
      <c r="AG344" s="190" t="s">
        <v>7414</v>
      </c>
      <c r="AH344" s="173" t="s">
        <v>10916</v>
      </c>
      <c r="AI344" s="173">
        <v>3107820844</v>
      </c>
      <c r="AJ344" s="173" t="s">
        <v>10142</v>
      </c>
      <c r="AK344" s="420" t="s">
        <v>8895</v>
      </c>
      <c r="AL344" s="189" t="s">
        <v>7353</v>
      </c>
      <c r="AM344" s="500" t="s">
        <v>8896</v>
      </c>
      <c r="AN344" s="411">
        <f t="shared" si="5"/>
        <v>337</v>
      </c>
      <c r="AO344" s="411">
        <v>2025</v>
      </c>
      <c r="AP344" s="432">
        <v>1127000</v>
      </c>
      <c r="AQ344" s="411" t="s">
        <v>10139</v>
      </c>
      <c r="AR344" s="411" t="s">
        <v>10132</v>
      </c>
      <c r="AS344" s="410"/>
      <c r="AT344" s="449"/>
    </row>
    <row r="345" spans="2:46" ht="15" customHeight="1">
      <c r="B345" s="448" t="s">
        <v>237</v>
      </c>
      <c r="C345" s="251" t="s">
        <v>10246</v>
      </c>
      <c r="D345" s="173" t="s">
        <v>10917</v>
      </c>
      <c r="E345" s="404">
        <v>80900825</v>
      </c>
      <c r="F345" s="404">
        <v>33810000</v>
      </c>
      <c r="G345" s="405" t="s">
        <v>10177</v>
      </c>
      <c r="H345" s="353">
        <v>5635000</v>
      </c>
      <c r="I345" s="363">
        <v>45719</v>
      </c>
      <c r="J345" s="363">
        <v>45902</v>
      </c>
      <c r="K345" s="354" t="s">
        <v>8801</v>
      </c>
      <c r="L345" s="190">
        <v>2537</v>
      </c>
      <c r="M345" s="406" t="s">
        <v>10162</v>
      </c>
      <c r="N345" s="406" t="s">
        <v>7448</v>
      </c>
      <c r="O345" s="406">
        <v>79642822</v>
      </c>
      <c r="P345" s="406" t="s">
        <v>10163</v>
      </c>
      <c r="Q345" s="190">
        <v>5</v>
      </c>
      <c r="R345" s="407">
        <v>124747</v>
      </c>
      <c r="S345" s="251" t="s">
        <v>8630</v>
      </c>
      <c r="T345" s="404">
        <v>0</v>
      </c>
      <c r="U345" s="190" t="s">
        <v>7347</v>
      </c>
      <c r="V345" s="407" t="s">
        <v>10136</v>
      </c>
      <c r="W345" s="404">
        <v>0</v>
      </c>
      <c r="X345" s="190" t="s">
        <v>7347</v>
      </c>
      <c r="Y345" s="190" t="s">
        <v>7347</v>
      </c>
      <c r="Z345" s="404">
        <v>0</v>
      </c>
      <c r="AA345" s="419" t="s">
        <v>7347</v>
      </c>
      <c r="AB345" s="190" t="s">
        <v>7347</v>
      </c>
      <c r="AC345" s="190" t="s">
        <v>7347</v>
      </c>
      <c r="AD345" s="190" t="s">
        <v>7347</v>
      </c>
      <c r="AE345" s="190" t="s">
        <v>10179</v>
      </c>
      <c r="AF345" s="411" t="s">
        <v>7349</v>
      </c>
      <c r="AG345" s="190" t="s">
        <v>7414</v>
      </c>
      <c r="AH345" s="173" t="s">
        <v>10918</v>
      </c>
      <c r="AI345" s="173">
        <v>3114941972</v>
      </c>
      <c r="AJ345" s="173" t="s">
        <v>10160</v>
      </c>
      <c r="AK345" s="420">
        <v>4742011830</v>
      </c>
      <c r="AL345" s="189" t="s">
        <v>7353</v>
      </c>
      <c r="AM345" s="500" t="s">
        <v>8906</v>
      </c>
      <c r="AN345" s="411">
        <f t="shared" si="5"/>
        <v>338</v>
      </c>
      <c r="AO345" s="411">
        <v>2025</v>
      </c>
      <c r="AP345" s="432">
        <v>375667</v>
      </c>
      <c r="AQ345" s="411"/>
      <c r="AR345" s="411"/>
      <c r="AS345" s="410"/>
      <c r="AT345" s="449"/>
    </row>
    <row r="346" spans="2:46" ht="15" customHeight="1">
      <c r="B346" s="448" t="s">
        <v>238</v>
      </c>
      <c r="C346" s="251" t="s">
        <v>10341</v>
      </c>
      <c r="D346" s="173" t="s">
        <v>10919</v>
      </c>
      <c r="E346" s="435">
        <v>79642411</v>
      </c>
      <c r="F346" s="404">
        <v>17856000</v>
      </c>
      <c r="G346" s="405" t="s">
        <v>10177</v>
      </c>
      <c r="H346" s="353">
        <v>2976000</v>
      </c>
      <c r="I346" s="363">
        <v>45770</v>
      </c>
      <c r="J346" s="363">
        <v>46022</v>
      </c>
      <c r="K346" s="354" t="s">
        <v>10920</v>
      </c>
      <c r="L346" s="190">
        <v>2537</v>
      </c>
      <c r="M346" s="406" t="s">
        <v>10162</v>
      </c>
      <c r="N346" s="406" t="s">
        <v>7448</v>
      </c>
      <c r="O346" s="406">
        <v>79642822</v>
      </c>
      <c r="P346" s="406" t="s">
        <v>10163</v>
      </c>
      <c r="Q346" s="190">
        <v>1</v>
      </c>
      <c r="R346" s="407">
        <v>124749</v>
      </c>
      <c r="S346" s="251" t="s">
        <v>8630</v>
      </c>
      <c r="T346" s="463">
        <v>6745600</v>
      </c>
      <c r="U346" s="190" t="s">
        <v>7347</v>
      </c>
      <c r="V346" s="407">
        <v>68</v>
      </c>
      <c r="W346" s="404">
        <v>0</v>
      </c>
      <c r="X346" s="190" t="s">
        <v>7347</v>
      </c>
      <c r="Y346" s="190"/>
      <c r="Z346" s="404">
        <f>Tabla13[[#This Row],[Adicion 1]]</f>
        <v>6745600</v>
      </c>
      <c r="AA346" s="464" t="s">
        <v>10322</v>
      </c>
      <c r="AB346" s="190" t="s">
        <v>7347</v>
      </c>
      <c r="AC346" s="190" t="s">
        <v>7347</v>
      </c>
      <c r="AD346" s="190" t="s">
        <v>7347</v>
      </c>
      <c r="AE346" s="190" t="s">
        <v>7361</v>
      </c>
      <c r="AF346" s="411" t="s">
        <v>7349</v>
      </c>
      <c r="AG346" s="190" t="s">
        <v>7399</v>
      </c>
      <c r="AH346" s="173" t="s">
        <v>10921</v>
      </c>
      <c r="AI346" s="173">
        <v>3118566034</v>
      </c>
      <c r="AJ346" s="173" t="s">
        <v>10143</v>
      </c>
      <c r="AK346" s="420">
        <v>54773882897</v>
      </c>
      <c r="AL346" s="189" t="s">
        <v>7353</v>
      </c>
      <c r="AM346" s="500" t="s">
        <v>10922</v>
      </c>
      <c r="AN346" s="411">
        <f t="shared" si="5"/>
        <v>339</v>
      </c>
      <c r="AO346" s="411">
        <v>2025</v>
      </c>
      <c r="AP346" s="432">
        <v>5158400</v>
      </c>
      <c r="AQ346" s="411"/>
      <c r="AR346" s="411"/>
      <c r="AS346" s="410"/>
      <c r="AT346" s="449"/>
    </row>
    <row r="347" spans="2:46" ht="15" customHeight="1">
      <c r="B347" s="448" t="s">
        <v>239</v>
      </c>
      <c r="C347" s="251" t="s">
        <v>10211</v>
      </c>
      <c r="D347" s="173" t="s">
        <v>10923</v>
      </c>
      <c r="E347" s="404">
        <v>79344333</v>
      </c>
      <c r="F347" s="404">
        <v>17856000</v>
      </c>
      <c r="G347" s="405" t="s">
        <v>10177</v>
      </c>
      <c r="H347" s="353">
        <v>2976000</v>
      </c>
      <c r="I347" s="363">
        <v>45750</v>
      </c>
      <c r="J347" s="363">
        <v>46022</v>
      </c>
      <c r="K347" s="354" t="s">
        <v>8686</v>
      </c>
      <c r="L347" s="190">
        <v>2537</v>
      </c>
      <c r="M347" s="406" t="s">
        <v>10162</v>
      </c>
      <c r="N347" s="406" t="s">
        <v>7448</v>
      </c>
      <c r="O347" s="406">
        <v>79642822</v>
      </c>
      <c r="P347" s="406" t="s">
        <v>10163</v>
      </c>
      <c r="Q347" s="190">
        <v>1</v>
      </c>
      <c r="R347" s="407">
        <v>124749</v>
      </c>
      <c r="S347" s="251" t="s">
        <v>8630</v>
      </c>
      <c r="T347" s="463">
        <v>8729600</v>
      </c>
      <c r="U347" s="190" t="s">
        <v>7347</v>
      </c>
      <c r="V347" s="407">
        <v>88</v>
      </c>
      <c r="W347" s="404">
        <v>0</v>
      </c>
      <c r="X347" s="190" t="s">
        <v>7347</v>
      </c>
      <c r="Y347" s="190"/>
      <c r="Z347" s="404">
        <f>Tabla13[[#This Row],[Adicion 1]]</f>
        <v>8729600</v>
      </c>
      <c r="AA347" s="464" t="s">
        <v>10439</v>
      </c>
      <c r="AB347" s="190" t="s">
        <v>7347</v>
      </c>
      <c r="AC347" s="190" t="s">
        <v>7347</v>
      </c>
      <c r="AD347" s="190" t="s">
        <v>7347</v>
      </c>
      <c r="AE347" s="190" t="s">
        <v>8745</v>
      </c>
      <c r="AF347" s="411" t="s">
        <v>7349</v>
      </c>
      <c r="AG347" s="190" t="s">
        <v>7350</v>
      </c>
      <c r="AH347" s="173" t="s">
        <v>10924</v>
      </c>
      <c r="AI347" s="173">
        <v>3132306226</v>
      </c>
      <c r="AJ347" s="173" t="s">
        <v>10142</v>
      </c>
      <c r="AK347" s="420">
        <v>477900177916</v>
      </c>
      <c r="AL347" s="189" t="s">
        <v>10757</v>
      </c>
      <c r="AM347" s="500" t="s">
        <v>9318</v>
      </c>
      <c r="AN347" s="411">
        <f t="shared" si="5"/>
        <v>340</v>
      </c>
      <c r="AO347" s="411">
        <v>2025</v>
      </c>
      <c r="AP347" s="432">
        <v>3174400</v>
      </c>
      <c r="AQ347" s="411" t="s">
        <v>10132</v>
      </c>
      <c r="AR347" s="411" t="s">
        <v>10139</v>
      </c>
      <c r="AS347" s="410" t="s">
        <v>10435</v>
      </c>
      <c r="AT347" s="449" t="s">
        <v>10925</v>
      </c>
    </row>
    <row r="348" spans="2:46" ht="15" customHeight="1">
      <c r="B348" s="448" t="s">
        <v>240</v>
      </c>
      <c r="C348" s="251" t="s">
        <v>10246</v>
      </c>
      <c r="D348" s="173" t="s">
        <v>10926</v>
      </c>
      <c r="E348" s="404">
        <v>53014544</v>
      </c>
      <c r="F348" s="404">
        <v>33810000</v>
      </c>
      <c r="G348" s="405" t="s">
        <v>10177</v>
      </c>
      <c r="H348" s="353">
        <v>5635000</v>
      </c>
      <c r="I348" s="363">
        <v>45722</v>
      </c>
      <c r="J348" s="363">
        <v>45905</v>
      </c>
      <c r="K348" s="354" t="s">
        <v>8801</v>
      </c>
      <c r="L348" s="190">
        <v>2537</v>
      </c>
      <c r="M348" s="406" t="s">
        <v>10162</v>
      </c>
      <c r="N348" s="406" t="s">
        <v>7448</v>
      </c>
      <c r="O348" s="406">
        <v>79642822</v>
      </c>
      <c r="P348" s="406" t="s">
        <v>10163</v>
      </c>
      <c r="Q348" s="190">
        <v>5</v>
      </c>
      <c r="R348" s="407">
        <v>124747</v>
      </c>
      <c r="S348" s="251" t="s">
        <v>8630</v>
      </c>
      <c r="T348" s="404">
        <v>0</v>
      </c>
      <c r="U348" s="190" t="s">
        <v>7347</v>
      </c>
      <c r="V348" s="407" t="s">
        <v>10136</v>
      </c>
      <c r="W348" s="404">
        <v>0</v>
      </c>
      <c r="X348" s="190" t="s">
        <v>7347</v>
      </c>
      <c r="Y348" s="190" t="s">
        <v>7347</v>
      </c>
      <c r="Z348" s="404">
        <v>0</v>
      </c>
      <c r="AA348" s="419" t="s">
        <v>7347</v>
      </c>
      <c r="AB348" s="190" t="s">
        <v>7347</v>
      </c>
      <c r="AC348" s="190" t="s">
        <v>7347</v>
      </c>
      <c r="AD348" s="190" t="s">
        <v>7347</v>
      </c>
      <c r="AE348" s="190" t="s">
        <v>10179</v>
      </c>
      <c r="AF348" s="411" t="s">
        <v>7349</v>
      </c>
      <c r="AG348" s="190" t="s">
        <v>7399</v>
      </c>
      <c r="AH348" s="173" t="s">
        <v>10927</v>
      </c>
      <c r="AI348" s="173">
        <v>3203473655</v>
      </c>
      <c r="AJ348" s="173" t="s">
        <v>10143</v>
      </c>
      <c r="AK348" s="420">
        <v>17847971975</v>
      </c>
      <c r="AL348" s="189" t="s">
        <v>7353</v>
      </c>
      <c r="AM348" s="500" t="s">
        <v>9027</v>
      </c>
      <c r="AN348" s="411">
        <f t="shared" si="5"/>
        <v>341</v>
      </c>
      <c r="AO348" s="411">
        <v>2025</v>
      </c>
      <c r="AP348" s="432">
        <v>939167</v>
      </c>
      <c r="AQ348" s="411"/>
      <c r="AR348" s="411"/>
      <c r="AS348" s="410"/>
      <c r="AT348" s="449"/>
    </row>
    <row r="349" spans="2:46" ht="15" customHeight="1">
      <c r="B349" s="448" t="s">
        <v>241</v>
      </c>
      <c r="C349" s="251" t="s">
        <v>10211</v>
      </c>
      <c r="D349" s="173" t="s">
        <v>10928</v>
      </c>
      <c r="E349" s="404">
        <v>1000005525</v>
      </c>
      <c r="F349" s="404">
        <v>17856000</v>
      </c>
      <c r="G349" s="405" t="s">
        <v>10177</v>
      </c>
      <c r="H349" s="353">
        <v>2976000</v>
      </c>
      <c r="I349" s="363">
        <v>45751</v>
      </c>
      <c r="J349" s="363">
        <v>46022</v>
      </c>
      <c r="K349" s="354" t="s">
        <v>8686</v>
      </c>
      <c r="L349" s="190">
        <v>2537</v>
      </c>
      <c r="M349" s="406" t="s">
        <v>8602</v>
      </c>
      <c r="N349" s="406" t="s">
        <v>7448</v>
      </c>
      <c r="O349" s="406">
        <v>79413209</v>
      </c>
      <c r="P349" s="406" t="s">
        <v>8603</v>
      </c>
      <c r="Q349" s="190">
        <v>1</v>
      </c>
      <c r="R349" s="407">
        <v>124749</v>
      </c>
      <c r="S349" s="251" t="s">
        <v>8604</v>
      </c>
      <c r="T349" s="463">
        <v>8630400</v>
      </c>
      <c r="U349" s="190" t="s">
        <v>7347</v>
      </c>
      <c r="V349" s="407">
        <v>87</v>
      </c>
      <c r="W349" s="404">
        <v>0</v>
      </c>
      <c r="X349" s="190" t="s">
        <v>7347</v>
      </c>
      <c r="Y349" s="190"/>
      <c r="Z349" s="404">
        <f>Tabla13[[#This Row],[Adicion 1]]</f>
        <v>8630400</v>
      </c>
      <c r="AA349" s="464" t="s">
        <v>10929</v>
      </c>
      <c r="AB349" s="190" t="s">
        <v>7347</v>
      </c>
      <c r="AC349" s="190" t="s">
        <v>7347</v>
      </c>
      <c r="AD349" s="190" t="s">
        <v>7347</v>
      </c>
      <c r="AE349" s="190" t="s">
        <v>7960</v>
      </c>
      <c r="AF349" s="411" t="s">
        <v>7349</v>
      </c>
      <c r="AG349" s="190" t="s">
        <v>7362</v>
      </c>
      <c r="AH349" s="173" t="s">
        <v>10930</v>
      </c>
      <c r="AI349" s="173">
        <v>3219460094</v>
      </c>
      <c r="AJ349" s="173" t="s">
        <v>10160</v>
      </c>
      <c r="AK349" s="420">
        <v>4862044980</v>
      </c>
      <c r="AL349" s="189" t="s">
        <v>10512</v>
      </c>
      <c r="AM349" s="500" t="s">
        <v>10931</v>
      </c>
      <c r="AN349" s="411">
        <f t="shared" si="5"/>
        <v>342</v>
      </c>
      <c r="AO349" s="411">
        <v>2025</v>
      </c>
      <c r="AP349" s="432">
        <v>3273600</v>
      </c>
      <c r="AQ349" s="411" t="s">
        <v>10132</v>
      </c>
      <c r="AR349" s="411" t="s">
        <v>10139</v>
      </c>
      <c r="AS349" s="410" t="s">
        <v>7347</v>
      </c>
      <c r="AT349" s="449" t="s">
        <v>10932</v>
      </c>
    </row>
    <row r="350" spans="2:46" ht="15" customHeight="1">
      <c r="B350" s="448" t="s">
        <v>242</v>
      </c>
      <c r="C350" s="251" t="s">
        <v>10246</v>
      </c>
      <c r="D350" s="173" t="s">
        <v>8800</v>
      </c>
      <c r="E350" s="404">
        <v>1032500065</v>
      </c>
      <c r="F350" s="404">
        <v>33810000</v>
      </c>
      <c r="G350" s="405" t="s">
        <v>10177</v>
      </c>
      <c r="H350" s="353">
        <v>5635000</v>
      </c>
      <c r="I350" s="363">
        <v>45716</v>
      </c>
      <c r="J350" s="363">
        <v>45896</v>
      </c>
      <c r="K350" s="354" t="s">
        <v>8801</v>
      </c>
      <c r="L350" s="190">
        <v>2537</v>
      </c>
      <c r="M350" s="406" t="s">
        <v>8602</v>
      </c>
      <c r="N350" s="406" t="s">
        <v>7448</v>
      </c>
      <c r="O350" s="406">
        <v>79413209</v>
      </c>
      <c r="P350" s="406" t="s">
        <v>8603</v>
      </c>
      <c r="Q350" s="190">
        <v>5</v>
      </c>
      <c r="R350" s="407">
        <v>124747</v>
      </c>
      <c r="S350" s="251" t="s">
        <v>8604</v>
      </c>
      <c r="T350" s="404">
        <v>0</v>
      </c>
      <c r="U350" s="190" t="s">
        <v>7347</v>
      </c>
      <c r="V350" s="407" t="s">
        <v>10136</v>
      </c>
      <c r="W350" s="404">
        <v>0</v>
      </c>
      <c r="X350" s="190" t="s">
        <v>7347</v>
      </c>
      <c r="Y350" s="190" t="s">
        <v>7347</v>
      </c>
      <c r="Z350" s="404">
        <v>0</v>
      </c>
      <c r="AA350" s="419" t="s">
        <v>7347</v>
      </c>
      <c r="AB350" s="190" t="s">
        <v>7347</v>
      </c>
      <c r="AC350" s="190" t="s">
        <v>7347</v>
      </c>
      <c r="AD350" s="190" t="s">
        <v>7347</v>
      </c>
      <c r="AE350" s="190" t="s">
        <v>7361</v>
      </c>
      <c r="AF350" s="411" t="s">
        <v>7349</v>
      </c>
      <c r="AG350" s="190" t="s">
        <v>7362</v>
      </c>
      <c r="AH350" s="173" t="s">
        <v>10933</v>
      </c>
      <c r="AI350" s="173">
        <v>3204785949</v>
      </c>
      <c r="AJ350" s="173" t="s">
        <v>10143</v>
      </c>
      <c r="AK350" s="420">
        <v>10110270793</v>
      </c>
      <c r="AL350" s="189" t="s">
        <v>7353</v>
      </c>
      <c r="AM350" s="500" t="s">
        <v>8805</v>
      </c>
      <c r="AN350" s="411">
        <f t="shared" si="5"/>
        <v>343</v>
      </c>
      <c r="AO350" s="411">
        <v>2025</v>
      </c>
      <c r="AP350" s="432">
        <v>0</v>
      </c>
      <c r="AQ350" s="411" t="s">
        <v>10132</v>
      </c>
      <c r="AR350" s="411" t="s">
        <v>10132</v>
      </c>
      <c r="AS350" s="410"/>
      <c r="AT350" s="449"/>
    </row>
    <row r="351" spans="2:46" ht="15" customHeight="1">
      <c r="B351" s="448" t="s">
        <v>243</v>
      </c>
      <c r="C351" s="251" t="s">
        <v>10211</v>
      </c>
      <c r="D351" s="173" t="s">
        <v>9294</v>
      </c>
      <c r="E351" s="404">
        <v>17990466</v>
      </c>
      <c r="F351" s="404">
        <v>17856000</v>
      </c>
      <c r="G351" s="405" t="s">
        <v>10177</v>
      </c>
      <c r="H351" s="353">
        <v>2976000</v>
      </c>
      <c r="I351" s="363">
        <v>45755</v>
      </c>
      <c r="J351" s="363">
        <v>46022</v>
      </c>
      <c r="K351" s="354" t="s">
        <v>8686</v>
      </c>
      <c r="L351" s="190">
        <v>2537</v>
      </c>
      <c r="M351" s="406" t="s">
        <v>8602</v>
      </c>
      <c r="N351" s="406" t="s">
        <v>7448</v>
      </c>
      <c r="O351" s="406">
        <v>79413209</v>
      </c>
      <c r="P351" s="406" t="s">
        <v>8603</v>
      </c>
      <c r="Q351" s="190">
        <v>3</v>
      </c>
      <c r="R351" s="407">
        <v>124749</v>
      </c>
      <c r="S351" s="251" t="s">
        <v>8604</v>
      </c>
      <c r="T351" s="463">
        <v>8233600</v>
      </c>
      <c r="U351" s="190" t="s">
        <v>7347</v>
      </c>
      <c r="V351" s="407">
        <v>83</v>
      </c>
      <c r="W351" s="404">
        <v>0</v>
      </c>
      <c r="X351" s="190" t="s">
        <v>7347</v>
      </c>
      <c r="Y351" s="190"/>
      <c r="Z351" s="404">
        <f>Tabla13[[#This Row],[Adicion 1]]</f>
        <v>8233600</v>
      </c>
      <c r="AA351" s="464" t="s">
        <v>10912</v>
      </c>
      <c r="AB351" s="190" t="s">
        <v>7347</v>
      </c>
      <c r="AC351" s="190" t="s">
        <v>7347</v>
      </c>
      <c r="AD351" s="190" t="s">
        <v>7347</v>
      </c>
      <c r="AE351" s="190" t="s">
        <v>10179</v>
      </c>
      <c r="AF351" s="411" t="s">
        <v>7349</v>
      </c>
      <c r="AG351" s="190" t="s">
        <v>7350</v>
      </c>
      <c r="AH351" s="173" t="s">
        <v>10934</v>
      </c>
      <c r="AI351" s="173">
        <v>3233925853</v>
      </c>
      <c r="AJ351" s="173" t="s">
        <v>10142</v>
      </c>
      <c r="AK351" s="420">
        <v>488423310306</v>
      </c>
      <c r="AL351" s="189" t="s">
        <v>10757</v>
      </c>
      <c r="AM351" s="500" t="s">
        <v>10935</v>
      </c>
      <c r="AN351" s="411">
        <f t="shared" si="5"/>
        <v>344</v>
      </c>
      <c r="AO351" s="411">
        <v>2025</v>
      </c>
      <c r="AP351" s="432">
        <v>3670400</v>
      </c>
      <c r="AQ351" s="411"/>
      <c r="AR351" s="411"/>
      <c r="AS351" s="410"/>
      <c r="AT351" s="449"/>
    </row>
    <row r="352" spans="2:46" ht="15" customHeight="1">
      <c r="B352" s="448" t="s">
        <v>244</v>
      </c>
      <c r="C352" s="251" t="s">
        <v>10246</v>
      </c>
      <c r="D352" s="173" t="s">
        <v>8600</v>
      </c>
      <c r="E352" s="404">
        <v>40395737</v>
      </c>
      <c r="F352" s="404">
        <v>46128000</v>
      </c>
      <c r="G352" s="405" t="s">
        <v>10177</v>
      </c>
      <c r="H352" s="353">
        <v>7688000</v>
      </c>
      <c r="I352" s="363">
        <v>45734</v>
      </c>
      <c r="J352" s="363">
        <v>45917</v>
      </c>
      <c r="K352" s="354" t="s">
        <v>9117</v>
      </c>
      <c r="L352" s="190">
        <v>2537</v>
      </c>
      <c r="M352" s="406" t="s">
        <v>8602</v>
      </c>
      <c r="N352" s="406" t="s">
        <v>7448</v>
      </c>
      <c r="O352" s="406">
        <v>79413209</v>
      </c>
      <c r="P352" s="406" t="s">
        <v>8603</v>
      </c>
      <c r="Q352" s="190">
        <v>5</v>
      </c>
      <c r="R352" s="407">
        <v>124748</v>
      </c>
      <c r="S352" s="251" t="s">
        <v>8604</v>
      </c>
      <c r="T352" s="404">
        <v>0</v>
      </c>
      <c r="U352" s="190" t="s">
        <v>7347</v>
      </c>
      <c r="V352" s="407" t="s">
        <v>10136</v>
      </c>
      <c r="W352" s="404">
        <v>0</v>
      </c>
      <c r="X352" s="190" t="s">
        <v>7347</v>
      </c>
      <c r="Y352" s="190" t="s">
        <v>7347</v>
      </c>
      <c r="Z352" s="404">
        <v>0</v>
      </c>
      <c r="AA352" s="419" t="s">
        <v>7347</v>
      </c>
      <c r="AB352" s="190" t="s">
        <v>7347</v>
      </c>
      <c r="AC352" s="190" t="s">
        <v>7347</v>
      </c>
      <c r="AD352" s="190" t="s">
        <v>7347</v>
      </c>
      <c r="AE352" s="190" t="s">
        <v>7960</v>
      </c>
      <c r="AF352" s="411" t="s">
        <v>7349</v>
      </c>
      <c r="AG352" s="190" t="s">
        <v>7350</v>
      </c>
      <c r="AH352" s="173" t="s">
        <v>10936</v>
      </c>
      <c r="AI352" s="173">
        <v>3106183294</v>
      </c>
      <c r="AJ352" s="173" t="s">
        <v>7434</v>
      </c>
      <c r="AK352" s="420" t="s">
        <v>8607</v>
      </c>
      <c r="AL352" s="189" t="s">
        <v>7353</v>
      </c>
      <c r="AM352" s="500" t="s">
        <v>8608</v>
      </c>
      <c r="AN352" s="411">
        <f t="shared" si="5"/>
        <v>345</v>
      </c>
      <c r="AO352" s="411">
        <v>2025</v>
      </c>
      <c r="AP352" s="432">
        <v>4356533</v>
      </c>
      <c r="AQ352" s="411"/>
      <c r="AR352" s="411"/>
      <c r="AS352" s="410"/>
      <c r="AT352" s="449"/>
    </row>
    <row r="353" spans="2:46" ht="15" customHeight="1">
      <c r="B353" s="448" t="s">
        <v>245</v>
      </c>
      <c r="C353" s="251" t="s">
        <v>10246</v>
      </c>
      <c r="D353" s="173" t="s">
        <v>9116</v>
      </c>
      <c r="E353" s="404">
        <v>79636340</v>
      </c>
      <c r="F353" s="404">
        <v>46128000</v>
      </c>
      <c r="G353" s="405" t="s">
        <v>10177</v>
      </c>
      <c r="H353" s="353">
        <v>7688000</v>
      </c>
      <c r="I353" s="363">
        <v>45730</v>
      </c>
      <c r="J353" s="363">
        <v>45913</v>
      </c>
      <c r="K353" s="354" t="s">
        <v>8601</v>
      </c>
      <c r="L353" s="190">
        <v>2537</v>
      </c>
      <c r="M353" s="406" t="s">
        <v>8602</v>
      </c>
      <c r="N353" s="406" t="s">
        <v>7448</v>
      </c>
      <c r="O353" s="406">
        <v>79413209</v>
      </c>
      <c r="P353" s="406" t="s">
        <v>8603</v>
      </c>
      <c r="Q353" s="190">
        <v>5</v>
      </c>
      <c r="R353" s="407">
        <v>124748</v>
      </c>
      <c r="S353" s="251" t="s">
        <v>8604</v>
      </c>
      <c r="T353" s="404">
        <v>0</v>
      </c>
      <c r="U353" s="190" t="s">
        <v>7347</v>
      </c>
      <c r="V353" s="407" t="s">
        <v>10136</v>
      </c>
      <c r="W353" s="404">
        <v>0</v>
      </c>
      <c r="X353" s="190" t="s">
        <v>7347</v>
      </c>
      <c r="Y353" s="190" t="s">
        <v>7347</v>
      </c>
      <c r="Z353" s="404">
        <v>0</v>
      </c>
      <c r="AA353" s="419" t="s">
        <v>7347</v>
      </c>
      <c r="AB353" s="190" t="s">
        <v>7347</v>
      </c>
      <c r="AC353" s="190" t="s">
        <v>7347</v>
      </c>
      <c r="AD353" s="190" t="s">
        <v>7347</v>
      </c>
      <c r="AE353" s="190" t="s">
        <v>10377</v>
      </c>
      <c r="AF353" s="411" t="s">
        <v>7349</v>
      </c>
      <c r="AG353" s="190" t="s">
        <v>7350</v>
      </c>
      <c r="AH353" s="173" t="s">
        <v>10937</v>
      </c>
      <c r="AI353" s="173" t="s">
        <v>10938</v>
      </c>
      <c r="AJ353" s="173" t="s">
        <v>10142</v>
      </c>
      <c r="AK353" s="420" t="s">
        <v>10939</v>
      </c>
      <c r="AL353" s="189" t="s">
        <v>7353</v>
      </c>
      <c r="AM353" s="500" t="s">
        <v>9120</v>
      </c>
      <c r="AN353" s="411">
        <f t="shared" si="5"/>
        <v>346</v>
      </c>
      <c r="AO353" s="411">
        <v>2025</v>
      </c>
      <c r="AP353" s="432">
        <v>3331467</v>
      </c>
      <c r="AQ353" s="411"/>
      <c r="AR353" s="411"/>
      <c r="AS353" s="410"/>
      <c r="AT353" s="449"/>
    </row>
    <row r="354" spans="2:46" ht="15" customHeight="1">
      <c r="B354" s="448" t="s">
        <v>246</v>
      </c>
      <c r="C354" s="251" t="s">
        <v>10246</v>
      </c>
      <c r="D354" s="173" t="s">
        <v>10940</v>
      </c>
      <c r="E354" s="404">
        <v>1020794388</v>
      </c>
      <c r="F354" s="404">
        <v>46128000</v>
      </c>
      <c r="G354" s="405" t="s">
        <v>10177</v>
      </c>
      <c r="H354" s="353">
        <v>7688000</v>
      </c>
      <c r="I354" s="363">
        <v>45733</v>
      </c>
      <c r="J354" s="363">
        <v>45916</v>
      </c>
      <c r="K354" s="354" t="s">
        <v>8601</v>
      </c>
      <c r="L354" s="190">
        <v>2537</v>
      </c>
      <c r="M354" s="406" t="s">
        <v>10162</v>
      </c>
      <c r="N354" s="406" t="s">
        <v>7448</v>
      </c>
      <c r="O354" s="406">
        <v>79642822</v>
      </c>
      <c r="P354" s="406" t="s">
        <v>10163</v>
      </c>
      <c r="Q354" s="190">
        <v>5</v>
      </c>
      <c r="R354" s="407">
        <v>124748</v>
      </c>
      <c r="S354" s="251" t="s">
        <v>8630</v>
      </c>
      <c r="T354" s="404">
        <v>0</v>
      </c>
      <c r="U354" s="190" t="s">
        <v>7347</v>
      </c>
      <c r="V354" s="407" t="s">
        <v>10136</v>
      </c>
      <c r="W354" s="404">
        <v>0</v>
      </c>
      <c r="X354" s="190" t="s">
        <v>7347</v>
      </c>
      <c r="Y354" s="190" t="s">
        <v>7347</v>
      </c>
      <c r="Z354" s="404">
        <v>0</v>
      </c>
      <c r="AA354" s="419" t="s">
        <v>7347</v>
      </c>
      <c r="AB354" s="190" t="s">
        <v>7347</v>
      </c>
      <c r="AC354" s="190" t="s">
        <v>7347</v>
      </c>
      <c r="AD354" s="190" t="s">
        <v>7347</v>
      </c>
      <c r="AE354" s="190" t="s">
        <v>7387</v>
      </c>
      <c r="AF354" s="411" t="s">
        <v>7349</v>
      </c>
      <c r="AG354" s="190" t="s">
        <v>7414</v>
      </c>
      <c r="AH354" s="173" t="s">
        <v>10941</v>
      </c>
      <c r="AI354" s="173" t="s">
        <v>10942</v>
      </c>
      <c r="AJ354" s="173" t="s">
        <v>10143</v>
      </c>
      <c r="AK354" s="420">
        <v>28100011613</v>
      </c>
      <c r="AL354" s="189" t="s">
        <v>7353</v>
      </c>
      <c r="AM354" s="500" t="s">
        <v>10943</v>
      </c>
      <c r="AN354" s="411">
        <f t="shared" si="5"/>
        <v>347</v>
      </c>
      <c r="AO354" s="411">
        <v>2025</v>
      </c>
      <c r="AP354" s="432">
        <v>4100267</v>
      </c>
      <c r="AQ354" s="411"/>
      <c r="AR354" s="411"/>
      <c r="AS354" s="410"/>
      <c r="AT354" s="449"/>
    </row>
    <row r="355" spans="2:46" ht="15" customHeight="1">
      <c r="B355" s="448" t="s">
        <v>247</v>
      </c>
      <c r="C355" s="251" t="s">
        <v>10246</v>
      </c>
      <c r="D355" s="173" t="s">
        <v>8898</v>
      </c>
      <c r="E355" s="404">
        <v>1015418908</v>
      </c>
      <c r="F355" s="404">
        <v>33810000</v>
      </c>
      <c r="G355" s="405" t="s">
        <v>10177</v>
      </c>
      <c r="H355" s="353">
        <v>5635000</v>
      </c>
      <c r="I355" s="363">
        <v>45720</v>
      </c>
      <c r="J355" s="363">
        <v>45903</v>
      </c>
      <c r="K355" s="354" t="s">
        <v>8801</v>
      </c>
      <c r="L355" s="190">
        <v>2537</v>
      </c>
      <c r="M355" s="406" t="s">
        <v>8833</v>
      </c>
      <c r="N355" s="406" t="s">
        <v>7448</v>
      </c>
      <c r="O355" s="406">
        <v>52887426</v>
      </c>
      <c r="P355" s="406" t="s">
        <v>8834</v>
      </c>
      <c r="Q355" s="190">
        <v>5</v>
      </c>
      <c r="R355" s="407">
        <v>124747</v>
      </c>
      <c r="S355" s="251" t="s">
        <v>8835</v>
      </c>
      <c r="T355" s="404">
        <v>0</v>
      </c>
      <c r="U355" s="190" t="s">
        <v>7347</v>
      </c>
      <c r="V355" s="407" t="s">
        <v>10136</v>
      </c>
      <c r="W355" s="404">
        <v>0</v>
      </c>
      <c r="X355" s="190" t="s">
        <v>7347</v>
      </c>
      <c r="Y355" s="190" t="s">
        <v>7347</v>
      </c>
      <c r="Z355" s="404">
        <v>0</v>
      </c>
      <c r="AA355" s="419" t="s">
        <v>7347</v>
      </c>
      <c r="AB355" s="190" t="s">
        <v>7347</v>
      </c>
      <c r="AC355" s="190" t="s">
        <v>7347</v>
      </c>
      <c r="AD355" s="190" t="s">
        <v>7347</v>
      </c>
      <c r="AE355" s="190" t="s">
        <v>10377</v>
      </c>
      <c r="AF355" s="411" t="s">
        <v>7349</v>
      </c>
      <c r="AG355" s="190" t="s">
        <v>7350</v>
      </c>
      <c r="AH355" s="173" t="s">
        <v>10944</v>
      </c>
      <c r="AI355" s="173">
        <v>3224527966</v>
      </c>
      <c r="AJ355" s="173" t="s">
        <v>10142</v>
      </c>
      <c r="AK355" s="420" t="s">
        <v>10945</v>
      </c>
      <c r="AL355" s="189" t="s">
        <v>7353</v>
      </c>
      <c r="AM355" s="500" t="s">
        <v>8901</v>
      </c>
      <c r="AN355" s="411">
        <f t="shared" si="5"/>
        <v>348</v>
      </c>
      <c r="AO355" s="411">
        <v>2025</v>
      </c>
      <c r="AP355" s="432">
        <v>563500</v>
      </c>
      <c r="AQ355" s="411" t="s">
        <v>10139</v>
      </c>
      <c r="AR355" s="411" t="s">
        <v>10139</v>
      </c>
      <c r="AS355" s="410" t="s">
        <v>7347</v>
      </c>
      <c r="AT355" s="449" t="s">
        <v>10946</v>
      </c>
    </row>
    <row r="356" spans="2:46" ht="15" customHeight="1">
      <c r="B356" s="448" t="s">
        <v>248</v>
      </c>
      <c r="C356" s="251" t="s">
        <v>10246</v>
      </c>
      <c r="D356" s="173" t="s">
        <v>10947</v>
      </c>
      <c r="E356" s="404">
        <v>13255143</v>
      </c>
      <c r="F356" s="404">
        <v>46128000</v>
      </c>
      <c r="G356" s="405" t="s">
        <v>10177</v>
      </c>
      <c r="H356" s="353">
        <v>7688000</v>
      </c>
      <c r="I356" s="363">
        <v>45714</v>
      </c>
      <c r="J356" s="363">
        <v>45894</v>
      </c>
      <c r="K356" s="354" t="s">
        <v>8601</v>
      </c>
      <c r="L356" s="190">
        <v>2537</v>
      </c>
      <c r="M356" s="406" t="s">
        <v>8833</v>
      </c>
      <c r="N356" s="406" t="s">
        <v>7448</v>
      </c>
      <c r="O356" s="406">
        <v>52887426</v>
      </c>
      <c r="P356" s="406" t="s">
        <v>8834</v>
      </c>
      <c r="Q356" s="190">
        <v>5</v>
      </c>
      <c r="R356" s="407">
        <v>116466</v>
      </c>
      <c r="S356" s="406" t="s">
        <v>8835</v>
      </c>
      <c r="T356" s="404">
        <v>0</v>
      </c>
      <c r="U356" s="190" t="s">
        <v>7347</v>
      </c>
      <c r="V356" s="407" t="s">
        <v>10136</v>
      </c>
      <c r="W356" s="404">
        <v>0</v>
      </c>
      <c r="X356" s="190" t="s">
        <v>7347</v>
      </c>
      <c r="Y356" s="190" t="s">
        <v>7347</v>
      </c>
      <c r="Z356" s="404">
        <v>0</v>
      </c>
      <c r="AA356" s="419" t="s">
        <v>7347</v>
      </c>
      <c r="AB356" s="190" t="s">
        <v>7347</v>
      </c>
      <c r="AC356" s="190" t="s">
        <v>7347</v>
      </c>
      <c r="AD356" s="190" t="s">
        <v>7347</v>
      </c>
      <c r="AE356" s="190" t="s">
        <v>10377</v>
      </c>
      <c r="AF356" s="411" t="s">
        <v>7349</v>
      </c>
      <c r="AG356" s="190" t="s">
        <v>7347</v>
      </c>
      <c r="AH356" s="173" t="s">
        <v>10948</v>
      </c>
      <c r="AI356" s="173">
        <v>3012205144</v>
      </c>
      <c r="AJ356" s="173" t="s">
        <v>10160</v>
      </c>
      <c r="AK356" s="420">
        <v>4312044986</v>
      </c>
      <c r="AL356" s="189" t="s">
        <v>7353</v>
      </c>
      <c r="AM356" s="500" t="s">
        <v>10056</v>
      </c>
      <c r="AN356" s="411">
        <f t="shared" si="5"/>
        <v>349</v>
      </c>
      <c r="AO356" s="411">
        <v>2025</v>
      </c>
      <c r="AP356" s="432">
        <v>0</v>
      </c>
      <c r="AQ356" s="411" t="s">
        <v>10139</v>
      </c>
      <c r="AR356" s="411" t="s">
        <v>10132</v>
      </c>
      <c r="AS356" s="410"/>
      <c r="AT356" s="449"/>
    </row>
    <row r="357" spans="2:46" ht="15" customHeight="1">
      <c r="B357" s="448" t="s">
        <v>249</v>
      </c>
      <c r="C357" s="251" t="s">
        <v>10211</v>
      </c>
      <c r="D357" s="173" t="s">
        <v>10949</v>
      </c>
      <c r="E357" s="404">
        <v>19311755</v>
      </c>
      <c r="F357" s="404">
        <v>33810000</v>
      </c>
      <c r="G357" s="405" t="s">
        <v>10177</v>
      </c>
      <c r="H357" s="353">
        <v>5635000</v>
      </c>
      <c r="I357" s="363">
        <v>45714</v>
      </c>
      <c r="J357" s="363">
        <v>45894</v>
      </c>
      <c r="K357" s="354" t="s">
        <v>8801</v>
      </c>
      <c r="L357" s="190">
        <v>2537</v>
      </c>
      <c r="M357" s="406" t="s">
        <v>8833</v>
      </c>
      <c r="N357" s="406" t="s">
        <v>7448</v>
      </c>
      <c r="O357" s="406">
        <v>52887426</v>
      </c>
      <c r="P357" s="406" t="s">
        <v>8834</v>
      </c>
      <c r="Q357" s="190">
        <v>5</v>
      </c>
      <c r="R357" s="407">
        <v>116466</v>
      </c>
      <c r="S357" s="406" t="s">
        <v>8835</v>
      </c>
      <c r="T357" s="404">
        <v>0</v>
      </c>
      <c r="U357" s="190" t="s">
        <v>7347</v>
      </c>
      <c r="V357" s="407" t="s">
        <v>10136</v>
      </c>
      <c r="W357" s="404">
        <v>0</v>
      </c>
      <c r="X357" s="190" t="s">
        <v>7347</v>
      </c>
      <c r="Y357" s="190" t="s">
        <v>7347</v>
      </c>
      <c r="Z357" s="404">
        <v>0</v>
      </c>
      <c r="AA357" s="419" t="s">
        <v>7347</v>
      </c>
      <c r="AB357" s="190" t="s">
        <v>7347</v>
      </c>
      <c r="AC357" s="190" t="s">
        <v>7347</v>
      </c>
      <c r="AD357" s="190" t="s">
        <v>7347</v>
      </c>
      <c r="AE357" s="190" t="s">
        <v>10179</v>
      </c>
      <c r="AF357" s="411" t="s">
        <v>7349</v>
      </c>
      <c r="AG357" s="190" t="s">
        <v>10084</v>
      </c>
      <c r="AH357" s="173" t="s">
        <v>10950</v>
      </c>
      <c r="AI357" s="173">
        <v>3185570944</v>
      </c>
      <c r="AJ357" s="173" t="s">
        <v>7489</v>
      </c>
      <c r="AK357" s="420" t="s">
        <v>10951</v>
      </c>
      <c r="AL357" s="189" t="s">
        <v>7353</v>
      </c>
      <c r="AM357" s="500" t="s">
        <v>8930</v>
      </c>
      <c r="AN357" s="411">
        <f t="shared" si="5"/>
        <v>350</v>
      </c>
      <c r="AO357" s="411">
        <v>2025</v>
      </c>
      <c r="AP357" s="432">
        <v>0</v>
      </c>
      <c r="AQ357" s="411" t="s">
        <v>10139</v>
      </c>
      <c r="AR357" s="411" t="s">
        <v>10132</v>
      </c>
      <c r="AS357" s="410"/>
      <c r="AT357" s="449"/>
    </row>
    <row r="358" spans="2:46" ht="15" customHeight="1">
      <c r="B358" s="448" t="s">
        <v>250</v>
      </c>
      <c r="C358" s="251" t="s">
        <v>10211</v>
      </c>
      <c r="D358" s="173" t="s">
        <v>10952</v>
      </c>
      <c r="E358" s="404">
        <v>52992405</v>
      </c>
      <c r="F358" s="404">
        <v>17856000</v>
      </c>
      <c r="G358" s="405" t="s">
        <v>10177</v>
      </c>
      <c r="H358" s="353">
        <v>2976000</v>
      </c>
      <c r="I358" s="363">
        <v>45755</v>
      </c>
      <c r="J358" s="363">
        <v>46022</v>
      </c>
      <c r="K358" s="354" t="s">
        <v>8686</v>
      </c>
      <c r="L358" s="190">
        <v>2537</v>
      </c>
      <c r="M358" s="406" t="s">
        <v>8620</v>
      </c>
      <c r="N358" s="406" t="s">
        <v>7448</v>
      </c>
      <c r="O358" s="417">
        <v>67012149</v>
      </c>
      <c r="P358" s="406" t="s">
        <v>8621</v>
      </c>
      <c r="Q358" s="190">
        <v>1</v>
      </c>
      <c r="R358" s="407">
        <v>124749</v>
      </c>
      <c r="S358" s="251" t="s">
        <v>8622</v>
      </c>
      <c r="T358" s="463">
        <v>8233600</v>
      </c>
      <c r="U358" s="190" t="s">
        <v>7347</v>
      </c>
      <c r="V358" s="407">
        <v>83</v>
      </c>
      <c r="W358" s="404">
        <v>0</v>
      </c>
      <c r="X358" s="190" t="s">
        <v>7347</v>
      </c>
      <c r="Y358" s="190"/>
      <c r="Z358" s="404">
        <f>Tabla13[[#This Row],[Adicion 1]]</f>
        <v>8233600</v>
      </c>
      <c r="AA358" s="464" t="s">
        <v>10912</v>
      </c>
      <c r="AB358" s="190" t="s">
        <v>7347</v>
      </c>
      <c r="AC358" s="190" t="s">
        <v>7347</v>
      </c>
      <c r="AD358" s="190" t="s">
        <v>7347</v>
      </c>
      <c r="AE358" s="190" t="s">
        <v>7408</v>
      </c>
      <c r="AF358" s="411" t="s">
        <v>7349</v>
      </c>
      <c r="AG358" s="190" t="s">
        <v>7399</v>
      </c>
      <c r="AH358" s="173" t="s">
        <v>10953</v>
      </c>
      <c r="AI358" s="173">
        <v>3115729568</v>
      </c>
      <c r="AJ358" s="173" t="s">
        <v>10142</v>
      </c>
      <c r="AK358" s="420">
        <v>550488404957620</v>
      </c>
      <c r="AL358" s="189" t="s">
        <v>10757</v>
      </c>
      <c r="AM358" s="500" t="s">
        <v>10954</v>
      </c>
      <c r="AN358" s="411">
        <f t="shared" si="5"/>
        <v>351</v>
      </c>
      <c r="AO358" s="411">
        <v>2025</v>
      </c>
      <c r="AP358" s="432">
        <v>3670400</v>
      </c>
      <c r="AQ358" s="411" t="s">
        <v>10132</v>
      </c>
      <c r="AR358" s="411" t="s">
        <v>10132</v>
      </c>
      <c r="AS358" s="410"/>
      <c r="AT358" s="449"/>
    </row>
    <row r="359" spans="2:46" ht="15" customHeight="1">
      <c r="B359" s="448" t="s">
        <v>251</v>
      </c>
      <c r="C359" s="251" t="s">
        <v>10246</v>
      </c>
      <c r="D359" s="173" t="s">
        <v>10955</v>
      </c>
      <c r="E359" s="404">
        <v>1020754961</v>
      </c>
      <c r="F359" s="404">
        <v>33810000</v>
      </c>
      <c r="G359" s="405" t="s">
        <v>10177</v>
      </c>
      <c r="H359" s="353">
        <v>5635000</v>
      </c>
      <c r="I359" s="363">
        <v>45722</v>
      </c>
      <c r="J359" s="363">
        <v>45905</v>
      </c>
      <c r="K359" s="354" t="s">
        <v>8801</v>
      </c>
      <c r="L359" s="190">
        <v>2537</v>
      </c>
      <c r="M359" s="406" t="s">
        <v>8620</v>
      </c>
      <c r="N359" s="406" t="s">
        <v>7448</v>
      </c>
      <c r="O359" s="417">
        <v>67012149</v>
      </c>
      <c r="P359" s="406" t="s">
        <v>8621</v>
      </c>
      <c r="Q359" s="190">
        <v>5</v>
      </c>
      <c r="R359" s="407">
        <v>124747</v>
      </c>
      <c r="S359" s="251" t="s">
        <v>8622</v>
      </c>
      <c r="T359" s="404">
        <v>0</v>
      </c>
      <c r="U359" s="190" t="s">
        <v>7347</v>
      </c>
      <c r="V359" s="407" t="s">
        <v>10136</v>
      </c>
      <c r="W359" s="404">
        <v>0</v>
      </c>
      <c r="X359" s="190" t="s">
        <v>7347</v>
      </c>
      <c r="Y359" s="190" t="s">
        <v>7347</v>
      </c>
      <c r="Z359" s="404">
        <v>0</v>
      </c>
      <c r="AA359" s="419" t="s">
        <v>7347</v>
      </c>
      <c r="AB359" s="190" t="s">
        <v>7347</v>
      </c>
      <c r="AC359" s="190" t="s">
        <v>7347</v>
      </c>
      <c r="AD359" s="190" t="s">
        <v>7347</v>
      </c>
      <c r="AE359" s="190" t="s">
        <v>10179</v>
      </c>
      <c r="AF359" s="411" t="s">
        <v>7349</v>
      </c>
      <c r="AG359" s="190" t="s">
        <v>7350</v>
      </c>
      <c r="AH359" s="173" t="s">
        <v>10956</v>
      </c>
      <c r="AI359" s="173">
        <v>3133881083</v>
      </c>
      <c r="AJ359" s="173" t="s">
        <v>10142</v>
      </c>
      <c r="AK359" s="420">
        <v>455200151823</v>
      </c>
      <c r="AL359" s="189" t="s">
        <v>7353</v>
      </c>
      <c r="AM359" s="500" t="s">
        <v>10957</v>
      </c>
      <c r="AN359" s="411">
        <f t="shared" si="5"/>
        <v>352</v>
      </c>
      <c r="AO359" s="411">
        <v>2025</v>
      </c>
      <c r="AP359" s="432">
        <v>939167</v>
      </c>
      <c r="AQ359" s="411"/>
      <c r="AR359" s="411"/>
      <c r="AS359" s="410"/>
      <c r="AT359" s="449"/>
    </row>
    <row r="360" spans="2:46" ht="15" customHeight="1">
      <c r="B360" s="448" t="s">
        <v>252</v>
      </c>
      <c r="C360" s="251" t="s">
        <v>10246</v>
      </c>
      <c r="D360" s="173" t="s">
        <v>10958</v>
      </c>
      <c r="E360" s="404">
        <v>1032439657</v>
      </c>
      <c r="F360" s="404">
        <v>33810000</v>
      </c>
      <c r="G360" s="405" t="s">
        <v>10177</v>
      </c>
      <c r="H360" s="353">
        <v>5635000</v>
      </c>
      <c r="I360" s="363">
        <v>45722</v>
      </c>
      <c r="J360" s="363">
        <v>45905</v>
      </c>
      <c r="K360" s="354" t="s">
        <v>8801</v>
      </c>
      <c r="L360" s="190">
        <v>2537</v>
      </c>
      <c r="M360" s="406" t="s">
        <v>8620</v>
      </c>
      <c r="N360" s="406" t="s">
        <v>7448</v>
      </c>
      <c r="O360" s="417">
        <v>67012149</v>
      </c>
      <c r="P360" s="406" t="s">
        <v>8621</v>
      </c>
      <c r="Q360" s="190">
        <v>1</v>
      </c>
      <c r="R360" s="407">
        <v>124747</v>
      </c>
      <c r="S360" s="251" t="s">
        <v>8622</v>
      </c>
      <c r="T360" s="404">
        <v>0</v>
      </c>
      <c r="U360" s="190" t="s">
        <v>7347</v>
      </c>
      <c r="V360" s="407" t="s">
        <v>10136</v>
      </c>
      <c r="W360" s="404">
        <v>0</v>
      </c>
      <c r="X360" s="190" t="s">
        <v>7347</v>
      </c>
      <c r="Y360" s="190" t="s">
        <v>7347</v>
      </c>
      <c r="Z360" s="404">
        <v>0</v>
      </c>
      <c r="AA360" s="419" t="s">
        <v>7347</v>
      </c>
      <c r="AB360" s="190" t="s">
        <v>7347</v>
      </c>
      <c r="AC360" s="190" t="s">
        <v>7347</v>
      </c>
      <c r="AD360" s="190" t="s">
        <v>7347</v>
      </c>
      <c r="AE360" s="190" t="s">
        <v>10179</v>
      </c>
      <c r="AF360" s="190" t="s">
        <v>7451</v>
      </c>
      <c r="AG360" s="190" t="s">
        <v>7350</v>
      </c>
      <c r="AH360" s="173" t="s">
        <v>10959</v>
      </c>
      <c r="AI360" s="173">
        <v>3014181399</v>
      </c>
      <c r="AJ360" s="173" t="s">
        <v>10572</v>
      </c>
      <c r="AK360" s="420">
        <v>9371516058</v>
      </c>
      <c r="AL360" s="189" t="s">
        <v>10225</v>
      </c>
      <c r="AM360" s="500" t="s">
        <v>10574</v>
      </c>
      <c r="AN360" s="411">
        <f t="shared" si="5"/>
        <v>353</v>
      </c>
      <c r="AO360" s="411">
        <v>2025</v>
      </c>
      <c r="AP360" s="432">
        <v>0</v>
      </c>
      <c r="AQ360" s="411"/>
      <c r="AR360" s="411"/>
      <c r="AS360" s="410"/>
      <c r="AT360" s="449"/>
    </row>
    <row r="361" spans="2:46" ht="15" customHeight="1">
      <c r="B361" s="448" t="s">
        <v>253</v>
      </c>
      <c r="C361" s="251" t="s">
        <v>10246</v>
      </c>
      <c r="D361" s="173" t="s">
        <v>10960</v>
      </c>
      <c r="E361" s="404">
        <v>7304906</v>
      </c>
      <c r="F361" s="404">
        <v>46128000</v>
      </c>
      <c r="G361" s="405" t="s">
        <v>10177</v>
      </c>
      <c r="H361" s="353">
        <v>7688000</v>
      </c>
      <c r="I361" s="363">
        <v>45733</v>
      </c>
      <c r="J361" s="363">
        <v>45916</v>
      </c>
      <c r="K361" s="354" t="s">
        <v>8601</v>
      </c>
      <c r="L361" s="190">
        <v>2537</v>
      </c>
      <c r="M361" s="406" t="s">
        <v>8620</v>
      </c>
      <c r="N361" s="406" t="s">
        <v>7448</v>
      </c>
      <c r="O361" s="417">
        <v>67012149</v>
      </c>
      <c r="P361" s="406" t="s">
        <v>8621</v>
      </c>
      <c r="Q361" s="190">
        <v>5</v>
      </c>
      <c r="R361" s="407">
        <v>124748</v>
      </c>
      <c r="S361" s="251" t="s">
        <v>8622</v>
      </c>
      <c r="T361" s="404">
        <v>0</v>
      </c>
      <c r="U361" s="190" t="s">
        <v>7347</v>
      </c>
      <c r="V361" s="407" t="s">
        <v>10136</v>
      </c>
      <c r="W361" s="404">
        <v>0</v>
      </c>
      <c r="X361" s="190" t="s">
        <v>7347</v>
      </c>
      <c r="Y361" s="190" t="s">
        <v>7347</v>
      </c>
      <c r="Z361" s="404">
        <v>0</v>
      </c>
      <c r="AA361" s="419" t="s">
        <v>7347</v>
      </c>
      <c r="AB361" s="190" t="s">
        <v>7347</v>
      </c>
      <c r="AC361" s="190" t="s">
        <v>7347</v>
      </c>
      <c r="AD361" s="190" t="s">
        <v>7347</v>
      </c>
      <c r="AE361" s="190" t="s">
        <v>7536</v>
      </c>
      <c r="AF361" s="411" t="s">
        <v>7349</v>
      </c>
      <c r="AG361" s="190" t="s">
        <v>7350</v>
      </c>
      <c r="AH361" s="173" t="s">
        <v>10961</v>
      </c>
      <c r="AI361" s="173">
        <v>3115381013</v>
      </c>
      <c r="AJ361" s="173" t="s">
        <v>10160</v>
      </c>
      <c r="AK361" s="420">
        <v>5765879029</v>
      </c>
      <c r="AL361" s="189" t="s">
        <v>7353</v>
      </c>
      <c r="AM361" s="500" t="s">
        <v>10962</v>
      </c>
      <c r="AN361" s="411">
        <f t="shared" si="5"/>
        <v>354</v>
      </c>
      <c r="AO361" s="411">
        <v>2025</v>
      </c>
      <c r="AP361" s="432">
        <v>4100267</v>
      </c>
      <c r="AQ361" s="411"/>
      <c r="AR361" s="411"/>
      <c r="AS361" s="410"/>
      <c r="AT361" s="449"/>
    </row>
    <row r="362" spans="2:46" ht="15" customHeight="1">
      <c r="B362" s="448" t="s">
        <v>254</v>
      </c>
      <c r="C362" s="251" t="s">
        <v>10211</v>
      </c>
      <c r="D362" s="173" t="s">
        <v>10963</v>
      </c>
      <c r="E362" s="404">
        <v>1014291739</v>
      </c>
      <c r="F362" s="404">
        <v>17856000</v>
      </c>
      <c r="G362" s="405" t="s">
        <v>10177</v>
      </c>
      <c r="H362" s="353">
        <v>2976000</v>
      </c>
      <c r="I362" s="363">
        <v>45755</v>
      </c>
      <c r="J362" s="363">
        <v>46022</v>
      </c>
      <c r="K362" s="354" t="s">
        <v>8686</v>
      </c>
      <c r="L362" s="190">
        <v>2537</v>
      </c>
      <c r="M362" s="406" t="s">
        <v>8687</v>
      </c>
      <c r="N362" s="406" t="s">
        <v>7448</v>
      </c>
      <c r="O362" s="406">
        <v>78705882</v>
      </c>
      <c r="P362" s="406" t="s">
        <v>8993</v>
      </c>
      <c r="Q362" s="190">
        <v>1</v>
      </c>
      <c r="R362" s="407">
        <v>124749</v>
      </c>
      <c r="S362" s="251" t="s">
        <v>8994</v>
      </c>
      <c r="T362" s="463">
        <v>8233600</v>
      </c>
      <c r="U362" s="190" t="s">
        <v>7347</v>
      </c>
      <c r="V362" s="407">
        <v>83</v>
      </c>
      <c r="W362" s="404">
        <v>0</v>
      </c>
      <c r="X362" s="190" t="s">
        <v>7347</v>
      </c>
      <c r="Y362" s="190"/>
      <c r="Z362" s="404">
        <f>Tabla13[[#This Row],[Adicion 1]]</f>
        <v>8233600</v>
      </c>
      <c r="AA362" s="464" t="s">
        <v>10912</v>
      </c>
      <c r="AB362" s="190" t="s">
        <v>7347</v>
      </c>
      <c r="AC362" s="190" t="s">
        <v>7347</v>
      </c>
      <c r="AD362" s="190" t="s">
        <v>7347</v>
      </c>
      <c r="AE362" s="190" t="s">
        <v>7361</v>
      </c>
      <c r="AF362" s="411" t="s">
        <v>7349</v>
      </c>
      <c r="AG362" s="190" t="s">
        <v>7350</v>
      </c>
      <c r="AH362" s="173" t="s">
        <v>10964</v>
      </c>
      <c r="AI362" s="173">
        <v>3045466206</v>
      </c>
      <c r="AJ362" s="173" t="s">
        <v>7352</v>
      </c>
      <c r="AK362" s="420">
        <v>24072072392</v>
      </c>
      <c r="AL362" s="189" t="s">
        <v>10757</v>
      </c>
      <c r="AM362" s="500" t="s">
        <v>10026</v>
      </c>
      <c r="AN362" s="411">
        <f t="shared" si="5"/>
        <v>355</v>
      </c>
      <c r="AO362" s="411">
        <v>2025</v>
      </c>
      <c r="AP362" s="432">
        <v>3670400</v>
      </c>
      <c r="AQ362" s="411"/>
      <c r="AR362" s="411"/>
      <c r="AS362" s="410"/>
      <c r="AT362" s="449"/>
    </row>
    <row r="363" spans="2:46" ht="15" customHeight="1">
      <c r="B363" s="448" t="s">
        <v>255</v>
      </c>
      <c r="C363" s="251" t="s">
        <v>10246</v>
      </c>
      <c r="D363" s="173" t="s">
        <v>10965</v>
      </c>
      <c r="E363" s="404">
        <v>52962591</v>
      </c>
      <c r="F363" s="404">
        <v>33810000</v>
      </c>
      <c r="G363" s="405" t="s">
        <v>10177</v>
      </c>
      <c r="H363" s="353">
        <v>5635000</v>
      </c>
      <c r="I363" s="363">
        <v>45723</v>
      </c>
      <c r="J363" s="363">
        <v>45906</v>
      </c>
      <c r="K363" s="354" t="s">
        <v>8801</v>
      </c>
      <c r="L363" s="190">
        <v>2537</v>
      </c>
      <c r="M363" s="406" t="s">
        <v>8886</v>
      </c>
      <c r="N363" s="406" t="s">
        <v>7448</v>
      </c>
      <c r="O363" s="406">
        <v>80259844</v>
      </c>
      <c r="P363" s="501" t="s">
        <v>8887</v>
      </c>
      <c r="Q363" s="190">
        <v>5</v>
      </c>
      <c r="R363" s="407">
        <v>124747</v>
      </c>
      <c r="S363" s="251" t="s">
        <v>8888</v>
      </c>
      <c r="T363" s="404">
        <v>0</v>
      </c>
      <c r="U363" s="190" t="s">
        <v>7347</v>
      </c>
      <c r="V363" s="407" t="s">
        <v>10136</v>
      </c>
      <c r="W363" s="404">
        <v>0</v>
      </c>
      <c r="X363" s="190" t="s">
        <v>7347</v>
      </c>
      <c r="Y363" s="190" t="s">
        <v>7347</v>
      </c>
      <c r="Z363" s="404">
        <v>0</v>
      </c>
      <c r="AA363" s="419" t="s">
        <v>7347</v>
      </c>
      <c r="AB363" s="190" t="s">
        <v>7347</v>
      </c>
      <c r="AC363" s="190" t="s">
        <v>7347</v>
      </c>
      <c r="AD363" s="190" t="s">
        <v>7347</v>
      </c>
      <c r="AE363" s="190" t="s">
        <v>7536</v>
      </c>
      <c r="AF363" s="411" t="s">
        <v>7349</v>
      </c>
      <c r="AG363" s="190" t="s">
        <v>7399</v>
      </c>
      <c r="AH363" s="173" t="s">
        <v>10966</v>
      </c>
      <c r="AI363" s="173">
        <v>3013961489</v>
      </c>
      <c r="AJ363" s="173" t="s">
        <v>10143</v>
      </c>
      <c r="AK363" s="420">
        <v>10158132147</v>
      </c>
      <c r="AL363" s="189" t="s">
        <v>7353</v>
      </c>
      <c r="AM363" s="500" t="s">
        <v>10967</v>
      </c>
      <c r="AN363" s="411">
        <f t="shared" si="5"/>
        <v>356</v>
      </c>
      <c r="AO363" s="411">
        <v>2025</v>
      </c>
      <c r="AP363" s="432">
        <v>1127000</v>
      </c>
      <c r="AQ363" s="411"/>
      <c r="AR363" s="411"/>
      <c r="AS363" s="410"/>
      <c r="AT363" s="449"/>
    </row>
    <row r="364" spans="2:46" ht="15" customHeight="1">
      <c r="B364" s="448" t="s">
        <v>256</v>
      </c>
      <c r="C364" s="251" t="s">
        <v>10246</v>
      </c>
      <c r="D364" s="173" t="s">
        <v>9105</v>
      </c>
      <c r="E364" s="404">
        <v>1013639789</v>
      </c>
      <c r="F364" s="404">
        <v>46128000</v>
      </c>
      <c r="G364" s="405" t="s">
        <v>10177</v>
      </c>
      <c r="H364" s="353">
        <v>7688000</v>
      </c>
      <c r="I364" s="363">
        <v>45730</v>
      </c>
      <c r="J364" s="363">
        <v>45913</v>
      </c>
      <c r="K364" s="354" t="s">
        <v>8601</v>
      </c>
      <c r="L364" s="190">
        <v>2537</v>
      </c>
      <c r="M364" s="406" t="s">
        <v>8687</v>
      </c>
      <c r="N364" s="406" t="s">
        <v>7448</v>
      </c>
      <c r="O364" s="406">
        <v>78705882</v>
      </c>
      <c r="P364" s="406" t="s">
        <v>8993</v>
      </c>
      <c r="Q364" s="190">
        <v>5</v>
      </c>
      <c r="R364" s="407">
        <v>124748</v>
      </c>
      <c r="S364" s="251" t="s">
        <v>8994</v>
      </c>
      <c r="T364" s="404">
        <v>0</v>
      </c>
      <c r="U364" s="190" t="s">
        <v>7347</v>
      </c>
      <c r="V364" s="407" t="s">
        <v>10136</v>
      </c>
      <c r="W364" s="404">
        <v>0</v>
      </c>
      <c r="X364" s="190" t="s">
        <v>7347</v>
      </c>
      <c r="Y364" s="190" t="s">
        <v>7347</v>
      </c>
      <c r="Z364" s="404">
        <v>0</v>
      </c>
      <c r="AA364" s="419" t="s">
        <v>7347</v>
      </c>
      <c r="AB364" s="190" t="s">
        <v>7347</v>
      </c>
      <c r="AC364" s="190" t="s">
        <v>7347</v>
      </c>
      <c r="AD364" s="190" t="s">
        <v>7347</v>
      </c>
      <c r="AE364" s="190" t="s">
        <v>7378</v>
      </c>
      <c r="AF364" s="411" t="s">
        <v>7349</v>
      </c>
      <c r="AG364" s="190" t="s">
        <v>7510</v>
      </c>
      <c r="AH364" s="173" t="s">
        <v>10968</v>
      </c>
      <c r="AI364" s="173">
        <v>3118753406</v>
      </c>
      <c r="AJ364" s="173" t="s">
        <v>10142</v>
      </c>
      <c r="AK364" s="420">
        <v>570450270152991</v>
      </c>
      <c r="AL364" s="189" t="s">
        <v>7353</v>
      </c>
      <c r="AM364" s="500" t="s">
        <v>9108</v>
      </c>
      <c r="AN364" s="411">
        <f t="shared" si="5"/>
        <v>357</v>
      </c>
      <c r="AO364" s="411">
        <v>2025</v>
      </c>
      <c r="AP364" s="432">
        <v>3331467</v>
      </c>
      <c r="AQ364" s="411" t="s">
        <v>10139</v>
      </c>
      <c r="AR364" s="411" t="s">
        <v>10139</v>
      </c>
      <c r="AS364" s="410" t="s">
        <v>10262</v>
      </c>
      <c r="AT364" s="449" t="s">
        <v>10969</v>
      </c>
    </row>
    <row r="365" spans="2:46" ht="15" customHeight="1">
      <c r="B365" s="448" t="s">
        <v>257</v>
      </c>
      <c r="C365" s="251" t="s">
        <v>10211</v>
      </c>
      <c r="D365" s="173" t="s">
        <v>10970</v>
      </c>
      <c r="E365" s="404">
        <v>53000999</v>
      </c>
      <c r="F365" s="404">
        <v>33810000</v>
      </c>
      <c r="G365" s="405" t="s">
        <v>10177</v>
      </c>
      <c r="H365" s="353">
        <v>5635000</v>
      </c>
      <c r="I365" s="363">
        <v>45714</v>
      </c>
      <c r="J365" s="363">
        <v>45894</v>
      </c>
      <c r="K365" s="354" t="s">
        <v>8801</v>
      </c>
      <c r="L365" s="190">
        <v>2537</v>
      </c>
      <c r="M365" s="406" t="s">
        <v>8687</v>
      </c>
      <c r="N365" s="406" t="s">
        <v>7448</v>
      </c>
      <c r="O365" s="406">
        <v>78705882</v>
      </c>
      <c r="P365" s="406" t="s">
        <v>8993</v>
      </c>
      <c r="Q365" s="190">
        <v>5</v>
      </c>
      <c r="R365" s="407">
        <v>124747</v>
      </c>
      <c r="S365" s="251" t="s">
        <v>8994</v>
      </c>
      <c r="T365" s="404">
        <v>0</v>
      </c>
      <c r="U365" s="190" t="s">
        <v>7347</v>
      </c>
      <c r="V365" s="407" t="s">
        <v>10136</v>
      </c>
      <c r="W365" s="404">
        <v>0</v>
      </c>
      <c r="X365" s="190" t="s">
        <v>7347</v>
      </c>
      <c r="Y365" s="190" t="s">
        <v>7347</v>
      </c>
      <c r="Z365" s="404">
        <v>0</v>
      </c>
      <c r="AA365" s="419" t="s">
        <v>7347</v>
      </c>
      <c r="AB365" s="190" t="s">
        <v>7347</v>
      </c>
      <c r="AC365" s="190" t="s">
        <v>7347</v>
      </c>
      <c r="AD365" s="190" t="s">
        <v>7347</v>
      </c>
      <c r="AE365" s="190" t="s">
        <v>10241</v>
      </c>
      <c r="AF365" s="411" t="s">
        <v>7349</v>
      </c>
      <c r="AG365" s="190" t="s">
        <v>7414</v>
      </c>
      <c r="AH365" s="173" t="s">
        <v>10971</v>
      </c>
      <c r="AI365" s="173">
        <v>3123878205</v>
      </c>
      <c r="AJ365" s="173" t="s">
        <v>10143</v>
      </c>
      <c r="AK365" s="420">
        <v>3032232522</v>
      </c>
      <c r="AL365" s="189" t="s">
        <v>7353</v>
      </c>
      <c r="AM365" s="500" t="s">
        <v>10972</v>
      </c>
      <c r="AN365" s="411">
        <f t="shared" si="5"/>
        <v>358</v>
      </c>
      <c r="AO365" s="411">
        <v>2025</v>
      </c>
      <c r="AP365" s="432">
        <v>0</v>
      </c>
      <c r="AQ365" s="411" t="s">
        <v>10139</v>
      </c>
      <c r="AR365" s="411" t="s">
        <v>10139</v>
      </c>
      <c r="AS365" s="410" t="s">
        <v>10262</v>
      </c>
      <c r="AT365" s="449" t="s">
        <v>10973</v>
      </c>
    </row>
    <row r="366" spans="2:46" ht="15" customHeight="1">
      <c r="B366" s="448" t="s">
        <v>258</v>
      </c>
      <c r="C366" s="251" t="s">
        <v>10341</v>
      </c>
      <c r="D366" s="173" t="s">
        <v>10974</v>
      </c>
      <c r="E366" s="404">
        <v>1019072645</v>
      </c>
      <c r="F366" s="404">
        <v>17856000</v>
      </c>
      <c r="G366" s="405" t="s">
        <v>10177</v>
      </c>
      <c r="H366" s="353">
        <v>2976000</v>
      </c>
      <c r="I366" s="363">
        <v>45769</v>
      </c>
      <c r="J366" s="363">
        <v>46022</v>
      </c>
      <c r="K366" s="354" t="s">
        <v>10885</v>
      </c>
      <c r="L366" s="190">
        <v>2537</v>
      </c>
      <c r="M366" s="406" t="s">
        <v>8687</v>
      </c>
      <c r="N366" s="406" t="s">
        <v>7448</v>
      </c>
      <c r="O366" s="406">
        <v>78705882</v>
      </c>
      <c r="P366" s="406" t="s">
        <v>8993</v>
      </c>
      <c r="Q366" s="190">
        <v>1</v>
      </c>
      <c r="R366" s="407">
        <v>124749</v>
      </c>
      <c r="S366" s="251" t="s">
        <v>8994</v>
      </c>
      <c r="T366" s="463">
        <v>8332800</v>
      </c>
      <c r="U366" s="190" t="s">
        <v>7347</v>
      </c>
      <c r="V366" s="407">
        <v>69</v>
      </c>
      <c r="W366" s="404">
        <v>0</v>
      </c>
      <c r="X366" s="190" t="s">
        <v>7347</v>
      </c>
      <c r="Y366" s="190"/>
      <c r="Z366" s="404">
        <f>Tabla13[[#This Row],[Adicion 1]]</f>
        <v>8332800</v>
      </c>
      <c r="AA366" s="464" t="s">
        <v>10975</v>
      </c>
      <c r="AB366" s="190" t="s">
        <v>7347</v>
      </c>
      <c r="AC366" s="190" t="s">
        <v>7347</v>
      </c>
      <c r="AD366" s="190" t="s">
        <v>7347</v>
      </c>
      <c r="AE366" s="190" t="s">
        <v>7408</v>
      </c>
      <c r="AF366" s="411" t="s">
        <v>7349</v>
      </c>
      <c r="AG366" s="190" t="s">
        <v>7362</v>
      </c>
      <c r="AH366" s="173" t="s">
        <v>10976</v>
      </c>
      <c r="AI366" s="173">
        <v>3152761245</v>
      </c>
      <c r="AJ366" s="173" t="s">
        <v>10142</v>
      </c>
      <c r="AK366" s="420">
        <v>550488447940559</v>
      </c>
      <c r="AL366" s="189" t="s">
        <v>10225</v>
      </c>
      <c r="AM366" s="500" t="s">
        <v>10008</v>
      </c>
      <c r="AN366" s="411">
        <f t="shared" si="5"/>
        <v>359</v>
      </c>
      <c r="AO366" s="411">
        <v>2025</v>
      </c>
      <c r="AP366" s="432">
        <v>5059200</v>
      </c>
      <c r="AQ366" s="411" t="s">
        <v>10132</v>
      </c>
      <c r="AR366" s="411" t="s">
        <v>10139</v>
      </c>
      <c r="AS366" s="410" t="s">
        <v>10262</v>
      </c>
      <c r="AT366" s="449" t="s">
        <v>10977</v>
      </c>
    </row>
    <row r="367" spans="2:46" ht="15" customHeight="1">
      <c r="B367" s="448" t="s">
        <v>259</v>
      </c>
      <c r="C367" s="251" t="s">
        <v>10246</v>
      </c>
      <c r="D367" s="173" t="s">
        <v>10978</v>
      </c>
      <c r="E367" s="404">
        <v>1022388441</v>
      </c>
      <c r="F367" s="404">
        <v>33810000</v>
      </c>
      <c r="G367" s="405" t="s">
        <v>10177</v>
      </c>
      <c r="H367" s="353">
        <v>5635000</v>
      </c>
      <c r="I367" s="363">
        <v>45730</v>
      </c>
      <c r="J367" s="363">
        <v>45913</v>
      </c>
      <c r="K367" s="354" t="s">
        <v>8801</v>
      </c>
      <c r="L367" s="190">
        <v>2537</v>
      </c>
      <c r="M367" s="406" t="s">
        <v>8620</v>
      </c>
      <c r="N367" s="406" t="s">
        <v>7448</v>
      </c>
      <c r="O367" s="417">
        <v>67012149</v>
      </c>
      <c r="P367" s="406" t="s">
        <v>8621</v>
      </c>
      <c r="Q367" s="190">
        <v>5</v>
      </c>
      <c r="R367" s="407">
        <v>124747</v>
      </c>
      <c r="S367" s="251" t="s">
        <v>8622</v>
      </c>
      <c r="T367" s="404">
        <v>0</v>
      </c>
      <c r="U367" s="190" t="s">
        <v>7347</v>
      </c>
      <c r="V367" s="407" t="s">
        <v>10136</v>
      </c>
      <c r="W367" s="404">
        <v>0</v>
      </c>
      <c r="X367" s="190" t="s">
        <v>7347</v>
      </c>
      <c r="Y367" s="190" t="s">
        <v>7347</v>
      </c>
      <c r="Z367" s="404">
        <v>0</v>
      </c>
      <c r="AA367" s="419" t="s">
        <v>7347</v>
      </c>
      <c r="AB367" s="190" t="s">
        <v>7347</v>
      </c>
      <c r="AC367" s="190" t="s">
        <v>7347</v>
      </c>
      <c r="AD367" s="190" t="s">
        <v>7347</v>
      </c>
      <c r="AE367" s="190" t="s">
        <v>10241</v>
      </c>
      <c r="AF367" s="411" t="s">
        <v>7349</v>
      </c>
      <c r="AG367" s="190" t="s">
        <v>7350</v>
      </c>
      <c r="AH367" s="173" t="s">
        <v>10979</v>
      </c>
      <c r="AI367" s="173">
        <v>3108108743</v>
      </c>
      <c r="AJ367" s="173" t="s">
        <v>10142</v>
      </c>
      <c r="AK367" s="420">
        <v>166670101939</v>
      </c>
      <c r="AL367" s="189" t="s">
        <v>10225</v>
      </c>
      <c r="AM367" s="500" t="s">
        <v>8924</v>
      </c>
      <c r="AN367" s="411">
        <f t="shared" si="5"/>
        <v>360</v>
      </c>
      <c r="AO367" s="411">
        <v>2025</v>
      </c>
      <c r="AP367" s="432">
        <v>2441833</v>
      </c>
      <c r="AQ367" s="411"/>
      <c r="AR367" s="411"/>
      <c r="AS367" s="410"/>
      <c r="AT367" s="449"/>
    </row>
    <row r="368" spans="2:46" ht="15" customHeight="1">
      <c r="B368" s="448" t="s">
        <v>260</v>
      </c>
      <c r="C368" s="251" t="s">
        <v>10246</v>
      </c>
      <c r="D368" s="173" t="s">
        <v>8610</v>
      </c>
      <c r="E368" s="404">
        <v>79151959</v>
      </c>
      <c r="F368" s="404">
        <v>46128000</v>
      </c>
      <c r="G368" s="405" t="s">
        <v>10177</v>
      </c>
      <c r="H368" s="353">
        <v>7688000</v>
      </c>
      <c r="I368" s="363">
        <v>45734</v>
      </c>
      <c r="J368" s="363">
        <v>45917</v>
      </c>
      <c r="K368" s="354" t="s">
        <v>9117</v>
      </c>
      <c r="L368" s="190">
        <v>2537</v>
      </c>
      <c r="M368" s="406" t="s">
        <v>8611</v>
      </c>
      <c r="N368" s="406" t="s">
        <v>7448</v>
      </c>
      <c r="O368" s="406">
        <v>52147698</v>
      </c>
      <c r="P368" s="406" t="s">
        <v>8612</v>
      </c>
      <c r="Q368" s="190">
        <v>5</v>
      </c>
      <c r="R368" s="407">
        <v>124748</v>
      </c>
      <c r="S368" s="251" t="s">
        <v>8613</v>
      </c>
      <c r="T368" s="404">
        <v>0</v>
      </c>
      <c r="U368" s="190" t="s">
        <v>7347</v>
      </c>
      <c r="V368" s="407" t="s">
        <v>10136</v>
      </c>
      <c r="W368" s="404">
        <v>0</v>
      </c>
      <c r="X368" s="190" t="s">
        <v>7347</v>
      </c>
      <c r="Y368" s="190" t="s">
        <v>7347</v>
      </c>
      <c r="Z368" s="404">
        <v>0</v>
      </c>
      <c r="AA368" s="419" t="s">
        <v>7347</v>
      </c>
      <c r="AB368" s="190" t="s">
        <v>7347</v>
      </c>
      <c r="AC368" s="190" t="s">
        <v>7347</v>
      </c>
      <c r="AD368" s="190" t="s">
        <v>7347</v>
      </c>
      <c r="AE368" s="190" t="s">
        <v>7408</v>
      </c>
      <c r="AF368" s="411" t="s">
        <v>7349</v>
      </c>
      <c r="AG368" s="190" t="s">
        <v>7350</v>
      </c>
      <c r="AH368" s="173" t="s">
        <v>10980</v>
      </c>
      <c r="AI368" s="173">
        <v>3124505544</v>
      </c>
      <c r="AJ368" s="173" t="s">
        <v>10142</v>
      </c>
      <c r="AK368" s="420">
        <v>476200062315</v>
      </c>
      <c r="AL368" s="189" t="s">
        <v>10225</v>
      </c>
      <c r="AM368" s="500" t="s">
        <v>8617</v>
      </c>
      <c r="AN368" s="411">
        <f t="shared" si="5"/>
        <v>361</v>
      </c>
      <c r="AO368" s="411">
        <v>2025</v>
      </c>
      <c r="AP368" s="432">
        <v>4356533</v>
      </c>
      <c r="AQ368" s="411" t="s">
        <v>10139</v>
      </c>
      <c r="AR368" s="411" t="s">
        <v>10132</v>
      </c>
      <c r="AS368" s="410"/>
      <c r="AT368" s="449"/>
    </row>
    <row r="369" spans="2:46" ht="15" customHeight="1">
      <c r="B369" s="448" t="s">
        <v>261</v>
      </c>
      <c r="C369" s="251" t="s">
        <v>10211</v>
      </c>
      <c r="D369" s="173" t="s">
        <v>10981</v>
      </c>
      <c r="E369" s="404">
        <v>80213821</v>
      </c>
      <c r="F369" s="404">
        <v>17856000</v>
      </c>
      <c r="G369" s="405" t="s">
        <v>10177</v>
      </c>
      <c r="H369" s="353">
        <v>2976000</v>
      </c>
      <c r="I369" s="363">
        <v>45749</v>
      </c>
      <c r="J369" s="363">
        <v>46022</v>
      </c>
      <c r="K369" s="354" t="s">
        <v>8686</v>
      </c>
      <c r="L369" s="190">
        <v>2537</v>
      </c>
      <c r="M369" s="406" t="s">
        <v>8611</v>
      </c>
      <c r="N369" s="406" t="s">
        <v>7448</v>
      </c>
      <c r="O369" s="406">
        <v>52147698</v>
      </c>
      <c r="P369" s="406" t="s">
        <v>8612</v>
      </c>
      <c r="Q369" s="190">
        <v>1</v>
      </c>
      <c r="R369" s="407">
        <v>124749</v>
      </c>
      <c r="S369" s="251" t="s">
        <v>8613</v>
      </c>
      <c r="T369" s="463">
        <v>8828800</v>
      </c>
      <c r="U369" s="190" t="s">
        <v>7347</v>
      </c>
      <c r="V369" s="407">
        <v>89</v>
      </c>
      <c r="W369" s="404">
        <v>0</v>
      </c>
      <c r="X369" s="190" t="s">
        <v>7347</v>
      </c>
      <c r="Y369" s="190"/>
      <c r="Z369" s="404">
        <f>Tabla13[[#This Row],[Adicion 1]]</f>
        <v>8828800</v>
      </c>
      <c r="AA369" s="464" t="s">
        <v>10833</v>
      </c>
      <c r="AB369" s="190" t="s">
        <v>7347</v>
      </c>
      <c r="AC369" s="190" t="s">
        <v>7347</v>
      </c>
      <c r="AD369" s="190" t="s">
        <v>7347</v>
      </c>
      <c r="AE369" s="190" t="s">
        <v>10179</v>
      </c>
      <c r="AF369" s="411" t="s">
        <v>7349</v>
      </c>
      <c r="AG369" s="190" t="s">
        <v>7368</v>
      </c>
      <c r="AH369" s="173" t="s">
        <v>10982</v>
      </c>
      <c r="AI369" s="173">
        <v>3155357426</v>
      </c>
      <c r="AJ369" s="173" t="s">
        <v>8661</v>
      </c>
      <c r="AK369" s="420">
        <v>105596326889</v>
      </c>
      <c r="AL369" s="189" t="s">
        <v>10757</v>
      </c>
      <c r="AM369" s="500" t="s">
        <v>10983</v>
      </c>
      <c r="AN369" s="411">
        <f t="shared" si="5"/>
        <v>362</v>
      </c>
      <c r="AO369" s="411">
        <v>2025</v>
      </c>
      <c r="AP369" s="432">
        <v>3075200</v>
      </c>
      <c r="AQ369" s="411" t="s">
        <v>10132</v>
      </c>
      <c r="AR369" s="411" t="s">
        <v>10132</v>
      </c>
      <c r="AS369" s="410"/>
      <c r="AT369" s="449"/>
    </row>
    <row r="370" spans="2:46" ht="15" customHeight="1">
      <c r="B370" s="448" t="s">
        <v>262</v>
      </c>
      <c r="C370" s="251" t="s">
        <v>10246</v>
      </c>
      <c r="D370" s="173" t="s">
        <v>9229</v>
      </c>
      <c r="E370" s="404">
        <v>52889696</v>
      </c>
      <c r="F370" s="404">
        <v>46128000</v>
      </c>
      <c r="G370" s="405" t="s">
        <v>10177</v>
      </c>
      <c r="H370" s="353">
        <v>7688000</v>
      </c>
      <c r="I370" s="363">
        <v>45730</v>
      </c>
      <c r="J370" s="363">
        <v>45913</v>
      </c>
      <c r="K370" s="354" t="s">
        <v>8601</v>
      </c>
      <c r="L370" s="190">
        <v>2537</v>
      </c>
      <c r="M370" s="406" t="s">
        <v>8611</v>
      </c>
      <c r="N370" s="406" t="s">
        <v>7448</v>
      </c>
      <c r="O370" s="406">
        <v>52147698</v>
      </c>
      <c r="P370" s="406" t="s">
        <v>8612</v>
      </c>
      <c r="Q370" s="190">
        <v>5</v>
      </c>
      <c r="R370" s="407">
        <v>124748</v>
      </c>
      <c r="S370" s="251" t="s">
        <v>8613</v>
      </c>
      <c r="T370" s="404">
        <v>0</v>
      </c>
      <c r="U370" s="190" t="s">
        <v>7347</v>
      </c>
      <c r="V370" s="407" t="s">
        <v>10136</v>
      </c>
      <c r="W370" s="404">
        <v>0</v>
      </c>
      <c r="X370" s="190" t="s">
        <v>7347</v>
      </c>
      <c r="Y370" s="190" t="s">
        <v>7347</v>
      </c>
      <c r="Z370" s="404">
        <v>0</v>
      </c>
      <c r="AA370" s="419" t="s">
        <v>7347</v>
      </c>
      <c r="AB370" s="190" t="s">
        <v>7347</v>
      </c>
      <c r="AC370" s="190" t="s">
        <v>7347</v>
      </c>
      <c r="AD370" s="190" t="s">
        <v>7347</v>
      </c>
      <c r="AE370" s="190" t="s">
        <v>7361</v>
      </c>
      <c r="AF370" s="411" t="s">
        <v>7349</v>
      </c>
      <c r="AG370" s="190" t="s">
        <v>7399</v>
      </c>
      <c r="AH370" s="173" t="s">
        <v>10984</v>
      </c>
      <c r="AI370" s="173">
        <v>3124974556</v>
      </c>
      <c r="AJ370" s="173" t="s">
        <v>10143</v>
      </c>
      <c r="AK370" s="420">
        <v>29975677697</v>
      </c>
      <c r="AL370" s="189" t="s">
        <v>7353</v>
      </c>
      <c r="AM370" s="500" t="s">
        <v>9232</v>
      </c>
      <c r="AN370" s="411">
        <f t="shared" si="5"/>
        <v>363</v>
      </c>
      <c r="AO370" s="411">
        <v>2025</v>
      </c>
      <c r="AP370" s="432">
        <v>3331467</v>
      </c>
      <c r="AQ370" s="411" t="s">
        <v>10139</v>
      </c>
      <c r="AR370" s="411" t="s">
        <v>10139</v>
      </c>
      <c r="AS370" s="410" t="s">
        <v>10140</v>
      </c>
      <c r="AT370" s="449" t="s">
        <v>10985</v>
      </c>
    </row>
    <row r="371" spans="2:46" ht="15" customHeight="1">
      <c r="B371" s="448" t="s">
        <v>263</v>
      </c>
      <c r="C371" s="251" t="s">
        <v>10341</v>
      </c>
      <c r="D371" s="173" t="s">
        <v>10083</v>
      </c>
      <c r="E371" s="404">
        <v>51794695</v>
      </c>
      <c r="F371" s="404">
        <v>17856000</v>
      </c>
      <c r="G371" s="405" t="s">
        <v>10177</v>
      </c>
      <c r="H371" s="353">
        <v>2976000</v>
      </c>
      <c r="I371" s="363">
        <v>45735</v>
      </c>
      <c r="J371" s="363">
        <v>45918</v>
      </c>
      <c r="K371" s="354" t="s">
        <v>8636</v>
      </c>
      <c r="L371" s="190">
        <v>2537</v>
      </c>
      <c r="M371" s="406" t="s">
        <v>10157</v>
      </c>
      <c r="N371" s="406" t="s">
        <v>7343</v>
      </c>
      <c r="O371" s="416">
        <v>51790928</v>
      </c>
      <c r="P371" s="501" t="s">
        <v>10158</v>
      </c>
      <c r="Q371" s="190">
        <v>1</v>
      </c>
      <c r="R371" s="407">
        <v>125084</v>
      </c>
      <c r="S371" s="251" t="s">
        <v>8637</v>
      </c>
      <c r="T371" s="404">
        <v>0</v>
      </c>
      <c r="U371" s="190" t="s">
        <v>7347</v>
      </c>
      <c r="V371" s="407" t="s">
        <v>10136</v>
      </c>
      <c r="W371" s="404">
        <v>0</v>
      </c>
      <c r="X371" s="190" t="s">
        <v>7347</v>
      </c>
      <c r="Y371" s="190" t="s">
        <v>7347</v>
      </c>
      <c r="Z371" s="404">
        <v>0</v>
      </c>
      <c r="AA371" s="419" t="s">
        <v>7347</v>
      </c>
      <c r="AB371" s="190" t="s">
        <v>7347</v>
      </c>
      <c r="AC371" s="190" t="s">
        <v>7347</v>
      </c>
      <c r="AD371" s="190" t="s">
        <v>7347</v>
      </c>
      <c r="AE371" s="190" t="s">
        <v>7378</v>
      </c>
      <c r="AF371" s="411" t="s">
        <v>7349</v>
      </c>
      <c r="AG371" s="190" t="s">
        <v>7399</v>
      </c>
      <c r="AH371" s="173" t="s">
        <v>10986</v>
      </c>
      <c r="AI371" s="173" t="s">
        <v>10987</v>
      </c>
      <c r="AJ371" s="173" t="s">
        <v>7352</v>
      </c>
      <c r="AK371" s="420">
        <v>24040704159</v>
      </c>
      <c r="AL371" s="189" t="s">
        <v>7353</v>
      </c>
      <c r="AM371" s="500" t="s">
        <v>10087</v>
      </c>
      <c r="AN371" s="411">
        <f t="shared" si="5"/>
        <v>364</v>
      </c>
      <c r="AO371" s="411">
        <v>2025</v>
      </c>
      <c r="AP371" s="432">
        <v>1785600</v>
      </c>
      <c r="AQ371" s="411" t="s">
        <v>10132</v>
      </c>
      <c r="AR371" s="411" t="s">
        <v>10139</v>
      </c>
      <c r="AS371" s="410" t="s">
        <v>10435</v>
      </c>
      <c r="AT371" s="449" t="s">
        <v>10988</v>
      </c>
    </row>
    <row r="372" spans="2:46" ht="15" customHeight="1">
      <c r="B372" s="448" t="s">
        <v>264</v>
      </c>
      <c r="C372" s="251" t="s">
        <v>10211</v>
      </c>
      <c r="D372" s="173" t="s">
        <v>10989</v>
      </c>
      <c r="E372" s="404">
        <v>1018419560</v>
      </c>
      <c r="F372" s="404">
        <v>17856000</v>
      </c>
      <c r="G372" s="405" t="s">
        <v>10177</v>
      </c>
      <c r="H372" s="353">
        <v>2976000</v>
      </c>
      <c r="I372" s="363">
        <v>45735</v>
      </c>
      <c r="J372" s="363">
        <v>45918</v>
      </c>
      <c r="K372" s="354" t="s">
        <v>10990</v>
      </c>
      <c r="L372" s="190">
        <v>2537</v>
      </c>
      <c r="M372" s="406" t="s">
        <v>10157</v>
      </c>
      <c r="N372" s="406" t="s">
        <v>7343</v>
      </c>
      <c r="O372" s="416">
        <v>51790928</v>
      </c>
      <c r="P372" s="501" t="s">
        <v>10158</v>
      </c>
      <c r="Q372" s="190">
        <v>1</v>
      </c>
      <c r="R372" s="407">
        <v>125084</v>
      </c>
      <c r="S372" s="251" t="s">
        <v>8637</v>
      </c>
      <c r="T372" s="404">
        <v>0</v>
      </c>
      <c r="U372" s="190" t="s">
        <v>7347</v>
      </c>
      <c r="V372" s="407" t="s">
        <v>10136</v>
      </c>
      <c r="W372" s="404">
        <v>0</v>
      </c>
      <c r="X372" s="190" t="s">
        <v>7347</v>
      </c>
      <c r="Y372" s="190" t="s">
        <v>7347</v>
      </c>
      <c r="Z372" s="404">
        <v>0</v>
      </c>
      <c r="AA372" s="419" t="s">
        <v>7347</v>
      </c>
      <c r="AB372" s="190" t="s">
        <v>7347</v>
      </c>
      <c r="AC372" s="190" t="s">
        <v>7347</v>
      </c>
      <c r="AD372" s="190" t="s">
        <v>7347</v>
      </c>
      <c r="AE372" s="190" t="s">
        <v>8745</v>
      </c>
      <c r="AF372" s="411" t="s">
        <v>7349</v>
      </c>
      <c r="AG372" s="190" t="s">
        <v>7399</v>
      </c>
      <c r="AH372" s="173" t="s">
        <v>10991</v>
      </c>
      <c r="AI372" s="173" t="s">
        <v>10992</v>
      </c>
      <c r="AJ372" s="173" t="s">
        <v>10993</v>
      </c>
      <c r="AK372" s="420">
        <v>24147708209</v>
      </c>
      <c r="AL372" s="189" t="s">
        <v>7353</v>
      </c>
      <c r="AM372" s="500" t="s">
        <v>10994</v>
      </c>
      <c r="AN372" s="411">
        <f t="shared" si="5"/>
        <v>365</v>
      </c>
      <c r="AO372" s="411">
        <v>2025</v>
      </c>
      <c r="AP372" s="432">
        <v>1785600</v>
      </c>
      <c r="AQ372" s="411" t="s">
        <v>10132</v>
      </c>
      <c r="AR372" s="411" t="s">
        <v>10139</v>
      </c>
      <c r="AS372" s="410" t="s">
        <v>10262</v>
      </c>
      <c r="AT372" s="449" t="s">
        <v>10995</v>
      </c>
    </row>
    <row r="373" spans="2:46" ht="15" customHeight="1">
      <c r="B373" s="448" t="s">
        <v>265</v>
      </c>
      <c r="C373" s="251" t="s">
        <v>10211</v>
      </c>
      <c r="D373" s="173" t="s">
        <v>10996</v>
      </c>
      <c r="E373" s="404">
        <v>1010199028</v>
      </c>
      <c r="F373" s="404">
        <v>17856000</v>
      </c>
      <c r="G373" s="405" t="s">
        <v>10177</v>
      </c>
      <c r="H373" s="353">
        <v>2976000</v>
      </c>
      <c r="I373" s="363">
        <v>45733</v>
      </c>
      <c r="J373" s="363">
        <v>45916</v>
      </c>
      <c r="K373" s="354" t="s">
        <v>8636</v>
      </c>
      <c r="L373" s="190">
        <v>2537</v>
      </c>
      <c r="M373" s="406" t="s">
        <v>10157</v>
      </c>
      <c r="N373" s="406" t="s">
        <v>7343</v>
      </c>
      <c r="O373" s="416">
        <v>51790928</v>
      </c>
      <c r="P373" s="501" t="s">
        <v>10158</v>
      </c>
      <c r="Q373" s="190">
        <v>1</v>
      </c>
      <c r="R373" s="407">
        <v>125084</v>
      </c>
      <c r="S373" s="251" t="s">
        <v>8637</v>
      </c>
      <c r="T373" s="404">
        <v>0</v>
      </c>
      <c r="U373" s="190" t="s">
        <v>7347</v>
      </c>
      <c r="V373" s="407" t="s">
        <v>10136</v>
      </c>
      <c r="W373" s="404">
        <v>0</v>
      </c>
      <c r="X373" s="190" t="s">
        <v>7347</v>
      </c>
      <c r="Y373" s="190" t="s">
        <v>7347</v>
      </c>
      <c r="Z373" s="404">
        <v>0</v>
      </c>
      <c r="AA373" s="419" t="s">
        <v>7347</v>
      </c>
      <c r="AB373" s="190" t="s">
        <v>7347</v>
      </c>
      <c r="AC373" s="190" t="s">
        <v>7347</v>
      </c>
      <c r="AD373" s="190" t="s">
        <v>7347</v>
      </c>
      <c r="AE373" s="190" t="s">
        <v>7361</v>
      </c>
      <c r="AF373" s="411" t="s">
        <v>7349</v>
      </c>
      <c r="AG373" s="190" t="s">
        <v>7362</v>
      </c>
      <c r="AH373" s="173" t="s">
        <v>10997</v>
      </c>
      <c r="AI373" s="173" t="s">
        <v>10998</v>
      </c>
      <c r="AJ373" s="173" t="s">
        <v>10143</v>
      </c>
      <c r="AK373" s="420">
        <v>19800008413</v>
      </c>
      <c r="AL373" s="189" t="s">
        <v>7353</v>
      </c>
      <c r="AM373" s="500" t="s">
        <v>10999</v>
      </c>
      <c r="AN373" s="411">
        <f t="shared" si="5"/>
        <v>366</v>
      </c>
      <c r="AO373" s="411">
        <v>2025</v>
      </c>
      <c r="AP373" s="432">
        <v>1587200</v>
      </c>
      <c r="AQ373" s="411" t="s">
        <v>10132</v>
      </c>
      <c r="AR373" s="411" t="s">
        <v>10139</v>
      </c>
      <c r="AS373" s="410" t="s">
        <v>10140</v>
      </c>
      <c r="AT373" s="449" t="s">
        <v>11000</v>
      </c>
    </row>
    <row r="374" spans="2:46" ht="15" customHeight="1">
      <c r="B374" s="448" t="s">
        <v>266</v>
      </c>
      <c r="C374" s="251" t="s">
        <v>10211</v>
      </c>
      <c r="D374" s="173" t="s">
        <v>9360</v>
      </c>
      <c r="E374" s="404">
        <v>51753520</v>
      </c>
      <c r="F374" s="404">
        <v>17856000</v>
      </c>
      <c r="G374" s="405" t="s">
        <v>10177</v>
      </c>
      <c r="H374" s="353">
        <v>2976000</v>
      </c>
      <c r="I374" s="363">
        <v>45733</v>
      </c>
      <c r="J374" s="363">
        <v>45916</v>
      </c>
      <c r="K374" s="354" t="s">
        <v>8636</v>
      </c>
      <c r="L374" s="190">
        <v>2537</v>
      </c>
      <c r="M374" s="406" t="s">
        <v>10157</v>
      </c>
      <c r="N374" s="406" t="s">
        <v>7343</v>
      </c>
      <c r="O374" s="416">
        <v>51790928</v>
      </c>
      <c r="P374" s="501" t="s">
        <v>10158</v>
      </c>
      <c r="Q374" s="190">
        <v>1</v>
      </c>
      <c r="R374" s="407">
        <v>125084</v>
      </c>
      <c r="S374" s="251" t="s">
        <v>8637</v>
      </c>
      <c r="T374" s="404">
        <v>0</v>
      </c>
      <c r="U374" s="190" t="s">
        <v>7347</v>
      </c>
      <c r="V374" s="407" t="s">
        <v>10136</v>
      </c>
      <c r="W374" s="404">
        <v>0</v>
      </c>
      <c r="X374" s="190" t="s">
        <v>7347</v>
      </c>
      <c r="Y374" s="190" t="s">
        <v>7347</v>
      </c>
      <c r="Z374" s="404">
        <v>0</v>
      </c>
      <c r="AA374" s="419" t="s">
        <v>7347</v>
      </c>
      <c r="AB374" s="190" t="s">
        <v>7347</v>
      </c>
      <c r="AC374" s="190" t="s">
        <v>7347</v>
      </c>
      <c r="AD374" s="190" t="s">
        <v>7347</v>
      </c>
      <c r="AE374" s="190" t="s">
        <v>10179</v>
      </c>
      <c r="AF374" s="411" t="s">
        <v>7349</v>
      </c>
      <c r="AG374" s="190" t="s">
        <v>7350</v>
      </c>
      <c r="AH374" s="173" t="s">
        <v>11001</v>
      </c>
      <c r="AI374" s="173" t="s">
        <v>11002</v>
      </c>
      <c r="AJ374" s="173" t="s">
        <v>10142</v>
      </c>
      <c r="AK374" s="420">
        <v>7700742674</v>
      </c>
      <c r="AL374" s="189" t="s">
        <v>7353</v>
      </c>
      <c r="AM374" s="500" t="s">
        <v>9363</v>
      </c>
      <c r="AN374" s="411">
        <f t="shared" si="5"/>
        <v>367</v>
      </c>
      <c r="AO374" s="411">
        <v>2025</v>
      </c>
      <c r="AP374" s="432">
        <v>1587200</v>
      </c>
      <c r="AQ374" s="411" t="s">
        <v>10132</v>
      </c>
      <c r="AR374" s="411" t="s">
        <v>10132</v>
      </c>
      <c r="AS374" s="410"/>
      <c r="AT374" s="449"/>
    </row>
    <row r="375" spans="2:46" ht="15" customHeight="1">
      <c r="B375" s="448" t="s">
        <v>267</v>
      </c>
      <c r="C375" s="251" t="s">
        <v>10246</v>
      </c>
      <c r="D375" s="173" t="s">
        <v>11003</v>
      </c>
      <c r="E375" s="404">
        <v>33702741</v>
      </c>
      <c r="F375" s="404">
        <v>46128000</v>
      </c>
      <c r="G375" s="405" t="s">
        <v>10177</v>
      </c>
      <c r="H375" s="353">
        <v>7688000</v>
      </c>
      <c r="I375" s="363">
        <v>45721</v>
      </c>
      <c r="J375" s="363">
        <v>45904</v>
      </c>
      <c r="K375" s="354" t="s">
        <v>11004</v>
      </c>
      <c r="L375" s="190">
        <v>2537</v>
      </c>
      <c r="M375" s="406" t="s">
        <v>7573</v>
      </c>
      <c r="N375" s="406" t="s">
        <v>7448</v>
      </c>
      <c r="O375" s="406">
        <v>51895879</v>
      </c>
      <c r="P375" s="501" t="s">
        <v>7574</v>
      </c>
      <c r="Q375" s="190">
        <v>1</v>
      </c>
      <c r="R375" s="407">
        <v>124892</v>
      </c>
      <c r="S375" s="251" t="s">
        <v>7575</v>
      </c>
      <c r="T375" s="404">
        <v>0</v>
      </c>
      <c r="U375" s="190" t="s">
        <v>7347</v>
      </c>
      <c r="V375" s="407" t="s">
        <v>10136</v>
      </c>
      <c r="W375" s="404">
        <v>0</v>
      </c>
      <c r="X375" s="190" t="s">
        <v>7347</v>
      </c>
      <c r="Y375" s="190" t="s">
        <v>7347</v>
      </c>
      <c r="Z375" s="404">
        <v>0</v>
      </c>
      <c r="AA375" s="419" t="s">
        <v>7347</v>
      </c>
      <c r="AB375" s="190" t="s">
        <v>7347</v>
      </c>
      <c r="AC375" s="190" t="s">
        <v>7347</v>
      </c>
      <c r="AD375" s="190" t="s">
        <v>7347</v>
      </c>
      <c r="AE375" s="190" t="s">
        <v>7378</v>
      </c>
      <c r="AF375" s="411" t="s">
        <v>7349</v>
      </c>
      <c r="AG375" s="190" t="s">
        <v>7350</v>
      </c>
      <c r="AH375" s="173" t="s">
        <v>11005</v>
      </c>
      <c r="AI375" s="173">
        <v>3104836597</v>
      </c>
      <c r="AJ375" s="173" t="s">
        <v>10142</v>
      </c>
      <c r="AK375" s="420">
        <v>5370348657</v>
      </c>
      <c r="AL375" s="189" t="s">
        <v>10225</v>
      </c>
      <c r="AM375" s="500" t="s">
        <v>9001</v>
      </c>
      <c r="AN375" s="411">
        <f t="shared" si="5"/>
        <v>368</v>
      </c>
      <c r="AO375" s="411">
        <v>2025</v>
      </c>
      <c r="AP375" s="432">
        <v>1025067</v>
      </c>
      <c r="AQ375" s="411" t="s">
        <v>10139</v>
      </c>
      <c r="AR375" s="411" t="s">
        <v>10139</v>
      </c>
      <c r="AS375" s="410" t="s">
        <v>10262</v>
      </c>
      <c r="AT375" s="449" t="s">
        <v>11006</v>
      </c>
    </row>
    <row r="376" spans="2:46" ht="15" customHeight="1">
      <c r="B376" s="448" t="s">
        <v>268</v>
      </c>
      <c r="C376" s="251" t="s">
        <v>10211</v>
      </c>
      <c r="D376" s="173" t="s">
        <v>11007</v>
      </c>
      <c r="E376" s="404">
        <v>52588770</v>
      </c>
      <c r="F376" s="404">
        <v>29502000</v>
      </c>
      <c r="G376" s="405" t="s">
        <v>10177</v>
      </c>
      <c r="H376" s="353">
        <v>4917000</v>
      </c>
      <c r="I376" s="363">
        <v>45715</v>
      </c>
      <c r="J376" s="363">
        <v>45895</v>
      </c>
      <c r="K376" s="354" t="s">
        <v>8474</v>
      </c>
      <c r="L376" s="190">
        <v>2537</v>
      </c>
      <c r="M376" s="406" t="s">
        <v>7573</v>
      </c>
      <c r="N376" s="406" t="s">
        <v>7448</v>
      </c>
      <c r="O376" s="406">
        <v>51895879</v>
      </c>
      <c r="P376" s="501" t="s">
        <v>7574</v>
      </c>
      <c r="Q376" s="190">
        <v>1</v>
      </c>
      <c r="R376" s="407">
        <v>125864</v>
      </c>
      <c r="S376" s="251" t="s">
        <v>7575</v>
      </c>
      <c r="T376" s="404">
        <v>0</v>
      </c>
      <c r="U376" s="190" t="s">
        <v>7347</v>
      </c>
      <c r="V376" s="407" t="s">
        <v>10136</v>
      </c>
      <c r="W376" s="404">
        <v>0</v>
      </c>
      <c r="X376" s="190" t="s">
        <v>7347</v>
      </c>
      <c r="Y376" s="190" t="s">
        <v>7347</v>
      </c>
      <c r="Z376" s="404">
        <v>0</v>
      </c>
      <c r="AA376" s="419" t="s">
        <v>7347</v>
      </c>
      <c r="AB376" s="190" t="s">
        <v>7347</v>
      </c>
      <c r="AC376" s="190" t="s">
        <v>7347</v>
      </c>
      <c r="AD376" s="190" t="s">
        <v>7347</v>
      </c>
      <c r="AE376" s="190" t="s">
        <v>7408</v>
      </c>
      <c r="AF376" s="411" t="s">
        <v>7349</v>
      </c>
      <c r="AG376" s="190" t="s">
        <v>7350</v>
      </c>
      <c r="AH376" s="173" t="s">
        <v>8475</v>
      </c>
      <c r="AI376" s="173">
        <v>3112557241</v>
      </c>
      <c r="AJ376" s="173" t="s">
        <v>10143</v>
      </c>
      <c r="AK376" s="420" t="s">
        <v>8476</v>
      </c>
      <c r="AL376" s="189" t="s">
        <v>7353</v>
      </c>
      <c r="AM376" s="500" t="s">
        <v>8477</v>
      </c>
      <c r="AN376" s="411">
        <f t="shared" si="5"/>
        <v>369</v>
      </c>
      <c r="AO376" s="411">
        <v>2025</v>
      </c>
      <c r="AP376" s="432">
        <v>0</v>
      </c>
      <c r="AQ376" s="411" t="s">
        <v>10139</v>
      </c>
      <c r="AR376" s="411" t="s">
        <v>10132</v>
      </c>
      <c r="AS376" s="410"/>
      <c r="AT376" s="449"/>
    </row>
    <row r="377" spans="2:46" ht="15" customHeight="1">
      <c r="B377" s="448" t="s">
        <v>269</v>
      </c>
      <c r="C377" s="365" t="s">
        <v>11008</v>
      </c>
      <c r="D377" s="173" t="s">
        <v>11009</v>
      </c>
      <c r="E377" s="404">
        <v>51586109</v>
      </c>
      <c r="F377" s="463">
        <v>17856000</v>
      </c>
      <c r="G377" s="405" t="s">
        <v>10177</v>
      </c>
      <c r="H377" s="353">
        <v>2976000</v>
      </c>
      <c r="I377" s="363">
        <v>45742</v>
      </c>
      <c r="J377" s="363">
        <v>46016</v>
      </c>
      <c r="K377" s="354" t="s">
        <v>8636</v>
      </c>
      <c r="L377" s="190">
        <v>2537</v>
      </c>
      <c r="M377" s="406" t="s">
        <v>10157</v>
      </c>
      <c r="N377" s="406" t="s">
        <v>7343</v>
      </c>
      <c r="O377" s="416">
        <v>51790928</v>
      </c>
      <c r="P377" s="501" t="s">
        <v>10158</v>
      </c>
      <c r="Q377" s="190">
        <v>1</v>
      </c>
      <c r="R377" s="407">
        <v>125084</v>
      </c>
      <c r="S377" s="251" t="s">
        <v>8637</v>
      </c>
      <c r="T377" s="463">
        <v>8928000</v>
      </c>
      <c r="U377" s="190" t="s">
        <v>7347</v>
      </c>
      <c r="V377" s="407">
        <v>90</v>
      </c>
      <c r="W377" s="404">
        <v>0</v>
      </c>
      <c r="X377" s="190" t="s">
        <v>7347</v>
      </c>
      <c r="Y377" s="190"/>
      <c r="Z377" s="404">
        <f>Tabla13[[#This Row],[Adicion 1]]</f>
        <v>8928000</v>
      </c>
      <c r="AA377" s="464" t="s">
        <v>7966</v>
      </c>
      <c r="AB377" s="190" t="s">
        <v>7347</v>
      </c>
      <c r="AC377" s="190" t="s">
        <v>7347</v>
      </c>
      <c r="AD377" s="190" t="s">
        <v>7347</v>
      </c>
      <c r="AE377" s="190" t="s">
        <v>7387</v>
      </c>
      <c r="AF377" s="411" t="s">
        <v>7349</v>
      </c>
      <c r="AG377" s="190" t="s">
        <v>7362</v>
      </c>
      <c r="AH377" s="173" t="s">
        <v>11010</v>
      </c>
      <c r="AI377" s="173">
        <v>3193814176</v>
      </c>
      <c r="AJ377" s="173" t="s">
        <v>10160</v>
      </c>
      <c r="AK377" s="420">
        <v>6342014295</v>
      </c>
      <c r="AL377" s="189" t="s">
        <v>7353</v>
      </c>
      <c r="AM377" s="500" t="s">
        <v>11011</v>
      </c>
      <c r="AN377" s="411">
        <f t="shared" si="5"/>
        <v>370</v>
      </c>
      <c r="AO377" s="411">
        <v>2025</v>
      </c>
      <c r="AP377" s="432">
        <v>2480000</v>
      </c>
      <c r="AQ377" s="411" t="s">
        <v>10132</v>
      </c>
      <c r="AR377" s="411" t="s">
        <v>10132</v>
      </c>
      <c r="AS377" s="410"/>
      <c r="AT377" s="449"/>
    </row>
    <row r="378" spans="2:46" ht="15" customHeight="1">
      <c r="B378" s="448" t="s">
        <v>270</v>
      </c>
      <c r="C378" s="251" t="s">
        <v>10246</v>
      </c>
      <c r="D378" s="173" t="s">
        <v>7920</v>
      </c>
      <c r="E378" s="404">
        <v>11794982</v>
      </c>
      <c r="F378" s="404">
        <v>46128000</v>
      </c>
      <c r="G378" s="405" t="s">
        <v>10177</v>
      </c>
      <c r="H378" s="353">
        <v>7688000</v>
      </c>
      <c r="I378" s="363">
        <v>45733</v>
      </c>
      <c r="J378" s="363">
        <v>45916</v>
      </c>
      <c r="K378" s="354" t="s">
        <v>7921</v>
      </c>
      <c r="L378" s="190">
        <v>2537</v>
      </c>
      <c r="M378" s="406" t="s">
        <v>7573</v>
      </c>
      <c r="N378" s="406" t="s">
        <v>7448</v>
      </c>
      <c r="O378" s="406">
        <v>51895879</v>
      </c>
      <c r="P378" s="501" t="s">
        <v>7574</v>
      </c>
      <c r="Q378" s="190">
        <v>1</v>
      </c>
      <c r="R378" s="407">
        <v>124892</v>
      </c>
      <c r="S378" s="251" t="s">
        <v>7575</v>
      </c>
      <c r="T378" s="404">
        <v>0</v>
      </c>
      <c r="U378" s="190" t="s">
        <v>7347</v>
      </c>
      <c r="V378" s="407" t="s">
        <v>10136</v>
      </c>
      <c r="W378" s="404">
        <v>0</v>
      </c>
      <c r="X378" s="190" t="s">
        <v>7347</v>
      </c>
      <c r="Y378" s="190" t="s">
        <v>7347</v>
      </c>
      <c r="Z378" s="404">
        <v>0</v>
      </c>
      <c r="AA378" s="419" t="s">
        <v>7347</v>
      </c>
      <c r="AB378" s="190" t="s">
        <v>7347</v>
      </c>
      <c r="AC378" s="190" t="s">
        <v>7347</v>
      </c>
      <c r="AD378" s="190" t="s">
        <v>7347</v>
      </c>
      <c r="AE378" s="190" t="s">
        <v>7408</v>
      </c>
      <c r="AF378" s="411" t="s">
        <v>7349</v>
      </c>
      <c r="AG378" s="190" t="s">
        <v>7350</v>
      </c>
      <c r="AH378" s="173" t="s">
        <v>11012</v>
      </c>
      <c r="AI378" s="173">
        <v>3005681641</v>
      </c>
      <c r="AJ378" s="173" t="s">
        <v>7489</v>
      </c>
      <c r="AK378" s="420" t="s">
        <v>11013</v>
      </c>
      <c r="AL378" s="189" t="s">
        <v>10225</v>
      </c>
      <c r="AM378" s="500" t="s">
        <v>7926</v>
      </c>
      <c r="AN378" s="411">
        <f t="shared" si="5"/>
        <v>371</v>
      </c>
      <c r="AO378" s="411">
        <v>2025</v>
      </c>
      <c r="AP378" s="432">
        <v>4100267</v>
      </c>
      <c r="AQ378" s="411" t="s">
        <v>10139</v>
      </c>
      <c r="AR378" s="411" t="s">
        <v>10132</v>
      </c>
      <c r="AS378" s="410"/>
      <c r="AT378" s="449"/>
    </row>
    <row r="379" spans="2:46" ht="15" customHeight="1">
      <c r="B379" s="448" t="s">
        <v>271</v>
      </c>
      <c r="C379" s="251" t="s">
        <v>10211</v>
      </c>
      <c r="D379" s="173" t="s">
        <v>11014</v>
      </c>
      <c r="E379" s="404">
        <v>1019111592</v>
      </c>
      <c r="F379" s="404">
        <v>33810000</v>
      </c>
      <c r="G379" s="405" t="s">
        <v>10177</v>
      </c>
      <c r="H379" s="353">
        <v>5635000</v>
      </c>
      <c r="I379" s="363">
        <v>45716</v>
      </c>
      <c r="J379" s="363">
        <v>45896</v>
      </c>
      <c r="K379" s="354" t="s">
        <v>11015</v>
      </c>
      <c r="L379" s="190">
        <v>2537</v>
      </c>
      <c r="M379" s="406" t="s">
        <v>7573</v>
      </c>
      <c r="N379" s="406" t="s">
        <v>7448</v>
      </c>
      <c r="O379" s="406">
        <v>51895879</v>
      </c>
      <c r="P379" s="501" t="s">
        <v>7574</v>
      </c>
      <c r="Q379" s="190">
        <v>1</v>
      </c>
      <c r="R379" s="407">
        <v>125865</v>
      </c>
      <c r="S379" s="251" t="s">
        <v>7575</v>
      </c>
      <c r="T379" s="404">
        <v>0</v>
      </c>
      <c r="U379" s="190" t="s">
        <v>7347</v>
      </c>
      <c r="V379" s="407" t="s">
        <v>10136</v>
      </c>
      <c r="W379" s="404">
        <v>0</v>
      </c>
      <c r="X379" s="190" t="s">
        <v>7347</v>
      </c>
      <c r="Y379" s="190" t="s">
        <v>7347</v>
      </c>
      <c r="Z379" s="404">
        <v>0</v>
      </c>
      <c r="AA379" s="419" t="s">
        <v>7347</v>
      </c>
      <c r="AB379" s="190" t="s">
        <v>7347</v>
      </c>
      <c r="AC379" s="190" t="s">
        <v>7347</v>
      </c>
      <c r="AD379" s="190" t="s">
        <v>7347</v>
      </c>
      <c r="AE379" s="190" t="s">
        <v>7378</v>
      </c>
      <c r="AF379" s="411" t="s">
        <v>7349</v>
      </c>
      <c r="AG379" s="190" t="s">
        <v>7368</v>
      </c>
      <c r="AH379" s="173" t="s">
        <v>11016</v>
      </c>
      <c r="AI379" s="173">
        <v>3249390066</v>
      </c>
      <c r="AJ379" s="173" t="s">
        <v>7489</v>
      </c>
      <c r="AK379" s="420">
        <v>850006559</v>
      </c>
      <c r="AL379" s="189" t="s">
        <v>10225</v>
      </c>
      <c r="AM379" s="500" t="s">
        <v>9032</v>
      </c>
      <c r="AN379" s="411">
        <f t="shared" si="5"/>
        <v>372</v>
      </c>
      <c r="AO379" s="411">
        <v>2025</v>
      </c>
      <c r="AP379" s="432">
        <v>0</v>
      </c>
      <c r="AQ379" s="411"/>
      <c r="AR379" s="411"/>
      <c r="AS379" s="410"/>
      <c r="AT379" s="449"/>
    </row>
    <row r="380" spans="2:46" ht="15" customHeight="1">
      <c r="B380" s="448" t="s">
        <v>272</v>
      </c>
      <c r="C380" s="251" t="s">
        <v>10246</v>
      </c>
      <c r="D380" s="173" t="s">
        <v>11017</v>
      </c>
      <c r="E380" s="404">
        <v>80016712</v>
      </c>
      <c r="F380" s="404">
        <v>46128000</v>
      </c>
      <c r="G380" s="405" t="s">
        <v>10177</v>
      </c>
      <c r="H380" s="353">
        <v>7688000</v>
      </c>
      <c r="I380" s="363">
        <v>45750</v>
      </c>
      <c r="J380" s="363">
        <v>46022</v>
      </c>
      <c r="K380" s="354" t="s">
        <v>8508</v>
      </c>
      <c r="L380" s="190">
        <v>2537</v>
      </c>
      <c r="M380" s="406" t="s">
        <v>7573</v>
      </c>
      <c r="N380" s="406" t="s">
        <v>7448</v>
      </c>
      <c r="O380" s="406">
        <v>51895879</v>
      </c>
      <c r="P380" s="406" t="s">
        <v>7574</v>
      </c>
      <c r="Q380" s="190">
        <v>1</v>
      </c>
      <c r="R380" s="407">
        <v>125866</v>
      </c>
      <c r="S380" s="251" t="s">
        <v>7575</v>
      </c>
      <c r="T380" s="463">
        <v>22807733</v>
      </c>
      <c r="U380" s="190" t="s">
        <v>7347</v>
      </c>
      <c r="V380" s="407">
        <v>89</v>
      </c>
      <c r="W380" s="404">
        <v>0</v>
      </c>
      <c r="X380" s="190" t="s">
        <v>7347</v>
      </c>
      <c r="Y380" s="190"/>
      <c r="Z380" s="404">
        <f>Tabla13[[#This Row],[Adicion 1]]</f>
        <v>22807733</v>
      </c>
      <c r="AA380" s="464" t="s">
        <v>10833</v>
      </c>
      <c r="AB380" s="190" t="s">
        <v>7347</v>
      </c>
      <c r="AC380" s="190" t="s">
        <v>7347</v>
      </c>
      <c r="AD380" s="190" t="s">
        <v>7347</v>
      </c>
      <c r="AE380" s="190" t="s">
        <v>7408</v>
      </c>
      <c r="AF380" s="411" t="s">
        <v>7349</v>
      </c>
      <c r="AG380" s="190" t="s">
        <v>7350</v>
      </c>
      <c r="AH380" s="173" t="s">
        <v>11018</v>
      </c>
      <c r="AI380" s="173">
        <v>3027459166</v>
      </c>
      <c r="AJ380" s="173" t="s">
        <v>10142</v>
      </c>
      <c r="AK380" s="420">
        <v>9470552614</v>
      </c>
      <c r="AL380" s="189" t="s">
        <v>10757</v>
      </c>
      <c r="AM380" s="500" t="s">
        <v>11019</v>
      </c>
      <c r="AN380" s="411">
        <f t="shared" si="5"/>
        <v>373</v>
      </c>
      <c r="AO380" s="411">
        <v>2025</v>
      </c>
      <c r="AP380" s="432">
        <v>8200533</v>
      </c>
      <c r="AQ380" s="411" t="s">
        <v>10139</v>
      </c>
      <c r="AR380" s="411" t="s">
        <v>10132</v>
      </c>
      <c r="AS380" s="410"/>
      <c r="AT380" s="449"/>
    </row>
    <row r="381" spans="2:46" ht="15" customHeight="1">
      <c r="B381" s="448" t="s">
        <v>273</v>
      </c>
      <c r="C381" s="251" t="s">
        <v>10246</v>
      </c>
      <c r="D381" s="173" t="s">
        <v>11020</v>
      </c>
      <c r="E381" s="404">
        <v>1026260980</v>
      </c>
      <c r="F381" s="404">
        <v>33810000</v>
      </c>
      <c r="G381" s="405" t="s">
        <v>10177</v>
      </c>
      <c r="H381" s="353">
        <v>5635000</v>
      </c>
      <c r="I381" s="363">
        <v>45720</v>
      </c>
      <c r="J381" s="363">
        <v>45902</v>
      </c>
      <c r="K381" s="354" t="s">
        <v>10299</v>
      </c>
      <c r="L381" s="190">
        <v>2309</v>
      </c>
      <c r="M381" s="406" t="s">
        <v>10273</v>
      </c>
      <c r="N381" s="406" t="s">
        <v>7343</v>
      </c>
      <c r="O381" s="406">
        <v>52371623</v>
      </c>
      <c r="P381" s="406" t="s">
        <v>10274</v>
      </c>
      <c r="Q381" s="190">
        <v>1</v>
      </c>
      <c r="R381" s="407">
        <v>125538</v>
      </c>
      <c r="S381" s="251" t="s">
        <v>10275</v>
      </c>
      <c r="T381" s="404">
        <v>0</v>
      </c>
      <c r="U381" s="190" t="s">
        <v>7347</v>
      </c>
      <c r="V381" s="407" t="s">
        <v>10136</v>
      </c>
      <c r="W381" s="404">
        <v>0</v>
      </c>
      <c r="X381" s="190" t="s">
        <v>7347</v>
      </c>
      <c r="Y381" s="190" t="s">
        <v>7347</v>
      </c>
      <c r="Z381" s="404">
        <v>0</v>
      </c>
      <c r="AA381" s="419" t="s">
        <v>7347</v>
      </c>
      <c r="AB381" s="190" t="s">
        <v>7347</v>
      </c>
      <c r="AC381" s="190" t="s">
        <v>7347</v>
      </c>
      <c r="AD381" s="190" t="s">
        <v>7347</v>
      </c>
      <c r="AE381" s="190" t="s">
        <v>7378</v>
      </c>
      <c r="AF381" s="411" t="s">
        <v>7349</v>
      </c>
      <c r="AG381" s="190" t="s">
        <v>7368</v>
      </c>
      <c r="AH381" s="173" t="s">
        <v>11021</v>
      </c>
      <c r="AI381" s="173">
        <v>3132300755</v>
      </c>
      <c r="AJ381" s="173" t="s">
        <v>10142</v>
      </c>
      <c r="AK381" s="420">
        <v>550468200098480</v>
      </c>
      <c r="AL381" s="189" t="s">
        <v>10225</v>
      </c>
      <c r="AM381" s="500" t="s">
        <v>11022</v>
      </c>
      <c r="AN381" s="411">
        <f t="shared" si="5"/>
        <v>374</v>
      </c>
      <c r="AO381" s="411">
        <v>2025</v>
      </c>
      <c r="AP381" s="432">
        <v>563500</v>
      </c>
      <c r="AQ381" s="411" t="s">
        <v>10132</v>
      </c>
      <c r="AR381" s="411" t="s">
        <v>10132</v>
      </c>
      <c r="AS381" s="410"/>
      <c r="AT381" s="449"/>
    </row>
    <row r="382" spans="2:46" ht="15" customHeight="1">
      <c r="B382" s="448" t="s">
        <v>274</v>
      </c>
      <c r="C382" s="251" t="s">
        <v>10246</v>
      </c>
      <c r="D382" s="173" t="s">
        <v>11023</v>
      </c>
      <c r="E382" s="404">
        <v>24332666</v>
      </c>
      <c r="F382" s="404">
        <v>46128000</v>
      </c>
      <c r="G382" s="405" t="s">
        <v>10177</v>
      </c>
      <c r="H382" s="353">
        <v>7688000</v>
      </c>
      <c r="I382" s="363">
        <v>45723</v>
      </c>
      <c r="J382" s="363">
        <v>45906</v>
      </c>
      <c r="K382" s="354" t="s">
        <v>8601</v>
      </c>
      <c r="L382" s="190">
        <v>2537</v>
      </c>
      <c r="M382" s="406" t="s">
        <v>10162</v>
      </c>
      <c r="N382" s="406" t="s">
        <v>7448</v>
      </c>
      <c r="O382" s="406">
        <v>79642822</v>
      </c>
      <c r="P382" s="406" t="s">
        <v>10163</v>
      </c>
      <c r="Q382" s="190">
        <v>5</v>
      </c>
      <c r="R382" s="407">
        <v>124748</v>
      </c>
      <c r="S382" s="251" t="s">
        <v>8630</v>
      </c>
      <c r="T382" s="404">
        <v>0</v>
      </c>
      <c r="U382" s="190" t="s">
        <v>7347</v>
      </c>
      <c r="V382" s="407" t="s">
        <v>10136</v>
      </c>
      <c r="W382" s="404">
        <v>0</v>
      </c>
      <c r="X382" s="190" t="s">
        <v>7347</v>
      </c>
      <c r="Y382" s="190" t="s">
        <v>7347</v>
      </c>
      <c r="Z382" s="404">
        <v>0</v>
      </c>
      <c r="AA382" s="419" t="s">
        <v>7347</v>
      </c>
      <c r="AB382" s="190" t="s">
        <v>7347</v>
      </c>
      <c r="AC382" s="190" t="s">
        <v>7347</v>
      </c>
      <c r="AD382" s="190" t="s">
        <v>7347</v>
      </c>
      <c r="AE382" s="190" t="s">
        <v>7361</v>
      </c>
      <c r="AF382" s="411" t="s">
        <v>7349</v>
      </c>
      <c r="AG382" s="190" t="s">
        <v>7510</v>
      </c>
      <c r="AH382" s="173" t="s">
        <v>11024</v>
      </c>
      <c r="AI382" s="173">
        <v>3117227118</v>
      </c>
      <c r="AJ382" s="173" t="s">
        <v>8019</v>
      </c>
      <c r="AK382" s="420">
        <v>55670247</v>
      </c>
      <c r="AL382" s="189" t="s">
        <v>10225</v>
      </c>
      <c r="AM382" s="500" t="s">
        <v>11025</v>
      </c>
      <c r="AN382" s="411">
        <f t="shared" si="5"/>
        <v>375</v>
      </c>
      <c r="AO382" s="411">
        <v>2025</v>
      </c>
      <c r="AP382" s="432">
        <v>1537600</v>
      </c>
      <c r="AQ382" s="411"/>
      <c r="AR382" s="411" t="s">
        <v>10139</v>
      </c>
      <c r="AS382" s="410" t="s">
        <v>10140</v>
      </c>
      <c r="AT382" s="449" t="s">
        <v>11026</v>
      </c>
    </row>
    <row r="383" spans="2:46" ht="15" customHeight="1">
      <c r="B383" s="448" t="s">
        <v>275</v>
      </c>
      <c r="C383" s="251" t="s">
        <v>10246</v>
      </c>
      <c r="D383" s="173" t="s">
        <v>10550</v>
      </c>
      <c r="E383" s="404">
        <v>79160113</v>
      </c>
      <c r="F383" s="404">
        <v>46128000</v>
      </c>
      <c r="G383" s="405" t="s">
        <v>10177</v>
      </c>
      <c r="H383" s="353">
        <v>7688000</v>
      </c>
      <c r="I383" s="363">
        <v>45714</v>
      </c>
      <c r="J383" s="363">
        <v>45894</v>
      </c>
      <c r="K383" s="354" t="s">
        <v>11004</v>
      </c>
      <c r="L383" s="190">
        <v>2537</v>
      </c>
      <c r="M383" s="406" t="s">
        <v>10253</v>
      </c>
      <c r="N383" s="406" t="s">
        <v>7343</v>
      </c>
      <c r="O383" s="406">
        <v>1069078587</v>
      </c>
      <c r="P383" s="406" t="s">
        <v>11027</v>
      </c>
      <c r="Q383" s="190">
        <v>1</v>
      </c>
      <c r="R383" s="407">
        <v>124892</v>
      </c>
      <c r="S383" s="251" t="s">
        <v>7575</v>
      </c>
      <c r="T383" s="404">
        <v>0</v>
      </c>
      <c r="U383" s="190" t="s">
        <v>7347</v>
      </c>
      <c r="V383" s="407" t="s">
        <v>10136</v>
      </c>
      <c r="W383" s="404">
        <v>0</v>
      </c>
      <c r="X383" s="190" t="s">
        <v>7347</v>
      </c>
      <c r="Y383" s="190" t="s">
        <v>7347</v>
      </c>
      <c r="Z383" s="404">
        <v>0</v>
      </c>
      <c r="AA383" s="419" t="s">
        <v>7347</v>
      </c>
      <c r="AB383" s="190" t="s">
        <v>7347</v>
      </c>
      <c r="AC383" s="190" t="s">
        <v>7347</v>
      </c>
      <c r="AD383" s="190" t="s">
        <v>7347</v>
      </c>
      <c r="AE383" s="190" t="s">
        <v>7378</v>
      </c>
      <c r="AF383" s="411" t="s">
        <v>7349</v>
      </c>
      <c r="AG383" s="190" t="s">
        <v>7347</v>
      </c>
      <c r="AH383" s="173" t="s">
        <v>11028</v>
      </c>
      <c r="AI383" s="173" t="s">
        <v>11029</v>
      </c>
      <c r="AJ383" s="173" t="s">
        <v>7489</v>
      </c>
      <c r="AK383" s="420" t="s">
        <v>11030</v>
      </c>
      <c r="AL383" s="189" t="s">
        <v>7353</v>
      </c>
      <c r="AM383" s="500" t="s">
        <v>10558</v>
      </c>
      <c r="AN383" s="411">
        <f t="shared" si="5"/>
        <v>376</v>
      </c>
      <c r="AO383" s="411">
        <v>2025</v>
      </c>
      <c r="AP383" s="432">
        <v>0</v>
      </c>
      <c r="AQ383" s="411" t="s">
        <v>10139</v>
      </c>
      <c r="AR383" s="411" t="s">
        <v>10132</v>
      </c>
      <c r="AS383" s="410"/>
      <c r="AT383" s="449"/>
    </row>
    <row r="384" spans="2:46" ht="15" customHeight="1">
      <c r="B384" s="448" t="s">
        <v>276</v>
      </c>
      <c r="C384" s="251" t="s">
        <v>10246</v>
      </c>
      <c r="D384" s="173" t="s">
        <v>8522</v>
      </c>
      <c r="E384" s="404">
        <v>1019065620</v>
      </c>
      <c r="F384" s="404">
        <v>32808000</v>
      </c>
      <c r="G384" s="405" t="s">
        <v>10177</v>
      </c>
      <c r="H384" s="353">
        <v>5468000</v>
      </c>
      <c r="I384" s="363">
        <v>45720</v>
      </c>
      <c r="J384" s="363">
        <v>45903</v>
      </c>
      <c r="K384" s="354" t="s">
        <v>8751</v>
      </c>
      <c r="L384" s="190">
        <v>2537</v>
      </c>
      <c r="M384" s="406" t="s">
        <v>8515</v>
      </c>
      <c r="N384" s="406" t="s">
        <v>7343</v>
      </c>
      <c r="O384" s="406">
        <v>52356206</v>
      </c>
      <c r="P384" s="406" t="s">
        <v>8516</v>
      </c>
      <c r="Q384" s="190">
        <v>4</v>
      </c>
      <c r="R384" s="407">
        <v>124943</v>
      </c>
      <c r="S384" s="251" t="s">
        <v>10169</v>
      </c>
      <c r="T384" s="404">
        <v>0</v>
      </c>
      <c r="U384" s="190" t="s">
        <v>7347</v>
      </c>
      <c r="V384" s="407" t="s">
        <v>10136</v>
      </c>
      <c r="W384" s="404">
        <v>0</v>
      </c>
      <c r="X384" s="190" t="s">
        <v>7347</v>
      </c>
      <c r="Y384" s="190" t="s">
        <v>7347</v>
      </c>
      <c r="Z384" s="404">
        <v>0</v>
      </c>
      <c r="AA384" s="419" t="s">
        <v>7347</v>
      </c>
      <c r="AB384" s="190" t="s">
        <v>7347</v>
      </c>
      <c r="AC384" s="190" t="s">
        <v>7347</v>
      </c>
      <c r="AD384" s="190" t="s">
        <v>7347</v>
      </c>
      <c r="AE384" s="190" t="s">
        <v>7378</v>
      </c>
      <c r="AF384" s="411" t="s">
        <v>7349</v>
      </c>
      <c r="AG384" s="190" t="s">
        <v>7510</v>
      </c>
      <c r="AH384" s="173" t="s">
        <v>11031</v>
      </c>
      <c r="AI384" s="173">
        <v>3232510102</v>
      </c>
      <c r="AJ384" s="173" t="s">
        <v>10143</v>
      </c>
      <c r="AK384" s="420">
        <v>65000001397</v>
      </c>
      <c r="AL384" s="189" t="s">
        <v>10225</v>
      </c>
      <c r="AM384" s="500" t="s">
        <v>11032</v>
      </c>
      <c r="AN384" s="411">
        <f t="shared" si="5"/>
        <v>377</v>
      </c>
      <c r="AO384" s="411">
        <v>2025</v>
      </c>
      <c r="AP384" s="432">
        <v>546800</v>
      </c>
      <c r="AQ384" s="411" t="s">
        <v>10132</v>
      </c>
      <c r="AR384" s="411" t="s">
        <v>10132</v>
      </c>
      <c r="AS384" s="410"/>
      <c r="AT384" s="449"/>
    </row>
    <row r="385" spans="2:46" ht="15" customHeight="1">
      <c r="B385" s="448" t="s">
        <v>277</v>
      </c>
      <c r="C385" s="251" t="s">
        <v>10246</v>
      </c>
      <c r="D385" s="173" t="s">
        <v>8529</v>
      </c>
      <c r="E385" s="404">
        <v>1019019566</v>
      </c>
      <c r="F385" s="404">
        <v>32808000</v>
      </c>
      <c r="G385" s="405" t="s">
        <v>10177</v>
      </c>
      <c r="H385" s="353">
        <v>5468000</v>
      </c>
      <c r="I385" s="363">
        <v>45719</v>
      </c>
      <c r="J385" s="363">
        <v>45902</v>
      </c>
      <c r="K385" s="354" t="s">
        <v>8751</v>
      </c>
      <c r="L385" s="190">
        <v>2537</v>
      </c>
      <c r="M385" s="406" t="s">
        <v>8515</v>
      </c>
      <c r="N385" s="406" t="s">
        <v>7343</v>
      </c>
      <c r="O385" s="406">
        <v>52356206</v>
      </c>
      <c r="P385" s="406" t="s">
        <v>8516</v>
      </c>
      <c r="Q385" s="190">
        <v>4</v>
      </c>
      <c r="R385" s="407">
        <v>124943</v>
      </c>
      <c r="S385" s="251" t="s">
        <v>10169</v>
      </c>
      <c r="T385" s="404">
        <v>0</v>
      </c>
      <c r="U385" s="190" t="s">
        <v>7347</v>
      </c>
      <c r="V385" s="407" t="s">
        <v>10136</v>
      </c>
      <c r="W385" s="404">
        <v>0</v>
      </c>
      <c r="X385" s="190" t="s">
        <v>7347</v>
      </c>
      <c r="Y385" s="190" t="s">
        <v>7347</v>
      </c>
      <c r="Z385" s="404">
        <v>0</v>
      </c>
      <c r="AA385" s="419" t="s">
        <v>7347</v>
      </c>
      <c r="AB385" s="190" t="s">
        <v>7347</v>
      </c>
      <c r="AC385" s="190" t="s">
        <v>7347</v>
      </c>
      <c r="AD385" s="190" t="s">
        <v>7347</v>
      </c>
      <c r="AE385" s="190" t="s">
        <v>10179</v>
      </c>
      <c r="AF385" s="411" t="s">
        <v>7349</v>
      </c>
      <c r="AG385" s="190" t="s">
        <v>7510</v>
      </c>
      <c r="AH385" s="173" t="s">
        <v>11033</v>
      </c>
      <c r="AI385" s="173">
        <v>3187174971</v>
      </c>
      <c r="AJ385" s="173" t="s">
        <v>7352</v>
      </c>
      <c r="AK385" s="420">
        <v>24105065542</v>
      </c>
      <c r="AL385" s="189" t="s">
        <v>10225</v>
      </c>
      <c r="AM385" s="500" t="s">
        <v>8533</v>
      </c>
      <c r="AN385" s="411">
        <f t="shared" si="5"/>
        <v>378</v>
      </c>
      <c r="AO385" s="411">
        <v>2025</v>
      </c>
      <c r="AP385" s="432">
        <v>364533</v>
      </c>
      <c r="AQ385" s="411" t="s">
        <v>10132</v>
      </c>
      <c r="AR385" s="411" t="s">
        <v>10132</v>
      </c>
      <c r="AS385" s="410"/>
      <c r="AT385" s="449"/>
    </row>
    <row r="386" spans="2:46" ht="15" customHeight="1">
      <c r="B386" s="448" t="s">
        <v>278</v>
      </c>
      <c r="C386" s="251" t="s">
        <v>10246</v>
      </c>
      <c r="D386" s="173" t="s">
        <v>11034</v>
      </c>
      <c r="E386" s="404">
        <v>1072714116</v>
      </c>
      <c r="F386" s="404">
        <v>32808000</v>
      </c>
      <c r="G386" s="405" t="s">
        <v>10177</v>
      </c>
      <c r="H386" s="353">
        <v>5468000</v>
      </c>
      <c r="I386" s="363">
        <v>45721</v>
      </c>
      <c r="J386" s="363">
        <v>45904</v>
      </c>
      <c r="K386" s="354" t="s">
        <v>8536</v>
      </c>
      <c r="L386" s="190">
        <v>2537</v>
      </c>
      <c r="M386" s="406" t="s">
        <v>8515</v>
      </c>
      <c r="N386" s="406" t="s">
        <v>7343</v>
      </c>
      <c r="O386" s="406">
        <v>52356206</v>
      </c>
      <c r="P386" s="406" t="s">
        <v>8516</v>
      </c>
      <c r="Q386" s="190">
        <v>4</v>
      </c>
      <c r="R386" s="407">
        <v>124943</v>
      </c>
      <c r="S386" s="251" t="s">
        <v>10169</v>
      </c>
      <c r="T386" s="404">
        <v>0</v>
      </c>
      <c r="U386" s="190" t="s">
        <v>7347</v>
      </c>
      <c r="V386" s="407" t="s">
        <v>10136</v>
      </c>
      <c r="W386" s="404">
        <v>0</v>
      </c>
      <c r="X386" s="190" t="s">
        <v>7347</v>
      </c>
      <c r="Y386" s="190" t="s">
        <v>7347</v>
      </c>
      <c r="Z386" s="404">
        <v>0</v>
      </c>
      <c r="AA386" s="419" t="s">
        <v>7347</v>
      </c>
      <c r="AB386" s="190" t="s">
        <v>7347</v>
      </c>
      <c r="AC386" s="190" t="s">
        <v>7347</v>
      </c>
      <c r="AD386" s="190" t="s">
        <v>7347</v>
      </c>
      <c r="AE386" s="190" t="s">
        <v>10179</v>
      </c>
      <c r="AF386" s="411" t="s">
        <v>7349</v>
      </c>
      <c r="AG386" s="190" t="s">
        <v>7350</v>
      </c>
      <c r="AH386" s="173" t="s">
        <v>11035</v>
      </c>
      <c r="AI386" s="173">
        <v>3157117777</v>
      </c>
      <c r="AJ386" s="173" t="s">
        <v>10143</v>
      </c>
      <c r="AK386" s="420">
        <v>68229890437</v>
      </c>
      <c r="AL386" s="189" t="s">
        <v>10225</v>
      </c>
      <c r="AM386" s="500" t="s">
        <v>9490</v>
      </c>
      <c r="AN386" s="411">
        <f t="shared" si="5"/>
        <v>379</v>
      </c>
      <c r="AO386" s="411">
        <v>2025</v>
      </c>
      <c r="AP386" s="432">
        <v>729067</v>
      </c>
      <c r="AQ386" s="411" t="s">
        <v>10139</v>
      </c>
      <c r="AR386" s="411" t="s">
        <v>10132</v>
      </c>
      <c r="AS386" s="410"/>
      <c r="AT386" s="449"/>
    </row>
    <row r="387" spans="2:46" ht="15" customHeight="1">
      <c r="B387" s="448" t="s">
        <v>279</v>
      </c>
      <c r="C387" s="251" t="s">
        <v>10246</v>
      </c>
      <c r="D387" s="173" t="s">
        <v>11036</v>
      </c>
      <c r="E387" s="404">
        <v>1019012541</v>
      </c>
      <c r="F387" s="404">
        <v>32808000</v>
      </c>
      <c r="G387" s="405" t="s">
        <v>10177</v>
      </c>
      <c r="H387" s="353">
        <v>5468000</v>
      </c>
      <c r="I387" s="363">
        <v>45719</v>
      </c>
      <c r="J387" s="363">
        <v>45902</v>
      </c>
      <c r="K387" s="354" t="s">
        <v>8751</v>
      </c>
      <c r="L387" s="190">
        <v>2537</v>
      </c>
      <c r="M387" s="406" t="s">
        <v>8515</v>
      </c>
      <c r="N387" s="406" t="s">
        <v>7343</v>
      </c>
      <c r="O387" s="406">
        <v>52356206</v>
      </c>
      <c r="P387" s="406" t="s">
        <v>8516</v>
      </c>
      <c r="Q387" s="190">
        <v>4</v>
      </c>
      <c r="R387" s="407">
        <v>124943</v>
      </c>
      <c r="S387" s="251" t="s">
        <v>10169</v>
      </c>
      <c r="T387" s="404">
        <v>0</v>
      </c>
      <c r="U387" s="190" t="s">
        <v>7347</v>
      </c>
      <c r="V387" s="407" t="s">
        <v>10136</v>
      </c>
      <c r="W387" s="404">
        <v>0</v>
      </c>
      <c r="X387" s="190" t="s">
        <v>7347</v>
      </c>
      <c r="Y387" s="190" t="s">
        <v>7347</v>
      </c>
      <c r="Z387" s="404">
        <v>0</v>
      </c>
      <c r="AA387" s="419" t="s">
        <v>7347</v>
      </c>
      <c r="AB387" s="190" t="s">
        <v>7347</v>
      </c>
      <c r="AC387" s="190" t="s">
        <v>7347</v>
      </c>
      <c r="AD387" s="190" t="s">
        <v>7347</v>
      </c>
      <c r="AE387" s="190" t="s">
        <v>10179</v>
      </c>
      <c r="AF387" s="411" t="s">
        <v>7349</v>
      </c>
      <c r="AG387" s="190" t="s">
        <v>7510</v>
      </c>
      <c r="AH387" s="173" t="s">
        <v>11037</v>
      </c>
      <c r="AI387" s="173">
        <v>3204785041</v>
      </c>
      <c r="AJ387" s="173" t="s">
        <v>7352</v>
      </c>
      <c r="AK387" s="420">
        <v>24027730960</v>
      </c>
      <c r="AL387" s="189" t="s">
        <v>10225</v>
      </c>
      <c r="AM387" s="500" t="s">
        <v>9022</v>
      </c>
      <c r="AN387" s="411">
        <f t="shared" si="5"/>
        <v>380</v>
      </c>
      <c r="AO387" s="411">
        <v>2025</v>
      </c>
      <c r="AP387" s="432">
        <v>0</v>
      </c>
      <c r="AQ387" s="411" t="s">
        <v>10132</v>
      </c>
      <c r="AR387" s="411" t="s">
        <v>10132</v>
      </c>
      <c r="AS387" s="410"/>
      <c r="AT387" s="449"/>
    </row>
    <row r="388" spans="2:46" ht="15" customHeight="1">
      <c r="B388" s="448" t="s">
        <v>280</v>
      </c>
      <c r="C388" s="251" t="s">
        <v>10246</v>
      </c>
      <c r="D388" s="173" t="s">
        <v>10539</v>
      </c>
      <c r="E388" s="404">
        <v>1019012195</v>
      </c>
      <c r="F388" s="404">
        <v>32808000</v>
      </c>
      <c r="G388" s="405" t="s">
        <v>10177</v>
      </c>
      <c r="H388" s="353">
        <v>5468000</v>
      </c>
      <c r="I388" s="363">
        <v>45715</v>
      </c>
      <c r="J388" s="363">
        <v>45895</v>
      </c>
      <c r="K388" s="354" t="s">
        <v>8536</v>
      </c>
      <c r="L388" s="190">
        <v>2537</v>
      </c>
      <c r="M388" s="406" t="s">
        <v>8515</v>
      </c>
      <c r="N388" s="406" t="s">
        <v>7343</v>
      </c>
      <c r="O388" s="406">
        <v>52356206</v>
      </c>
      <c r="P388" s="406" t="s">
        <v>8516</v>
      </c>
      <c r="Q388" s="190">
        <v>4</v>
      </c>
      <c r="R388" s="407">
        <v>124943</v>
      </c>
      <c r="S388" s="251" t="s">
        <v>10169</v>
      </c>
      <c r="T388" s="404">
        <v>0</v>
      </c>
      <c r="U388" s="190" t="s">
        <v>7347</v>
      </c>
      <c r="V388" s="407" t="s">
        <v>10136</v>
      </c>
      <c r="W388" s="404">
        <v>0</v>
      </c>
      <c r="X388" s="190" t="s">
        <v>7347</v>
      </c>
      <c r="Y388" s="190" t="s">
        <v>7347</v>
      </c>
      <c r="Z388" s="404">
        <v>0</v>
      </c>
      <c r="AA388" s="419" t="s">
        <v>7347</v>
      </c>
      <c r="AB388" s="190" t="s">
        <v>7347</v>
      </c>
      <c r="AC388" s="190" t="s">
        <v>7347</v>
      </c>
      <c r="AD388" s="190" t="s">
        <v>7347</v>
      </c>
      <c r="AE388" s="190" t="s">
        <v>10179</v>
      </c>
      <c r="AF388" s="411" t="s">
        <v>7349</v>
      </c>
      <c r="AG388" s="190" t="s">
        <v>7368</v>
      </c>
      <c r="AH388" s="173" t="s">
        <v>10543</v>
      </c>
      <c r="AI388" s="173">
        <v>3222192276</v>
      </c>
      <c r="AJ388" s="173" t="s">
        <v>10143</v>
      </c>
      <c r="AK388" s="420">
        <v>46191705505</v>
      </c>
      <c r="AL388" s="189" t="s">
        <v>10225</v>
      </c>
      <c r="AM388" s="500" t="s">
        <v>11038</v>
      </c>
      <c r="AN388" s="411">
        <f t="shared" si="5"/>
        <v>381</v>
      </c>
      <c r="AO388" s="411">
        <v>2025</v>
      </c>
      <c r="AP388" s="432">
        <v>4738933</v>
      </c>
      <c r="AQ388" s="411" t="s">
        <v>10139</v>
      </c>
      <c r="AR388" s="411" t="s">
        <v>10132</v>
      </c>
      <c r="AS388" s="410"/>
      <c r="AT388" s="449"/>
    </row>
    <row r="389" spans="2:46" ht="15" customHeight="1">
      <c r="B389" s="448" t="s">
        <v>281</v>
      </c>
      <c r="C389" s="251" t="s">
        <v>10211</v>
      </c>
      <c r="D389" s="173" t="s">
        <v>11039</v>
      </c>
      <c r="E389" s="404">
        <v>1032453094</v>
      </c>
      <c r="F389" s="404">
        <v>17856000</v>
      </c>
      <c r="G389" s="405" t="s">
        <v>10177</v>
      </c>
      <c r="H389" s="353">
        <v>2976000</v>
      </c>
      <c r="I389" s="363">
        <v>45754</v>
      </c>
      <c r="J389" s="363">
        <v>45936</v>
      </c>
      <c r="K389" s="354" t="s">
        <v>11040</v>
      </c>
      <c r="L389" s="190">
        <v>2537</v>
      </c>
      <c r="M389" s="406" t="s">
        <v>8833</v>
      </c>
      <c r="N389" s="406" t="s">
        <v>7448</v>
      </c>
      <c r="O389" s="406">
        <v>52887426</v>
      </c>
      <c r="P389" s="406" t="s">
        <v>8834</v>
      </c>
      <c r="Q389" s="190">
        <v>1</v>
      </c>
      <c r="R389" s="407">
        <v>124749</v>
      </c>
      <c r="S389" s="251" t="s">
        <v>8835</v>
      </c>
      <c r="T389" s="404">
        <v>0</v>
      </c>
      <c r="U389" s="190" t="s">
        <v>7347</v>
      </c>
      <c r="V389" s="407" t="s">
        <v>10136</v>
      </c>
      <c r="W389" s="404">
        <v>0</v>
      </c>
      <c r="X389" s="190" t="s">
        <v>7347</v>
      </c>
      <c r="Y389" s="190" t="s">
        <v>7347</v>
      </c>
      <c r="Z389" s="404">
        <v>0</v>
      </c>
      <c r="AA389" s="419" t="s">
        <v>7347</v>
      </c>
      <c r="AB389" s="190" t="s">
        <v>7347</v>
      </c>
      <c r="AC389" s="190" t="s">
        <v>7347</v>
      </c>
      <c r="AD389" s="190" t="s">
        <v>7347</v>
      </c>
      <c r="AE389" s="190" t="s">
        <v>7408</v>
      </c>
      <c r="AF389" s="411" t="s">
        <v>7349</v>
      </c>
      <c r="AG389" s="190" t="s">
        <v>7399</v>
      </c>
      <c r="AH389" s="173" t="s">
        <v>11041</v>
      </c>
      <c r="AI389" s="173">
        <v>3242806098</v>
      </c>
      <c r="AJ389" s="173" t="s">
        <v>10160</v>
      </c>
      <c r="AK389" s="420">
        <v>4392025841</v>
      </c>
      <c r="AL389" s="189" t="s">
        <v>10757</v>
      </c>
      <c r="AM389" s="500" t="s">
        <v>9980</v>
      </c>
      <c r="AN389" s="411">
        <f t="shared" ref="AN389:AN452" si="6">+AN388+1</f>
        <v>382</v>
      </c>
      <c r="AO389" s="411">
        <v>2025</v>
      </c>
      <c r="AP389" s="432">
        <v>3571200</v>
      </c>
      <c r="AQ389" s="411"/>
      <c r="AR389" s="411"/>
      <c r="AS389" s="410"/>
      <c r="AT389" s="449"/>
    </row>
    <row r="390" spans="2:46" ht="15" customHeight="1">
      <c r="B390" s="448" t="s">
        <v>282</v>
      </c>
      <c r="C390" s="251" t="s">
        <v>10246</v>
      </c>
      <c r="D390" s="173" t="s">
        <v>11042</v>
      </c>
      <c r="E390" s="404">
        <v>1102836251</v>
      </c>
      <c r="F390" s="404">
        <v>46128000</v>
      </c>
      <c r="G390" s="405" t="s">
        <v>10177</v>
      </c>
      <c r="H390" s="353">
        <v>7688000</v>
      </c>
      <c r="I390" s="363">
        <v>45734</v>
      </c>
      <c r="J390" s="363">
        <v>45917</v>
      </c>
      <c r="K390" s="354" t="s">
        <v>8467</v>
      </c>
      <c r="L390" s="190">
        <v>2537</v>
      </c>
      <c r="M390" s="406" t="s">
        <v>8468</v>
      </c>
      <c r="N390" s="406" t="s">
        <v>7448</v>
      </c>
      <c r="O390" s="406">
        <v>52804730</v>
      </c>
      <c r="P390" s="501" t="s">
        <v>8469</v>
      </c>
      <c r="Q390" s="190">
        <v>1</v>
      </c>
      <c r="R390" s="407">
        <v>125148</v>
      </c>
      <c r="S390" s="251" t="s">
        <v>8916</v>
      </c>
      <c r="T390" s="404">
        <v>0</v>
      </c>
      <c r="U390" s="190" t="s">
        <v>7347</v>
      </c>
      <c r="V390" s="407" t="s">
        <v>10136</v>
      </c>
      <c r="W390" s="404">
        <v>0</v>
      </c>
      <c r="X390" s="190" t="s">
        <v>7347</v>
      </c>
      <c r="Y390" s="190" t="s">
        <v>7347</v>
      </c>
      <c r="Z390" s="404">
        <v>0</v>
      </c>
      <c r="AA390" s="419" t="s">
        <v>7347</v>
      </c>
      <c r="AB390" s="190" t="s">
        <v>7347</v>
      </c>
      <c r="AC390" s="190" t="s">
        <v>7347</v>
      </c>
      <c r="AD390" s="190" t="s">
        <v>7347</v>
      </c>
      <c r="AE390" s="190" t="s">
        <v>7378</v>
      </c>
      <c r="AF390" s="411" t="s">
        <v>7349</v>
      </c>
      <c r="AG390" s="190" t="s">
        <v>7350</v>
      </c>
      <c r="AH390" s="173" t="s">
        <v>11043</v>
      </c>
      <c r="AI390" s="173">
        <v>3003784207</v>
      </c>
      <c r="AJ390" s="173" t="s">
        <v>7489</v>
      </c>
      <c r="AK390" s="420">
        <v>488399502</v>
      </c>
      <c r="AL390" s="189" t="s">
        <v>7353</v>
      </c>
      <c r="AM390" s="500" t="s">
        <v>8472</v>
      </c>
      <c r="AN390" s="411">
        <f t="shared" si="6"/>
        <v>383</v>
      </c>
      <c r="AO390" s="411">
        <v>2025</v>
      </c>
      <c r="AP390" s="432">
        <v>4356533</v>
      </c>
      <c r="AQ390" s="411"/>
      <c r="AR390" s="411"/>
      <c r="AS390" s="410"/>
      <c r="AT390" s="449"/>
    </row>
    <row r="391" spans="2:46" ht="15" customHeight="1">
      <c r="B391" s="448" t="s">
        <v>283</v>
      </c>
      <c r="C391" s="251" t="s">
        <v>10211</v>
      </c>
      <c r="D391" s="173" t="s">
        <v>11044</v>
      </c>
      <c r="E391" s="404">
        <v>52184894</v>
      </c>
      <c r="F391" s="404">
        <v>21000000</v>
      </c>
      <c r="G391" s="405" t="s">
        <v>10177</v>
      </c>
      <c r="H391" s="353">
        <v>3500000</v>
      </c>
      <c r="I391" s="363">
        <v>45727</v>
      </c>
      <c r="J391" s="363">
        <v>45910</v>
      </c>
      <c r="K391" s="354" t="s">
        <v>8231</v>
      </c>
      <c r="L391" s="190">
        <v>2537</v>
      </c>
      <c r="M391" s="406" t="s">
        <v>7395</v>
      </c>
      <c r="N391" s="406" t="s">
        <v>7343</v>
      </c>
      <c r="O391" s="406">
        <v>1022949089</v>
      </c>
      <c r="P391" s="501" t="s">
        <v>7396</v>
      </c>
      <c r="Q391" s="190">
        <v>1</v>
      </c>
      <c r="R391" s="407">
        <v>125009</v>
      </c>
      <c r="S391" s="251" t="s">
        <v>9045</v>
      </c>
      <c r="T391" s="404">
        <v>0</v>
      </c>
      <c r="U391" s="190" t="s">
        <v>7347</v>
      </c>
      <c r="V391" s="407" t="s">
        <v>10136</v>
      </c>
      <c r="W391" s="404">
        <v>0</v>
      </c>
      <c r="X391" s="190" t="s">
        <v>7347</v>
      </c>
      <c r="Y391" s="190" t="s">
        <v>7347</v>
      </c>
      <c r="Z391" s="404">
        <v>0</v>
      </c>
      <c r="AA391" s="419" t="s">
        <v>7347</v>
      </c>
      <c r="AB391" s="190" t="s">
        <v>7347</v>
      </c>
      <c r="AC391" s="190" t="s">
        <v>7347</v>
      </c>
      <c r="AD391" s="190" t="s">
        <v>7347</v>
      </c>
      <c r="AE391" s="190" t="s">
        <v>7387</v>
      </c>
      <c r="AF391" s="411" t="s">
        <v>7349</v>
      </c>
      <c r="AG391" s="190" t="s">
        <v>7368</v>
      </c>
      <c r="AH391" s="173" t="s">
        <v>11045</v>
      </c>
      <c r="AI391" s="173" t="s">
        <v>11046</v>
      </c>
      <c r="AJ391" s="173" t="s">
        <v>10143</v>
      </c>
      <c r="AK391" s="420" t="s">
        <v>11047</v>
      </c>
      <c r="AL391" s="189" t="s">
        <v>7353</v>
      </c>
      <c r="AM391" s="500" t="s">
        <v>8228</v>
      </c>
      <c r="AN391" s="411">
        <f t="shared" si="6"/>
        <v>384</v>
      </c>
      <c r="AO391" s="411">
        <v>2025</v>
      </c>
      <c r="AP391" s="432">
        <v>1166667</v>
      </c>
      <c r="AQ391" s="411"/>
      <c r="AR391" s="411"/>
      <c r="AS391" s="410"/>
      <c r="AT391" s="449"/>
    </row>
    <row r="392" spans="2:46" ht="15" customHeight="1">
      <c r="B392" s="448" t="s">
        <v>284</v>
      </c>
      <c r="C392" s="251" t="s">
        <v>10246</v>
      </c>
      <c r="D392" s="173" t="s">
        <v>8965</v>
      </c>
      <c r="E392" s="404">
        <v>1019003873</v>
      </c>
      <c r="F392" s="463">
        <v>33810000</v>
      </c>
      <c r="G392" s="405" t="s">
        <v>10177</v>
      </c>
      <c r="H392" s="353">
        <v>5635000</v>
      </c>
      <c r="I392" s="363">
        <v>45737</v>
      </c>
      <c r="J392" s="363">
        <v>45925</v>
      </c>
      <c r="K392" s="354" t="s">
        <v>11048</v>
      </c>
      <c r="L392" s="190">
        <v>2599</v>
      </c>
      <c r="M392" s="406" t="s">
        <v>7689</v>
      </c>
      <c r="N392" s="406" t="s">
        <v>7343</v>
      </c>
      <c r="O392" s="173">
        <v>80257080</v>
      </c>
      <c r="P392" s="501" t="s">
        <v>7690</v>
      </c>
      <c r="Q392" s="190">
        <v>3</v>
      </c>
      <c r="R392" s="407">
        <v>125936</v>
      </c>
      <c r="S392" s="251" t="s">
        <v>7726</v>
      </c>
      <c r="T392" s="463">
        <v>16905000</v>
      </c>
      <c r="U392" s="190" t="s">
        <v>7347</v>
      </c>
      <c r="V392" s="407">
        <v>90</v>
      </c>
      <c r="W392" s="404">
        <v>0</v>
      </c>
      <c r="X392" s="190" t="s">
        <v>7347</v>
      </c>
      <c r="Y392" s="190"/>
      <c r="Z392" s="404">
        <f>Tabla13[[#This Row],[Adicion 1]]</f>
        <v>16905000</v>
      </c>
      <c r="AA392" s="464" t="s">
        <v>7966</v>
      </c>
      <c r="AB392" s="190" t="s">
        <v>7347</v>
      </c>
      <c r="AC392" s="190" t="s">
        <v>7347</v>
      </c>
      <c r="AD392" s="190" t="s">
        <v>7347</v>
      </c>
      <c r="AE392" s="190" t="s">
        <v>7504</v>
      </c>
      <c r="AF392" s="411" t="s">
        <v>7349</v>
      </c>
      <c r="AG392" s="190" t="s">
        <v>7399</v>
      </c>
      <c r="AH392" s="173" t="s">
        <v>11049</v>
      </c>
      <c r="AI392" s="173">
        <v>3186238409</v>
      </c>
      <c r="AJ392" s="173" t="s">
        <v>10142</v>
      </c>
      <c r="AK392" s="420">
        <v>451870027096</v>
      </c>
      <c r="AL392" s="189" t="s">
        <v>10225</v>
      </c>
      <c r="AM392" s="500" t="s">
        <v>11050</v>
      </c>
      <c r="AN392" s="411">
        <f t="shared" si="6"/>
        <v>385</v>
      </c>
      <c r="AO392" s="411">
        <v>2025</v>
      </c>
      <c r="AP392" s="432">
        <v>20661667</v>
      </c>
      <c r="AQ392" s="411" t="s">
        <v>10139</v>
      </c>
      <c r="AR392" s="411" t="s">
        <v>10139</v>
      </c>
      <c r="AS392" s="410" t="s">
        <v>10140</v>
      </c>
      <c r="AT392" s="449" t="s">
        <v>11051</v>
      </c>
    </row>
    <row r="393" spans="2:46" ht="15" customHeight="1">
      <c r="B393" s="448" t="s">
        <v>285</v>
      </c>
      <c r="C393" s="251" t="s">
        <v>10246</v>
      </c>
      <c r="D393" s="173" t="s">
        <v>8257</v>
      </c>
      <c r="E393" s="404">
        <v>1010190162</v>
      </c>
      <c r="F393" s="404">
        <v>33810000</v>
      </c>
      <c r="G393" s="405" t="s">
        <v>10177</v>
      </c>
      <c r="H393" s="353">
        <v>5635000</v>
      </c>
      <c r="I393" s="363">
        <v>45734</v>
      </c>
      <c r="J393" s="363">
        <v>45917</v>
      </c>
      <c r="K393" s="354" t="s">
        <v>8258</v>
      </c>
      <c r="L393" s="190">
        <v>2537</v>
      </c>
      <c r="M393" s="406" t="s">
        <v>7419</v>
      </c>
      <c r="N393" s="406" t="s">
        <v>7343</v>
      </c>
      <c r="O393" s="406">
        <v>79693760</v>
      </c>
      <c r="P393" s="501" t="s">
        <v>8259</v>
      </c>
      <c r="Q393" s="190">
        <v>5</v>
      </c>
      <c r="R393" s="407">
        <v>126917</v>
      </c>
      <c r="S393" s="251" t="s">
        <v>8260</v>
      </c>
      <c r="T393" s="404">
        <v>0</v>
      </c>
      <c r="U393" s="190" t="s">
        <v>7347</v>
      </c>
      <c r="V393" s="407" t="s">
        <v>10136</v>
      </c>
      <c r="W393" s="404">
        <v>0</v>
      </c>
      <c r="X393" s="190" t="s">
        <v>7347</v>
      </c>
      <c r="Y393" s="190" t="s">
        <v>7347</v>
      </c>
      <c r="Z393" s="404">
        <v>0</v>
      </c>
      <c r="AA393" s="419" t="s">
        <v>7347</v>
      </c>
      <c r="AB393" s="190" t="s">
        <v>7347</v>
      </c>
      <c r="AC393" s="190" t="s">
        <v>7347</v>
      </c>
      <c r="AD393" s="190" t="s">
        <v>7347</v>
      </c>
      <c r="AE393" s="190" t="s">
        <v>7361</v>
      </c>
      <c r="AF393" s="411" t="s">
        <v>7349</v>
      </c>
      <c r="AG393" s="190" t="s">
        <v>7414</v>
      </c>
      <c r="AH393" s="173" t="s">
        <v>11052</v>
      </c>
      <c r="AI393" s="173">
        <v>3102339891</v>
      </c>
      <c r="AJ393" s="173" t="s">
        <v>10143</v>
      </c>
      <c r="AK393" s="420">
        <v>60100003690</v>
      </c>
      <c r="AL393" s="189" t="s">
        <v>7353</v>
      </c>
      <c r="AM393" s="500" t="s">
        <v>11053</v>
      </c>
      <c r="AN393" s="411">
        <f t="shared" si="6"/>
        <v>386</v>
      </c>
      <c r="AO393" s="411">
        <v>2025</v>
      </c>
      <c r="AP393" s="432">
        <v>6010667</v>
      </c>
      <c r="AQ393" s="411" t="s">
        <v>10139</v>
      </c>
      <c r="AR393" s="411" t="s">
        <v>10139</v>
      </c>
      <c r="AS393" s="410" t="s">
        <v>10262</v>
      </c>
      <c r="AT393" s="449" t="s">
        <v>11054</v>
      </c>
    </row>
    <row r="394" spans="2:46" ht="15" customHeight="1">
      <c r="B394" s="448" t="s">
        <v>286</v>
      </c>
      <c r="C394" s="251" t="s">
        <v>10246</v>
      </c>
      <c r="D394" s="173" t="s">
        <v>9518</v>
      </c>
      <c r="E394" s="404">
        <v>19366445</v>
      </c>
      <c r="F394" s="404">
        <v>33810000</v>
      </c>
      <c r="G394" s="405" t="s">
        <v>10177</v>
      </c>
      <c r="H394" s="353">
        <v>5635000</v>
      </c>
      <c r="I394" s="363">
        <v>45734</v>
      </c>
      <c r="J394" s="363">
        <v>45917</v>
      </c>
      <c r="K394" s="354" t="s">
        <v>8258</v>
      </c>
      <c r="L394" s="190">
        <v>2537</v>
      </c>
      <c r="M394" s="406" t="s">
        <v>7419</v>
      </c>
      <c r="N394" s="251" t="s">
        <v>7343</v>
      </c>
      <c r="O394" s="173">
        <v>79693760</v>
      </c>
      <c r="P394" s="501" t="s">
        <v>8259</v>
      </c>
      <c r="Q394" s="190">
        <v>5</v>
      </c>
      <c r="R394" s="407">
        <v>126917</v>
      </c>
      <c r="S394" s="251" t="s">
        <v>8260</v>
      </c>
      <c r="T394" s="404">
        <v>0</v>
      </c>
      <c r="U394" s="190" t="s">
        <v>7347</v>
      </c>
      <c r="V394" s="407" t="s">
        <v>10136</v>
      </c>
      <c r="W394" s="404">
        <v>0</v>
      </c>
      <c r="X394" s="190" t="s">
        <v>7347</v>
      </c>
      <c r="Y394" s="190" t="s">
        <v>7347</v>
      </c>
      <c r="Z394" s="404">
        <v>0</v>
      </c>
      <c r="AA394" s="419" t="s">
        <v>7347</v>
      </c>
      <c r="AB394" s="190" t="s">
        <v>7347</v>
      </c>
      <c r="AC394" s="190" t="s">
        <v>7347</v>
      </c>
      <c r="AD394" s="190" t="s">
        <v>7347</v>
      </c>
      <c r="AE394" s="190" t="s">
        <v>7536</v>
      </c>
      <c r="AF394" s="190" t="s">
        <v>7349</v>
      </c>
      <c r="AG394" s="190" t="s">
        <v>7350</v>
      </c>
      <c r="AH394" s="173" t="s">
        <v>11055</v>
      </c>
      <c r="AI394" s="173">
        <v>3102969053</v>
      </c>
      <c r="AJ394" s="173" t="s">
        <v>10993</v>
      </c>
      <c r="AK394" s="420">
        <v>24054339679</v>
      </c>
      <c r="AL394" s="189" t="s">
        <v>7353</v>
      </c>
      <c r="AM394" s="500" t="s">
        <v>9522</v>
      </c>
      <c r="AN394" s="411">
        <f t="shared" si="6"/>
        <v>387</v>
      </c>
      <c r="AO394" s="411">
        <v>2025</v>
      </c>
      <c r="AP394" s="432">
        <v>0</v>
      </c>
      <c r="AQ394" s="411"/>
      <c r="AR394" s="411"/>
      <c r="AS394" s="410"/>
      <c r="AT394" s="449"/>
    </row>
    <row r="395" spans="2:46" ht="15" customHeight="1">
      <c r="B395" s="448" t="s">
        <v>287</v>
      </c>
      <c r="C395" s="251" t="s">
        <v>10246</v>
      </c>
      <c r="D395" s="173" t="s">
        <v>9195</v>
      </c>
      <c r="E395" s="404">
        <v>1010199979</v>
      </c>
      <c r="F395" s="404">
        <v>46128000</v>
      </c>
      <c r="G395" s="405" t="s">
        <v>10177</v>
      </c>
      <c r="H395" s="353">
        <v>7688000</v>
      </c>
      <c r="I395" s="363">
        <v>45742</v>
      </c>
      <c r="J395" s="363">
        <v>45925</v>
      </c>
      <c r="K395" s="354" t="s">
        <v>11056</v>
      </c>
      <c r="L395" s="190">
        <v>2537</v>
      </c>
      <c r="M395" s="406" t="s">
        <v>7631</v>
      </c>
      <c r="N395" s="406" t="s">
        <v>7343</v>
      </c>
      <c r="O395" s="173">
        <v>1020819463</v>
      </c>
      <c r="P395" s="406" t="s">
        <v>7632</v>
      </c>
      <c r="Q395" s="190">
        <v>1</v>
      </c>
      <c r="R395" s="407">
        <v>129041</v>
      </c>
      <c r="S395" s="251" t="s">
        <v>7633</v>
      </c>
      <c r="T395" s="404">
        <v>0</v>
      </c>
      <c r="U395" s="190" t="s">
        <v>7347</v>
      </c>
      <c r="V395" s="407" t="s">
        <v>10136</v>
      </c>
      <c r="W395" s="404">
        <v>0</v>
      </c>
      <c r="X395" s="190" t="s">
        <v>7347</v>
      </c>
      <c r="Y395" s="190" t="s">
        <v>7347</v>
      </c>
      <c r="Z395" s="404">
        <v>0</v>
      </c>
      <c r="AA395" s="419" t="s">
        <v>7347</v>
      </c>
      <c r="AB395" s="190" t="s">
        <v>7347</v>
      </c>
      <c r="AC395" s="190" t="s">
        <v>7347</v>
      </c>
      <c r="AD395" s="190" t="s">
        <v>7347</v>
      </c>
      <c r="AE395" s="411" t="s">
        <v>7720</v>
      </c>
      <c r="AF395" s="411" t="s">
        <v>7349</v>
      </c>
      <c r="AG395" s="411" t="s">
        <v>7350</v>
      </c>
      <c r="AH395" s="173" t="s">
        <v>9197</v>
      </c>
      <c r="AI395" s="173">
        <v>3144742614</v>
      </c>
      <c r="AJ395" s="173" t="s">
        <v>10142</v>
      </c>
      <c r="AK395" s="420" t="s">
        <v>9198</v>
      </c>
      <c r="AL395" s="189" t="s">
        <v>7353</v>
      </c>
      <c r="AM395" s="500" t="s">
        <v>9199</v>
      </c>
      <c r="AN395" s="411">
        <f t="shared" si="6"/>
        <v>388</v>
      </c>
      <c r="AO395" s="411">
        <v>2025</v>
      </c>
      <c r="AP395" s="432">
        <v>6406667</v>
      </c>
      <c r="AQ395" s="411"/>
      <c r="AR395" s="411"/>
      <c r="AS395" s="410"/>
      <c r="AT395" s="449"/>
    </row>
    <row r="396" spans="2:46" ht="15" customHeight="1">
      <c r="B396" s="448" t="s">
        <v>288</v>
      </c>
      <c r="C396" s="251" t="s">
        <v>10246</v>
      </c>
      <c r="D396" s="173" t="s">
        <v>11057</v>
      </c>
      <c r="E396" s="404">
        <v>11202445</v>
      </c>
      <c r="F396" s="463">
        <v>46128000</v>
      </c>
      <c r="G396" s="405" t="s">
        <v>10177</v>
      </c>
      <c r="H396" s="353">
        <v>7688000</v>
      </c>
      <c r="I396" s="363">
        <v>45744</v>
      </c>
      <c r="J396" s="363">
        <v>46018</v>
      </c>
      <c r="K396" s="354" t="s">
        <v>11058</v>
      </c>
      <c r="L396" s="190">
        <v>2534</v>
      </c>
      <c r="M396" s="406" t="s">
        <v>7425</v>
      </c>
      <c r="N396" s="406" t="s">
        <v>7343</v>
      </c>
      <c r="O396" s="406">
        <v>19491384</v>
      </c>
      <c r="P396" s="406" t="s">
        <v>10791</v>
      </c>
      <c r="Q396" s="190">
        <v>1</v>
      </c>
      <c r="R396" s="407">
        <v>127613</v>
      </c>
      <c r="S396" s="251" t="s">
        <v>10792</v>
      </c>
      <c r="T396" s="463">
        <v>23064000</v>
      </c>
      <c r="U396" s="190" t="s">
        <v>7347</v>
      </c>
      <c r="V396" s="407">
        <v>90</v>
      </c>
      <c r="W396" s="404">
        <v>0</v>
      </c>
      <c r="X396" s="190" t="s">
        <v>7347</v>
      </c>
      <c r="Y396" s="190"/>
      <c r="Z396" s="404">
        <f>Tabla13[[#This Row],[Adicion 1]]</f>
        <v>23064000</v>
      </c>
      <c r="AA396" s="464" t="s">
        <v>7966</v>
      </c>
      <c r="AB396" s="190" t="s">
        <v>7347</v>
      </c>
      <c r="AC396" s="190" t="s">
        <v>7347</v>
      </c>
      <c r="AD396" s="190" t="s">
        <v>7347</v>
      </c>
      <c r="AE396" s="190" t="s">
        <v>7408</v>
      </c>
      <c r="AF396" s="411" t="s">
        <v>7349</v>
      </c>
      <c r="AG396" s="190" t="s">
        <v>7388</v>
      </c>
      <c r="AH396" s="173" t="s">
        <v>11059</v>
      </c>
      <c r="AI396" s="173">
        <v>3176546998</v>
      </c>
      <c r="AJ396" s="173" t="s">
        <v>7489</v>
      </c>
      <c r="AK396" s="420">
        <v>897298659</v>
      </c>
      <c r="AL396" s="189" t="s">
        <v>10512</v>
      </c>
      <c r="AM396" s="500" t="s">
        <v>9124</v>
      </c>
      <c r="AN396" s="411">
        <f t="shared" si="6"/>
        <v>389</v>
      </c>
      <c r="AO396" s="411">
        <v>2025</v>
      </c>
      <c r="AP396" s="432">
        <v>6919200</v>
      </c>
      <c r="AQ396" s="411" t="s">
        <v>10139</v>
      </c>
      <c r="AR396" s="411" t="s">
        <v>10139</v>
      </c>
      <c r="AS396" s="410" t="s">
        <v>10140</v>
      </c>
      <c r="AT396" s="449" t="s">
        <v>11060</v>
      </c>
    </row>
    <row r="397" spans="2:46" ht="15" customHeight="1">
      <c r="B397" s="448" t="s">
        <v>289</v>
      </c>
      <c r="C397" s="251" t="s">
        <v>10211</v>
      </c>
      <c r="D397" s="173" t="s">
        <v>11061</v>
      </c>
      <c r="E397" s="404">
        <v>79985112</v>
      </c>
      <c r="F397" s="404">
        <v>46128000</v>
      </c>
      <c r="G397" s="405" t="s">
        <v>10177</v>
      </c>
      <c r="H397" s="353">
        <v>7688000</v>
      </c>
      <c r="I397" s="363">
        <v>45755</v>
      </c>
      <c r="J397" s="363">
        <v>45937</v>
      </c>
      <c r="K397" s="354" t="s">
        <v>8497</v>
      </c>
      <c r="L397" s="190">
        <v>2537</v>
      </c>
      <c r="M397" s="406" t="s">
        <v>7375</v>
      </c>
      <c r="N397" s="406" t="s">
        <v>7343</v>
      </c>
      <c r="O397" s="406">
        <v>1010190690</v>
      </c>
      <c r="P397" s="406" t="s">
        <v>7699</v>
      </c>
      <c r="Q397" s="190">
        <v>5</v>
      </c>
      <c r="R397" s="407">
        <v>127502</v>
      </c>
      <c r="S397" s="251" t="s">
        <v>10332</v>
      </c>
      <c r="T397" s="404">
        <v>0</v>
      </c>
      <c r="U397" s="190" t="s">
        <v>7347</v>
      </c>
      <c r="V397" s="407" t="s">
        <v>10136</v>
      </c>
      <c r="W397" s="404">
        <v>0</v>
      </c>
      <c r="X397" s="190" t="s">
        <v>7347</v>
      </c>
      <c r="Y397" s="190" t="s">
        <v>7347</v>
      </c>
      <c r="Z397" s="404">
        <v>0</v>
      </c>
      <c r="AA397" s="419" t="s">
        <v>7347</v>
      </c>
      <c r="AB397" s="190" t="s">
        <v>7347</v>
      </c>
      <c r="AC397" s="190" t="s">
        <v>7347</v>
      </c>
      <c r="AD397" s="190" t="s">
        <v>7347</v>
      </c>
      <c r="AE397" s="190" t="s">
        <v>7408</v>
      </c>
      <c r="AF397" s="411" t="s">
        <v>7349</v>
      </c>
      <c r="AG397" s="190" t="s">
        <v>7350</v>
      </c>
      <c r="AH397" s="173" t="s">
        <v>11062</v>
      </c>
      <c r="AI397" s="173">
        <v>3108147156</v>
      </c>
      <c r="AJ397" s="173" t="s">
        <v>11063</v>
      </c>
      <c r="AK397" s="420">
        <v>403600024717</v>
      </c>
      <c r="AL397" s="189" t="s">
        <v>10757</v>
      </c>
      <c r="AM397" s="500" t="s">
        <v>8937</v>
      </c>
      <c r="AN397" s="411">
        <f t="shared" si="6"/>
        <v>390</v>
      </c>
      <c r="AO397" s="411">
        <v>2025</v>
      </c>
      <c r="AP397" s="432">
        <v>9481867</v>
      </c>
      <c r="AQ397" s="411" t="s">
        <v>10139</v>
      </c>
      <c r="AR397" s="411" t="s">
        <v>10139</v>
      </c>
      <c r="AS397" s="410" t="s">
        <v>10262</v>
      </c>
      <c r="AT397" s="449" t="s">
        <v>11064</v>
      </c>
    </row>
    <row r="398" spans="2:46" ht="15" customHeight="1">
      <c r="B398" s="448" t="s">
        <v>290</v>
      </c>
      <c r="C398" s="251" t="s">
        <v>10246</v>
      </c>
      <c r="D398" s="173" t="s">
        <v>11065</v>
      </c>
      <c r="E398" s="404">
        <v>87491348</v>
      </c>
      <c r="F398" s="404">
        <v>46128000</v>
      </c>
      <c r="G398" s="405" t="s">
        <v>10581</v>
      </c>
      <c r="H398" s="353">
        <v>7688000</v>
      </c>
      <c r="I398" s="363">
        <v>45755</v>
      </c>
      <c r="J398" s="363">
        <v>46022</v>
      </c>
      <c r="K398" s="354" t="s">
        <v>8497</v>
      </c>
      <c r="L398" s="190">
        <v>2537</v>
      </c>
      <c r="M398" s="251" t="s">
        <v>7375</v>
      </c>
      <c r="N398" s="251" t="s">
        <v>7343</v>
      </c>
      <c r="O398" s="173">
        <v>1010190690</v>
      </c>
      <c r="P398" s="501" t="s">
        <v>7699</v>
      </c>
      <c r="Q398" s="190">
        <v>5</v>
      </c>
      <c r="R398" s="407">
        <v>127502</v>
      </c>
      <c r="S398" s="251" t="s">
        <v>10332</v>
      </c>
      <c r="T398" s="404">
        <v>21270133</v>
      </c>
      <c r="U398" s="190"/>
      <c r="V398" s="407">
        <v>83</v>
      </c>
      <c r="W398" s="404"/>
      <c r="X398" s="190"/>
      <c r="Y398" s="190"/>
      <c r="Z398" s="404">
        <v>21270133</v>
      </c>
      <c r="AA398" s="419" t="s">
        <v>11066</v>
      </c>
      <c r="AB398" s="190" t="s">
        <v>7347</v>
      </c>
      <c r="AC398" s="190" t="s">
        <v>7347</v>
      </c>
      <c r="AD398" s="190" t="s">
        <v>7347</v>
      </c>
      <c r="AE398" s="190" t="s">
        <v>7378</v>
      </c>
      <c r="AF398" s="190" t="s">
        <v>7349</v>
      </c>
      <c r="AG398" s="190" t="s">
        <v>7399</v>
      </c>
      <c r="AH398" s="173" t="s">
        <v>11067</v>
      </c>
      <c r="AI398" s="173">
        <v>3204952454</v>
      </c>
      <c r="AJ398" s="173" t="s">
        <v>10500</v>
      </c>
      <c r="AK398" s="426" t="s">
        <v>11068</v>
      </c>
      <c r="AL398" s="190" t="s">
        <v>7353</v>
      </c>
      <c r="AM398" s="500" t="s">
        <v>11069</v>
      </c>
      <c r="AN398" s="411">
        <f t="shared" si="6"/>
        <v>391</v>
      </c>
      <c r="AO398" s="411">
        <v>2025</v>
      </c>
      <c r="AP398" s="432"/>
      <c r="AQ398" s="411" t="s">
        <v>10139</v>
      </c>
      <c r="AR398" s="411" t="s">
        <v>10139</v>
      </c>
      <c r="AS398" s="410" t="s">
        <v>10140</v>
      </c>
      <c r="AT398" s="451" t="s">
        <v>11070</v>
      </c>
    </row>
    <row r="399" spans="2:46" ht="15" customHeight="1">
      <c r="B399" s="448" t="s">
        <v>291</v>
      </c>
      <c r="C399" s="251" t="s">
        <v>10211</v>
      </c>
      <c r="D399" s="173" t="s">
        <v>11071</v>
      </c>
      <c r="E399" s="404">
        <v>1032357915</v>
      </c>
      <c r="F399" s="404">
        <v>17856000</v>
      </c>
      <c r="G399" s="405" t="s">
        <v>10177</v>
      </c>
      <c r="H399" s="353">
        <v>2976000</v>
      </c>
      <c r="I399" s="363">
        <v>45755</v>
      </c>
      <c r="J399" s="363">
        <v>46022</v>
      </c>
      <c r="K399" s="354" t="s">
        <v>7757</v>
      </c>
      <c r="L399" s="190">
        <v>2537</v>
      </c>
      <c r="M399" s="406" t="s">
        <v>7573</v>
      </c>
      <c r="N399" s="406" t="s">
        <v>7448</v>
      </c>
      <c r="O399" s="406">
        <v>51895879</v>
      </c>
      <c r="P399" s="406" t="s">
        <v>7574</v>
      </c>
      <c r="Q399" s="190">
        <v>4</v>
      </c>
      <c r="R399" s="407">
        <v>124899</v>
      </c>
      <c r="S399" s="251" t="s">
        <v>7575</v>
      </c>
      <c r="T399" s="463">
        <v>8332800</v>
      </c>
      <c r="U399" s="190" t="s">
        <v>7347</v>
      </c>
      <c r="V399" s="407">
        <v>84</v>
      </c>
      <c r="W399" s="404">
        <v>0</v>
      </c>
      <c r="X399" s="190" t="s">
        <v>7347</v>
      </c>
      <c r="Y399" s="190"/>
      <c r="Z399" s="404">
        <f>Tabla13[[#This Row],[Adicion 1]]</f>
        <v>8332800</v>
      </c>
      <c r="AA399" s="464" t="s">
        <v>11072</v>
      </c>
      <c r="AB399" s="190" t="s">
        <v>7347</v>
      </c>
      <c r="AC399" s="190" t="s">
        <v>7347</v>
      </c>
      <c r="AD399" s="190" t="s">
        <v>7347</v>
      </c>
      <c r="AE399" s="190" t="s">
        <v>7408</v>
      </c>
      <c r="AF399" s="411" t="s">
        <v>7349</v>
      </c>
      <c r="AG399" s="190" t="s">
        <v>7399</v>
      </c>
      <c r="AH399" s="173" t="s">
        <v>11073</v>
      </c>
      <c r="AI399" s="173">
        <v>3505239478</v>
      </c>
      <c r="AJ399" s="173" t="s">
        <v>7352</v>
      </c>
      <c r="AK399" s="420">
        <v>24074582299</v>
      </c>
      <c r="AL399" s="189" t="s">
        <v>10757</v>
      </c>
      <c r="AM399" s="500" t="s">
        <v>11074</v>
      </c>
      <c r="AN399" s="411">
        <f t="shared" si="6"/>
        <v>392</v>
      </c>
      <c r="AO399" s="411">
        <v>2025</v>
      </c>
      <c r="AP399" s="432">
        <v>3670400</v>
      </c>
      <c r="AQ399" s="411" t="s">
        <v>10132</v>
      </c>
      <c r="AR399" s="411" t="s">
        <v>10132</v>
      </c>
      <c r="AS399" s="410"/>
      <c r="AT399" s="449"/>
    </row>
    <row r="400" spans="2:46" ht="15" customHeight="1">
      <c r="B400" s="448" t="s">
        <v>292</v>
      </c>
      <c r="C400" s="251" t="s">
        <v>10211</v>
      </c>
      <c r="D400" s="173" t="s">
        <v>11075</v>
      </c>
      <c r="E400" s="404">
        <v>79879817</v>
      </c>
      <c r="F400" s="404">
        <v>17856000</v>
      </c>
      <c r="G400" s="405" t="s">
        <v>10177</v>
      </c>
      <c r="H400" s="353">
        <v>2976000</v>
      </c>
      <c r="I400" s="363">
        <v>45761</v>
      </c>
      <c r="J400" s="363">
        <v>46022</v>
      </c>
      <c r="K400" s="354" t="s">
        <v>8275</v>
      </c>
      <c r="L400" s="190">
        <v>2537</v>
      </c>
      <c r="M400" s="406" t="s">
        <v>7573</v>
      </c>
      <c r="N400" s="406" t="s">
        <v>7448</v>
      </c>
      <c r="O400" s="406">
        <v>51895879</v>
      </c>
      <c r="P400" s="406" t="s">
        <v>7574</v>
      </c>
      <c r="Q400" s="190">
        <v>4</v>
      </c>
      <c r="R400" s="407">
        <v>124899</v>
      </c>
      <c r="S400" s="251" t="s">
        <v>7575</v>
      </c>
      <c r="T400" s="463">
        <v>7737600</v>
      </c>
      <c r="U400" s="190" t="s">
        <v>7347</v>
      </c>
      <c r="V400" s="407">
        <v>78</v>
      </c>
      <c r="W400" s="404">
        <v>0</v>
      </c>
      <c r="X400" s="190" t="s">
        <v>7347</v>
      </c>
      <c r="Y400" s="190"/>
      <c r="Z400" s="404">
        <f>Tabla13[[#This Row],[Adicion 1]]</f>
        <v>7737600</v>
      </c>
      <c r="AA400" s="464" t="s">
        <v>10208</v>
      </c>
      <c r="AB400" s="190" t="s">
        <v>7347</v>
      </c>
      <c r="AC400" s="190" t="s">
        <v>7347</v>
      </c>
      <c r="AD400" s="190" t="s">
        <v>7347</v>
      </c>
      <c r="AE400" s="190" t="s">
        <v>7361</v>
      </c>
      <c r="AF400" s="411" t="s">
        <v>7349</v>
      </c>
      <c r="AG400" s="190" t="s">
        <v>7399</v>
      </c>
      <c r="AH400" s="173" t="s">
        <v>11076</v>
      </c>
      <c r="AI400" s="173">
        <v>3003511665</v>
      </c>
      <c r="AJ400" s="173" t="s">
        <v>10142</v>
      </c>
      <c r="AK400" s="420">
        <v>550473000108299</v>
      </c>
      <c r="AL400" s="189" t="s">
        <v>10757</v>
      </c>
      <c r="AM400" s="500" t="s">
        <v>11077</v>
      </c>
      <c r="AN400" s="411">
        <f t="shared" si="6"/>
        <v>393</v>
      </c>
      <c r="AO400" s="411">
        <v>2025</v>
      </c>
      <c r="AP400" s="432">
        <v>4265600</v>
      </c>
      <c r="AQ400" s="411" t="s">
        <v>10132</v>
      </c>
      <c r="AR400" s="411" t="s">
        <v>10139</v>
      </c>
      <c r="AS400" s="410" t="s">
        <v>10262</v>
      </c>
      <c r="AT400" s="449" t="s">
        <v>10831</v>
      </c>
    </row>
    <row r="401" spans="2:46" ht="15" customHeight="1">
      <c r="B401" s="448" t="s">
        <v>293</v>
      </c>
      <c r="C401" s="251" t="s">
        <v>10211</v>
      </c>
      <c r="D401" s="173" t="s">
        <v>8230</v>
      </c>
      <c r="E401" s="404">
        <v>39792341</v>
      </c>
      <c r="F401" s="404">
        <v>29502000</v>
      </c>
      <c r="G401" s="405" t="s">
        <v>10177</v>
      </c>
      <c r="H401" s="353">
        <v>4917000</v>
      </c>
      <c r="I401" s="363">
        <v>45734</v>
      </c>
      <c r="J401" s="363">
        <v>45917</v>
      </c>
      <c r="K401" s="354" t="s">
        <v>11078</v>
      </c>
      <c r="L401" s="190">
        <v>2537</v>
      </c>
      <c r="M401" s="406" t="s">
        <v>7395</v>
      </c>
      <c r="N401" s="406" t="s">
        <v>7343</v>
      </c>
      <c r="O401" s="406">
        <v>1022949089</v>
      </c>
      <c r="P401" s="501" t="s">
        <v>7396</v>
      </c>
      <c r="Q401" s="190">
        <v>1</v>
      </c>
      <c r="R401" s="407">
        <v>125095</v>
      </c>
      <c r="S401" s="251" t="s">
        <v>9045</v>
      </c>
      <c r="T401" s="404">
        <v>0</v>
      </c>
      <c r="U401" s="190" t="s">
        <v>7347</v>
      </c>
      <c r="V401" s="407" t="s">
        <v>10136</v>
      </c>
      <c r="W401" s="404">
        <v>0</v>
      </c>
      <c r="X401" s="190" t="s">
        <v>7347</v>
      </c>
      <c r="Y401" s="190" t="s">
        <v>7347</v>
      </c>
      <c r="Z401" s="404">
        <v>0</v>
      </c>
      <c r="AA401" s="419" t="s">
        <v>7347</v>
      </c>
      <c r="AB401" s="190" t="s">
        <v>7347</v>
      </c>
      <c r="AC401" s="190" t="s">
        <v>7347</v>
      </c>
      <c r="AD401" s="190" t="s">
        <v>7347</v>
      </c>
      <c r="AE401" s="190" t="s">
        <v>7504</v>
      </c>
      <c r="AF401" s="411" t="s">
        <v>7349</v>
      </c>
      <c r="AG401" s="190" t="s">
        <v>7350</v>
      </c>
      <c r="AH401" s="173" t="s">
        <v>11079</v>
      </c>
      <c r="AI401" s="173">
        <v>3115719207</v>
      </c>
      <c r="AJ401" s="173" t="s">
        <v>10142</v>
      </c>
      <c r="AK401" s="420">
        <v>6000914736</v>
      </c>
      <c r="AL401" s="189" t="s">
        <v>7353</v>
      </c>
      <c r="AM401" s="500" t="s">
        <v>11080</v>
      </c>
      <c r="AN401" s="411">
        <f t="shared" si="6"/>
        <v>394</v>
      </c>
      <c r="AO401" s="411">
        <v>2025</v>
      </c>
      <c r="AP401" s="432">
        <v>2786300</v>
      </c>
      <c r="AQ401" s="411" t="s">
        <v>10132</v>
      </c>
      <c r="AR401" s="411" t="s">
        <v>10132</v>
      </c>
      <c r="AS401" s="410"/>
      <c r="AT401" s="449"/>
    </row>
    <row r="402" spans="2:46" ht="15" customHeight="1">
      <c r="B402" s="448" t="s">
        <v>294</v>
      </c>
      <c r="C402" s="251" t="s">
        <v>10246</v>
      </c>
      <c r="D402" s="173" t="s">
        <v>7798</v>
      </c>
      <c r="E402" s="404">
        <v>1026286062</v>
      </c>
      <c r="F402" s="404">
        <v>46128000</v>
      </c>
      <c r="G402" s="405" t="s">
        <v>10177</v>
      </c>
      <c r="H402" s="353">
        <v>7688000</v>
      </c>
      <c r="I402" s="363">
        <v>45719</v>
      </c>
      <c r="J402" s="363">
        <v>45902</v>
      </c>
      <c r="K402" s="354" t="s">
        <v>11081</v>
      </c>
      <c r="L402" s="190">
        <v>2537</v>
      </c>
      <c r="M402" s="406" t="s">
        <v>7395</v>
      </c>
      <c r="N402" s="406" t="s">
        <v>7343</v>
      </c>
      <c r="O402" s="406">
        <v>1022949089</v>
      </c>
      <c r="P402" s="501" t="s">
        <v>7396</v>
      </c>
      <c r="Q402" s="190">
        <v>1</v>
      </c>
      <c r="R402" s="407">
        <v>125004</v>
      </c>
      <c r="S402" s="251" t="s">
        <v>9045</v>
      </c>
      <c r="T402" s="404">
        <v>0</v>
      </c>
      <c r="U402" s="190" t="s">
        <v>7347</v>
      </c>
      <c r="V402" s="407" t="s">
        <v>10136</v>
      </c>
      <c r="W402" s="404">
        <v>0</v>
      </c>
      <c r="X402" s="190" t="s">
        <v>7347</v>
      </c>
      <c r="Y402" s="190" t="s">
        <v>7347</v>
      </c>
      <c r="Z402" s="404">
        <v>0</v>
      </c>
      <c r="AA402" s="419" t="s">
        <v>7347</v>
      </c>
      <c r="AB402" s="190" t="s">
        <v>7347</v>
      </c>
      <c r="AC402" s="190" t="s">
        <v>7347</v>
      </c>
      <c r="AD402" s="190" t="s">
        <v>7347</v>
      </c>
      <c r="AE402" s="190" t="s">
        <v>7361</v>
      </c>
      <c r="AF402" s="411" t="s">
        <v>7349</v>
      </c>
      <c r="AG402" s="190" t="s">
        <v>7510</v>
      </c>
      <c r="AH402" s="173" t="s">
        <v>11082</v>
      </c>
      <c r="AI402" s="173">
        <v>3006989817</v>
      </c>
      <c r="AJ402" s="173" t="s">
        <v>10142</v>
      </c>
      <c r="AK402" s="420">
        <v>488442594153</v>
      </c>
      <c r="AL402" s="189" t="s">
        <v>7353</v>
      </c>
      <c r="AM402" s="500" t="s">
        <v>7801</v>
      </c>
      <c r="AN402" s="411">
        <f t="shared" si="6"/>
        <v>395</v>
      </c>
      <c r="AO402" s="411">
        <v>2025</v>
      </c>
      <c r="AP402" s="432">
        <v>512533</v>
      </c>
      <c r="AQ402" s="411" t="s">
        <v>10139</v>
      </c>
      <c r="AR402" s="411" t="s">
        <v>10139</v>
      </c>
      <c r="AS402" s="410" t="s">
        <v>7347</v>
      </c>
      <c r="AT402" s="449" t="s">
        <v>11083</v>
      </c>
    </row>
    <row r="403" spans="2:46" ht="15" customHeight="1">
      <c r="B403" s="471" t="s">
        <v>295</v>
      </c>
      <c r="C403" s="251" t="s">
        <v>10246</v>
      </c>
      <c r="D403" s="173" t="s">
        <v>11084</v>
      </c>
      <c r="E403" s="404">
        <v>79634967</v>
      </c>
      <c r="F403" s="404">
        <v>46128000</v>
      </c>
      <c r="G403" s="405" t="s">
        <v>10177</v>
      </c>
      <c r="H403" s="353">
        <v>7688000</v>
      </c>
      <c r="I403" s="363">
        <v>45719</v>
      </c>
      <c r="J403" s="363">
        <v>45902</v>
      </c>
      <c r="K403" s="354" t="s">
        <v>11081</v>
      </c>
      <c r="L403" s="190">
        <v>2537</v>
      </c>
      <c r="M403" s="406" t="s">
        <v>7395</v>
      </c>
      <c r="N403" s="406" t="s">
        <v>7343</v>
      </c>
      <c r="O403" s="406">
        <v>1022949089</v>
      </c>
      <c r="P403" s="501" t="s">
        <v>7396</v>
      </c>
      <c r="Q403" s="190">
        <v>1</v>
      </c>
      <c r="R403" s="407">
        <v>125004</v>
      </c>
      <c r="S403" s="251" t="s">
        <v>9045</v>
      </c>
      <c r="T403" s="404">
        <v>0</v>
      </c>
      <c r="U403" s="190" t="s">
        <v>7347</v>
      </c>
      <c r="V403" s="407" t="s">
        <v>10136</v>
      </c>
      <c r="W403" s="404">
        <v>0</v>
      </c>
      <c r="X403" s="190" t="s">
        <v>7347</v>
      </c>
      <c r="Y403" s="190" t="s">
        <v>7347</v>
      </c>
      <c r="Z403" s="404">
        <v>0</v>
      </c>
      <c r="AA403" s="419" t="s">
        <v>7347</v>
      </c>
      <c r="AB403" s="190" t="s">
        <v>7347</v>
      </c>
      <c r="AC403" s="190" t="s">
        <v>7347</v>
      </c>
      <c r="AD403" s="190" t="s">
        <v>7347</v>
      </c>
      <c r="AE403" s="190" t="s">
        <v>7387</v>
      </c>
      <c r="AF403" s="190" t="s">
        <v>7451</v>
      </c>
      <c r="AG403" s="190" t="s">
        <v>10180</v>
      </c>
      <c r="AH403" s="173" t="s">
        <v>11085</v>
      </c>
      <c r="AI403" s="173">
        <v>3138788282</v>
      </c>
      <c r="AJ403" s="173" t="s">
        <v>10482</v>
      </c>
      <c r="AK403" s="420">
        <v>23365012661</v>
      </c>
      <c r="AL403" s="189" t="s">
        <v>10225</v>
      </c>
      <c r="AM403" s="500" t="s">
        <v>11086</v>
      </c>
      <c r="AN403" s="411">
        <f t="shared" si="6"/>
        <v>396</v>
      </c>
      <c r="AO403" s="411">
        <v>2025</v>
      </c>
      <c r="AP403" s="432">
        <v>0</v>
      </c>
      <c r="AQ403" s="411" t="s">
        <v>10139</v>
      </c>
      <c r="AR403" s="411" t="s">
        <v>10132</v>
      </c>
      <c r="AS403" s="410"/>
      <c r="AT403" s="449"/>
    </row>
    <row r="404" spans="2:46" ht="15" customHeight="1">
      <c r="B404" s="448" t="s">
        <v>296</v>
      </c>
      <c r="C404" s="251" t="s">
        <v>10246</v>
      </c>
      <c r="D404" s="173" t="s">
        <v>11087</v>
      </c>
      <c r="E404" s="404">
        <v>52999052</v>
      </c>
      <c r="F404" s="404">
        <v>46128000</v>
      </c>
      <c r="G404" s="405" t="s">
        <v>10177</v>
      </c>
      <c r="H404" s="353">
        <v>7688000</v>
      </c>
      <c r="I404" s="363">
        <v>45721</v>
      </c>
      <c r="J404" s="363">
        <v>45904</v>
      </c>
      <c r="K404" s="354" t="s">
        <v>11081</v>
      </c>
      <c r="L404" s="190">
        <v>2537</v>
      </c>
      <c r="M404" s="406" t="s">
        <v>7395</v>
      </c>
      <c r="N404" s="406" t="s">
        <v>7343</v>
      </c>
      <c r="O404" s="406">
        <v>1022949089</v>
      </c>
      <c r="P404" s="501" t="s">
        <v>7396</v>
      </c>
      <c r="Q404" s="190">
        <v>1</v>
      </c>
      <c r="R404" s="407">
        <v>125004</v>
      </c>
      <c r="S404" s="251" t="s">
        <v>9045</v>
      </c>
      <c r="T404" s="404">
        <v>0</v>
      </c>
      <c r="U404" s="190" t="s">
        <v>7347</v>
      </c>
      <c r="V404" s="407" t="s">
        <v>10136</v>
      </c>
      <c r="W404" s="404">
        <v>0</v>
      </c>
      <c r="X404" s="190" t="s">
        <v>7347</v>
      </c>
      <c r="Y404" s="190" t="s">
        <v>7347</v>
      </c>
      <c r="Z404" s="404">
        <v>0</v>
      </c>
      <c r="AA404" s="419" t="s">
        <v>7347</v>
      </c>
      <c r="AB404" s="190" t="s">
        <v>7347</v>
      </c>
      <c r="AC404" s="190" t="s">
        <v>7347</v>
      </c>
      <c r="AD404" s="190" t="s">
        <v>7347</v>
      </c>
      <c r="AE404" s="190" t="s">
        <v>7378</v>
      </c>
      <c r="AF404" s="411" t="s">
        <v>7349</v>
      </c>
      <c r="AG404" s="190" t="s">
        <v>7399</v>
      </c>
      <c r="AH404" s="173" t="s">
        <v>11088</v>
      </c>
      <c r="AI404" s="173">
        <v>3143541736</v>
      </c>
      <c r="AJ404" s="173" t="s">
        <v>10143</v>
      </c>
      <c r="AK404" s="420">
        <v>18079576057</v>
      </c>
      <c r="AL404" s="189" t="s">
        <v>7353</v>
      </c>
      <c r="AM404" s="500" t="s">
        <v>7402</v>
      </c>
      <c r="AN404" s="411">
        <f t="shared" si="6"/>
        <v>397</v>
      </c>
      <c r="AO404" s="411">
        <v>2025</v>
      </c>
      <c r="AP404" s="432">
        <v>1025067</v>
      </c>
      <c r="AQ404" s="411" t="s">
        <v>10139</v>
      </c>
      <c r="AR404" s="411" t="s">
        <v>10132</v>
      </c>
      <c r="AS404" s="410"/>
      <c r="AT404" s="449"/>
    </row>
    <row r="405" spans="2:46" ht="15" customHeight="1">
      <c r="B405" s="448" t="s">
        <v>297</v>
      </c>
      <c r="C405" s="251" t="s">
        <v>10246</v>
      </c>
      <c r="D405" s="173" t="s">
        <v>8665</v>
      </c>
      <c r="E405" s="404">
        <v>16078098</v>
      </c>
      <c r="F405" s="404">
        <v>46128000</v>
      </c>
      <c r="G405" s="405" t="s">
        <v>10177</v>
      </c>
      <c r="H405" s="353">
        <v>7688000</v>
      </c>
      <c r="I405" s="363">
        <v>45722</v>
      </c>
      <c r="J405" s="363">
        <v>45905</v>
      </c>
      <c r="K405" s="354" t="s">
        <v>11081</v>
      </c>
      <c r="L405" s="190">
        <v>2537</v>
      </c>
      <c r="M405" s="406" t="s">
        <v>7395</v>
      </c>
      <c r="N405" s="406" t="s">
        <v>7343</v>
      </c>
      <c r="O405" s="406">
        <v>1022949089</v>
      </c>
      <c r="P405" s="501" t="s">
        <v>7396</v>
      </c>
      <c r="Q405" s="190">
        <v>1</v>
      </c>
      <c r="R405" s="407">
        <v>125004</v>
      </c>
      <c r="S405" s="251" t="s">
        <v>9045</v>
      </c>
      <c r="T405" s="404">
        <v>0</v>
      </c>
      <c r="U405" s="190" t="s">
        <v>7347</v>
      </c>
      <c r="V405" s="407" t="s">
        <v>10136</v>
      </c>
      <c r="W405" s="404">
        <v>0</v>
      </c>
      <c r="X405" s="190" t="s">
        <v>7347</v>
      </c>
      <c r="Y405" s="190" t="s">
        <v>7347</v>
      </c>
      <c r="Z405" s="404">
        <v>0</v>
      </c>
      <c r="AA405" s="419" t="s">
        <v>7347</v>
      </c>
      <c r="AB405" s="190" t="s">
        <v>7347</v>
      </c>
      <c r="AC405" s="190" t="s">
        <v>7347</v>
      </c>
      <c r="AD405" s="190" t="s">
        <v>7347</v>
      </c>
      <c r="AE405" s="190" t="s">
        <v>7378</v>
      </c>
      <c r="AF405" s="411" t="s">
        <v>7349</v>
      </c>
      <c r="AG405" s="190" t="s">
        <v>7399</v>
      </c>
      <c r="AH405" s="173" t="s">
        <v>11089</v>
      </c>
      <c r="AI405" s="173">
        <v>3104368568</v>
      </c>
      <c r="AJ405" s="173" t="s">
        <v>10143</v>
      </c>
      <c r="AK405" s="420" t="s">
        <v>11090</v>
      </c>
      <c r="AL405" s="189" t="s">
        <v>7353</v>
      </c>
      <c r="AM405" s="500" t="s">
        <v>8668</v>
      </c>
      <c r="AN405" s="411">
        <f t="shared" si="6"/>
        <v>398</v>
      </c>
      <c r="AO405" s="411">
        <v>2025</v>
      </c>
      <c r="AP405" s="432">
        <v>1281333</v>
      </c>
      <c r="AQ405" s="411"/>
      <c r="AR405" s="411"/>
      <c r="AS405" s="410"/>
      <c r="AT405" s="449"/>
    </row>
    <row r="406" spans="2:46" ht="15" customHeight="1">
      <c r="B406" s="448" t="s">
        <v>298</v>
      </c>
      <c r="C406" s="251" t="s">
        <v>10246</v>
      </c>
      <c r="D406" s="173" t="s">
        <v>11091</v>
      </c>
      <c r="E406" s="404">
        <v>1015421673</v>
      </c>
      <c r="F406" s="404">
        <v>46128000</v>
      </c>
      <c r="G406" s="405" t="s">
        <v>10177</v>
      </c>
      <c r="H406" s="353">
        <v>7688000</v>
      </c>
      <c r="I406" s="363">
        <v>45723</v>
      </c>
      <c r="J406" s="363">
        <v>45906</v>
      </c>
      <c r="K406" s="354" t="s">
        <v>11092</v>
      </c>
      <c r="L406" s="190">
        <v>2537</v>
      </c>
      <c r="M406" s="406" t="s">
        <v>7395</v>
      </c>
      <c r="N406" s="406" t="s">
        <v>7343</v>
      </c>
      <c r="O406" s="406">
        <v>1022949089</v>
      </c>
      <c r="P406" s="501" t="s">
        <v>7396</v>
      </c>
      <c r="Q406" s="190">
        <v>1</v>
      </c>
      <c r="R406" s="407">
        <v>125004</v>
      </c>
      <c r="S406" s="251" t="s">
        <v>9045</v>
      </c>
      <c r="T406" s="404">
        <v>0</v>
      </c>
      <c r="U406" s="190" t="s">
        <v>7347</v>
      </c>
      <c r="V406" s="407" t="s">
        <v>10136</v>
      </c>
      <c r="W406" s="404">
        <v>0</v>
      </c>
      <c r="X406" s="190" t="s">
        <v>7347</v>
      </c>
      <c r="Y406" s="190" t="s">
        <v>7347</v>
      </c>
      <c r="Z406" s="404">
        <v>0</v>
      </c>
      <c r="AA406" s="419" t="s">
        <v>7347</v>
      </c>
      <c r="AB406" s="190" t="s">
        <v>7347</v>
      </c>
      <c r="AC406" s="190" t="s">
        <v>7347</v>
      </c>
      <c r="AD406" s="190" t="s">
        <v>7347</v>
      </c>
      <c r="AE406" s="190" t="s">
        <v>7378</v>
      </c>
      <c r="AF406" s="411" t="s">
        <v>7349</v>
      </c>
      <c r="AG406" s="190" t="s">
        <v>7350</v>
      </c>
      <c r="AH406" s="173" t="s">
        <v>11093</v>
      </c>
      <c r="AI406" s="173">
        <v>3133584702</v>
      </c>
      <c r="AJ406" s="173" t="s">
        <v>7625</v>
      </c>
      <c r="AK406" s="420">
        <v>111030258238</v>
      </c>
      <c r="AL406" s="189" t="s">
        <v>7353</v>
      </c>
      <c r="AM406" s="500" t="s">
        <v>11094</v>
      </c>
      <c r="AN406" s="411">
        <f t="shared" si="6"/>
        <v>399</v>
      </c>
      <c r="AO406" s="411">
        <v>2025</v>
      </c>
      <c r="AP406" s="432">
        <v>1537600</v>
      </c>
      <c r="AQ406" s="411" t="s">
        <v>10132</v>
      </c>
      <c r="AR406" s="411" t="s">
        <v>10132</v>
      </c>
      <c r="AS406" s="410"/>
      <c r="AT406" s="449"/>
    </row>
    <row r="407" spans="2:46" ht="15" customHeight="1">
      <c r="B407" s="448" t="s">
        <v>299</v>
      </c>
      <c r="C407" s="251" t="s">
        <v>10246</v>
      </c>
      <c r="D407" s="173" t="s">
        <v>11095</v>
      </c>
      <c r="E407" s="404">
        <v>1010219432</v>
      </c>
      <c r="F407" s="404">
        <v>46128000</v>
      </c>
      <c r="G407" s="405" t="s">
        <v>10177</v>
      </c>
      <c r="H407" s="353">
        <v>7688000</v>
      </c>
      <c r="I407" s="363">
        <v>45716</v>
      </c>
      <c r="J407" s="363">
        <v>45896</v>
      </c>
      <c r="K407" s="354" t="s">
        <v>11092</v>
      </c>
      <c r="L407" s="190">
        <v>2537</v>
      </c>
      <c r="M407" s="406" t="s">
        <v>7395</v>
      </c>
      <c r="N407" s="406" t="s">
        <v>7343</v>
      </c>
      <c r="O407" s="406">
        <v>1022949089</v>
      </c>
      <c r="P407" s="501" t="s">
        <v>7396</v>
      </c>
      <c r="Q407" s="190">
        <v>1</v>
      </c>
      <c r="R407" s="407">
        <v>125004</v>
      </c>
      <c r="S407" s="251" t="s">
        <v>9045</v>
      </c>
      <c r="T407" s="404">
        <v>0</v>
      </c>
      <c r="U407" s="190" t="s">
        <v>7347</v>
      </c>
      <c r="V407" s="407" t="s">
        <v>10136</v>
      </c>
      <c r="W407" s="404">
        <v>0</v>
      </c>
      <c r="X407" s="190" t="s">
        <v>7347</v>
      </c>
      <c r="Y407" s="190" t="s">
        <v>7347</v>
      </c>
      <c r="Z407" s="404">
        <v>0</v>
      </c>
      <c r="AA407" s="419" t="s">
        <v>7347</v>
      </c>
      <c r="AB407" s="190" t="s">
        <v>7347</v>
      </c>
      <c r="AC407" s="190" t="s">
        <v>7347</v>
      </c>
      <c r="AD407" s="190" t="s">
        <v>7347</v>
      </c>
      <c r="AE407" s="190" t="s">
        <v>7504</v>
      </c>
      <c r="AF407" s="411" t="s">
        <v>7349</v>
      </c>
      <c r="AG407" s="190" t="s">
        <v>7368</v>
      </c>
      <c r="AH407" s="173" t="s">
        <v>11096</v>
      </c>
      <c r="AI407" s="173">
        <v>8106264</v>
      </c>
      <c r="AJ407" s="173" t="s">
        <v>10143</v>
      </c>
      <c r="AK407" s="420">
        <v>91210826586</v>
      </c>
      <c r="AL407" s="189" t="s">
        <v>7353</v>
      </c>
      <c r="AM407" s="500" t="s">
        <v>11097</v>
      </c>
      <c r="AN407" s="411">
        <f t="shared" si="6"/>
        <v>400</v>
      </c>
      <c r="AO407" s="411">
        <v>2025</v>
      </c>
      <c r="AP407" s="432">
        <v>0</v>
      </c>
      <c r="AQ407" s="411"/>
      <c r="AR407" s="411"/>
      <c r="AS407" s="410"/>
      <c r="AT407" s="449"/>
    </row>
    <row r="408" spans="2:46" ht="15" customHeight="1">
      <c r="B408" s="448" t="s">
        <v>300</v>
      </c>
      <c r="C408" s="251" t="s">
        <v>10211</v>
      </c>
      <c r="D408" s="173" t="s">
        <v>11098</v>
      </c>
      <c r="E408" s="404">
        <v>39791636</v>
      </c>
      <c r="F408" s="404">
        <v>17856000</v>
      </c>
      <c r="G408" s="405" t="s">
        <v>10177</v>
      </c>
      <c r="H408" s="353">
        <v>2976000</v>
      </c>
      <c r="I408" s="363">
        <v>45735</v>
      </c>
      <c r="J408" s="363">
        <v>45918</v>
      </c>
      <c r="K408" s="354" t="s">
        <v>7673</v>
      </c>
      <c r="L408" s="190">
        <v>2537</v>
      </c>
      <c r="M408" s="251" t="s">
        <v>10634</v>
      </c>
      <c r="N408" s="406" t="s">
        <v>7343</v>
      </c>
      <c r="O408" s="406">
        <v>26872947</v>
      </c>
      <c r="P408" s="501" t="s">
        <v>10635</v>
      </c>
      <c r="Q408" s="190">
        <v>1</v>
      </c>
      <c r="R408" s="407">
        <v>125102</v>
      </c>
      <c r="S408" s="251" t="s">
        <v>7648</v>
      </c>
      <c r="T408" s="404">
        <v>0</v>
      </c>
      <c r="U408" s="190" t="s">
        <v>7347</v>
      </c>
      <c r="V408" s="407" t="s">
        <v>10136</v>
      </c>
      <c r="W408" s="404">
        <v>0</v>
      </c>
      <c r="X408" s="190" t="s">
        <v>7347</v>
      </c>
      <c r="Y408" s="190" t="s">
        <v>7347</v>
      </c>
      <c r="Z408" s="404">
        <v>0</v>
      </c>
      <c r="AA408" s="419" t="s">
        <v>7347</v>
      </c>
      <c r="AB408" s="190" t="s">
        <v>7347</v>
      </c>
      <c r="AC408" s="190" t="s">
        <v>7347</v>
      </c>
      <c r="AD408" s="190" t="s">
        <v>7347</v>
      </c>
      <c r="AE408" s="190" t="s">
        <v>7504</v>
      </c>
      <c r="AF408" s="411" t="s">
        <v>7349</v>
      </c>
      <c r="AG408" s="190" t="s">
        <v>10180</v>
      </c>
      <c r="AH408" s="173" t="s">
        <v>11099</v>
      </c>
      <c r="AI408" s="173" t="s">
        <v>11100</v>
      </c>
      <c r="AJ408" s="173" t="s">
        <v>10142</v>
      </c>
      <c r="AK408" s="420" t="s">
        <v>11101</v>
      </c>
      <c r="AL408" s="189" t="s">
        <v>7353</v>
      </c>
      <c r="AM408" s="500" t="s">
        <v>11102</v>
      </c>
      <c r="AN408" s="411">
        <f t="shared" si="6"/>
        <v>401</v>
      </c>
      <c r="AO408" s="411">
        <v>2025</v>
      </c>
      <c r="AP408" s="432">
        <v>1785600</v>
      </c>
      <c r="AQ408" s="411" t="s">
        <v>10132</v>
      </c>
      <c r="AR408" s="411" t="s">
        <v>10132</v>
      </c>
      <c r="AS408" s="410"/>
      <c r="AT408" s="449"/>
    </row>
    <row r="409" spans="2:46" ht="14.65" customHeight="1">
      <c r="B409" s="448" t="s">
        <v>301</v>
      </c>
      <c r="C409" s="251" t="s">
        <v>10211</v>
      </c>
      <c r="D409" s="173" t="s">
        <v>7571</v>
      </c>
      <c r="E409" s="404">
        <v>1019054676</v>
      </c>
      <c r="F409" s="404">
        <v>23808000</v>
      </c>
      <c r="G409" s="405" t="s">
        <v>10213</v>
      </c>
      <c r="H409" s="353">
        <v>2976000</v>
      </c>
      <c r="I409" s="363">
        <v>45719</v>
      </c>
      <c r="J409" s="363">
        <v>46022</v>
      </c>
      <c r="K409" s="354" t="s">
        <v>10184</v>
      </c>
      <c r="L409" s="190">
        <v>2537</v>
      </c>
      <c r="M409" s="406" t="s">
        <v>10185</v>
      </c>
      <c r="N409" s="406" t="s">
        <v>7343</v>
      </c>
      <c r="O409" s="406">
        <v>1026285767</v>
      </c>
      <c r="P409" s="501" t="s">
        <v>10186</v>
      </c>
      <c r="Q409" s="190">
        <v>1</v>
      </c>
      <c r="R409" s="407">
        <v>127875</v>
      </c>
      <c r="S409" s="251" t="s">
        <v>7738</v>
      </c>
      <c r="T409" s="463">
        <v>5753600</v>
      </c>
      <c r="U409" s="190" t="s">
        <v>7347</v>
      </c>
      <c r="V409" s="407">
        <v>58</v>
      </c>
      <c r="W409" s="404">
        <v>0</v>
      </c>
      <c r="X409" s="190" t="s">
        <v>7347</v>
      </c>
      <c r="Y409" s="190"/>
      <c r="Z409" s="404">
        <f>Tabla13[[#This Row],[Adicion 1]]</f>
        <v>5753600</v>
      </c>
      <c r="AA409" s="464" t="s">
        <v>10214</v>
      </c>
      <c r="AB409" s="190" t="s">
        <v>7347</v>
      </c>
      <c r="AC409" s="190" t="s">
        <v>7347</v>
      </c>
      <c r="AD409" s="190" t="s">
        <v>7347</v>
      </c>
      <c r="AE409" s="190" t="s">
        <v>7504</v>
      </c>
      <c r="AF409" s="411" t="s">
        <v>7349</v>
      </c>
      <c r="AG409" s="190" t="s">
        <v>7399</v>
      </c>
      <c r="AH409" s="173" t="s">
        <v>11103</v>
      </c>
      <c r="AI409" s="173" t="s">
        <v>11104</v>
      </c>
      <c r="AJ409" s="173" t="s">
        <v>10142</v>
      </c>
      <c r="AK409" s="420" t="s">
        <v>11105</v>
      </c>
      <c r="AL409" s="189" t="s">
        <v>7353</v>
      </c>
      <c r="AM409" s="500" t="s">
        <v>11106</v>
      </c>
      <c r="AN409" s="411">
        <f t="shared" si="6"/>
        <v>402</v>
      </c>
      <c r="AO409" s="411">
        <v>2025</v>
      </c>
      <c r="AP409" s="432">
        <v>6150400</v>
      </c>
      <c r="AQ409" s="411" t="s">
        <v>10132</v>
      </c>
      <c r="AR409" s="411" t="s">
        <v>10132</v>
      </c>
      <c r="AS409" s="410"/>
      <c r="AT409" s="449"/>
    </row>
    <row r="410" spans="2:46" ht="15" customHeight="1">
      <c r="B410" s="448" t="s">
        <v>302</v>
      </c>
      <c r="C410" s="251" t="s">
        <v>10246</v>
      </c>
      <c r="D410" s="173" t="s">
        <v>8794</v>
      </c>
      <c r="E410" s="404">
        <v>1023937459</v>
      </c>
      <c r="F410" s="404">
        <v>51000000</v>
      </c>
      <c r="G410" s="405" t="s">
        <v>10177</v>
      </c>
      <c r="H410" s="353">
        <v>8500000</v>
      </c>
      <c r="I410" s="363">
        <v>45715</v>
      </c>
      <c r="J410" s="363">
        <v>45895</v>
      </c>
      <c r="K410" s="354" t="s">
        <v>8795</v>
      </c>
      <c r="L410" s="190">
        <v>2537</v>
      </c>
      <c r="M410" s="406" t="s">
        <v>7395</v>
      </c>
      <c r="N410" s="406" t="s">
        <v>7343</v>
      </c>
      <c r="O410" s="406">
        <v>1022949089</v>
      </c>
      <c r="P410" s="501" t="s">
        <v>7396</v>
      </c>
      <c r="Q410" s="190">
        <v>1</v>
      </c>
      <c r="R410" s="407">
        <v>125037</v>
      </c>
      <c r="S410" s="251" t="s">
        <v>9045</v>
      </c>
      <c r="T410" s="404">
        <v>0</v>
      </c>
      <c r="U410" s="190" t="s">
        <v>7347</v>
      </c>
      <c r="V410" s="407" t="s">
        <v>10136</v>
      </c>
      <c r="W410" s="404">
        <v>0</v>
      </c>
      <c r="X410" s="190" t="s">
        <v>7347</v>
      </c>
      <c r="Y410" s="190" t="s">
        <v>7347</v>
      </c>
      <c r="Z410" s="404">
        <v>0</v>
      </c>
      <c r="AA410" s="419" t="s">
        <v>7347</v>
      </c>
      <c r="AB410" s="190" t="s">
        <v>7347</v>
      </c>
      <c r="AC410" s="190" t="s">
        <v>7347</v>
      </c>
      <c r="AD410" s="190" t="s">
        <v>7347</v>
      </c>
      <c r="AE410" s="190" t="s">
        <v>10179</v>
      </c>
      <c r="AF410" s="411" t="s">
        <v>7349</v>
      </c>
      <c r="AG410" s="190" t="s">
        <v>7586</v>
      </c>
      <c r="AH410" s="173" t="s">
        <v>11107</v>
      </c>
      <c r="AI410" s="173">
        <v>3138071918</v>
      </c>
      <c r="AJ410" s="173" t="s">
        <v>7352</v>
      </c>
      <c r="AK410" s="420">
        <v>24048784700</v>
      </c>
      <c r="AL410" s="189" t="s">
        <v>7353</v>
      </c>
      <c r="AM410" s="500" t="s">
        <v>8798</v>
      </c>
      <c r="AN410" s="411">
        <f t="shared" si="6"/>
        <v>403</v>
      </c>
      <c r="AO410" s="411">
        <v>2025</v>
      </c>
      <c r="AP410" s="432">
        <v>0</v>
      </c>
      <c r="AQ410" s="411" t="s">
        <v>10139</v>
      </c>
      <c r="AR410" s="411" t="s">
        <v>10132</v>
      </c>
      <c r="AS410" s="410"/>
      <c r="AT410" s="449"/>
    </row>
    <row r="411" spans="2:46" ht="15" customHeight="1">
      <c r="B411" s="448" t="s">
        <v>303</v>
      </c>
      <c r="C411" s="251" t="s">
        <v>10246</v>
      </c>
      <c r="D411" s="173" t="s">
        <v>7526</v>
      </c>
      <c r="E411" s="404">
        <v>1030695047</v>
      </c>
      <c r="F411" s="404">
        <v>51000000</v>
      </c>
      <c r="G411" s="405" t="s">
        <v>10177</v>
      </c>
      <c r="H411" s="353">
        <v>8500000</v>
      </c>
      <c r="I411" s="363">
        <v>45715</v>
      </c>
      <c r="J411" s="363">
        <v>45895</v>
      </c>
      <c r="K411" s="354" t="s">
        <v>8795</v>
      </c>
      <c r="L411" s="190">
        <v>2537</v>
      </c>
      <c r="M411" s="406" t="s">
        <v>7395</v>
      </c>
      <c r="N411" s="406" t="s">
        <v>7343</v>
      </c>
      <c r="O411" s="406">
        <v>1022949089</v>
      </c>
      <c r="P411" s="406" t="s">
        <v>7396</v>
      </c>
      <c r="Q411" s="190">
        <v>1</v>
      </c>
      <c r="R411" s="407">
        <v>125037</v>
      </c>
      <c r="S411" s="251" t="s">
        <v>9045</v>
      </c>
      <c r="T411" s="404">
        <v>0</v>
      </c>
      <c r="U411" s="190" t="s">
        <v>7347</v>
      </c>
      <c r="V411" s="407" t="s">
        <v>10136</v>
      </c>
      <c r="W411" s="404">
        <v>0</v>
      </c>
      <c r="X411" s="190" t="s">
        <v>7347</v>
      </c>
      <c r="Y411" s="190" t="s">
        <v>7347</v>
      </c>
      <c r="Z411" s="404">
        <v>0</v>
      </c>
      <c r="AA411" s="419" t="s">
        <v>7347</v>
      </c>
      <c r="AB411" s="190" t="s">
        <v>7347</v>
      </c>
      <c r="AC411" s="190" t="s">
        <v>7347</v>
      </c>
      <c r="AD411" s="190" t="s">
        <v>7347</v>
      </c>
      <c r="AE411" s="190" t="s">
        <v>7387</v>
      </c>
      <c r="AF411" s="190" t="s">
        <v>7349</v>
      </c>
      <c r="AG411" s="190" t="s">
        <v>7399</v>
      </c>
      <c r="AH411" s="173" t="s">
        <v>11108</v>
      </c>
      <c r="AI411" s="173">
        <v>3219542807</v>
      </c>
      <c r="AJ411" s="173" t="s">
        <v>10152</v>
      </c>
      <c r="AK411" s="420" t="s">
        <v>11109</v>
      </c>
      <c r="AL411" s="189" t="s">
        <v>7353</v>
      </c>
      <c r="AM411" s="500" t="s">
        <v>7529</v>
      </c>
      <c r="AN411" s="411">
        <f t="shared" si="6"/>
        <v>404</v>
      </c>
      <c r="AO411" s="411">
        <v>2025</v>
      </c>
      <c r="AP411" s="432">
        <v>0</v>
      </c>
      <c r="AQ411" s="411"/>
      <c r="AR411" s="411"/>
      <c r="AS411" s="410"/>
      <c r="AT411" s="449"/>
    </row>
    <row r="412" spans="2:46" ht="15" customHeight="1">
      <c r="B412" s="448" t="s">
        <v>304</v>
      </c>
      <c r="C412" s="251" t="s">
        <v>10341</v>
      </c>
      <c r="D412" s="173" t="s">
        <v>11110</v>
      </c>
      <c r="E412" s="404">
        <v>52539313</v>
      </c>
      <c r="F412" s="404">
        <v>12378000</v>
      </c>
      <c r="G412" s="405" t="s">
        <v>10177</v>
      </c>
      <c r="H412" s="353">
        <v>2063000</v>
      </c>
      <c r="I412" s="363">
        <v>45835</v>
      </c>
      <c r="J412" s="363">
        <v>46022</v>
      </c>
      <c r="K412" s="354" t="s">
        <v>10548</v>
      </c>
      <c r="L412" s="190">
        <v>2583</v>
      </c>
      <c r="M412" s="406" t="s">
        <v>7495</v>
      </c>
      <c r="N412" s="406" t="s">
        <v>7343</v>
      </c>
      <c r="O412" s="406">
        <v>79553844</v>
      </c>
      <c r="P412" s="406" t="s">
        <v>7496</v>
      </c>
      <c r="Q412" s="190">
        <v>5</v>
      </c>
      <c r="R412" s="407">
        <v>132916</v>
      </c>
      <c r="S412" s="251" t="s">
        <v>7497</v>
      </c>
      <c r="T412" s="404">
        <v>0</v>
      </c>
      <c r="U412" s="190" t="s">
        <v>7347</v>
      </c>
      <c r="V412" s="407" t="s">
        <v>10136</v>
      </c>
      <c r="W412" s="404">
        <v>0</v>
      </c>
      <c r="X412" s="190" t="s">
        <v>7347</v>
      </c>
      <c r="Y412" s="190" t="s">
        <v>7347</v>
      </c>
      <c r="Z412" s="404">
        <v>0</v>
      </c>
      <c r="AA412" s="419" t="s">
        <v>7347</v>
      </c>
      <c r="AB412" s="190" t="s">
        <v>7347</v>
      </c>
      <c r="AC412" s="190" t="s">
        <v>7347</v>
      </c>
      <c r="AD412" s="190" t="s">
        <v>7347</v>
      </c>
      <c r="AE412" s="190" t="s">
        <v>7387</v>
      </c>
      <c r="AF412" s="190" t="s">
        <v>7451</v>
      </c>
      <c r="AG412" s="190" t="s">
        <v>7350</v>
      </c>
      <c r="AH412" s="173" t="s">
        <v>11111</v>
      </c>
      <c r="AI412" s="173">
        <v>3114021333</v>
      </c>
      <c r="AJ412" s="173" t="s">
        <v>11112</v>
      </c>
      <c r="AK412" s="420">
        <v>651739661</v>
      </c>
      <c r="AL412" s="189" t="s">
        <v>7353</v>
      </c>
      <c r="AM412" s="500" t="s">
        <v>11113</v>
      </c>
      <c r="AN412" s="411">
        <f t="shared" si="6"/>
        <v>405</v>
      </c>
      <c r="AO412" s="411">
        <v>2025</v>
      </c>
      <c r="AP412" s="432">
        <v>7976933</v>
      </c>
      <c r="AQ412" s="411"/>
      <c r="AR412" s="411"/>
      <c r="AS412" s="410"/>
      <c r="AT412" s="449"/>
    </row>
    <row r="413" spans="2:46" ht="15" customHeight="1">
      <c r="B413" s="448" t="s">
        <v>305</v>
      </c>
      <c r="C413" s="251" t="s">
        <v>10246</v>
      </c>
      <c r="D413" s="173" t="s">
        <v>11114</v>
      </c>
      <c r="E413" s="404">
        <v>1019093002</v>
      </c>
      <c r="F413" s="463">
        <v>33810000</v>
      </c>
      <c r="G413" s="405" t="s">
        <v>10177</v>
      </c>
      <c r="H413" s="353">
        <v>5635000</v>
      </c>
      <c r="I413" s="363">
        <v>45741</v>
      </c>
      <c r="J413" s="363">
        <v>46015</v>
      </c>
      <c r="K413" s="354" t="s">
        <v>11115</v>
      </c>
      <c r="L413" s="190">
        <v>2439</v>
      </c>
      <c r="M413" s="406" t="s">
        <v>10273</v>
      </c>
      <c r="N413" s="406" t="s">
        <v>7343</v>
      </c>
      <c r="O413" s="406">
        <v>52371623</v>
      </c>
      <c r="P413" s="406" t="s">
        <v>10274</v>
      </c>
      <c r="Q413" s="190">
        <v>1</v>
      </c>
      <c r="R413" s="407">
        <v>127426</v>
      </c>
      <c r="S413" s="251" t="s">
        <v>10275</v>
      </c>
      <c r="T413" s="463">
        <v>16905000</v>
      </c>
      <c r="U413" s="190" t="s">
        <v>7347</v>
      </c>
      <c r="V413" s="407">
        <v>90</v>
      </c>
      <c r="W413" s="404">
        <v>0</v>
      </c>
      <c r="X413" s="190" t="s">
        <v>7347</v>
      </c>
      <c r="Y413" s="190"/>
      <c r="Z413" s="404">
        <f>Tabla13[[#This Row],[Adicion 1]]</f>
        <v>16905000</v>
      </c>
      <c r="AA413" s="464" t="s">
        <v>7966</v>
      </c>
      <c r="AB413" s="190" t="s">
        <v>7347</v>
      </c>
      <c r="AC413" s="190" t="s">
        <v>7347</v>
      </c>
      <c r="AD413" s="190" t="s">
        <v>7347</v>
      </c>
      <c r="AE413" s="190" t="s">
        <v>7378</v>
      </c>
      <c r="AF413" s="411" t="s">
        <v>7349</v>
      </c>
      <c r="AG413" s="190" t="s">
        <v>7510</v>
      </c>
      <c r="AH413" s="173" t="s">
        <v>11116</v>
      </c>
      <c r="AI413" s="173">
        <v>3046380078</v>
      </c>
      <c r="AJ413" s="173" t="s">
        <v>10142</v>
      </c>
      <c r="AK413" s="420" t="s">
        <v>8780</v>
      </c>
      <c r="AL413" s="189" t="s">
        <v>7353</v>
      </c>
      <c r="AM413" s="500" t="s">
        <v>8781</v>
      </c>
      <c r="AN413" s="411">
        <f t="shared" si="6"/>
        <v>406</v>
      </c>
      <c r="AO413" s="411">
        <v>2025</v>
      </c>
      <c r="AP413" s="432">
        <v>21413000</v>
      </c>
      <c r="AQ413" s="411" t="s">
        <v>10132</v>
      </c>
      <c r="AR413" s="411" t="s">
        <v>10132</v>
      </c>
      <c r="AS413" s="410"/>
      <c r="AT413" s="449"/>
    </row>
    <row r="414" spans="2:46" ht="15" customHeight="1">
      <c r="B414" s="448" t="s">
        <v>306</v>
      </c>
      <c r="C414" s="251" t="s">
        <v>10211</v>
      </c>
      <c r="D414" s="173" t="s">
        <v>11117</v>
      </c>
      <c r="E414" s="404">
        <v>1013609480</v>
      </c>
      <c r="F414" s="404">
        <v>17856000</v>
      </c>
      <c r="G414" s="405" t="s">
        <v>10177</v>
      </c>
      <c r="H414" s="353">
        <v>2976000</v>
      </c>
      <c r="I414" s="363">
        <v>45730</v>
      </c>
      <c r="J414" s="363">
        <v>46022</v>
      </c>
      <c r="K414" s="354" t="s">
        <v>7673</v>
      </c>
      <c r="L414" s="190">
        <v>2537</v>
      </c>
      <c r="M414" s="251" t="s">
        <v>10634</v>
      </c>
      <c r="N414" s="406" t="s">
        <v>7343</v>
      </c>
      <c r="O414" s="406">
        <v>26872947</v>
      </c>
      <c r="P414" s="501" t="s">
        <v>10635</v>
      </c>
      <c r="Q414" s="190">
        <v>1</v>
      </c>
      <c r="R414" s="407">
        <v>125102</v>
      </c>
      <c r="S414" s="251" t="s">
        <v>7648</v>
      </c>
      <c r="T414" s="463">
        <v>7142400</v>
      </c>
      <c r="U414" s="190" t="s">
        <v>7347</v>
      </c>
      <c r="V414" s="407">
        <v>72</v>
      </c>
      <c r="W414" s="404">
        <v>0</v>
      </c>
      <c r="X414" s="190" t="s">
        <v>7347</v>
      </c>
      <c r="Y414" s="190"/>
      <c r="Z414" s="404">
        <f>Tabla13[[#This Row],[Adicion 1]]</f>
        <v>7142400</v>
      </c>
      <c r="AA414" s="464" t="s">
        <v>10187</v>
      </c>
      <c r="AB414" s="429">
        <v>45805</v>
      </c>
      <c r="AC414" s="429">
        <v>45841</v>
      </c>
      <c r="AD414" s="190" t="s">
        <v>11118</v>
      </c>
      <c r="AE414" s="190" t="s">
        <v>11119</v>
      </c>
      <c r="AF414" s="411" t="s">
        <v>7349</v>
      </c>
      <c r="AG414" s="190" t="s">
        <v>7510</v>
      </c>
      <c r="AH414" s="173" t="s">
        <v>11120</v>
      </c>
      <c r="AI414" s="173">
        <v>3202917183</v>
      </c>
      <c r="AJ414" s="173" t="s">
        <v>10142</v>
      </c>
      <c r="AK414" s="420" t="s">
        <v>7707</v>
      </c>
      <c r="AL414" s="189" t="s">
        <v>7353</v>
      </c>
      <c r="AM414" s="500" t="s">
        <v>11121</v>
      </c>
      <c r="AN414" s="411">
        <f t="shared" si="6"/>
        <v>407</v>
      </c>
      <c r="AO414" s="411">
        <v>2025</v>
      </c>
      <c r="AP414" s="432">
        <v>4860800</v>
      </c>
      <c r="AQ414" s="411" t="s">
        <v>10132</v>
      </c>
      <c r="AR414" s="411" t="s">
        <v>10132</v>
      </c>
      <c r="AS414" s="410"/>
      <c r="AT414" s="449"/>
    </row>
    <row r="415" spans="2:46" ht="15" customHeight="1">
      <c r="B415" s="448" t="s">
        <v>307</v>
      </c>
      <c r="C415" s="251" t="s">
        <v>10211</v>
      </c>
      <c r="D415" s="173" t="s">
        <v>11122</v>
      </c>
      <c r="E415" s="404">
        <v>52345761</v>
      </c>
      <c r="F415" s="404">
        <v>17856000</v>
      </c>
      <c r="G415" s="405" t="s">
        <v>10177</v>
      </c>
      <c r="H415" s="353">
        <v>2976000</v>
      </c>
      <c r="I415" s="363">
        <v>45734</v>
      </c>
      <c r="J415" s="363">
        <v>45917</v>
      </c>
      <c r="K415" s="354" t="s">
        <v>7673</v>
      </c>
      <c r="L415" s="190">
        <v>2537</v>
      </c>
      <c r="M415" s="251" t="s">
        <v>10634</v>
      </c>
      <c r="N415" s="406" t="s">
        <v>7343</v>
      </c>
      <c r="O415" s="406">
        <v>26872947</v>
      </c>
      <c r="P415" s="501" t="s">
        <v>10635</v>
      </c>
      <c r="Q415" s="190">
        <v>1</v>
      </c>
      <c r="R415" s="407">
        <v>125102</v>
      </c>
      <c r="S415" s="251" t="s">
        <v>7648</v>
      </c>
      <c r="T415" s="404">
        <v>0</v>
      </c>
      <c r="U415" s="190" t="s">
        <v>7347</v>
      </c>
      <c r="V415" s="407" t="s">
        <v>10136</v>
      </c>
      <c r="W415" s="404">
        <v>0</v>
      </c>
      <c r="X415" s="190" t="s">
        <v>7347</v>
      </c>
      <c r="Y415" s="190" t="s">
        <v>7347</v>
      </c>
      <c r="Z415" s="404">
        <v>0</v>
      </c>
      <c r="AA415" s="419" t="s">
        <v>7347</v>
      </c>
      <c r="AB415" s="190" t="s">
        <v>7347</v>
      </c>
      <c r="AC415" s="190" t="s">
        <v>7347</v>
      </c>
      <c r="AD415" s="190" t="s">
        <v>7347</v>
      </c>
      <c r="AE415" s="190" t="s">
        <v>10179</v>
      </c>
      <c r="AF415" s="411" t="s">
        <v>7349</v>
      </c>
      <c r="AG415" s="190" t="s">
        <v>7350</v>
      </c>
      <c r="AH415" s="173" t="s">
        <v>11123</v>
      </c>
      <c r="AI415" s="173">
        <v>3008136426</v>
      </c>
      <c r="AJ415" s="173" t="s">
        <v>7352</v>
      </c>
      <c r="AK415" s="420">
        <v>24095230230</v>
      </c>
      <c r="AL415" s="189" t="s">
        <v>7353</v>
      </c>
      <c r="AM415" s="500" t="s">
        <v>11124</v>
      </c>
      <c r="AN415" s="411">
        <f t="shared" si="6"/>
        <v>408</v>
      </c>
      <c r="AO415" s="411">
        <v>2025</v>
      </c>
      <c r="AP415" s="432">
        <v>2678400</v>
      </c>
      <c r="AQ415" s="411" t="s">
        <v>10132</v>
      </c>
      <c r="AR415" s="411" t="s">
        <v>10132</v>
      </c>
      <c r="AS415" s="410"/>
      <c r="AT415" s="449"/>
    </row>
    <row r="416" spans="2:46" ht="15" customHeight="1">
      <c r="B416" s="448" t="s">
        <v>308</v>
      </c>
      <c r="C416" s="251" t="s">
        <v>10341</v>
      </c>
      <c r="D416" s="173" t="s">
        <v>11125</v>
      </c>
      <c r="E416" s="404">
        <v>52985831</v>
      </c>
      <c r="F416" s="404">
        <v>17856000</v>
      </c>
      <c r="G416" s="405" t="s">
        <v>10177</v>
      </c>
      <c r="H416" s="353">
        <v>2976000</v>
      </c>
      <c r="I416" s="363">
        <v>45734</v>
      </c>
      <c r="J416" s="363">
        <v>45917</v>
      </c>
      <c r="K416" s="354" t="s">
        <v>7673</v>
      </c>
      <c r="L416" s="190">
        <v>2537</v>
      </c>
      <c r="M416" s="251" t="s">
        <v>10634</v>
      </c>
      <c r="N416" s="406" t="s">
        <v>7343</v>
      </c>
      <c r="O416" s="406">
        <v>26872947</v>
      </c>
      <c r="P416" s="501" t="s">
        <v>10635</v>
      </c>
      <c r="Q416" s="190">
        <v>1</v>
      </c>
      <c r="R416" s="407">
        <v>125102</v>
      </c>
      <c r="S416" s="251" t="s">
        <v>7648</v>
      </c>
      <c r="T416" s="404">
        <v>0</v>
      </c>
      <c r="U416" s="190" t="s">
        <v>7347</v>
      </c>
      <c r="V416" s="407" t="s">
        <v>10136</v>
      </c>
      <c r="W416" s="404">
        <v>0</v>
      </c>
      <c r="X416" s="190" t="s">
        <v>7347</v>
      </c>
      <c r="Y416" s="190" t="s">
        <v>7347</v>
      </c>
      <c r="Z416" s="404">
        <v>0</v>
      </c>
      <c r="AA416" s="419" t="s">
        <v>7347</v>
      </c>
      <c r="AB416" s="190" t="s">
        <v>7347</v>
      </c>
      <c r="AC416" s="190" t="s">
        <v>7347</v>
      </c>
      <c r="AD416" s="190" t="s">
        <v>7347</v>
      </c>
      <c r="AE416" s="190" t="s">
        <v>10179</v>
      </c>
      <c r="AF416" s="190" t="s">
        <v>7349</v>
      </c>
      <c r="AG416" s="190" t="s">
        <v>7399</v>
      </c>
      <c r="AH416" s="173" t="s">
        <v>11126</v>
      </c>
      <c r="AI416" s="173">
        <v>3229485520</v>
      </c>
      <c r="AJ416" s="173" t="s">
        <v>10572</v>
      </c>
      <c r="AK416" s="420">
        <v>54771486463</v>
      </c>
      <c r="AL416" s="189" t="s">
        <v>7353</v>
      </c>
      <c r="AM416" s="500" t="s">
        <v>11127</v>
      </c>
      <c r="AN416" s="411">
        <f t="shared" si="6"/>
        <v>409</v>
      </c>
      <c r="AO416" s="411">
        <v>2025</v>
      </c>
      <c r="AP416" s="432">
        <v>0</v>
      </c>
      <c r="AQ416" s="411"/>
      <c r="AR416" s="411"/>
      <c r="AS416" s="410"/>
      <c r="AT416" s="449"/>
    </row>
    <row r="417" spans="2:46" ht="15" customHeight="1">
      <c r="B417" s="448" t="s">
        <v>309</v>
      </c>
      <c r="C417" s="251" t="s">
        <v>10246</v>
      </c>
      <c r="D417" s="173" t="s">
        <v>10634</v>
      </c>
      <c r="E417" s="404">
        <v>26872947</v>
      </c>
      <c r="F417" s="404">
        <v>68000000</v>
      </c>
      <c r="G417" s="405" t="s">
        <v>10213</v>
      </c>
      <c r="H417" s="353">
        <v>8500000</v>
      </c>
      <c r="I417" s="363">
        <v>45747</v>
      </c>
      <c r="J417" s="363">
        <v>46022</v>
      </c>
      <c r="K417" s="354" t="s">
        <v>11128</v>
      </c>
      <c r="L417" s="190">
        <v>2537</v>
      </c>
      <c r="M417" s="406" t="s">
        <v>7573</v>
      </c>
      <c r="N417" s="406" t="s">
        <v>7448</v>
      </c>
      <c r="O417" s="406">
        <v>51895879</v>
      </c>
      <c r="P417" s="501" t="s">
        <v>7574</v>
      </c>
      <c r="Q417" s="190">
        <v>1</v>
      </c>
      <c r="R417" s="407">
        <v>131830</v>
      </c>
      <c r="S417" s="251" t="s">
        <v>7648</v>
      </c>
      <c r="T417" s="463">
        <v>8500000</v>
      </c>
      <c r="U417" s="190" t="s">
        <v>7347</v>
      </c>
      <c r="V417" s="407">
        <v>30</v>
      </c>
      <c r="W417" s="404">
        <v>0</v>
      </c>
      <c r="X417" s="190" t="s">
        <v>7347</v>
      </c>
      <c r="Y417" s="190"/>
      <c r="Z417" s="404">
        <f>Tabla13[[#This Row],[Adicion 1]]</f>
        <v>8500000</v>
      </c>
      <c r="AA417" s="464" t="s">
        <v>11129</v>
      </c>
      <c r="AB417" s="190" t="s">
        <v>7347</v>
      </c>
      <c r="AC417" s="190" t="s">
        <v>7347</v>
      </c>
      <c r="AD417" s="190" t="s">
        <v>7347</v>
      </c>
      <c r="AE417" s="190" t="s">
        <v>7361</v>
      </c>
      <c r="AF417" s="411" t="s">
        <v>7349</v>
      </c>
      <c r="AG417" s="190" t="s">
        <v>7399</v>
      </c>
      <c r="AH417" s="173" t="s">
        <v>11130</v>
      </c>
      <c r="AI417" s="173">
        <v>3158654272</v>
      </c>
      <c r="AJ417" s="173" t="s">
        <v>10160</v>
      </c>
      <c r="AK417" s="420">
        <v>122054087</v>
      </c>
      <c r="AL417" s="189" t="s">
        <v>10512</v>
      </c>
      <c r="AM417" s="500" t="s">
        <v>11131</v>
      </c>
      <c r="AN417" s="411">
        <f t="shared" si="6"/>
        <v>410</v>
      </c>
      <c r="AO417" s="411">
        <v>2025</v>
      </c>
      <c r="AP417" s="432">
        <v>25500000</v>
      </c>
      <c r="AQ417" s="411" t="s">
        <v>10139</v>
      </c>
      <c r="AR417" s="411" t="s">
        <v>10132</v>
      </c>
      <c r="AS417" s="410"/>
      <c r="AT417" s="449"/>
    </row>
    <row r="418" spans="2:46" ht="15" customHeight="1">
      <c r="B418" s="448" t="s">
        <v>310</v>
      </c>
      <c r="C418" s="251" t="s">
        <v>10211</v>
      </c>
      <c r="D418" s="173" t="s">
        <v>11132</v>
      </c>
      <c r="E418" s="404">
        <v>80240908</v>
      </c>
      <c r="F418" s="404">
        <v>17856000</v>
      </c>
      <c r="G418" s="405" t="s">
        <v>10177</v>
      </c>
      <c r="H418" s="353">
        <v>2976000</v>
      </c>
      <c r="I418" s="363">
        <v>45732</v>
      </c>
      <c r="J418" s="363">
        <v>45915</v>
      </c>
      <c r="K418" s="354" t="s">
        <v>7673</v>
      </c>
      <c r="L418" s="190">
        <v>2537</v>
      </c>
      <c r="M418" s="251" t="s">
        <v>10634</v>
      </c>
      <c r="N418" s="406" t="s">
        <v>7343</v>
      </c>
      <c r="O418" s="406">
        <v>26872947</v>
      </c>
      <c r="P418" s="501" t="s">
        <v>10635</v>
      </c>
      <c r="Q418" s="190">
        <v>1</v>
      </c>
      <c r="R418" s="407">
        <v>125102</v>
      </c>
      <c r="S418" s="251" t="s">
        <v>7648</v>
      </c>
      <c r="T418" s="404">
        <v>0</v>
      </c>
      <c r="U418" s="190" t="s">
        <v>7347</v>
      </c>
      <c r="V418" s="407" t="s">
        <v>10136</v>
      </c>
      <c r="W418" s="404">
        <v>0</v>
      </c>
      <c r="X418" s="190" t="s">
        <v>7347</v>
      </c>
      <c r="Y418" s="190" t="s">
        <v>7347</v>
      </c>
      <c r="Z418" s="404">
        <v>0</v>
      </c>
      <c r="AA418" s="419" t="s">
        <v>7347</v>
      </c>
      <c r="AB418" s="190" t="s">
        <v>7347</v>
      </c>
      <c r="AC418" s="190" t="s">
        <v>7347</v>
      </c>
      <c r="AD418" s="190" t="s">
        <v>7347</v>
      </c>
      <c r="AE418" s="190" t="s">
        <v>7361</v>
      </c>
      <c r="AF418" s="411" t="s">
        <v>7349</v>
      </c>
      <c r="AG418" s="190" t="s">
        <v>7350</v>
      </c>
      <c r="AH418" s="173" t="s">
        <v>11133</v>
      </c>
      <c r="AI418" s="173">
        <v>3013174831</v>
      </c>
      <c r="AJ418" s="173" t="s">
        <v>7364</v>
      </c>
      <c r="AK418" s="420">
        <v>700741114</v>
      </c>
      <c r="AL418" s="189" t="s">
        <v>7353</v>
      </c>
      <c r="AM418" s="500" t="s">
        <v>11134</v>
      </c>
      <c r="AN418" s="411">
        <f t="shared" si="6"/>
        <v>411</v>
      </c>
      <c r="AO418" s="411">
        <v>2025</v>
      </c>
      <c r="AP418" s="432">
        <v>0</v>
      </c>
      <c r="AQ418" s="411" t="s">
        <v>10132</v>
      </c>
      <c r="AR418" s="411" t="s">
        <v>10132</v>
      </c>
      <c r="AS418" s="410"/>
      <c r="AT418" s="449"/>
    </row>
    <row r="419" spans="2:46" ht="15" customHeight="1">
      <c r="B419" s="448" t="s">
        <v>311</v>
      </c>
      <c r="C419" s="251" t="s">
        <v>10211</v>
      </c>
      <c r="D419" s="173" t="s">
        <v>11135</v>
      </c>
      <c r="E419" s="404">
        <v>1037120087</v>
      </c>
      <c r="F419" s="404">
        <v>21000000</v>
      </c>
      <c r="G419" s="405" t="s">
        <v>10177</v>
      </c>
      <c r="H419" s="353">
        <v>3500000</v>
      </c>
      <c r="I419" s="363">
        <v>45733</v>
      </c>
      <c r="J419" s="363">
        <v>45916</v>
      </c>
      <c r="K419" s="354" t="s">
        <v>8814</v>
      </c>
      <c r="L419" s="190">
        <v>2498</v>
      </c>
      <c r="M419" s="406" t="s">
        <v>7616</v>
      </c>
      <c r="N419" s="406" t="s">
        <v>7343</v>
      </c>
      <c r="O419" s="406">
        <v>1063481921</v>
      </c>
      <c r="P419" s="501" t="s">
        <v>7617</v>
      </c>
      <c r="Q419" s="190">
        <v>3</v>
      </c>
      <c r="R419" s="407">
        <v>124912</v>
      </c>
      <c r="S419" s="251" t="s">
        <v>7618</v>
      </c>
      <c r="T419" s="404">
        <v>0</v>
      </c>
      <c r="U419" s="190" t="s">
        <v>7347</v>
      </c>
      <c r="V419" s="407" t="s">
        <v>10136</v>
      </c>
      <c r="W419" s="404">
        <v>0</v>
      </c>
      <c r="X419" s="190" t="s">
        <v>7347</v>
      </c>
      <c r="Y419" s="190" t="s">
        <v>7347</v>
      </c>
      <c r="Z419" s="404">
        <v>0</v>
      </c>
      <c r="AA419" s="419" t="s">
        <v>7347</v>
      </c>
      <c r="AB419" s="190" t="s">
        <v>7347</v>
      </c>
      <c r="AC419" s="190" t="s">
        <v>7347</v>
      </c>
      <c r="AD419" s="190" t="s">
        <v>7347</v>
      </c>
      <c r="AE419" s="190" t="s">
        <v>10241</v>
      </c>
      <c r="AF419" s="411" t="s">
        <v>7349</v>
      </c>
      <c r="AG419" s="190" t="s">
        <v>7399</v>
      </c>
      <c r="AH419" s="173" t="s">
        <v>11136</v>
      </c>
      <c r="AI419" s="173">
        <v>3043565713</v>
      </c>
      <c r="AJ419" s="173" t="s">
        <v>8019</v>
      </c>
      <c r="AK419" s="420">
        <v>59767788</v>
      </c>
      <c r="AL419" s="189" t="s">
        <v>7353</v>
      </c>
      <c r="AM419" s="500" t="s">
        <v>8021</v>
      </c>
      <c r="AN419" s="411">
        <f t="shared" si="6"/>
        <v>412</v>
      </c>
      <c r="AO419" s="411">
        <v>2025</v>
      </c>
      <c r="AP419" s="432">
        <v>1866667</v>
      </c>
      <c r="AQ419" s="411" t="s">
        <v>10132</v>
      </c>
      <c r="AR419" s="411" t="s">
        <v>10132</v>
      </c>
      <c r="AS419" s="410"/>
      <c r="AT419" s="449"/>
    </row>
    <row r="420" spans="2:46" ht="15" customHeight="1">
      <c r="B420" s="448" t="s">
        <v>312</v>
      </c>
      <c r="C420" s="251" t="s">
        <v>10246</v>
      </c>
      <c r="D420" s="173" t="s">
        <v>8542</v>
      </c>
      <c r="E420" s="404">
        <v>79913908</v>
      </c>
      <c r="F420" s="404">
        <v>46128000</v>
      </c>
      <c r="G420" s="405" t="s">
        <v>10177</v>
      </c>
      <c r="H420" s="353">
        <v>7688000</v>
      </c>
      <c r="I420" s="363">
        <v>45732</v>
      </c>
      <c r="J420" s="363">
        <v>45915</v>
      </c>
      <c r="K420" s="354" t="s">
        <v>8543</v>
      </c>
      <c r="L420" s="190">
        <v>2537</v>
      </c>
      <c r="M420" s="406" t="s">
        <v>7631</v>
      </c>
      <c r="N420" s="406" t="s">
        <v>7343</v>
      </c>
      <c r="O420" s="173">
        <v>1020819463</v>
      </c>
      <c r="P420" s="406" t="s">
        <v>7632</v>
      </c>
      <c r="Q420" s="190">
        <v>5</v>
      </c>
      <c r="R420" s="407">
        <v>125869</v>
      </c>
      <c r="S420" s="251" t="s">
        <v>10628</v>
      </c>
      <c r="T420" s="404">
        <v>0</v>
      </c>
      <c r="U420" s="190" t="s">
        <v>7347</v>
      </c>
      <c r="V420" s="407" t="s">
        <v>10136</v>
      </c>
      <c r="W420" s="404">
        <v>0</v>
      </c>
      <c r="X420" s="190" t="s">
        <v>7347</v>
      </c>
      <c r="Y420" s="190" t="s">
        <v>7347</v>
      </c>
      <c r="Z420" s="404">
        <v>0</v>
      </c>
      <c r="AA420" s="419" t="s">
        <v>7347</v>
      </c>
      <c r="AB420" s="190" t="s">
        <v>7347</v>
      </c>
      <c r="AC420" s="190" t="s">
        <v>7347</v>
      </c>
      <c r="AD420" s="190" t="s">
        <v>7347</v>
      </c>
      <c r="AE420" s="190" t="s">
        <v>7504</v>
      </c>
      <c r="AF420" s="411" t="s">
        <v>7349</v>
      </c>
      <c r="AG420" s="190" t="s">
        <v>7350</v>
      </c>
      <c r="AH420" s="173" t="s">
        <v>11137</v>
      </c>
      <c r="AI420" s="173">
        <v>3045643837</v>
      </c>
      <c r="AJ420" s="173" t="s">
        <v>10142</v>
      </c>
      <c r="AK420" s="420" t="s">
        <v>11138</v>
      </c>
      <c r="AL420" s="189" t="s">
        <v>7353</v>
      </c>
      <c r="AM420" s="500" t="s">
        <v>8546</v>
      </c>
      <c r="AN420" s="411">
        <f t="shared" si="6"/>
        <v>413</v>
      </c>
      <c r="AO420" s="411">
        <v>2025</v>
      </c>
      <c r="AP420" s="432">
        <v>3844000</v>
      </c>
      <c r="AQ420" s="411" t="s">
        <v>10139</v>
      </c>
      <c r="AR420" s="411" t="s">
        <v>10139</v>
      </c>
      <c r="AS420" s="410" t="s">
        <v>10140</v>
      </c>
      <c r="AT420" s="449" t="s">
        <v>10737</v>
      </c>
    </row>
    <row r="421" spans="2:46" ht="15" customHeight="1">
      <c r="B421" s="448" t="s">
        <v>313</v>
      </c>
      <c r="C421" s="251" t="s">
        <v>10246</v>
      </c>
      <c r="D421" s="173" t="s">
        <v>11139</v>
      </c>
      <c r="E421" s="404">
        <v>1020819463</v>
      </c>
      <c r="F421" s="404">
        <v>70536000</v>
      </c>
      <c r="G421" s="405" t="s">
        <v>10213</v>
      </c>
      <c r="H421" s="353">
        <v>8817000</v>
      </c>
      <c r="I421" s="363">
        <v>45734</v>
      </c>
      <c r="J421" s="363">
        <v>46022</v>
      </c>
      <c r="K421" s="354" t="s">
        <v>11140</v>
      </c>
      <c r="L421" s="190">
        <v>2537</v>
      </c>
      <c r="M421" s="406" t="s">
        <v>7347</v>
      </c>
      <c r="N421" s="406" t="s">
        <v>7407</v>
      </c>
      <c r="O421" s="406" t="s">
        <v>7407</v>
      </c>
      <c r="P421" s="406" t="s">
        <v>7407</v>
      </c>
      <c r="Q421" s="190">
        <v>1</v>
      </c>
      <c r="R421" s="407">
        <v>125104</v>
      </c>
      <c r="S421" s="251" t="s">
        <v>11141</v>
      </c>
      <c r="T421" s="463">
        <v>12637700</v>
      </c>
      <c r="U421" s="190" t="s">
        <v>7347</v>
      </c>
      <c r="V421" s="407">
        <v>43</v>
      </c>
      <c r="W421" s="404">
        <v>0</v>
      </c>
      <c r="X421" s="190" t="s">
        <v>7347</v>
      </c>
      <c r="Y421" s="190"/>
      <c r="Z421" s="404">
        <f>Tabla13[[#This Row],[Adicion 1]]</f>
        <v>12637700</v>
      </c>
      <c r="AA421" s="464" t="s">
        <v>11142</v>
      </c>
      <c r="AB421" s="190" t="s">
        <v>7347</v>
      </c>
      <c r="AC421" s="190" t="s">
        <v>7347</v>
      </c>
      <c r="AD421" s="190" t="s">
        <v>7347</v>
      </c>
      <c r="AE421" s="190" t="s">
        <v>7387</v>
      </c>
      <c r="AF421" s="411" t="s">
        <v>7349</v>
      </c>
      <c r="AG421" s="190" t="s">
        <v>7510</v>
      </c>
      <c r="AH421" s="173" t="s">
        <v>11143</v>
      </c>
      <c r="AI421" s="173">
        <v>3203569041</v>
      </c>
      <c r="AJ421" s="173" t="s">
        <v>10143</v>
      </c>
      <c r="AK421" s="420">
        <v>68874089528</v>
      </c>
      <c r="AL421" s="189" t="s">
        <v>7353</v>
      </c>
      <c r="AM421" s="500" t="s">
        <v>7663</v>
      </c>
      <c r="AN421" s="411">
        <f t="shared" si="6"/>
        <v>414</v>
      </c>
      <c r="AO421" s="411">
        <v>2025</v>
      </c>
      <c r="AP421" s="432">
        <v>22630300</v>
      </c>
      <c r="AQ421" s="411" t="s">
        <v>10139</v>
      </c>
      <c r="AR421" s="411" t="s">
        <v>10132</v>
      </c>
      <c r="AS421" s="410"/>
      <c r="AT421" s="449"/>
    </row>
    <row r="422" spans="2:46" ht="15" customHeight="1">
      <c r="B422" s="448" t="s">
        <v>314</v>
      </c>
      <c r="C422" s="251" t="s">
        <v>10211</v>
      </c>
      <c r="D422" s="173" t="s">
        <v>8034</v>
      </c>
      <c r="E422" s="404">
        <v>1010244911</v>
      </c>
      <c r="F422" s="404">
        <v>27042000</v>
      </c>
      <c r="G422" s="405" t="s">
        <v>10177</v>
      </c>
      <c r="H422" s="353">
        <v>4507000</v>
      </c>
      <c r="I422" s="363">
        <v>45734</v>
      </c>
      <c r="J422" s="363">
        <v>45917</v>
      </c>
      <c r="K422" s="354" t="s">
        <v>11144</v>
      </c>
      <c r="L422" s="190">
        <v>2537</v>
      </c>
      <c r="M422" s="406" t="s">
        <v>7631</v>
      </c>
      <c r="N422" s="406" t="s">
        <v>7343</v>
      </c>
      <c r="O422" s="173">
        <v>1020819463</v>
      </c>
      <c r="P422" s="406" t="s">
        <v>7632</v>
      </c>
      <c r="Q422" s="190">
        <v>3</v>
      </c>
      <c r="R422" s="407">
        <v>125109</v>
      </c>
      <c r="S422" s="251" t="s">
        <v>10628</v>
      </c>
      <c r="T422" s="404">
        <v>0</v>
      </c>
      <c r="U422" s="190" t="s">
        <v>7347</v>
      </c>
      <c r="V422" s="407" t="s">
        <v>10136</v>
      </c>
      <c r="W422" s="404">
        <v>0</v>
      </c>
      <c r="X422" s="190" t="s">
        <v>7347</v>
      </c>
      <c r="Y422" s="190" t="s">
        <v>7347</v>
      </c>
      <c r="Z422" s="404">
        <v>0</v>
      </c>
      <c r="AA422" s="419" t="s">
        <v>7347</v>
      </c>
      <c r="AB422" s="190" t="s">
        <v>7347</v>
      </c>
      <c r="AC422" s="190" t="s">
        <v>7347</v>
      </c>
      <c r="AD422" s="190" t="s">
        <v>7347</v>
      </c>
      <c r="AE422" s="190" t="s">
        <v>7504</v>
      </c>
      <c r="AF422" s="411" t="s">
        <v>7349</v>
      </c>
      <c r="AG422" s="190" t="s">
        <v>7399</v>
      </c>
      <c r="AH422" s="173" t="s">
        <v>11145</v>
      </c>
      <c r="AI422" s="173">
        <v>3022820975</v>
      </c>
      <c r="AJ422" s="173" t="s">
        <v>10142</v>
      </c>
      <c r="AK422" s="420" t="s">
        <v>11146</v>
      </c>
      <c r="AL422" s="189" t="s">
        <v>7353</v>
      </c>
      <c r="AM422" s="500" t="s">
        <v>8037</v>
      </c>
      <c r="AN422" s="411">
        <f t="shared" si="6"/>
        <v>415</v>
      </c>
      <c r="AO422" s="411">
        <v>2025</v>
      </c>
      <c r="AP422" s="432">
        <v>2553967</v>
      </c>
      <c r="AQ422" s="411" t="s">
        <v>10132</v>
      </c>
      <c r="AR422" s="411" t="s">
        <v>10132</v>
      </c>
      <c r="AS422" s="410"/>
      <c r="AT422" s="449"/>
    </row>
    <row r="423" spans="2:46" ht="15" customHeight="1">
      <c r="B423" s="448" t="s">
        <v>315</v>
      </c>
      <c r="C423" s="251" t="s">
        <v>10246</v>
      </c>
      <c r="D423" s="173" t="s">
        <v>8658</v>
      </c>
      <c r="E423" s="404">
        <v>1019127390</v>
      </c>
      <c r="F423" s="463">
        <v>46128000</v>
      </c>
      <c r="G423" s="405" t="s">
        <v>10177</v>
      </c>
      <c r="H423" s="353">
        <v>7688000</v>
      </c>
      <c r="I423" s="363">
        <v>45744</v>
      </c>
      <c r="J423" s="363">
        <v>46018</v>
      </c>
      <c r="K423" s="354" t="s">
        <v>11147</v>
      </c>
      <c r="L423" s="190">
        <v>2537</v>
      </c>
      <c r="M423" s="406" t="s">
        <v>7631</v>
      </c>
      <c r="N423" s="406" t="s">
        <v>7343</v>
      </c>
      <c r="O423" s="406">
        <v>1020819463</v>
      </c>
      <c r="P423" s="406" t="s">
        <v>7632</v>
      </c>
      <c r="Q423" s="190">
        <v>5</v>
      </c>
      <c r="R423" s="407">
        <v>125871</v>
      </c>
      <c r="S423" s="251" t="s">
        <v>10628</v>
      </c>
      <c r="T423" s="463">
        <v>23064000</v>
      </c>
      <c r="U423" s="190" t="s">
        <v>7347</v>
      </c>
      <c r="V423" s="407">
        <v>90</v>
      </c>
      <c r="W423" s="404">
        <v>0</v>
      </c>
      <c r="X423" s="190" t="s">
        <v>7347</v>
      </c>
      <c r="Y423" s="190"/>
      <c r="Z423" s="404">
        <f>Tabla13[[#This Row],[Adicion 1]]</f>
        <v>23064000</v>
      </c>
      <c r="AA423" s="464" t="s">
        <v>7966</v>
      </c>
      <c r="AB423" s="190" t="s">
        <v>7347</v>
      </c>
      <c r="AC423" s="190" t="s">
        <v>7347</v>
      </c>
      <c r="AD423" s="190" t="s">
        <v>7347</v>
      </c>
      <c r="AE423" s="190" t="s">
        <v>10179</v>
      </c>
      <c r="AF423" s="411" t="s">
        <v>7349</v>
      </c>
      <c r="AG423" s="411" t="s">
        <v>7388</v>
      </c>
      <c r="AH423" s="173" t="s">
        <v>11148</v>
      </c>
      <c r="AI423" s="173">
        <v>3016614609</v>
      </c>
      <c r="AJ423" s="173" t="s">
        <v>8661</v>
      </c>
      <c r="AK423" s="420">
        <v>849347923100</v>
      </c>
      <c r="AL423" s="189" t="s">
        <v>10757</v>
      </c>
      <c r="AM423" s="500" t="s">
        <v>11149</v>
      </c>
      <c r="AN423" s="411">
        <f t="shared" si="6"/>
        <v>416</v>
      </c>
      <c r="AO423" s="411">
        <v>2025</v>
      </c>
      <c r="AP423" s="432">
        <v>6919200</v>
      </c>
      <c r="AQ423" s="411" t="s">
        <v>10139</v>
      </c>
      <c r="AR423" s="411" t="s">
        <v>10132</v>
      </c>
      <c r="AS423" s="410"/>
      <c r="AT423" s="449"/>
    </row>
    <row r="424" spans="2:46" ht="15" customHeight="1">
      <c r="B424" s="448" t="s">
        <v>316</v>
      </c>
      <c r="C424" s="251" t="s">
        <v>10341</v>
      </c>
      <c r="D424" s="173" t="s">
        <v>11150</v>
      </c>
      <c r="E424" s="404">
        <v>1020739387</v>
      </c>
      <c r="F424" s="404">
        <v>12378000</v>
      </c>
      <c r="G424" s="405" t="s">
        <v>10177</v>
      </c>
      <c r="H424" s="353">
        <v>2063000</v>
      </c>
      <c r="I424" s="363">
        <v>45775</v>
      </c>
      <c r="J424" s="363">
        <v>46022</v>
      </c>
      <c r="K424" s="354" t="s">
        <v>11151</v>
      </c>
      <c r="L424" s="190">
        <v>2583</v>
      </c>
      <c r="M424" s="406" t="s">
        <v>7495</v>
      </c>
      <c r="N424" s="406" t="s">
        <v>7343</v>
      </c>
      <c r="O424" s="406">
        <v>79553844</v>
      </c>
      <c r="P424" s="406" t="s">
        <v>7496</v>
      </c>
      <c r="Q424" s="190">
        <v>5</v>
      </c>
      <c r="R424" s="407">
        <v>130231</v>
      </c>
      <c r="S424" s="251" t="s">
        <v>7497</v>
      </c>
      <c r="T424" s="463">
        <v>4332300</v>
      </c>
      <c r="U424" s="190" t="s">
        <v>7347</v>
      </c>
      <c r="V424" s="407">
        <v>63</v>
      </c>
      <c r="W424" s="404">
        <v>0</v>
      </c>
      <c r="X424" s="190" t="s">
        <v>7347</v>
      </c>
      <c r="Y424" s="190"/>
      <c r="Z424" s="404">
        <f>Tabla13[[#This Row],[Adicion 1]]</f>
        <v>4332300</v>
      </c>
      <c r="AA424" s="464" t="s">
        <v>10463</v>
      </c>
      <c r="AB424" s="190" t="s">
        <v>7347</v>
      </c>
      <c r="AC424" s="190" t="s">
        <v>7347</v>
      </c>
      <c r="AD424" s="190" t="s">
        <v>7347</v>
      </c>
      <c r="AE424" s="190" t="s">
        <v>7960</v>
      </c>
      <c r="AF424" s="190" t="s">
        <v>7349</v>
      </c>
      <c r="AG424" s="190" t="s">
        <v>7399</v>
      </c>
      <c r="AH424" s="173" t="s">
        <v>11152</v>
      </c>
      <c r="AI424" s="173">
        <v>3162487529</v>
      </c>
      <c r="AJ424" s="173" t="s">
        <v>11153</v>
      </c>
      <c r="AK424" s="420">
        <v>87043450533</v>
      </c>
      <c r="AL424" s="189" t="s">
        <v>7353</v>
      </c>
      <c r="AM424" s="500" t="s">
        <v>11154</v>
      </c>
      <c r="AN424" s="411">
        <f t="shared" si="6"/>
        <v>417</v>
      </c>
      <c r="AO424" s="411">
        <v>2025</v>
      </c>
      <c r="AP424" s="432">
        <v>0</v>
      </c>
      <c r="AQ424" s="411"/>
      <c r="AR424" s="411"/>
      <c r="AS424" s="410"/>
      <c r="AT424" s="449"/>
    </row>
    <row r="425" spans="2:46" ht="15" customHeight="1">
      <c r="B425" s="448" t="s">
        <v>317</v>
      </c>
      <c r="C425" s="251" t="s">
        <v>10211</v>
      </c>
      <c r="D425" s="173" t="s">
        <v>11155</v>
      </c>
      <c r="E425" s="404">
        <v>1015443211</v>
      </c>
      <c r="F425" s="404">
        <v>46128000</v>
      </c>
      <c r="G425" s="405" t="s">
        <v>10177</v>
      </c>
      <c r="H425" s="353">
        <v>7688000</v>
      </c>
      <c r="I425" s="363">
        <v>45728</v>
      </c>
      <c r="J425" s="363">
        <v>45911</v>
      </c>
      <c r="K425" s="354" t="s">
        <v>7630</v>
      </c>
      <c r="L425" s="190">
        <v>2537</v>
      </c>
      <c r="M425" s="406" t="s">
        <v>7631</v>
      </c>
      <c r="N425" s="406" t="s">
        <v>7343</v>
      </c>
      <c r="O425" s="173">
        <v>1020819463</v>
      </c>
      <c r="P425" s="406" t="s">
        <v>7632</v>
      </c>
      <c r="Q425" s="190">
        <v>5</v>
      </c>
      <c r="R425" s="407">
        <v>125870</v>
      </c>
      <c r="S425" s="251" t="s">
        <v>10628</v>
      </c>
      <c r="T425" s="404">
        <v>0</v>
      </c>
      <c r="U425" s="190" t="s">
        <v>7347</v>
      </c>
      <c r="V425" s="407" t="s">
        <v>10136</v>
      </c>
      <c r="W425" s="404">
        <v>0</v>
      </c>
      <c r="X425" s="190" t="s">
        <v>7347</v>
      </c>
      <c r="Y425" s="190" t="s">
        <v>7347</v>
      </c>
      <c r="Z425" s="404">
        <v>0</v>
      </c>
      <c r="AA425" s="419" t="s">
        <v>7347</v>
      </c>
      <c r="AB425" s="190" t="s">
        <v>7347</v>
      </c>
      <c r="AC425" s="190" t="s">
        <v>7347</v>
      </c>
      <c r="AD425" s="190" t="s">
        <v>7347</v>
      </c>
      <c r="AE425" s="190" t="s">
        <v>10179</v>
      </c>
      <c r="AF425" s="411" t="s">
        <v>7349</v>
      </c>
      <c r="AG425" s="190" t="s">
        <v>7350</v>
      </c>
      <c r="AH425" s="173" t="s">
        <v>11156</v>
      </c>
      <c r="AI425" s="173">
        <v>3192985856</v>
      </c>
      <c r="AJ425" s="173" t="s">
        <v>10142</v>
      </c>
      <c r="AK425" s="420" t="s">
        <v>11157</v>
      </c>
      <c r="AL425" s="189" t="s">
        <v>7353</v>
      </c>
      <c r="AM425" s="500" t="s">
        <v>8162</v>
      </c>
      <c r="AN425" s="411">
        <f t="shared" si="6"/>
        <v>418</v>
      </c>
      <c r="AO425" s="411">
        <v>2025</v>
      </c>
      <c r="AP425" s="432">
        <v>2818933</v>
      </c>
      <c r="AQ425" s="411"/>
      <c r="AR425" s="411"/>
      <c r="AS425" s="410"/>
      <c r="AT425" s="449"/>
    </row>
    <row r="426" spans="2:46" ht="15" customHeight="1">
      <c r="B426" s="448" t="s">
        <v>318</v>
      </c>
      <c r="C426" s="251" t="s">
        <v>10211</v>
      </c>
      <c r="D426" s="173" t="s">
        <v>9129</v>
      </c>
      <c r="E426" s="404">
        <v>1015481535</v>
      </c>
      <c r="F426" s="404">
        <v>46128000</v>
      </c>
      <c r="G426" s="405" t="s">
        <v>10177</v>
      </c>
      <c r="H426" s="353">
        <v>7688000</v>
      </c>
      <c r="I426" s="363">
        <v>45735</v>
      </c>
      <c r="J426" s="363">
        <v>45918</v>
      </c>
      <c r="K426" s="354" t="s">
        <v>11158</v>
      </c>
      <c r="L426" s="190">
        <v>2537</v>
      </c>
      <c r="M426" s="406" t="s">
        <v>7631</v>
      </c>
      <c r="N426" s="406" t="s">
        <v>7343</v>
      </c>
      <c r="O426" s="173">
        <v>1020819463</v>
      </c>
      <c r="P426" s="406" t="s">
        <v>7632</v>
      </c>
      <c r="Q426" s="190">
        <v>1</v>
      </c>
      <c r="R426" s="407">
        <v>130257</v>
      </c>
      <c r="S426" s="251" t="s">
        <v>10628</v>
      </c>
      <c r="T426" s="404">
        <v>0</v>
      </c>
      <c r="U426" s="190" t="s">
        <v>7347</v>
      </c>
      <c r="V426" s="407" t="s">
        <v>10136</v>
      </c>
      <c r="W426" s="404">
        <v>0</v>
      </c>
      <c r="X426" s="190" t="s">
        <v>7347</v>
      </c>
      <c r="Y426" s="190" t="s">
        <v>7347</v>
      </c>
      <c r="Z426" s="404">
        <v>0</v>
      </c>
      <c r="AA426" s="419" t="s">
        <v>7347</v>
      </c>
      <c r="AB426" s="190" t="s">
        <v>7347</v>
      </c>
      <c r="AC426" s="190" t="s">
        <v>7347</v>
      </c>
      <c r="AD426" s="190" t="s">
        <v>7347</v>
      </c>
      <c r="AE426" s="190" t="s">
        <v>7378</v>
      </c>
      <c r="AF426" s="411" t="s">
        <v>7349</v>
      </c>
      <c r="AG426" s="190" t="s">
        <v>7399</v>
      </c>
      <c r="AH426" s="173" t="s">
        <v>11159</v>
      </c>
      <c r="AI426" s="173">
        <v>3124264930</v>
      </c>
      <c r="AJ426" s="173" t="s">
        <v>10142</v>
      </c>
      <c r="AK426" s="420" t="s">
        <v>11160</v>
      </c>
      <c r="AL426" s="189" t="s">
        <v>7353</v>
      </c>
      <c r="AM426" s="500" t="s">
        <v>9134</v>
      </c>
      <c r="AN426" s="411">
        <f t="shared" si="6"/>
        <v>419</v>
      </c>
      <c r="AO426" s="411">
        <v>2025</v>
      </c>
      <c r="AP426" s="432">
        <v>4612800</v>
      </c>
      <c r="AQ426" s="411" t="s">
        <v>10132</v>
      </c>
      <c r="AR426" s="411" t="s">
        <v>10139</v>
      </c>
      <c r="AS426" s="410" t="s">
        <v>10262</v>
      </c>
      <c r="AT426" s="449" t="s">
        <v>11161</v>
      </c>
    </row>
    <row r="427" spans="2:46" ht="15" customHeight="1">
      <c r="B427" s="448" t="s">
        <v>319</v>
      </c>
      <c r="C427" s="251" t="s">
        <v>10246</v>
      </c>
      <c r="D427" s="173" t="s">
        <v>11162</v>
      </c>
      <c r="E427" s="404">
        <v>52464139</v>
      </c>
      <c r="F427" s="404">
        <v>32808000</v>
      </c>
      <c r="G427" s="405" t="s">
        <v>10177</v>
      </c>
      <c r="H427" s="353">
        <v>5468000</v>
      </c>
      <c r="I427" s="363">
        <v>45723</v>
      </c>
      <c r="J427" s="363">
        <v>45906</v>
      </c>
      <c r="K427" s="354" t="s">
        <v>8751</v>
      </c>
      <c r="L427" s="190">
        <v>2537</v>
      </c>
      <c r="M427" s="406" t="s">
        <v>8515</v>
      </c>
      <c r="N427" s="406" t="s">
        <v>7343</v>
      </c>
      <c r="O427" s="406">
        <v>52356206</v>
      </c>
      <c r="P427" s="406" t="s">
        <v>8516</v>
      </c>
      <c r="Q427" s="190">
        <v>4</v>
      </c>
      <c r="R427" s="407">
        <v>124943</v>
      </c>
      <c r="S427" s="251" t="s">
        <v>10169</v>
      </c>
      <c r="T427" s="404">
        <v>0</v>
      </c>
      <c r="U427" s="190" t="s">
        <v>7347</v>
      </c>
      <c r="V427" s="407" t="s">
        <v>10136</v>
      </c>
      <c r="W427" s="404">
        <v>0</v>
      </c>
      <c r="X427" s="190" t="s">
        <v>7347</v>
      </c>
      <c r="Y427" s="190" t="s">
        <v>7347</v>
      </c>
      <c r="Z427" s="404">
        <v>0</v>
      </c>
      <c r="AA427" s="419" t="s">
        <v>7347</v>
      </c>
      <c r="AB427" s="190" t="s">
        <v>7347</v>
      </c>
      <c r="AC427" s="190" t="s">
        <v>7347</v>
      </c>
      <c r="AD427" s="190" t="s">
        <v>7347</v>
      </c>
      <c r="AE427" s="190" t="s">
        <v>7378</v>
      </c>
      <c r="AF427" s="411" t="s">
        <v>7349</v>
      </c>
      <c r="AG427" s="190" t="s">
        <v>7399</v>
      </c>
      <c r="AH427" s="173" t="s">
        <v>11163</v>
      </c>
      <c r="AI427" s="173">
        <v>3142610838</v>
      </c>
      <c r="AJ427" s="173" t="s">
        <v>10142</v>
      </c>
      <c r="AK427" s="420">
        <v>466100126229</v>
      </c>
      <c r="AL427" s="189" t="s">
        <v>7353</v>
      </c>
      <c r="AM427" s="500" t="s">
        <v>11164</v>
      </c>
      <c r="AN427" s="411">
        <f t="shared" si="6"/>
        <v>420</v>
      </c>
      <c r="AO427" s="411">
        <v>2025</v>
      </c>
      <c r="AP427" s="432">
        <v>1093600</v>
      </c>
      <c r="AQ427" s="411" t="s">
        <v>10132</v>
      </c>
      <c r="AR427" s="411" t="s">
        <v>10139</v>
      </c>
      <c r="AS427" s="410" t="s">
        <v>10140</v>
      </c>
      <c r="AT427" s="449" t="s">
        <v>11165</v>
      </c>
    </row>
    <row r="428" spans="2:46" ht="15" customHeight="1">
      <c r="B428" s="448" t="s">
        <v>320</v>
      </c>
      <c r="C428" s="251" t="s">
        <v>10211</v>
      </c>
      <c r="D428" s="173" t="s">
        <v>11166</v>
      </c>
      <c r="E428" s="404">
        <v>1032446728</v>
      </c>
      <c r="F428" s="404">
        <v>46128000</v>
      </c>
      <c r="G428" s="405" t="s">
        <v>10177</v>
      </c>
      <c r="H428" s="353">
        <v>7688000</v>
      </c>
      <c r="I428" s="363">
        <v>45734</v>
      </c>
      <c r="J428" s="363">
        <v>45917</v>
      </c>
      <c r="K428" s="354" t="s">
        <v>11167</v>
      </c>
      <c r="L428" s="190">
        <v>2537</v>
      </c>
      <c r="M428" s="406" t="s">
        <v>7631</v>
      </c>
      <c r="N428" s="406" t="s">
        <v>7343</v>
      </c>
      <c r="O428" s="173">
        <v>1020819463</v>
      </c>
      <c r="P428" s="406" t="s">
        <v>7632</v>
      </c>
      <c r="Q428" s="190">
        <v>1</v>
      </c>
      <c r="R428" s="407">
        <v>130257</v>
      </c>
      <c r="S428" s="251" t="s">
        <v>10628</v>
      </c>
      <c r="T428" s="404">
        <v>0</v>
      </c>
      <c r="U428" s="190" t="s">
        <v>7347</v>
      </c>
      <c r="V428" s="407" t="s">
        <v>10136</v>
      </c>
      <c r="W428" s="404">
        <v>0</v>
      </c>
      <c r="X428" s="190" t="s">
        <v>7347</v>
      </c>
      <c r="Y428" s="190" t="s">
        <v>7347</v>
      </c>
      <c r="Z428" s="404">
        <v>0</v>
      </c>
      <c r="AA428" s="419" t="s">
        <v>7347</v>
      </c>
      <c r="AB428" s="190" t="s">
        <v>7347</v>
      </c>
      <c r="AC428" s="190" t="s">
        <v>7347</v>
      </c>
      <c r="AD428" s="190" t="s">
        <v>7347</v>
      </c>
      <c r="AE428" s="190" t="s">
        <v>7378</v>
      </c>
      <c r="AF428" s="411" t="s">
        <v>7349</v>
      </c>
      <c r="AG428" s="190" t="s">
        <v>7510</v>
      </c>
      <c r="AH428" s="173" t="s">
        <v>11168</v>
      </c>
      <c r="AI428" s="173">
        <v>3125577621</v>
      </c>
      <c r="AJ428" s="173" t="s">
        <v>10142</v>
      </c>
      <c r="AK428" s="420">
        <v>456370066007</v>
      </c>
      <c r="AL428" s="189" t="s">
        <v>7353</v>
      </c>
      <c r="AM428" s="500" t="s">
        <v>8979</v>
      </c>
      <c r="AN428" s="411">
        <f t="shared" si="6"/>
        <v>421</v>
      </c>
      <c r="AO428" s="411">
        <v>2025</v>
      </c>
      <c r="AP428" s="432">
        <v>4356533</v>
      </c>
      <c r="AQ428" s="411"/>
      <c r="AR428" s="411"/>
      <c r="AS428" s="410"/>
      <c r="AT428" s="449"/>
    </row>
    <row r="429" spans="2:46" ht="15" customHeight="1">
      <c r="B429" s="448" t="s">
        <v>321</v>
      </c>
      <c r="C429" s="251" t="s">
        <v>10246</v>
      </c>
      <c r="D429" s="173" t="s">
        <v>11169</v>
      </c>
      <c r="E429" s="404">
        <v>52183256</v>
      </c>
      <c r="F429" s="404">
        <v>32808000</v>
      </c>
      <c r="G429" s="405" t="s">
        <v>10177</v>
      </c>
      <c r="H429" s="353">
        <v>5468000</v>
      </c>
      <c r="I429" s="363">
        <v>45726</v>
      </c>
      <c r="J429" s="363">
        <v>45909</v>
      </c>
      <c r="K429" s="354" t="s">
        <v>8751</v>
      </c>
      <c r="L429" s="190">
        <v>2537</v>
      </c>
      <c r="M429" s="406" t="s">
        <v>8515</v>
      </c>
      <c r="N429" s="406" t="s">
        <v>7343</v>
      </c>
      <c r="O429" s="406">
        <v>52356206</v>
      </c>
      <c r="P429" s="406" t="s">
        <v>8516</v>
      </c>
      <c r="Q429" s="190">
        <v>4</v>
      </c>
      <c r="R429" s="407">
        <v>124943</v>
      </c>
      <c r="S429" s="251" t="s">
        <v>10169</v>
      </c>
      <c r="T429" s="404">
        <v>0</v>
      </c>
      <c r="U429" s="190" t="s">
        <v>7347</v>
      </c>
      <c r="V429" s="407" t="s">
        <v>10136</v>
      </c>
      <c r="W429" s="404">
        <v>0</v>
      </c>
      <c r="X429" s="190" t="s">
        <v>7347</v>
      </c>
      <c r="Y429" s="190" t="s">
        <v>7347</v>
      </c>
      <c r="Z429" s="404">
        <v>0</v>
      </c>
      <c r="AA429" s="419" t="s">
        <v>7347</v>
      </c>
      <c r="AB429" s="190" t="s">
        <v>7347</v>
      </c>
      <c r="AC429" s="190" t="s">
        <v>7347</v>
      </c>
      <c r="AD429" s="190" t="s">
        <v>7347</v>
      </c>
      <c r="AE429" s="190" t="s">
        <v>7504</v>
      </c>
      <c r="AF429" s="411" t="s">
        <v>7349</v>
      </c>
      <c r="AG429" s="190" t="s">
        <v>7399</v>
      </c>
      <c r="AH429" s="173" t="s">
        <v>11170</v>
      </c>
      <c r="AI429" s="173">
        <v>3125746266</v>
      </c>
      <c r="AJ429" s="173" t="s">
        <v>7352</v>
      </c>
      <c r="AK429" s="420">
        <v>24033178714</v>
      </c>
      <c r="AL429" s="189" t="s">
        <v>7353</v>
      </c>
      <c r="AM429" s="500" t="s">
        <v>8540</v>
      </c>
      <c r="AN429" s="411">
        <f t="shared" si="6"/>
        <v>422</v>
      </c>
      <c r="AO429" s="411">
        <v>2025</v>
      </c>
      <c r="AP429" s="432">
        <v>1640400</v>
      </c>
      <c r="AQ429" s="411" t="s">
        <v>10139</v>
      </c>
      <c r="AR429" s="411" t="s">
        <v>10132</v>
      </c>
      <c r="AS429" s="410"/>
      <c r="AT429" s="449"/>
    </row>
    <row r="430" spans="2:46" ht="15" customHeight="1">
      <c r="B430" s="448" t="s">
        <v>322</v>
      </c>
      <c r="C430" s="251" t="s">
        <v>10211</v>
      </c>
      <c r="D430" s="173" t="s">
        <v>11171</v>
      </c>
      <c r="E430" s="404">
        <v>52309488</v>
      </c>
      <c r="F430" s="404">
        <v>17856000</v>
      </c>
      <c r="G430" s="405" t="s">
        <v>10177</v>
      </c>
      <c r="H430" s="353">
        <v>2976000</v>
      </c>
      <c r="I430" s="363">
        <v>45721</v>
      </c>
      <c r="J430" s="363">
        <v>45904</v>
      </c>
      <c r="K430" s="354" t="s">
        <v>10699</v>
      </c>
      <c r="L430" s="190">
        <v>2583</v>
      </c>
      <c r="M430" s="406" t="s">
        <v>8515</v>
      </c>
      <c r="N430" s="406" t="s">
        <v>7343</v>
      </c>
      <c r="O430" s="406">
        <v>52356206</v>
      </c>
      <c r="P430" s="406" t="s">
        <v>8516</v>
      </c>
      <c r="Q430" s="190">
        <v>5</v>
      </c>
      <c r="R430" s="407">
        <v>127441</v>
      </c>
      <c r="S430" s="251" t="s">
        <v>10169</v>
      </c>
      <c r="T430" s="404">
        <v>0</v>
      </c>
      <c r="U430" s="190" t="s">
        <v>7347</v>
      </c>
      <c r="V430" s="407" t="s">
        <v>10136</v>
      </c>
      <c r="W430" s="404">
        <v>0</v>
      </c>
      <c r="X430" s="190" t="s">
        <v>7347</v>
      </c>
      <c r="Y430" s="190" t="s">
        <v>7347</v>
      </c>
      <c r="Z430" s="404">
        <v>0</v>
      </c>
      <c r="AA430" s="419" t="s">
        <v>7347</v>
      </c>
      <c r="AB430" s="190" t="s">
        <v>7347</v>
      </c>
      <c r="AC430" s="190" t="s">
        <v>7347</v>
      </c>
      <c r="AD430" s="190" t="s">
        <v>7347</v>
      </c>
      <c r="AE430" s="190" t="s">
        <v>7387</v>
      </c>
      <c r="AF430" s="411" t="s">
        <v>7349</v>
      </c>
      <c r="AG430" s="190" t="s">
        <v>7399</v>
      </c>
      <c r="AH430" s="173" t="s">
        <v>11172</v>
      </c>
      <c r="AI430" s="173">
        <v>3194069786</v>
      </c>
      <c r="AJ430" s="173" t="s">
        <v>10143</v>
      </c>
      <c r="AK430" s="420">
        <v>19873555320</v>
      </c>
      <c r="AL430" s="189" t="s">
        <v>7353</v>
      </c>
      <c r="AM430" s="500" t="s">
        <v>9663</v>
      </c>
      <c r="AN430" s="411">
        <f t="shared" si="6"/>
        <v>423</v>
      </c>
      <c r="AO430" s="411">
        <v>2025</v>
      </c>
      <c r="AP430" s="432">
        <v>396800</v>
      </c>
      <c r="AQ430" s="411" t="s">
        <v>10132</v>
      </c>
      <c r="AR430" s="411" t="s">
        <v>10132</v>
      </c>
      <c r="AS430" s="410"/>
      <c r="AT430" s="449"/>
    </row>
    <row r="431" spans="2:46" ht="15" customHeight="1">
      <c r="B431" s="448" t="s">
        <v>323</v>
      </c>
      <c r="C431" s="251" t="s">
        <v>10211</v>
      </c>
      <c r="D431" s="173" t="s">
        <v>11173</v>
      </c>
      <c r="E431" s="404">
        <v>79890430</v>
      </c>
      <c r="F431" s="404">
        <v>17856000</v>
      </c>
      <c r="G431" s="405" t="s">
        <v>10177</v>
      </c>
      <c r="H431" s="353">
        <v>2976000</v>
      </c>
      <c r="I431" s="363">
        <v>45722</v>
      </c>
      <c r="J431" s="363">
        <v>45905</v>
      </c>
      <c r="K431" s="354" t="s">
        <v>10536</v>
      </c>
      <c r="L431" s="190">
        <v>2583</v>
      </c>
      <c r="M431" s="406" t="s">
        <v>8515</v>
      </c>
      <c r="N431" s="406" t="s">
        <v>7343</v>
      </c>
      <c r="O431" s="406">
        <v>52356206</v>
      </c>
      <c r="P431" s="406" t="s">
        <v>8516</v>
      </c>
      <c r="Q431" s="190">
        <v>5</v>
      </c>
      <c r="R431" s="407">
        <v>127441</v>
      </c>
      <c r="S431" s="251" t="s">
        <v>10169</v>
      </c>
      <c r="T431" s="404">
        <v>0</v>
      </c>
      <c r="U431" s="190" t="s">
        <v>7347</v>
      </c>
      <c r="V431" s="407" t="s">
        <v>10136</v>
      </c>
      <c r="W431" s="404">
        <v>0</v>
      </c>
      <c r="X431" s="190" t="s">
        <v>7347</v>
      </c>
      <c r="Y431" s="190" t="s">
        <v>7347</v>
      </c>
      <c r="Z431" s="404">
        <v>0</v>
      </c>
      <c r="AA431" s="419" t="s">
        <v>7347</v>
      </c>
      <c r="AB431" s="190" t="s">
        <v>7347</v>
      </c>
      <c r="AC431" s="190" t="s">
        <v>7347</v>
      </c>
      <c r="AD431" s="190" t="s">
        <v>7347</v>
      </c>
      <c r="AE431" s="190" t="s">
        <v>8025</v>
      </c>
      <c r="AF431" s="411" t="s">
        <v>7349</v>
      </c>
      <c r="AG431" s="190" t="s">
        <v>7350</v>
      </c>
      <c r="AH431" s="173" t="s">
        <v>11174</v>
      </c>
      <c r="AI431" s="173">
        <v>3043143989</v>
      </c>
      <c r="AJ431" s="173" t="s">
        <v>7352</v>
      </c>
      <c r="AK431" s="420">
        <v>24078017728</v>
      </c>
      <c r="AL431" s="189" t="s">
        <v>7353</v>
      </c>
      <c r="AM431" s="500" t="s">
        <v>11175</v>
      </c>
      <c r="AN431" s="411">
        <f t="shared" si="6"/>
        <v>424</v>
      </c>
      <c r="AO431" s="411">
        <v>2025</v>
      </c>
      <c r="AP431" s="432">
        <v>496000</v>
      </c>
      <c r="AQ431" s="411" t="s">
        <v>10132</v>
      </c>
      <c r="AR431" s="411" t="s">
        <v>10132</v>
      </c>
      <c r="AS431" s="410"/>
      <c r="AT431" s="449"/>
    </row>
    <row r="432" spans="2:46" ht="15" customHeight="1">
      <c r="B432" s="448" t="s">
        <v>324</v>
      </c>
      <c r="C432" s="251" t="s">
        <v>10211</v>
      </c>
      <c r="D432" s="173" t="s">
        <v>11176</v>
      </c>
      <c r="E432" s="404">
        <v>1019016062</v>
      </c>
      <c r="F432" s="404">
        <v>17856000</v>
      </c>
      <c r="G432" s="405" t="s">
        <v>10177</v>
      </c>
      <c r="H432" s="353">
        <v>2976000</v>
      </c>
      <c r="I432" s="363">
        <v>45754</v>
      </c>
      <c r="J432" s="363">
        <v>46022</v>
      </c>
      <c r="K432" s="354" t="s">
        <v>10536</v>
      </c>
      <c r="L432" s="190">
        <v>2583</v>
      </c>
      <c r="M432" s="406" t="s">
        <v>7495</v>
      </c>
      <c r="N432" s="406" t="s">
        <v>7343</v>
      </c>
      <c r="O432" s="406">
        <v>79553844</v>
      </c>
      <c r="P432" s="406" t="s">
        <v>7496</v>
      </c>
      <c r="Q432" s="190">
        <v>1</v>
      </c>
      <c r="R432" s="407">
        <v>127441</v>
      </c>
      <c r="S432" s="251" t="s">
        <v>7497</v>
      </c>
      <c r="T432" s="463">
        <v>8332800</v>
      </c>
      <c r="U432" s="190" t="s">
        <v>7347</v>
      </c>
      <c r="V432" s="407">
        <v>84</v>
      </c>
      <c r="W432" s="404">
        <v>0</v>
      </c>
      <c r="X432" s="190" t="s">
        <v>7347</v>
      </c>
      <c r="Y432" s="190"/>
      <c r="Z432" s="404">
        <f>Tabla13[[#This Row],[Adicion 1]]</f>
        <v>8332800</v>
      </c>
      <c r="AA432" s="464" t="s">
        <v>11072</v>
      </c>
      <c r="AB432" s="190" t="s">
        <v>7347</v>
      </c>
      <c r="AC432" s="190" t="s">
        <v>7347</v>
      </c>
      <c r="AD432" s="190" t="s">
        <v>7347</v>
      </c>
      <c r="AE432" s="190" t="s">
        <v>7504</v>
      </c>
      <c r="AF432" s="411" t="s">
        <v>7349</v>
      </c>
      <c r="AG432" s="190" t="s">
        <v>7510</v>
      </c>
      <c r="AH432" s="173" t="s">
        <v>11177</v>
      </c>
      <c r="AI432" s="173">
        <v>3193344864</v>
      </c>
      <c r="AJ432" s="173" t="s">
        <v>10143</v>
      </c>
      <c r="AK432" s="420">
        <v>10179184325</v>
      </c>
      <c r="AL432" s="189" t="s">
        <v>10757</v>
      </c>
      <c r="AM432" s="500" t="s">
        <v>11178</v>
      </c>
      <c r="AN432" s="411">
        <f t="shared" si="6"/>
        <v>425</v>
      </c>
      <c r="AO432" s="411">
        <v>2025</v>
      </c>
      <c r="AP432" s="432">
        <v>3571200</v>
      </c>
      <c r="AQ432" s="411" t="s">
        <v>10132</v>
      </c>
      <c r="AR432" s="411" t="s">
        <v>10132</v>
      </c>
      <c r="AS432" s="410"/>
      <c r="AT432" s="449"/>
    </row>
    <row r="433" spans="2:46" ht="15" customHeight="1">
      <c r="B433" s="448" t="s">
        <v>325</v>
      </c>
      <c r="C433" s="251" t="s">
        <v>10341</v>
      </c>
      <c r="D433" s="173" t="s">
        <v>11179</v>
      </c>
      <c r="E433" s="404">
        <v>1014241523</v>
      </c>
      <c r="F433" s="404">
        <v>27042000</v>
      </c>
      <c r="G433" s="405" t="s">
        <v>10177</v>
      </c>
      <c r="H433" s="353">
        <v>4507000</v>
      </c>
      <c r="I433" s="363">
        <v>45772</v>
      </c>
      <c r="J433" s="363">
        <v>46022</v>
      </c>
      <c r="K433" s="354" t="s">
        <v>11180</v>
      </c>
      <c r="L433" s="190">
        <v>2537</v>
      </c>
      <c r="M433" s="406" t="s">
        <v>7631</v>
      </c>
      <c r="N433" s="406" t="s">
        <v>7343</v>
      </c>
      <c r="O433" s="406">
        <v>1020819463</v>
      </c>
      <c r="P433" s="406" t="s">
        <v>7632</v>
      </c>
      <c r="Q433" s="190">
        <v>5</v>
      </c>
      <c r="R433" s="407">
        <v>125860</v>
      </c>
      <c r="S433" s="251" t="s">
        <v>10628</v>
      </c>
      <c r="T433" s="463">
        <v>9915400</v>
      </c>
      <c r="U433" s="190" t="s">
        <v>7347</v>
      </c>
      <c r="V433" s="407">
        <v>66</v>
      </c>
      <c r="W433" s="404">
        <v>0</v>
      </c>
      <c r="X433" s="190" t="s">
        <v>7347</v>
      </c>
      <c r="Y433" s="190"/>
      <c r="Z433" s="404">
        <f>Tabla13[[#This Row],[Adicion 1]]</f>
        <v>9915400</v>
      </c>
      <c r="AA433" s="464" t="s">
        <v>11181</v>
      </c>
      <c r="AB433" s="190" t="s">
        <v>7347</v>
      </c>
      <c r="AC433" s="190" t="s">
        <v>7347</v>
      </c>
      <c r="AD433" s="190" t="s">
        <v>7347</v>
      </c>
      <c r="AE433" s="190" t="s">
        <v>7504</v>
      </c>
      <c r="AF433" s="411" t="s">
        <v>7349</v>
      </c>
      <c r="AG433" s="190" t="s">
        <v>7362</v>
      </c>
      <c r="AH433" s="173" t="s">
        <v>11182</v>
      </c>
      <c r="AI433" s="173">
        <v>3223070363</v>
      </c>
      <c r="AJ433" s="173" t="s">
        <v>10143</v>
      </c>
      <c r="AK433" s="420">
        <v>8461299432</v>
      </c>
      <c r="AL433" s="189" t="s">
        <v>10225</v>
      </c>
      <c r="AM433" s="500" t="s">
        <v>8787</v>
      </c>
      <c r="AN433" s="411">
        <f t="shared" si="6"/>
        <v>426</v>
      </c>
      <c r="AO433" s="411">
        <v>2025</v>
      </c>
      <c r="AP433" s="432">
        <v>8112600</v>
      </c>
      <c r="AQ433" s="411" t="s">
        <v>10132</v>
      </c>
      <c r="AR433" s="411" t="s">
        <v>10132</v>
      </c>
      <c r="AS433" s="410"/>
      <c r="AT433" s="449"/>
    </row>
    <row r="434" spans="2:46" ht="15" customHeight="1">
      <c r="B434" s="448" t="s">
        <v>326</v>
      </c>
      <c r="C434" s="251" t="s">
        <v>10246</v>
      </c>
      <c r="D434" s="173" t="s">
        <v>11183</v>
      </c>
      <c r="E434" s="404">
        <v>1136888268</v>
      </c>
      <c r="F434" s="404">
        <v>33810000</v>
      </c>
      <c r="G434" s="405" t="s">
        <v>10177</v>
      </c>
      <c r="H434" s="353">
        <v>5635000</v>
      </c>
      <c r="I434" s="363">
        <v>45723</v>
      </c>
      <c r="J434" s="363">
        <v>45906</v>
      </c>
      <c r="K434" s="354" t="s">
        <v>7688</v>
      </c>
      <c r="L434" s="190">
        <v>2599</v>
      </c>
      <c r="M434" s="406" t="s">
        <v>7689</v>
      </c>
      <c r="N434" s="406" t="s">
        <v>7343</v>
      </c>
      <c r="O434" s="406">
        <v>80257080</v>
      </c>
      <c r="P434" s="406" t="s">
        <v>7690</v>
      </c>
      <c r="Q434" s="190">
        <v>3</v>
      </c>
      <c r="R434" s="407">
        <v>125936</v>
      </c>
      <c r="S434" s="251" t="s">
        <v>7726</v>
      </c>
      <c r="T434" s="404">
        <v>0</v>
      </c>
      <c r="U434" s="190" t="s">
        <v>7347</v>
      </c>
      <c r="V434" s="407" t="s">
        <v>10136</v>
      </c>
      <c r="W434" s="404">
        <v>0</v>
      </c>
      <c r="X434" s="190" t="s">
        <v>7347</v>
      </c>
      <c r="Y434" s="190" t="s">
        <v>7347</v>
      </c>
      <c r="Z434" s="404">
        <v>0</v>
      </c>
      <c r="AA434" s="419" t="s">
        <v>7347</v>
      </c>
      <c r="AB434" s="190" t="s">
        <v>7347</v>
      </c>
      <c r="AC434" s="190" t="s">
        <v>7347</v>
      </c>
      <c r="AD434" s="190" t="s">
        <v>7347</v>
      </c>
      <c r="AE434" s="190" t="s">
        <v>7378</v>
      </c>
      <c r="AF434" s="411" t="s">
        <v>7349</v>
      </c>
      <c r="AG434" s="190" t="s">
        <v>7510</v>
      </c>
      <c r="AH434" s="173" t="s">
        <v>11184</v>
      </c>
      <c r="AI434" s="173">
        <v>3212891088</v>
      </c>
      <c r="AJ434" s="173" t="s">
        <v>10143</v>
      </c>
      <c r="AK434" s="420">
        <v>91277369503</v>
      </c>
      <c r="AL434" s="189" t="s">
        <v>7353</v>
      </c>
      <c r="AM434" s="500" t="s">
        <v>11185</v>
      </c>
      <c r="AN434" s="411">
        <f t="shared" si="6"/>
        <v>427</v>
      </c>
      <c r="AO434" s="411">
        <v>2025</v>
      </c>
      <c r="AP434" s="432">
        <v>10518667</v>
      </c>
      <c r="AQ434" s="411" t="s">
        <v>10139</v>
      </c>
      <c r="AR434" s="411" t="s">
        <v>10132</v>
      </c>
      <c r="AS434" s="410"/>
      <c r="AT434" s="449"/>
    </row>
    <row r="435" spans="2:46" ht="15" customHeight="1">
      <c r="B435" s="448" t="s">
        <v>327</v>
      </c>
      <c r="C435" s="251" t="s">
        <v>10246</v>
      </c>
      <c r="D435" s="173" t="s">
        <v>9365</v>
      </c>
      <c r="E435" s="404">
        <v>1012338137</v>
      </c>
      <c r="F435" s="404">
        <v>33810000</v>
      </c>
      <c r="G435" s="405" t="s">
        <v>10177</v>
      </c>
      <c r="H435" s="353">
        <v>5635000</v>
      </c>
      <c r="I435" s="363">
        <v>45726</v>
      </c>
      <c r="J435" s="363">
        <v>45909</v>
      </c>
      <c r="K435" s="354" t="s">
        <v>7688</v>
      </c>
      <c r="L435" s="190">
        <v>2599</v>
      </c>
      <c r="M435" s="406" t="s">
        <v>7689</v>
      </c>
      <c r="N435" s="406" t="s">
        <v>7343</v>
      </c>
      <c r="O435" s="406">
        <v>80257080</v>
      </c>
      <c r="P435" s="406" t="s">
        <v>7690</v>
      </c>
      <c r="Q435" s="190">
        <v>3</v>
      </c>
      <c r="R435" s="407">
        <v>125936</v>
      </c>
      <c r="S435" s="251" t="s">
        <v>7726</v>
      </c>
      <c r="T435" s="404">
        <v>0</v>
      </c>
      <c r="U435" s="190" t="s">
        <v>7347</v>
      </c>
      <c r="V435" s="407" t="s">
        <v>10136</v>
      </c>
      <c r="W435" s="404">
        <v>0</v>
      </c>
      <c r="X435" s="190" t="s">
        <v>7347</v>
      </c>
      <c r="Y435" s="190" t="s">
        <v>7347</v>
      </c>
      <c r="Z435" s="404">
        <v>0</v>
      </c>
      <c r="AA435" s="419" t="s">
        <v>7347</v>
      </c>
      <c r="AB435" s="190" t="s">
        <v>7347</v>
      </c>
      <c r="AC435" s="190" t="s">
        <v>7347</v>
      </c>
      <c r="AD435" s="190" t="s">
        <v>7347</v>
      </c>
      <c r="AE435" s="190" t="s">
        <v>7387</v>
      </c>
      <c r="AF435" s="411" t="s">
        <v>7349</v>
      </c>
      <c r="AG435" s="190" t="s">
        <v>7510</v>
      </c>
      <c r="AH435" s="173" t="s">
        <v>11186</v>
      </c>
      <c r="AI435" s="173">
        <v>3143479185</v>
      </c>
      <c r="AJ435" s="173" t="s">
        <v>10143</v>
      </c>
      <c r="AK435" s="420" t="s">
        <v>9367</v>
      </c>
      <c r="AL435" s="189" t="s">
        <v>7353</v>
      </c>
      <c r="AM435" s="500" t="s">
        <v>11187</v>
      </c>
      <c r="AN435" s="411">
        <f t="shared" si="6"/>
        <v>428</v>
      </c>
      <c r="AO435" s="411">
        <v>2025</v>
      </c>
      <c r="AP435" s="432">
        <v>1690500</v>
      </c>
      <c r="AQ435" s="411" t="s">
        <v>10139</v>
      </c>
      <c r="AR435" s="411" t="s">
        <v>10139</v>
      </c>
      <c r="AS435" s="410" t="s">
        <v>10140</v>
      </c>
      <c r="AT435" s="449" t="s">
        <v>11188</v>
      </c>
    </row>
    <row r="436" spans="2:46" ht="15" customHeight="1">
      <c r="B436" s="448" t="s">
        <v>328</v>
      </c>
      <c r="C436" s="251" t="s">
        <v>10246</v>
      </c>
      <c r="D436" s="173" t="s">
        <v>11189</v>
      </c>
      <c r="E436" s="404">
        <v>1019084310</v>
      </c>
      <c r="F436" s="404">
        <v>33810000</v>
      </c>
      <c r="G436" s="405" t="s">
        <v>10177</v>
      </c>
      <c r="H436" s="353">
        <v>5635000</v>
      </c>
      <c r="I436" s="363">
        <v>45726</v>
      </c>
      <c r="J436" s="363">
        <v>45909</v>
      </c>
      <c r="K436" s="354" t="s">
        <v>7688</v>
      </c>
      <c r="L436" s="190">
        <v>2599</v>
      </c>
      <c r="M436" s="406" t="s">
        <v>7689</v>
      </c>
      <c r="N436" s="406" t="s">
        <v>7343</v>
      </c>
      <c r="O436" s="406">
        <v>80257080</v>
      </c>
      <c r="P436" s="406" t="s">
        <v>7690</v>
      </c>
      <c r="Q436" s="190">
        <v>3</v>
      </c>
      <c r="R436" s="407">
        <v>130220</v>
      </c>
      <c r="S436" s="251" t="s">
        <v>7726</v>
      </c>
      <c r="T436" s="404">
        <v>0</v>
      </c>
      <c r="U436" s="190" t="s">
        <v>7347</v>
      </c>
      <c r="V436" s="407" t="s">
        <v>10136</v>
      </c>
      <c r="W436" s="404">
        <v>0</v>
      </c>
      <c r="X436" s="190" t="s">
        <v>7347</v>
      </c>
      <c r="Y436" s="190" t="s">
        <v>7347</v>
      </c>
      <c r="Z436" s="404">
        <v>0</v>
      </c>
      <c r="AA436" s="419" t="s">
        <v>7347</v>
      </c>
      <c r="AB436" s="190" t="s">
        <v>7347</v>
      </c>
      <c r="AC436" s="190" t="s">
        <v>7347</v>
      </c>
      <c r="AD436" s="190" t="s">
        <v>7347</v>
      </c>
      <c r="AE436" s="190" t="s">
        <v>7387</v>
      </c>
      <c r="AF436" s="411" t="s">
        <v>7349</v>
      </c>
      <c r="AG436" s="190" t="s">
        <v>7399</v>
      </c>
      <c r="AH436" s="173" t="s">
        <v>11190</v>
      </c>
      <c r="AI436" s="173">
        <v>3125689313</v>
      </c>
      <c r="AJ436" s="173" t="s">
        <v>10160</v>
      </c>
      <c r="AK436" s="420" t="s">
        <v>8183</v>
      </c>
      <c r="AL436" s="189" t="s">
        <v>7353</v>
      </c>
      <c r="AM436" s="500" t="s">
        <v>11191</v>
      </c>
      <c r="AN436" s="411">
        <f t="shared" si="6"/>
        <v>429</v>
      </c>
      <c r="AO436" s="411">
        <v>2025</v>
      </c>
      <c r="AP436" s="432">
        <v>1690500</v>
      </c>
      <c r="AQ436" s="411" t="s">
        <v>10139</v>
      </c>
      <c r="AR436" s="411" t="s">
        <v>10139</v>
      </c>
      <c r="AS436" s="410" t="s">
        <v>10262</v>
      </c>
      <c r="AT436" s="449" t="s">
        <v>11192</v>
      </c>
    </row>
    <row r="437" spans="2:46" ht="15" customHeight="1">
      <c r="B437" s="448" t="s">
        <v>329</v>
      </c>
      <c r="C437" s="251" t="s">
        <v>10246</v>
      </c>
      <c r="D437" s="173" t="s">
        <v>11193</v>
      </c>
      <c r="E437" s="404">
        <v>52785500</v>
      </c>
      <c r="F437" s="404">
        <v>33810000</v>
      </c>
      <c r="G437" s="405" t="s">
        <v>10177</v>
      </c>
      <c r="H437" s="353">
        <v>5635000</v>
      </c>
      <c r="I437" s="363">
        <v>45726</v>
      </c>
      <c r="J437" s="363">
        <v>45909</v>
      </c>
      <c r="K437" s="354" t="s">
        <v>8265</v>
      </c>
      <c r="L437" s="190">
        <v>2599</v>
      </c>
      <c r="M437" s="406" t="s">
        <v>7689</v>
      </c>
      <c r="N437" s="406" t="s">
        <v>7343</v>
      </c>
      <c r="O437" s="406">
        <v>80257080</v>
      </c>
      <c r="P437" s="406" t="s">
        <v>7690</v>
      </c>
      <c r="Q437" s="190">
        <v>3</v>
      </c>
      <c r="R437" s="407">
        <v>125929</v>
      </c>
      <c r="S437" s="251" t="s">
        <v>7726</v>
      </c>
      <c r="T437" s="404">
        <v>0</v>
      </c>
      <c r="U437" s="190" t="s">
        <v>7347</v>
      </c>
      <c r="V437" s="407" t="s">
        <v>10136</v>
      </c>
      <c r="W437" s="404">
        <v>0</v>
      </c>
      <c r="X437" s="190" t="s">
        <v>7347</v>
      </c>
      <c r="Y437" s="190" t="s">
        <v>7347</v>
      </c>
      <c r="Z437" s="404">
        <v>0</v>
      </c>
      <c r="AA437" s="419" t="s">
        <v>7347</v>
      </c>
      <c r="AB437" s="190" t="s">
        <v>7347</v>
      </c>
      <c r="AC437" s="190" t="s">
        <v>7347</v>
      </c>
      <c r="AD437" s="190" t="s">
        <v>7347</v>
      </c>
      <c r="AE437" s="190" t="s">
        <v>7387</v>
      </c>
      <c r="AF437" s="411" t="s">
        <v>7349</v>
      </c>
      <c r="AG437" s="190" t="s">
        <v>7399</v>
      </c>
      <c r="AH437" s="173" t="s">
        <v>11194</v>
      </c>
      <c r="AI437" s="173">
        <v>3006784893</v>
      </c>
      <c r="AJ437" s="173" t="s">
        <v>10142</v>
      </c>
      <c r="AK437" s="420" t="s">
        <v>11195</v>
      </c>
      <c r="AL437" s="189" t="s">
        <v>7353</v>
      </c>
      <c r="AM437" s="500" t="s">
        <v>8268</v>
      </c>
      <c r="AN437" s="411">
        <f t="shared" si="6"/>
        <v>430</v>
      </c>
      <c r="AO437" s="411">
        <v>2025</v>
      </c>
      <c r="AP437" s="432">
        <v>1690500</v>
      </c>
      <c r="AQ437" s="411" t="s">
        <v>10139</v>
      </c>
      <c r="AR437" s="411" t="s">
        <v>10139</v>
      </c>
      <c r="AS437" s="410" t="s">
        <v>10140</v>
      </c>
      <c r="AT437" s="449" t="s">
        <v>11196</v>
      </c>
    </row>
    <row r="438" spans="2:46" ht="15" customHeight="1">
      <c r="B438" s="448" t="s">
        <v>330</v>
      </c>
      <c r="C438" s="251" t="s">
        <v>10246</v>
      </c>
      <c r="D438" s="173" t="s">
        <v>11197</v>
      </c>
      <c r="E438" s="404">
        <v>1019009033</v>
      </c>
      <c r="F438" s="404">
        <v>33810000</v>
      </c>
      <c r="G438" s="405" t="s">
        <v>10177</v>
      </c>
      <c r="H438" s="353">
        <v>5635000</v>
      </c>
      <c r="I438" s="363">
        <v>45728</v>
      </c>
      <c r="J438" s="363">
        <v>45911</v>
      </c>
      <c r="K438" s="354" t="s">
        <v>8265</v>
      </c>
      <c r="L438" s="190">
        <v>2599</v>
      </c>
      <c r="M438" s="406" t="s">
        <v>7689</v>
      </c>
      <c r="N438" s="406" t="s">
        <v>7343</v>
      </c>
      <c r="O438" s="406">
        <v>80257080</v>
      </c>
      <c r="P438" s="406" t="s">
        <v>7690</v>
      </c>
      <c r="Q438" s="190">
        <v>3</v>
      </c>
      <c r="R438" s="407">
        <v>125929</v>
      </c>
      <c r="S438" s="251" t="s">
        <v>7726</v>
      </c>
      <c r="T438" s="404">
        <v>0</v>
      </c>
      <c r="U438" s="190" t="s">
        <v>7347</v>
      </c>
      <c r="V438" s="407" t="s">
        <v>10136</v>
      </c>
      <c r="W438" s="404">
        <v>0</v>
      </c>
      <c r="X438" s="190" t="s">
        <v>7347</v>
      </c>
      <c r="Y438" s="190" t="s">
        <v>7347</v>
      </c>
      <c r="Z438" s="404">
        <v>0</v>
      </c>
      <c r="AA438" s="419" t="s">
        <v>7347</v>
      </c>
      <c r="AB438" s="190" t="s">
        <v>7347</v>
      </c>
      <c r="AC438" s="190" t="s">
        <v>7347</v>
      </c>
      <c r="AD438" s="190" t="s">
        <v>7347</v>
      </c>
      <c r="AE438" s="190" t="s">
        <v>7504</v>
      </c>
      <c r="AF438" s="411" t="s">
        <v>7349</v>
      </c>
      <c r="AG438" s="190" t="s">
        <v>7399</v>
      </c>
      <c r="AH438" s="173" t="s">
        <v>11198</v>
      </c>
      <c r="AI438" s="173">
        <v>3222553741</v>
      </c>
      <c r="AJ438" s="173" t="s">
        <v>10143</v>
      </c>
      <c r="AK438" s="420">
        <v>28312425914</v>
      </c>
      <c r="AL438" s="189" t="s">
        <v>7353</v>
      </c>
      <c r="AM438" s="500" t="s">
        <v>11199</v>
      </c>
      <c r="AN438" s="411">
        <f t="shared" si="6"/>
        <v>431</v>
      </c>
      <c r="AO438" s="411">
        <v>2025</v>
      </c>
      <c r="AP438" s="432">
        <v>2066167</v>
      </c>
      <c r="AQ438" s="411"/>
      <c r="AR438" s="411"/>
      <c r="AS438" s="410"/>
      <c r="AT438" s="449"/>
    </row>
    <row r="439" spans="2:46" ht="15" customHeight="1">
      <c r="B439" s="448" t="s">
        <v>331</v>
      </c>
      <c r="C439" s="251" t="s">
        <v>10246</v>
      </c>
      <c r="D439" s="173" t="s">
        <v>11200</v>
      </c>
      <c r="E439" s="404">
        <v>1014250704</v>
      </c>
      <c r="F439" s="404">
        <v>33810000</v>
      </c>
      <c r="G439" s="405" t="s">
        <v>10177</v>
      </c>
      <c r="H439" s="353">
        <v>5635000</v>
      </c>
      <c r="I439" s="363">
        <v>45730</v>
      </c>
      <c r="J439" s="363">
        <v>45913</v>
      </c>
      <c r="K439" s="354" t="s">
        <v>8265</v>
      </c>
      <c r="L439" s="190">
        <v>2599</v>
      </c>
      <c r="M439" s="406" t="s">
        <v>7689</v>
      </c>
      <c r="N439" s="406" t="s">
        <v>7343</v>
      </c>
      <c r="O439" s="406">
        <v>80257080</v>
      </c>
      <c r="P439" s="406" t="s">
        <v>7690</v>
      </c>
      <c r="Q439" s="190">
        <v>3</v>
      </c>
      <c r="R439" s="407">
        <v>125929</v>
      </c>
      <c r="S439" s="251" t="s">
        <v>7726</v>
      </c>
      <c r="T439" s="404">
        <v>0</v>
      </c>
      <c r="U439" s="190" t="s">
        <v>7347</v>
      </c>
      <c r="V439" s="407" t="s">
        <v>10136</v>
      </c>
      <c r="W439" s="404">
        <v>0</v>
      </c>
      <c r="X439" s="190" t="s">
        <v>7347</v>
      </c>
      <c r="Y439" s="190" t="s">
        <v>7347</v>
      </c>
      <c r="Z439" s="404">
        <v>0</v>
      </c>
      <c r="AA439" s="419" t="s">
        <v>7347</v>
      </c>
      <c r="AB439" s="190" t="s">
        <v>7347</v>
      </c>
      <c r="AC439" s="190" t="s">
        <v>7347</v>
      </c>
      <c r="AD439" s="190" t="s">
        <v>7347</v>
      </c>
      <c r="AE439" s="190" t="s">
        <v>7387</v>
      </c>
      <c r="AF439" s="411" t="s">
        <v>7349</v>
      </c>
      <c r="AG439" s="190" t="s">
        <v>7510</v>
      </c>
      <c r="AH439" s="173" t="s">
        <v>11201</v>
      </c>
      <c r="AI439" s="173">
        <v>3106283842</v>
      </c>
      <c r="AJ439" s="173" t="s">
        <v>10142</v>
      </c>
      <c r="AK439" s="420" t="s">
        <v>11202</v>
      </c>
      <c r="AL439" s="189" t="s">
        <v>7353</v>
      </c>
      <c r="AM439" s="500" t="s">
        <v>8316</v>
      </c>
      <c r="AN439" s="411">
        <f t="shared" si="6"/>
        <v>432</v>
      </c>
      <c r="AO439" s="411">
        <v>2025</v>
      </c>
      <c r="AP439" s="432">
        <v>2441833</v>
      </c>
      <c r="AQ439" s="411"/>
      <c r="AR439" s="411"/>
      <c r="AS439" s="410"/>
      <c r="AT439" s="449"/>
    </row>
    <row r="440" spans="2:46" ht="15" customHeight="1">
      <c r="B440" s="448" t="s">
        <v>332</v>
      </c>
      <c r="C440" s="251" t="s">
        <v>10246</v>
      </c>
      <c r="D440" s="173" t="s">
        <v>8302</v>
      </c>
      <c r="E440" s="404">
        <v>1016037910</v>
      </c>
      <c r="F440" s="404">
        <v>33810000</v>
      </c>
      <c r="G440" s="405" t="s">
        <v>10177</v>
      </c>
      <c r="H440" s="353">
        <v>5635000</v>
      </c>
      <c r="I440" s="363">
        <v>45727</v>
      </c>
      <c r="J440" s="363">
        <v>45910</v>
      </c>
      <c r="K440" s="354" t="s">
        <v>11203</v>
      </c>
      <c r="L440" s="190">
        <v>2599</v>
      </c>
      <c r="M440" s="406" t="s">
        <v>7689</v>
      </c>
      <c r="N440" s="406" t="s">
        <v>7343</v>
      </c>
      <c r="O440" s="406">
        <v>80257080</v>
      </c>
      <c r="P440" s="406" t="s">
        <v>7690</v>
      </c>
      <c r="Q440" s="190">
        <v>3</v>
      </c>
      <c r="R440" s="407">
        <v>125929</v>
      </c>
      <c r="S440" s="251" t="s">
        <v>7726</v>
      </c>
      <c r="T440" s="404">
        <v>0</v>
      </c>
      <c r="U440" s="190" t="s">
        <v>7347</v>
      </c>
      <c r="V440" s="407" t="s">
        <v>10136</v>
      </c>
      <c r="W440" s="404">
        <v>0</v>
      </c>
      <c r="X440" s="190" t="s">
        <v>7347</v>
      </c>
      <c r="Y440" s="190" t="s">
        <v>7347</v>
      </c>
      <c r="Z440" s="404">
        <v>0</v>
      </c>
      <c r="AA440" s="419" t="s">
        <v>7347</v>
      </c>
      <c r="AB440" s="190" t="s">
        <v>7347</v>
      </c>
      <c r="AC440" s="190" t="s">
        <v>7347</v>
      </c>
      <c r="AD440" s="190" t="s">
        <v>7347</v>
      </c>
      <c r="AE440" s="190" t="s">
        <v>7387</v>
      </c>
      <c r="AF440" s="411" t="s">
        <v>7349</v>
      </c>
      <c r="AG440" s="190" t="s">
        <v>7510</v>
      </c>
      <c r="AH440" s="173" t="s">
        <v>11204</v>
      </c>
      <c r="AI440" s="173">
        <v>3114989033</v>
      </c>
      <c r="AJ440" s="173" t="s">
        <v>11205</v>
      </c>
      <c r="AK440" s="420" t="s">
        <v>11206</v>
      </c>
      <c r="AL440" s="189" t="s">
        <v>7353</v>
      </c>
      <c r="AM440" s="500" t="s">
        <v>11207</v>
      </c>
      <c r="AN440" s="411">
        <f t="shared" si="6"/>
        <v>433</v>
      </c>
      <c r="AO440" s="411">
        <v>2025</v>
      </c>
      <c r="AP440" s="432">
        <v>1878333</v>
      </c>
      <c r="AQ440" s="411" t="s">
        <v>10139</v>
      </c>
      <c r="AR440" s="411" t="s">
        <v>10139</v>
      </c>
      <c r="AS440" s="410" t="s">
        <v>10140</v>
      </c>
      <c r="AT440" s="449" t="s">
        <v>11208</v>
      </c>
    </row>
    <row r="441" spans="2:46" ht="15" customHeight="1">
      <c r="B441" s="448" t="s">
        <v>333</v>
      </c>
      <c r="C441" s="251" t="s">
        <v>10246</v>
      </c>
      <c r="D441" s="173" t="s">
        <v>11209</v>
      </c>
      <c r="E441" s="404">
        <v>37328580</v>
      </c>
      <c r="F441" s="404">
        <v>33810000</v>
      </c>
      <c r="G441" s="405" t="s">
        <v>10177</v>
      </c>
      <c r="H441" s="353">
        <v>5635000</v>
      </c>
      <c r="I441" s="363">
        <v>45728</v>
      </c>
      <c r="J441" s="363">
        <v>45911</v>
      </c>
      <c r="K441" s="354" t="s">
        <v>8265</v>
      </c>
      <c r="L441" s="190">
        <v>2599</v>
      </c>
      <c r="M441" s="406" t="s">
        <v>7689</v>
      </c>
      <c r="N441" s="406" t="s">
        <v>7343</v>
      </c>
      <c r="O441" s="406">
        <v>80257080</v>
      </c>
      <c r="P441" s="406" t="s">
        <v>7690</v>
      </c>
      <c r="Q441" s="190">
        <v>3</v>
      </c>
      <c r="R441" s="407">
        <v>125929</v>
      </c>
      <c r="S441" s="251" t="s">
        <v>7726</v>
      </c>
      <c r="T441" s="404">
        <v>0</v>
      </c>
      <c r="U441" s="190" t="s">
        <v>7347</v>
      </c>
      <c r="V441" s="407" t="s">
        <v>10136</v>
      </c>
      <c r="W441" s="404">
        <v>0</v>
      </c>
      <c r="X441" s="190" t="s">
        <v>7347</v>
      </c>
      <c r="Y441" s="190" t="s">
        <v>7347</v>
      </c>
      <c r="Z441" s="404">
        <v>0</v>
      </c>
      <c r="AA441" s="419" t="s">
        <v>7347</v>
      </c>
      <c r="AB441" s="190" t="s">
        <v>7347</v>
      </c>
      <c r="AC441" s="190" t="s">
        <v>7347</v>
      </c>
      <c r="AD441" s="190" t="s">
        <v>7347</v>
      </c>
      <c r="AE441" s="190" t="s">
        <v>10377</v>
      </c>
      <c r="AF441" s="411" t="s">
        <v>7349</v>
      </c>
      <c r="AG441" s="190" t="s">
        <v>7350</v>
      </c>
      <c r="AH441" s="173" t="s">
        <v>11210</v>
      </c>
      <c r="AI441" s="173">
        <v>3107467383</v>
      </c>
      <c r="AJ441" s="173" t="s">
        <v>7434</v>
      </c>
      <c r="AK441" s="420">
        <v>205353816</v>
      </c>
      <c r="AL441" s="189" t="s">
        <v>7353</v>
      </c>
      <c r="AM441" s="500" t="s">
        <v>9475</v>
      </c>
      <c r="AN441" s="411">
        <f t="shared" si="6"/>
        <v>434</v>
      </c>
      <c r="AO441" s="411">
        <v>2025</v>
      </c>
      <c r="AP441" s="432">
        <v>2066167</v>
      </c>
      <c r="AQ441" s="411" t="s">
        <v>10139</v>
      </c>
      <c r="AR441" s="411" t="s">
        <v>10132</v>
      </c>
      <c r="AS441" s="410"/>
      <c r="AT441" s="449"/>
    </row>
    <row r="442" spans="2:46" ht="15" customHeight="1">
      <c r="B442" s="448" t="s">
        <v>334</v>
      </c>
      <c r="C442" s="251" t="s">
        <v>10246</v>
      </c>
      <c r="D442" s="173" t="s">
        <v>11211</v>
      </c>
      <c r="E442" s="404">
        <v>52156103</v>
      </c>
      <c r="F442" s="463">
        <v>33810000</v>
      </c>
      <c r="G442" s="405" t="s">
        <v>10177</v>
      </c>
      <c r="H442" s="353">
        <v>5635000</v>
      </c>
      <c r="I442" s="363">
        <v>45733</v>
      </c>
      <c r="J442" s="363">
        <v>46007</v>
      </c>
      <c r="K442" s="354" t="s">
        <v>7688</v>
      </c>
      <c r="L442" s="190">
        <v>2599</v>
      </c>
      <c r="M442" s="406" t="s">
        <v>7689</v>
      </c>
      <c r="N442" s="406" t="s">
        <v>7343</v>
      </c>
      <c r="O442" s="406">
        <v>80257080</v>
      </c>
      <c r="P442" s="406" t="s">
        <v>7690</v>
      </c>
      <c r="Q442" s="190">
        <v>3</v>
      </c>
      <c r="R442" s="407">
        <v>130220</v>
      </c>
      <c r="S442" s="251" t="s">
        <v>7726</v>
      </c>
      <c r="T442" s="463">
        <v>16905000</v>
      </c>
      <c r="U442" s="190" t="s">
        <v>7347</v>
      </c>
      <c r="V442" s="407">
        <f>VLOOKUP(Tabla13[[#This Row],[No. CONTRATO]],[1]Hoja3!$B$4:$R$271,11,FALSE)</f>
        <v>90</v>
      </c>
      <c r="W442" s="404">
        <v>0</v>
      </c>
      <c r="X442" s="190" t="s">
        <v>7347</v>
      </c>
      <c r="Y442" s="190"/>
      <c r="Z442" s="404">
        <f>Tabla13[[#This Row],[Adicion 1]]</f>
        <v>16905000</v>
      </c>
      <c r="AA442" s="464" t="s">
        <v>7966</v>
      </c>
      <c r="AB442" s="190" t="s">
        <v>7347</v>
      </c>
      <c r="AC442" s="190" t="s">
        <v>7347</v>
      </c>
      <c r="AD442" s="190" t="s">
        <v>7347</v>
      </c>
      <c r="AE442" s="190" t="s">
        <v>7408</v>
      </c>
      <c r="AF442" s="411" t="s">
        <v>7349</v>
      </c>
      <c r="AG442" s="190" t="s">
        <v>7350</v>
      </c>
      <c r="AH442" s="173" t="s">
        <v>7818</v>
      </c>
      <c r="AI442" s="173">
        <v>3165289404</v>
      </c>
      <c r="AJ442" s="173" t="s">
        <v>10142</v>
      </c>
      <c r="AK442" s="420" t="s">
        <v>11212</v>
      </c>
      <c r="AL442" s="189" t="s">
        <v>7353</v>
      </c>
      <c r="AM442" s="500" t="s">
        <v>11213</v>
      </c>
      <c r="AN442" s="411">
        <f t="shared" si="6"/>
        <v>435</v>
      </c>
      <c r="AO442" s="411">
        <v>2025</v>
      </c>
      <c r="AP442" s="432">
        <v>19910333</v>
      </c>
      <c r="AQ442" s="411" t="s">
        <v>10132</v>
      </c>
      <c r="AR442" s="411" t="s">
        <v>10132</v>
      </c>
      <c r="AS442" s="410"/>
      <c r="AT442" s="449"/>
    </row>
    <row r="443" spans="2:46" ht="15" customHeight="1">
      <c r="B443" s="448" t="s">
        <v>335</v>
      </c>
      <c r="C443" s="251" t="s">
        <v>10246</v>
      </c>
      <c r="D443" s="173" t="s">
        <v>11214</v>
      </c>
      <c r="E443" s="404">
        <v>1019047130</v>
      </c>
      <c r="F443" s="404">
        <v>33810000</v>
      </c>
      <c r="G443" s="405" t="s">
        <v>10177</v>
      </c>
      <c r="H443" s="353">
        <v>5635000</v>
      </c>
      <c r="I443" s="363">
        <v>45727</v>
      </c>
      <c r="J443" s="363">
        <v>45910</v>
      </c>
      <c r="K443" s="354" t="s">
        <v>7688</v>
      </c>
      <c r="L443" s="190">
        <v>2599</v>
      </c>
      <c r="M443" s="406" t="s">
        <v>7689</v>
      </c>
      <c r="N443" s="406" t="s">
        <v>7343</v>
      </c>
      <c r="O443" s="406">
        <v>80257080</v>
      </c>
      <c r="P443" s="406" t="s">
        <v>7690</v>
      </c>
      <c r="Q443" s="190">
        <v>3</v>
      </c>
      <c r="R443" s="407">
        <v>130220</v>
      </c>
      <c r="S443" s="251" t="s">
        <v>7726</v>
      </c>
      <c r="T443" s="404">
        <v>0</v>
      </c>
      <c r="U443" s="190" t="s">
        <v>7347</v>
      </c>
      <c r="V443" s="407" t="s">
        <v>10136</v>
      </c>
      <c r="W443" s="404">
        <v>0</v>
      </c>
      <c r="X443" s="190" t="s">
        <v>7347</v>
      </c>
      <c r="Y443" s="190" t="s">
        <v>7347</v>
      </c>
      <c r="Z443" s="404">
        <v>0</v>
      </c>
      <c r="AA443" s="419" t="s">
        <v>7347</v>
      </c>
      <c r="AB443" s="190" t="s">
        <v>7347</v>
      </c>
      <c r="AC443" s="190" t="s">
        <v>7347</v>
      </c>
      <c r="AD443" s="190" t="s">
        <v>7347</v>
      </c>
      <c r="AE443" s="190" t="s">
        <v>7387</v>
      </c>
      <c r="AF443" s="411" t="s">
        <v>7349</v>
      </c>
      <c r="AG443" s="190" t="s">
        <v>7368</v>
      </c>
      <c r="AH443" s="173" t="s">
        <v>11215</v>
      </c>
      <c r="AI443" s="173">
        <v>3013670001</v>
      </c>
      <c r="AJ443" s="173" t="s">
        <v>7434</v>
      </c>
      <c r="AK443" s="420" t="s">
        <v>11216</v>
      </c>
      <c r="AL443" s="189" t="s">
        <v>7353</v>
      </c>
      <c r="AM443" s="500" t="s">
        <v>11217</v>
      </c>
      <c r="AN443" s="411">
        <f t="shared" si="6"/>
        <v>436</v>
      </c>
      <c r="AO443" s="411">
        <v>2025</v>
      </c>
      <c r="AP443" s="432">
        <v>1878333</v>
      </c>
      <c r="AQ443" s="411" t="s">
        <v>10132</v>
      </c>
      <c r="AR443" s="411" t="s">
        <v>10139</v>
      </c>
      <c r="AS443" s="410" t="s">
        <v>10140</v>
      </c>
      <c r="AT443" s="449" t="s">
        <v>11218</v>
      </c>
    </row>
    <row r="444" spans="2:46" ht="15" customHeight="1">
      <c r="B444" s="448" t="s">
        <v>336</v>
      </c>
      <c r="C444" s="251" t="s">
        <v>10246</v>
      </c>
      <c r="D444" s="173" t="s">
        <v>11219</v>
      </c>
      <c r="E444" s="404">
        <v>52413751</v>
      </c>
      <c r="F444" s="404">
        <v>33810000</v>
      </c>
      <c r="G444" s="405" t="s">
        <v>10177</v>
      </c>
      <c r="H444" s="353">
        <v>5635000</v>
      </c>
      <c r="I444" s="363">
        <v>45727</v>
      </c>
      <c r="J444" s="363">
        <v>45910</v>
      </c>
      <c r="K444" s="354" t="s">
        <v>7688</v>
      </c>
      <c r="L444" s="190">
        <v>2599</v>
      </c>
      <c r="M444" s="406" t="s">
        <v>7689</v>
      </c>
      <c r="N444" s="406" t="s">
        <v>7343</v>
      </c>
      <c r="O444" s="406">
        <v>80257080</v>
      </c>
      <c r="P444" s="406" t="s">
        <v>7690</v>
      </c>
      <c r="Q444" s="190">
        <v>3</v>
      </c>
      <c r="R444" s="407">
        <v>130220</v>
      </c>
      <c r="S444" s="251" t="s">
        <v>7726</v>
      </c>
      <c r="T444" s="404">
        <v>0</v>
      </c>
      <c r="U444" s="190" t="s">
        <v>7347</v>
      </c>
      <c r="V444" s="407" t="s">
        <v>10136</v>
      </c>
      <c r="W444" s="404">
        <v>0</v>
      </c>
      <c r="X444" s="190" t="s">
        <v>7347</v>
      </c>
      <c r="Y444" s="190" t="s">
        <v>7347</v>
      </c>
      <c r="Z444" s="404">
        <v>0</v>
      </c>
      <c r="AA444" s="419" t="s">
        <v>7347</v>
      </c>
      <c r="AB444" s="190" t="s">
        <v>7347</v>
      </c>
      <c r="AC444" s="190" t="s">
        <v>7347</v>
      </c>
      <c r="AD444" s="190" t="s">
        <v>7347</v>
      </c>
      <c r="AE444" s="190" t="s">
        <v>7408</v>
      </c>
      <c r="AF444" s="411" t="s">
        <v>7349</v>
      </c>
      <c r="AG444" s="190" t="s">
        <v>7350</v>
      </c>
      <c r="AH444" s="173" t="s">
        <v>11220</v>
      </c>
      <c r="AI444" s="173">
        <v>3108713154</v>
      </c>
      <c r="AJ444" s="173" t="s">
        <v>10142</v>
      </c>
      <c r="AK444" s="420" t="s">
        <v>8864</v>
      </c>
      <c r="AL444" s="189" t="s">
        <v>7353</v>
      </c>
      <c r="AM444" s="500" t="s">
        <v>8865</v>
      </c>
      <c r="AN444" s="411">
        <f t="shared" si="6"/>
        <v>437</v>
      </c>
      <c r="AO444" s="411">
        <v>2025</v>
      </c>
      <c r="AP444" s="432">
        <v>1878333</v>
      </c>
      <c r="AQ444" s="411" t="s">
        <v>10139</v>
      </c>
      <c r="AR444" s="411" t="s">
        <v>10132</v>
      </c>
      <c r="AS444" s="410"/>
      <c r="AT444" s="449"/>
    </row>
    <row r="445" spans="2:46" ht="15" customHeight="1">
      <c r="B445" s="448" t="s">
        <v>337</v>
      </c>
      <c r="C445" s="251" t="s">
        <v>10246</v>
      </c>
      <c r="D445" s="173" t="s">
        <v>11221</v>
      </c>
      <c r="E445" s="404">
        <v>52780751</v>
      </c>
      <c r="F445" s="404">
        <v>33810000</v>
      </c>
      <c r="G445" s="405" t="s">
        <v>10177</v>
      </c>
      <c r="H445" s="353">
        <v>5635000</v>
      </c>
      <c r="I445" s="363">
        <v>45726</v>
      </c>
      <c r="J445" s="363">
        <v>45909</v>
      </c>
      <c r="K445" s="354" t="s">
        <v>11222</v>
      </c>
      <c r="L445" s="190">
        <v>2599</v>
      </c>
      <c r="M445" s="406" t="s">
        <v>7689</v>
      </c>
      <c r="N445" s="406" t="s">
        <v>7343</v>
      </c>
      <c r="O445" s="406">
        <v>80257080</v>
      </c>
      <c r="P445" s="406" t="s">
        <v>7690</v>
      </c>
      <c r="Q445" s="190">
        <v>1</v>
      </c>
      <c r="R445" s="407">
        <v>125924</v>
      </c>
      <c r="S445" s="251" t="s">
        <v>7726</v>
      </c>
      <c r="T445" s="404">
        <v>0</v>
      </c>
      <c r="U445" s="190" t="s">
        <v>7347</v>
      </c>
      <c r="V445" s="407" t="s">
        <v>10136</v>
      </c>
      <c r="W445" s="404">
        <v>0</v>
      </c>
      <c r="X445" s="190" t="s">
        <v>7347</v>
      </c>
      <c r="Y445" s="190" t="s">
        <v>7347</v>
      </c>
      <c r="Z445" s="404">
        <v>0</v>
      </c>
      <c r="AA445" s="419" t="s">
        <v>7347</v>
      </c>
      <c r="AB445" s="190" t="s">
        <v>7347</v>
      </c>
      <c r="AC445" s="190" t="s">
        <v>7347</v>
      </c>
      <c r="AD445" s="190" t="s">
        <v>7347</v>
      </c>
      <c r="AE445" s="190" t="s">
        <v>7408</v>
      </c>
      <c r="AF445" s="411" t="s">
        <v>7349</v>
      </c>
      <c r="AG445" s="190" t="s">
        <v>7414</v>
      </c>
      <c r="AH445" s="173" t="s">
        <v>11223</v>
      </c>
      <c r="AI445" s="173">
        <v>3196379143</v>
      </c>
      <c r="AJ445" s="173" t="s">
        <v>7352</v>
      </c>
      <c r="AK445" s="420">
        <v>24081105359</v>
      </c>
      <c r="AL445" s="189" t="s">
        <v>7353</v>
      </c>
      <c r="AM445" s="500" t="s">
        <v>11224</v>
      </c>
      <c r="AN445" s="411">
        <f t="shared" si="6"/>
        <v>438</v>
      </c>
      <c r="AO445" s="411">
        <v>2025</v>
      </c>
      <c r="AP445" s="432">
        <v>1690500</v>
      </c>
      <c r="AQ445" s="411" t="s">
        <v>10132</v>
      </c>
      <c r="AR445" s="411" t="s">
        <v>10139</v>
      </c>
      <c r="AS445" s="410" t="s">
        <v>10262</v>
      </c>
      <c r="AT445" s="449" t="s">
        <v>11225</v>
      </c>
    </row>
    <row r="446" spans="2:46" ht="15" customHeight="1">
      <c r="B446" s="448" t="s">
        <v>338</v>
      </c>
      <c r="C446" s="251" t="s">
        <v>10246</v>
      </c>
      <c r="D446" s="173" t="s">
        <v>11226</v>
      </c>
      <c r="E446" s="404">
        <v>1023899304</v>
      </c>
      <c r="F446" s="404">
        <v>33810000</v>
      </c>
      <c r="G446" s="405" t="s">
        <v>10177</v>
      </c>
      <c r="H446" s="353">
        <v>5635000</v>
      </c>
      <c r="I446" s="363">
        <v>45726</v>
      </c>
      <c r="J446" s="363">
        <v>45909</v>
      </c>
      <c r="K446" s="354" t="s">
        <v>7688</v>
      </c>
      <c r="L446" s="190">
        <v>2599</v>
      </c>
      <c r="M446" s="406" t="s">
        <v>7689</v>
      </c>
      <c r="N446" s="406" t="s">
        <v>7343</v>
      </c>
      <c r="O446" s="406">
        <v>80257080</v>
      </c>
      <c r="P446" s="406" t="s">
        <v>7690</v>
      </c>
      <c r="Q446" s="190">
        <v>3</v>
      </c>
      <c r="R446" s="407">
        <v>130220</v>
      </c>
      <c r="S446" s="251" t="s">
        <v>7726</v>
      </c>
      <c r="T446" s="404">
        <v>0</v>
      </c>
      <c r="U446" s="190" t="s">
        <v>7347</v>
      </c>
      <c r="V446" s="407" t="s">
        <v>10136</v>
      </c>
      <c r="W446" s="404">
        <v>0</v>
      </c>
      <c r="X446" s="190" t="s">
        <v>7347</v>
      </c>
      <c r="Y446" s="190" t="s">
        <v>7347</v>
      </c>
      <c r="Z446" s="404">
        <v>0</v>
      </c>
      <c r="AA446" s="419" t="s">
        <v>7347</v>
      </c>
      <c r="AB446" s="190" t="s">
        <v>7347</v>
      </c>
      <c r="AC446" s="190" t="s">
        <v>7347</v>
      </c>
      <c r="AD446" s="190" t="s">
        <v>7347</v>
      </c>
      <c r="AE446" s="190" t="s">
        <v>10377</v>
      </c>
      <c r="AF446" s="411" t="s">
        <v>7349</v>
      </c>
      <c r="AG446" s="190" t="s">
        <v>7510</v>
      </c>
      <c r="AH446" s="173" t="s">
        <v>11227</v>
      </c>
      <c r="AI446" s="173">
        <v>3507799410</v>
      </c>
      <c r="AJ446" s="173" t="s">
        <v>7352</v>
      </c>
      <c r="AK446" s="420">
        <v>24103636094</v>
      </c>
      <c r="AL446" s="189" t="s">
        <v>7353</v>
      </c>
      <c r="AM446" s="500" t="s">
        <v>9393</v>
      </c>
      <c r="AN446" s="411">
        <f t="shared" si="6"/>
        <v>439</v>
      </c>
      <c r="AO446" s="411">
        <v>2025</v>
      </c>
      <c r="AP446" s="432">
        <v>1690500</v>
      </c>
      <c r="AQ446" s="411" t="s">
        <v>10132</v>
      </c>
      <c r="AR446" s="411" t="s">
        <v>10132</v>
      </c>
      <c r="AS446" s="410"/>
      <c r="AT446" s="449"/>
    </row>
    <row r="447" spans="2:46" ht="15" customHeight="1">
      <c r="B447" s="448" t="s">
        <v>339</v>
      </c>
      <c r="C447" s="251" t="s">
        <v>10246</v>
      </c>
      <c r="D447" s="173" t="s">
        <v>9184</v>
      </c>
      <c r="E447" s="404">
        <v>1019024182</v>
      </c>
      <c r="F447" s="404">
        <v>33810000</v>
      </c>
      <c r="G447" s="405" t="s">
        <v>10177</v>
      </c>
      <c r="H447" s="353">
        <v>5635000</v>
      </c>
      <c r="I447" s="363">
        <v>45727</v>
      </c>
      <c r="J447" s="363">
        <v>45910</v>
      </c>
      <c r="K447" s="354" t="s">
        <v>11048</v>
      </c>
      <c r="L447" s="190">
        <v>2599</v>
      </c>
      <c r="M447" s="406" t="s">
        <v>7689</v>
      </c>
      <c r="N447" s="406" t="s">
        <v>7343</v>
      </c>
      <c r="O447" s="406">
        <v>80257080</v>
      </c>
      <c r="P447" s="406" t="s">
        <v>7690</v>
      </c>
      <c r="Q447" s="190">
        <v>3</v>
      </c>
      <c r="R447" s="407">
        <v>130220</v>
      </c>
      <c r="S447" s="251" t="s">
        <v>7726</v>
      </c>
      <c r="T447" s="404">
        <v>0</v>
      </c>
      <c r="U447" s="190" t="s">
        <v>7347</v>
      </c>
      <c r="V447" s="407" t="s">
        <v>10136</v>
      </c>
      <c r="W447" s="404">
        <v>0</v>
      </c>
      <c r="X447" s="190" t="s">
        <v>7347</v>
      </c>
      <c r="Y447" s="190" t="s">
        <v>7347</v>
      </c>
      <c r="Z447" s="404">
        <v>0</v>
      </c>
      <c r="AA447" s="419" t="s">
        <v>7347</v>
      </c>
      <c r="AB447" s="190" t="s">
        <v>7347</v>
      </c>
      <c r="AC447" s="190" t="s">
        <v>7347</v>
      </c>
      <c r="AD447" s="190" t="s">
        <v>7347</v>
      </c>
      <c r="AE447" s="190" t="s">
        <v>7536</v>
      </c>
      <c r="AF447" s="411" t="s">
        <v>7349</v>
      </c>
      <c r="AG447" s="190" t="s">
        <v>7414</v>
      </c>
      <c r="AH447" s="173" t="s">
        <v>11228</v>
      </c>
      <c r="AI447" s="173">
        <v>3212826974</v>
      </c>
      <c r="AJ447" s="173" t="s">
        <v>7352</v>
      </c>
      <c r="AK447" s="420">
        <v>24130021702</v>
      </c>
      <c r="AL447" s="189" t="s">
        <v>7353</v>
      </c>
      <c r="AM447" s="500" t="s">
        <v>9188</v>
      </c>
      <c r="AN447" s="411">
        <f t="shared" si="6"/>
        <v>440</v>
      </c>
      <c r="AO447" s="411">
        <v>2025</v>
      </c>
      <c r="AP447" s="432">
        <v>1878333</v>
      </c>
      <c r="AQ447" s="411" t="s">
        <v>10132</v>
      </c>
      <c r="AR447" s="411" t="s">
        <v>10139</v>
      </c>
      <c r="AS447" s="410" t="s">
        <v>10140</v>
      </c>
      <c r="AT447" s="449" t="s">
        <v>11229</v>
      </c>
    </row>
    <row r="448" spans="2:46" ht="15" customHeight="1">
      <c r="B448" s="448" t="s">
        <v>340</v>
      </c>
      <c r="C448" s="251" t="s">
        <v>10246</v>
      </c>
      <c r="D448" s="173" t="s">
        <v>11230</v>
      </c>
      <c r="E448" s="404">
        <v>1019008624</v>
      </c>
      <c r="F448" s="404">
        <v>33810000</v>
      </c>
      <c r="G448" s="405" t="s">
        <v>10177</v>
      </c>
      <c r="H448" s="353">
        <v>5635000</v>
      </c>
      <c r="I448" s="363">
        <v>45726</v>
      </c>
      <c r="J448" s="363">
        <v>45909</v>
      </c>
      <c r="K448" s="354" t="s">
        <v>11048</v>
      </c>
      <c r="L448" s="190">
        <v>2599</v>
      </c>
      <c r="M448" s="406" t="s">
        <v>7689</v>
      </c>
      <c r="N448" s="406" t="s">
        <v>7343</v>
      </c>
      <c r="O448" s="406">
        <v>80257080</v>
      </c>
      <c r="P448" s="406" t="s">
        <v>7690</v>
      </c>
      <c r="Q448" s="190">
        <v>3</v>
      </c>
      <c r="R448" s="407">
        <v>130220</v>
      </c>
      <c r="S448" s="251" t="s">
        <v>7726</v>
      </c>
      <c r="T448" s="404">
        <v>0</v>
      </c>
      <c r="U448" s="190" t="s">
        <v>7347</v>
      </c>
      <c r="V448" s="407" t="s">
        <v>10136</v>
      </c>
      <c r="W448" s="404">
        <v>0</v>
      </c>
      <c r="X448" s="190" t="s">
        <v>7347</v>
      </c>
      <c r="Y448" s="190" t="s">
        <v>7347</v>
      </c>
      <c r="Z448" s="404">
        <v>0</v>
      </c>
      <c r="AA448" s="419" t="s">
        <v>7347</v>
      </c>
      <c r="AB448" s="190" t="s">
        <v>7347</v>
      </c>
      <c r="AC448" s="190" t="s">
        <v>7347</v>
      </c>
      <c r="AD448" s="190" t="s">
        <v>7347</v>
      </c>
      <c r="AE448" s="190" t="s">
        <v>8802</v>
      </c>
      <c r="AF448" s="411" t="s">
        <v>7349</v>
      </c>
      <c r="AG448" s="424" t="s">
        <v>7368</v>
      </c>
      <c r="AH448" s="173" t="s">
        <v>11231</v>
      </c>
      <c r="AI448" s="173">
        <v>3144522123</v>
      </c>
      <c r="AJ448" s="173" t="s">
        <v>10143</v>
      </c>
      <c r="AK448" s="420">
        <v>47713613831</v>
      </c>
      <c r="AL448" s="189" t="s">
        <v>7353</v>
      </c>
      <c r="AM448" s="500" t="s">
        <v>11232</v>
      </c>
      <c r="AN448" s="411">
        <f t="shared" si="6"/>
        <v>441</v>
      </c>
      <c r="AO448" s="411">
        <v>2025</v>
      </c>
      <c r="AP448" s="432">
        <v>1690500</v>
      </c>
      <c r="AQ448" s="411" t="s">
        <v>10139</v>
      </c>
      <c r="AR448" s="411" t="s">
        <v>10139</v>
      </c>
      <c r="AS448" s="410" t="s">
        <v>10262</v>
      </c>
      <c r="AT448" s="449" t="s">
        <v>11233</v>
      </c>
    </row>
    <row r="449" spans="2:46" ht="15" customHeight="1">
      <c r="B449" s="448" t="s">
        <v>341</v>
      </c>
      <c r="C449" s="251" t="s">
        <v>10246</v>
      </c>
      <c r="D449" s="173" t="s">
        <v>7942</v>
      </c>
      <c r="E449" s="404">
        <v>1032360876</v>
      </c>
      <c r="F449" s="404">
        <v>33810000</v>
      </c>
      <c r="G449" s="405" t="s">
        <v>10177</v>
      </c>
      <c r="H449" s="353">
        <v>5635000</v>
      </c>
      <c r="I449" s="363">
        <v>45729</v>
      </c>
      <c r="J449" s="363">
        <v>45912</v>
      </c>
      <c r="K449" s="354" t="s">
        <v>11048</v>
      </c>
      <c r="L449" s="190">
        <v>2599</v>
      </c>
      <c r="M449" s="406" t="s">
        <v>7689</v>
      </c>
      <c r="N449" s="406" t="s">
        <v>7343</v>
      </c>
      <c r="O449" s="406">
        <v>80257080</v>
      </c>
      <c r="P449" s="406" t="s">
        <v>7690</v>
      </c>
      <c r="Q449" s="190">
        <v>3</v>
      </c>
      <c r="R449" s="407">
        <v>130220</v>
      </c>
      <c r="S449" s="251" t="s">
        <v>7726</v>
      </c>
      <c r="T449" s="404">
        <v>0</v>
      </c>
      <c r="U449" s="190" t="s">
        <v>7347</v>
      </c>
      <c r="V449" s="407" t="s">
        <v>10136</v>
      </c>
      <c r="W449" s="404">
        <v>0</v>
      </c>
      <c r="X449" s="190" t="s">
        <v>7347</v>
      </c>
      <c r="Y449" s="190" t="s">
        <v>7347</v>
      </c>
      <c r="Z449" s="404">
        <v>0</v>
      </c>
      <c r="AA449" s="419" t="s">
        <v>7347</v>
      </c>
      <c r="AB449" s="190" t="s">
        <v>7347</v>
      </c>
      <c r="AC449" s="190" t="s">
        <v>7347</v>
      </c>
      <c r="AD449" s="190" t="s">
        <v>7347</v>
      </c>
      <c r="AE449" s="190" t="s">
        <v>8802</v>
      </c>
      <c r="AF449" s="411" t="s">
        <v>7349</v>
      </c>
      <c r="AG449" s="190" t="s">
        <v>7510</v>
      </c>
      <c r="AH449" s="173" t="s">
        <v>11234</v>
      </c>
      <c r="AI449" s="173">
        <v>3117650380</v>
      </c>
      <c r="AJ449" s="173" t="s">
        <v>10143</v>
      </c>
      <c r="AK449" s="420">
        <v>92816619973</v>
      </c>
      <c r="AL449" s="189" t="s">
        <v>7353</v>
      </c>
      <c r="AM449" s="500" t="s">
        <v>7945</v>
      </c>
      <c r="AN449" s="411">
        <f t="shared" si="6"/>
        <v>442</v>
      </c>
      <c r="AO449" s="411">
        <v>2025</v>
      </c>
      <c r="AP449" s="432">
        <v>2254000</v>
      </c>
      <c r="AQ449" s="411"/>
      <c r="AR449" s="411"/>
      <c r="AS449" s="410"/>
      <c r="AT449" s="449"/>
    </row>
    <row r="450" spans="2:46" ht="15" customHeight="1">
      <c r="B450" s="448" t="s">
        <v>342</v>
      </c>
      <c r="C450" s="251" t="s">
        <v>10246</v>
      </c>
      <c r="D450" s="173" t="s">
        <v>11235</v>
      </c>
      <c r="E450" s="404">
        <v>52781124</v>
      </c>
      <c r="F450" s="404">
        <v>33810000</v>
      </c>
      <c r="G450" s="405" t="s">
        <v>10177</v>
      </c>
      <c r="H450" s="353">
        <v>5635000</v>
      </c>
      <c r="I450" s="363">
        <v>45728</v>
      </c>
      <c r="J450" s="363">
        <v>45911</v>
      </c>
      <c r="K450" s="354" t="s">
        <v>11236</v>
      </c>
      <c r="L450" s="190">
        <v>2599</v>
      </c>
      <c r="M450" s="406" t="s">
        <v>7689</v>
      </c>
      <c r="N450" s="406" t="s">
        <v>7343</v>
      </c>
      <c r="O450" s="406">
        <v>80257080</v>
      </c>
      <c r="P450" s="406" t="s">
        <v>7690</v>
      </c>
      <c r="Q450" s="190">
        <v>1</v>
      </c>
      <c r="R450" s="407">
        <v>125924</v>
      </c>
      <c r="S450" s="251" t="s">
        <v>7726</v>
      </c>
      <c r="T450" s="404">
        <v>0</v>
      </c>
      <c r="U450" s="190" t="s">
        <v>7347</v>
      </c>
      <c r="V450" s="407" t="s">
        <v>10136</v>
      </c>
      <c r="W450" s="404">
        <v>0</v>
      </c>
      <c r="X450" s="190" t="s">
        <v>7347</v>
      </c>
      <c r="Y450" s="190" t="s">
        <v>7347</v>
      </c>
      <c r="Z450" s="404">
        <v>0</v>
      </c>
      <c r="AA450" s="419" t="s">
        <v>7347</v>
      </c>
      <c r="AB450" s="190" t="s">
        <v>7347</v>
      </c>
      <c r="AC450" s="190" t="s">
        <v>7347</v>
      </c>
      <c r="AD450" s="190" t="s">
        <v>7347</v>
      </c>
      <c r="AE450" s="190" t="s">
        <v>10179</v>
      </c>
      <c r="AF450" s="411" t="s">
        <v>7349</v>
      </c>
      <c r="AG450" s="190" t="s">
        <v>7350</v>
      </c>
      <c r="AH450" s="173" t="s">
        <v>11237</v>
      </c>
      <c r="AI450" s="173">
        <v>3176803095</v>
      </c>
      <c r="AJ450" s="173" t="s">
        <v>7434</v>
      </c>
      <c r="AK450" s="420">
        <v>542183702</v>
      </c>
      <c r="AL450" s="189" t="s">
        <v>7353</v>
      </c>
      <c r="AM450" s="500" t="s">
        <v>11238</v>
      </c>
      <c r="AN450" s="411">
        <f t="shared" si="6"/>
        <v>443</v>
      </c>
      <c r="AO450" s="411">
        <v>2025</v>
      </c>
      <c r="AP450" s="432">
        <v>2066167</v>
      </c>
      <c r="AQ450" s="411" t="s">
        <v>10139</v>
      </c>
      <c r="AR450" s="411" t="s">
        <v>10132</v>
      </c>
      <c r="AS450" s="410"/>
      <c r="AT450" s="449"/>
    </row>
    <row r="451" spans="2:46" ht="15" customHeight="1">
      <c r="B451" s="448" t="s">
        <v>343</v>
      </c>
      <c r="C451" s="251" t="s">
        <v>10246</v>
      </c>
      <c r="D451" s="173" t="s">
        <v>11239</v>
      </c>
      <c r="E451" s="404">
        <v>52427925</v>
      </c>
      <c r="F451" s="404">
        <v>46128000</v>
      </c>
      <c r="G451" s="405" t="s">
        <v>10177</v>
      </c>
      <c r="H451" s="353">
        <v>7688000</v>
      </c>
      <c r="I451" s="363">
        <v>45723</v>
      </c>
      <c r="J451" s="363">
        <v>45906</v>
      </c>
      <c r="K451" s="354" t="s">
        <v>11240</v>
      </c>
      <c r="L451" s="190">
        <v>2309</v>
      </c>
      <c r="M451" s="406" t="s">
        <v>10273</v>
      </c>
      <c r="N451" s="406" t="s">
        <v>7343</v>
      </c>
      <c r="O451" s="173">
        <v>52371623</v>
      </c>
      <c r="P451" s="501" t="s">
        <v>10274</v>
      </c>
      <c r="Q451" s="190">
        <v>1</v>
      </c>
      <c r="R451" s="407">
        <v>125417</v>
      </c>
      <c r="S451" s="251" t="s">
        <v>10275</v>
      </c>
      <c r="T451" s="404">
        <v>0</v>
      </c>
      <c r="U451" s="190" t="s">
        <v>7347</v>
      </c>
      <c r="V451" s="407" t="s">
        <v>10136</v>
      </c>
      <c r="W451" s="404">
        <v>0</v>
      </c>
      <c r="X451" s="190" t="s">
        <v>7347</v>
      </c>
      <c r="Y451" s="190" t="s">
        <v>7347</v>
      </c>
      <c r="Z451" s="404">
        <v>0</v>
      </c>
      <c r="AA451" s="419" t="s">
        <v>7347</v>
      </c>
      <c r="AB451" s="190" t="s">
        <v>7347</v>
      </c>
      <c r="AC451" s="190" t="s">
        <v>7347</v>
      </c>
      <c r="AD451" s="190" t="s">
        <v>7347</v>
      </c>
      <c r="AE451" s="190" t="s">
        <v>10241</v>
      </c>
      <c r="AF451" s="411" t="s">
        <v>7349</v>
      </c>
      <c r="AG451" s="190" t="s">
        <v>7414</v>
      </c>
      <c r="AH451" s="173" t="s">
        <v>11241</v>
      </c>
      <c r="AI451" s="173">
        <v>3203499763</v>
      </c>
      <c r="AJ451" s="173" t="s">
        <v>10143</v>
      </c>
      <c r="AK451" s="420" t="s">
        <v>11242</v>
      </c>
      <c r="AL451" s="189" t="s">
        <v>7353</v>
      </c>
      <c r="AM451" s="500" t="s">
        <v>11243</v>
      </c>
      <c r="AN451" s="411">
        <f t="shared" si="6"/>
        <v>444</v>
      </c>
      <c r="AO451" s="411">
        <v>2025</v>
      </c>
      <c r="AP451" s="432">
        <v>1537600</v>
      </c>
      <c r="AQ451" s="411" t="s">
        <v>10139</v>
      </c>
      <c r="AR451" s="411" t="s">
        <v>10132</v>
      </c>
      <c r="AS451" s="410"/>
      <c r="AT451" s="449"/>
    </row>
    <row r="452" spans="2:46" ht="15" customHeight="1">
      <c r="B452" s="448" t="s">
        <v>344</v>
      </c>
      <c r="C452" s="251" t="s">
        <v>10246</v>
      </c>
      <c r="D452" s="173" t="s">
        <v>11244</v>
      </c>
      <c r="E452" s="404">
        <v>79248187</v>
      </c>
      <c r="F452" s="404">
        <v>33810000</v>
      </c>
      <c r="G452" s="405" t="s">
        <v>10177</v>
      </c>
      <c r="H452" s="353">
        <v>5635000</v>
      </c>
      <c r="I452" s="363">
        <v>45737</v>
      </c>
      <c r="J452" s="363">
        <v>45919</v>
      </c>
      <c r="K452" s="354" t="s">
        <v>10247</v>
      </c>
      <c r="L452" s="190">
        <v>2309</v>
      </c>
      <c r="M452" s="406" t="s">
        <v>10273</v>
      </c>
      <c r="N452" s="406" t="s">
        <v>7343</v>
      </c>
      <c r="O452" s="173">
        <v>52371623</v>
      </c>
      <c r="P452" s="501" t="s">
        <v>10274</v>
      </c>
      <c r="Q452" s="190">
        <v>1</v>
      </c>
      <c r="R452" s="407">
        <v>125548</v>
      </c>
      <c r="S452" s="251" t="s">
        <v>10275</v>
      </c>
      <c r="T452" s="404">
        <v>0</v>
      </c>
      <c r="U452" s="190" t="s">
        <v>7347</v>
      </c>
      <c r="V452" s="407" t="s">
        <v>10136</v>
      </c>
      <c r="W452" s="404">
        <v>0</v>
      </c>
      <c r="X452" s="190" t="s">
        <v>7347</v>
      </c>
      <c r="Y452" s="190" t="s">
        <v>7347</v>
      </c>
      <c r="Z452" s="404">
        <v>0</v>
      </c>
      <c r="AA452" s="419" t="s">
        <v>7347</v>
      </c>
      <c r="AB452" s="190" t="s">
        <v>7347</v>
      </c>
      <c r="AC452" s="190" t="s">
        <v>7347</v>
      </c>
      <c r="AD452" s="190" t="s">
        <v>7347</v>
      </c>
      <c r="AE452" s="190" t="s">
        <v>7504</v>
      </c>
      <c r="AF452" s="411" t="s">
        <v>7349</v>
      </c>
      <c r="AG452" s="190" t="s">
        <v>7414</v>
      </c>
      <c r="AH452" s="173" t="s">
        <v>11245</v>
      </c>
      <c r="AI452" s="173">
        <v>3164512859</v>
      </c>
      <c r="AJ452" s="173" t="s">
        <v>7434</v>
      </c>
      <c r="AK452" s="420" t="s">
        <v>11246</v>
      </c>
      <c r="AL452" s="189" t="s">
        <v>7353</v>
      </c>
      <c r="AM452" s="500" t="s">
        <v>11247</v>
      </c>
      <c r="AN452" s="411">
        <f t="shared" si="6"/>
        <v>445</v>
      </c>
      <c r="AO452" s="411">
        <v>2025</v>
      </c>
      <c r="AP452" s="432">
        <v>3756667</v>
      </c>
      <c r="AQ452" s="411" t="s">
        <v>10132</v>
      </c>
      <c r="AR452" s="411" t="s">
        <v>10132</v>
      </c>
      <c r="AS452" s="410"/>
      <c r="AT452" s="449"/>
    </row>
    <row r="453" spans="2:46" ht="15" customHeight="1">
      <c r="B453" s="448" t="s">
        <v>345</v>
      </c>
      <c r="C453" s="251" t="s">
        <v>10246</v>
      </c>
      <c r="D453" s="173" t="s">
        <v>7689</v>
      </c>
      <c r="E453" s="404">
        <v>80257080</v>
      </c>
      <c r="F453" s="404">
        <v>83200000</v>
      </c>
      <c r="G453" s="405" t="s">
        <v>10213</v>
      </c>
      <c r="H453" s="353">
        <v>10400000</v>
      </c>
      <c r="I453" s="363">
        <v>45720</v>
      </c>
      <c r="J453" s="363">
        <v>45964</v>
      </c>
      <c r="K453" s="354" t="s">
        <v>11248</v>
      </c>
      <c r="L453" s="190">
        <v>2599</v>
      </c>
      <c r="M453" s="406" t="s">
        <v>7347</v>
      </c>
      <c r="N453" s="406" t="s">
        <v>7407</v>
      </c>
      <c r="O453" s="406" t="s">
        <v>7407</v>
      </c>
      <c r="P453" s="406" t="s">
        <v>7407</v>
      </c>
      <c r="Q453" s="190">
        <v>1</v>
      </c>
      <c r="R453" s="407">
        <v>125510</v>
      </c>
      <c r="S453" s="251" t="s">
        <v>10321</v>
      </c>
      <c r="T453" s="404">
        <v>0</v>
      </c>
      <c r="U453" s="190" t="s">
        <v>7347</v>
      </c>
      <c r="V453" s="407" t="s">
        <v>10136</v>
      </c>
      <c r="W453" s="404">
        <v>0</v>
      </c>
      <c r="X453" s="190" t="s">
        <v>7347</v>
      </c>
      <c r="Y453" s="190" t="s">
        <v>7347</v>
      </c>
      <c r="Z453" s="404">
        <v>0</v>
      </c>
      <c r="AA453" s="419" t="s">
        <v>7347</v>
      </c>
      <c r="AB453" s="190" t="s">
        <v>7347</v>
      </c>
      <c r="AC453" s="190" t="s">
        <v>7347</v>
      </c>
      <c r="AD453" s="190" t="s">
        <v>7347</v>
      </c>
      <c r="AE453" s="190" t="s">
        <v>10179</v>
      </c>
      <c r="AF453" s="411" t="s">
        <v>7349</v>
      </c>
      <c r="AG453" s="190" t="s">
        <v>7414</v>
      </c>
      <c r="AH453" s="173" t="s">
        <v>11249</v>
      </c>
      <c r="AI453" s="173">
        <v>3006595498</v>
      </c>
      <c r="AJ453" s="173" t="s">
        <v>10143</v>
      </c>
      <c r="AK453" s="420">
        <v>15485059650</v>
      </c>
      <c r="AL453" s="189" t="s">
        <v>7353</v>
      </c>
      <c r="AM453" s="500" t="s">
        <v>11250</v>
      </c>
      <c r="AN453" s="411">
        <f t="shared" ref="AN453:AN516" si="7">+AN452+1</f>
        <v>446</v>
      </c>
      <c r="AO453" s="411">
        <v>2025</v>
      </c>
      <c r="AP453" s="432">
        <v>21840000</v>
      </c>
      <c r="AQ453" s="411"/>
      <c r="AR453" s="411"/>
      <c r="AS453" s="410"/>
      <c r="AT453" s="449"/>
    </row>
    <row r="454" spans="2:46" ht="15" customHeight="1">
      <c r="B454" s="448" t="s">
        <v>347</v>
      </c>
      <c r="C454" s="251" t="s">
        <v>10246</v>
      </c>
      <c r="D454" s="173" t="s">
        <v>11251</v>
      </c>
      <c r="E454" s="404">
        <v>1000465367</v>
      </c>
      <c r="F454" s="404">
        <v>12378000</v>
      </c>
      <c r="G454" s="405" t="s">
        <v>10177</v>
      </c>
      <c r="H454" s="353">
        <v>2063000</v>
      </c>
      <c r="I454" s="363">
        <v>45715</v>
      </c>
      <c r="J454" s="363">
        <v>45896</v>
      </c>
      <c r="K454" s="354" t="s">
        <v>10699</v>
      </c>
      <c r="L454" s="190">
        <v>2599</v>
      </c>
      <c r="M454" s="406" t="s">
        <v>7347</v>
      </c>
      <c r="N454" s="406" t="s">
        <v>7407</v>
      </c>
      <c r="O454" s="406" t="s">
        <v>7407</v>
      </c>
      <c r="P454" s="406" t="s">
        <v>7407</v>
      </c>
      <c r="Q454" s="190">
        <v>5</v>
      </c>
      <c r="R454" s="407">
        <v>130231</v>
      </c>
      <c r="S454" s="251" t="s">
        <v>10321</v>
      </c>
      <c r="T454" s="404">
        <v>0</v>
      </c>
      <c r="U454" s="190" t="s">
        <v>7347</v>
      </c>
      <c r="V454" s="407" t="s">
        <v>10136</v>
      </c>
      <c r="W454" s="404">
        <v>0</v>
      </c>
      <c r="X454" s="190" t="s">
        <v>7347</v>
      </c>
      <c r="Y454" s="190" t="s">
        <v>7347</v>
      </c>
      <c r="Z454" s="404">
        <v>0</v>
      </c>
      <c r="AA454" s="419" t="s">
        <v>7347</v>
      </c>
      <c r="AB454" s="190" t="s">
        <v>7347</v>
      </c>
      <c r="AC454" s="190" t="s">
        <v>7347</v>
      </c>
      <c r="AD454" s="190" t="s">
        <v>7347</v>
      </c>
      <c r="AE454" s="190" t="s">
        <v>10896</v>
      </c>
      <c r="AF454" s="411" t="s">
        <v>7349</v>
      </c>
      <c r="AG454" s="190" t="s">
        <v>7414</v>
      </c>
      <c r="AH454" s="173" t="s">
        <v>11252</v>
      </c>
      <c r="AI454" s="173">
        <v>3025466629</v>
      </c>
      <c r="AJ454" s="173" t="s">
        <v>7434</v>
      </c>
      <c r="AK454" s="423" t="s">
        <v>11253</v>
      </c>
      <c r="AL454" s="189" t="s">
        <v>7353</v>
      </c>
      <c r="AM454" s="500" t="s">
        <v>11254</v>
      </c>
      <c r="AN454" s="411">
        <f t="shared" si="7"/>
        <v>447</v>
      </c>
      <c r="AO454" s="411">
        <v>2025</v>
      </c>
      <c r="AP454" s="432">
        <v>0</v>
      </c>
      <c r="AQ454" s="411" t="s">
        <v>10132</v>
      </c>
      <c r="AR454" s="411" t="s">
        <v>10132</v>
      </c>
      <c r="AS454" s="410"/>
      <c r="AT454" s="449"/>
    </row>
    <row r="455" spans="2:46" ht="15" customHeight="1">
      <c r="B455" s="448" t="s">
        <v>348</v>
      </c>
      <c r="C455" s="251" t="s">
        <v>10211</v>
      </c>
      <c r="D455" s="173" t="s">
        <v>11255</v>
      </c>
      <c r="E455" s="404">
        <v>1233910693</v>
      </c>
      <c r="F455" s="463">
        <v>33810000</v>
      </c>
      <c r="G455" s="405" t="s">
        <v>10177</v>
      </c>
      <c r="H455" s="353">
        <v>5635000</v>
      </c>
      <c r="I455" s="363">
        <v>45742</v>
      </c>
      <c r="J455" s="363">
        <v>46016</v>
      </c>
      <c r="K455" s="354" t="s">
        <v>9591</v>
      </c>
      <c r="L455" s="190">
        <v>2583</v>
      </c>
      <c r="M455" s="406" t="s">
        <v>7616</v>
      </c>
      <c r="N455" s="406" t="s">
        <v>7343</v>
      </c>
      <c r="O455" s="406">
        <v>1063481921</v>
      </c>
      <c r="P455" s="501" t="s">
        <v>7617</v>
      </c>
      <c r="Q455" s="190">
        <v>1</v>
      </c>
      <c r="R455" s="407">
        <v>127366</v>
      </c>
      <c r="S455" s="251" t="s">
        <v>7618</v>
      </c>
      <c r="T455" s="463">
        <v>16905000</v>
      </c>
      <c r="U455" s="190" t="s">
        <v>7347</v>
      </c>
      <c r="V455" s="407">
        <v>90</v>
      </c>
      <c r="W455" s="404">
        <v>0</v>
      </c>
      <c r="X455" s="190" t="s">
        <v>7347</v>
      </c>
      <c r="Y455" s="190"/>
      <c r="Z455" s="404">
        <f>Tabla13[[#This Row],[Adicion 1]]</f>
        <v>16905000</v>
      </c>
      <c r="AA455" s="464" t="s">
        <v>7966</v>
      </c>
      <c r="AB455" s="190" t="s">
        <v>7347</v>
      </c>
      <c r="AC455" s="190" t="s">
        <v>7347</v>
      </c>
      <c r="AD455" s="190" t="s">
        <v>7347</v>
      </c>
      <c r="AE455" s="190" t="s">
        <v>10179</v>
      </c>
      <c r="AF455" s="411" t="s">
        <v>7349</v>
      </c>
      <c r="AG455" s="190" t="s">
        <v>7399</v>
      </c>
      <c r="AH455" s="173" t="s">
        <v>11256</v>
      </c>
      <c r="AI455" s="173">
        <v>3106974154</v>
      </c>
      <c r="AJ455" s="173" t="s">
        <v>7434</v>
      </c>
      <c r="AK455" s="420">
        <v>237439047</v>
      </c>
      <c r="AL455" s="189" t="s">
        <v>10225</v>
      </c>
      <c r="AM455" s="500" t="s">
        <v>11257</v>
      </c>
      <c r="AN455" s="411">
        <f t="shared" si="7"/>
        <v>448</v>
      </c>
      <c r="AO455" s="411">
        <v>2025</v>
      </c>
      <c r="AP455" s="432">
        <v>16905000</v>
      </c>
      <c r="AQ455" s="411" t="s">
        <v>10132</v>
      </c>
      <c r="AR455" s="411" t="s">
        <v>10132</v>
      </c>
      <c r="AS455" s="410"/>
      <c r="AT455" s="449"/>
    </row>
    <row r="456" spans="2:46" ht="15" customHeight="1">
      <c r="B456" s="448" t="s">
        <v>349</v>
      </c>
      <c r="C456" s="251" t="s">
        <v>10246</v>
      </c>
      <c r="D456" s="173" t="s">
        <v>11258</v>
      </c>
      <c r="E456" s="404">
        <v>1020723037</v>
      </c>
      <c r="F456" s="404">
        <v>33810000</v>
      </c>
      <c r="G456" s="405" t="s">
        <v>10177</v>
      </c>
      <c r="H456" s="353">
        <v>5635000</v>
      </c>
      <c r="I456" s="363">
        <v>45726</v>
      </c>
      <c r="J456" s="363">
        <v>45909</v>
      </c>
      <c r="K456" s="354" t="s">
        <v>8801</v>
      </c>
      <c r="L456" s="190">
        <v>2537</v>
      </c>
      <c r="M456" s="406" t="s">
        <v>8611</v>
      </c>
      <c r="N456" s="406" t="s">
        <v>7448</v>
      </c>
      <c r="O456" s="406">
        <v>52147698</v>
      </c>
      <c r="P456" s="406" t="s">
        <v>8612</v>
      </c>
      <c r="Q456" s="190">
        <v>5</v>
      </c>
      <c r="R456" s="407">
        <v>124747</v>
      </c>
      <c r="S456" s="251" t="s">
        <v>8613</v>
      </c>
      <c r="T456" s="404">
        <v>0</v>
      </c>
      <c r="U456" s="190" t="s">
        <v>7347</v>
      </c>
      <c r="V456" s="407" t="s">
        <v>10136</v>
      </c>
      <c r="W456" s="404">
        <v>0</v>
      </c>
      <c r="X456" s="190" t="s">
        <v>7347</v>
      </c>
      <c r="Y456" s="190" t="s">
        <v>7347</v>
      </c>
      <c r="Z456" s="404">
        <v>0</v>
      </c>
      <c r="AA456" s="419" t="s">
        <v>7347</v>
      </c>
      <c r="AB456" s="190" t="s">
        <v>7347</v>
      </c>
      <c r="AC456" s="190" t="s">
        <v>7347</v>
      </c>
      <c r="AD456" s="190" t="s">
        <v>7347</v>
      </c>
      <c r="AE456" s="190" t="s">
        <v>7408</v>
      </c>
      <c r="AF456" s="411" t="s">
        <v>7349</v>
      </c>
      <c r="AG456" s="190" t="s">
        <v>7350</v>
      </c>
      <c r="AH456" s="173" t="s">
        <v>11259</v>
      </c>
      <c r="AI456" s="173">
        <v>3166235539</v>
      </c>
      <c r="AJ456" s="173" t="s">
        <v>10142</v>
      </c>
      <c r="AK456" s="420" t="s">
        <v>11260</v>
      </c>
      <c r="AL456" s="189" t="s">
        <v>7353</v>
      </c>
      <c r="AM456" s="500" t="s">
        <v>11261</v>
      </c>
      <c r="AN456" s="411">
        <f t="shared" si="7"/>
        <v>449</v>
      </c>
      <c r="AO456" s="411">
        <v>2025</v>
      </c>
      <c r="AP456" s="432">
        <v>1690500</v>
      </c>
      <c r="AQ456" s="411"/>
      <c r="AR456" s="411"/>
      <c r="AS456" s="410"/>
      <c r="AT456" s="449"/>
    </row>
    <row r="457" spans="2:46" ht="15" customHeight="1">
      <c r="B457" s="448" t="s">
        <v>350</v>
      </c>
      <c r="C457" s="251" t="s">
        <v>10246</v>
      </c>
      <c r="D457" s="173" t="s">
        <v>7493</v>
      </c>
      <c r="E457" s="404">
        <v>80512697</v>
      </c>
      <c r="F457" s="404">
        <v>46128000</v>
      </c>
      <c r="G457" s="405" t="s">
        <v>10177</v>
      </c>
      <c r="H457" s="353">
        <v>7688000</v>
      </c>
      <c r="I457" s="363">
        <v>45729</v>
      </c>
      <c r="J457" s="363">
        <v>45912</v>
      </c>
      <c r="K457" s="354" t="s">
        <v>11262</v>
      </c>
      <c r="L457" s="190">
        <v>2581</v>
      </c>
      <c r="M457" s="406" t="s">
        <v>7495</v>
      </c>
      <c r="N457" s="406" t="s">
        <v>7343</v>
      </c>
      <c r="O457" s="406">
        <v>79553844</v>
      </c>
      <c r="P457" s="406" t="s">
        <v>7496</v>
      </c>
      <c r="Q457" s="190">
        <v>5</v>
      </c>
      <c r="R457" s="407">
        <v>127547</v>
      </c>
      <c r="S457" s="251" t="s">
        <v>7497</v>
      </c>
      <c r="T457" s="404">
        <v>0</v>
      </c>
      <c r="U457" s="190" t="s">
        <v>7347</v>
      </c>
      <c r="V457" s="407" t="s">
        <v>10136</v>
      </c>
      <c r="W457" s="404">
        <v>0</v>
      </c>
      <c r="X457" s="190" t="s">
        <v>7347</v>
      </c>
      <c r="Y457" s="190" t="s">
        <v>7347</v>
      </c>
      <c r="Z457" s="404">
        <v>0</v>
      </c>
      <c r="AA457" s="419" t="s">
        <v>7347</v>
      </c>
      <c r="AB457" s="190" t="s">
        <v>7347</v>
      </c>
      <c r="AC457" s="190" t="s">
        <v>7347</v>
      </c>
      <c r="AD457" s="190" t="s">
        <v>7347</v>
      </c>
      <c r="AE457" s="190" t="s">
        <v>7387</v>
      </c>
      <c r="AF457" s="411" t="s">
        <v>7349</v>
      </c>
      <c r="AG457" s="190" t="s">
        <v>7350</v>
      </c>
      <c r="AH457" s="173" t="s">
        <v>11263</v>
      </c>
      <c r="AI457" s="173">
        <v>3115964747</v>
      </c>
      <c r="AJ457" s="173" t="s">
        <v>10142</v>
      </c>
      <c r="AK457" s="420" t="s">
        <v>11264</v>
      </c>
      <c r="AL457" s="189" t="s">
        <v>7353</v>
      </c>
      <c r="AM457" s="500" t="s">
        <v>11265</v>
      </c>
      <c r="AN457" s="411">
        <f t="shared" si="7"/>
        <v>450</v>
      </c>
      <c r="AO457" s="411">
        <v>2025</v>
      </c>
      <c r="AP457" s="432">
        <v>3075200</v>
      </c>
      <c r="AQ457" s="411"/>
      <c r="AR457" s="411"/>
      <c r="AS457" s="410"/>
      <c r="AT457" s="449"/>
    </row>
    <row r="458" spans="2:46" ht="15" customHeight="1">
      <c r="B458" s="448" t="s">
        <v>351</v>
      </c>
      <c r="C458" s="251" t="s">
        <v>10246</v>
      </c>
      <c r="D458" s="173" t="s">
        <v>11266</v>
      </c>
      <c r="E458" s="404">
        <v>80136968</v>
      </c>
      <c r="F458" s="404">
        <v>46128000</v>
      </c>
      <c r="G458" s="405" t="s">
        <v>10177</v>
      </c>
      <c r="H458" s="353">
        <v>7688000</v>
      </c>
      <c r="I458" s="363">
        <v>45737</v>
      </c>
      <c r="J458" s="363">
        <v>45920</v>
      </c>
      <c r="K458" s="354" t="s">
        <v>8467</v>
      </c>
      <c r="L458" s="190">
        <v>2537</v>
      </c>
      <c r="M458" s="406" t="s">
        <v>8468</v>
      </c>
      <c r="N458" s="406" t="s">
        <v>7448</v>
      </c>
      <c r="O458" s="406">
        <v>52804730</v>
      </c>
      <c r="P458" s="501" t="s">
        <v>8469</v>
      </c>
      <c r="Q458" s="190">
        <v>1</v>
      </c>
      <c r="R458" s="407">
        <v>125148</v>
      </c>
      <c r="S458" s="251" t="s">
        <v>8916</v>
      </c>
      <c r="T458" s="404">
        <v>0</v>
      </c>
      <c r="U458" s="190" t="s">
        <v>7347</v>
      </c>
      <c r="V458" s="407" t="s">
        <v>10136</v>
      </c>
      <c r="W458" s="404">
        <v>0</v>
      </c>
      <c r="X458" s="190" t="s">
        <v>7347</v>
      </c>
      <c r="Y458" s="190" t="s">
        <v>7347</v>
      </c>
      <c r="Z458" s="404">
        <v>0</v>
      </c>
      <c r="AA458" s="419" t="s">
        <v>7347</v>
      </c>
      <c r="AB458" s="190" t="s">
        <v>7347</v>
      </c>
      <c r="AC458" s="190" t="s">
        <v>7347</v>
      </c>
      <c r="AD458" s="190" t="s">
        <v>7347</v>
      </c>
      <c r="AE458" s="190" t="s">
        <v>7408</v>
      </c>
      <c r="AF458" s="411" t="s">
        <v>7349</v>
      </c>
      <c r="AG458" s="190" t="s">
        <v>7414</v>
      </c>
      <c r="AH458" s="173" t="s">
        <v>11267</v>
      </c>
      <c r="AI458" s="173">
        <v>3203616874</v>
      </c>
      <c r="AJ458" s="173" t="s">
        <v>10142</v>
      </c>
      <c r="AK458" s="420" t="s">
        <v>9758</v>
      </c>
      <c r="AL458" s="189" t="s">
        <v>7353</v>
      </c>
      <c r="AM458" s="500" t="s">
        <v>9759</v>
      </c>
      <c r="AN458" s="411">
        <f t="shared" si="7"/>
        <v>451</v>
      </c>
      <c r="AO458" s="411">
        <v>2025</v>
      </c>
      <c r="AP458" s="432">
        <v>5125333</v>
      </c>
      <c r="AQ458" s="411"/>
      <c r="AR458" s="411"/>
      <c r="AS458" s="410"/>
      <c r="AT458" s="449"/>
    </row>
    <row r="459" spans="2:46" ht="15" customHeight="1">
      <c r="B459" s="448" t="s">
        <v>352</v>
      </c>
      <c r="C459" s="251" t="s">
        <v>10211</v>
      </c>
      <c r="D459" s="173" t="s">
        <v>11268</v>
      </c>
      <c r="E459" s="404">
        <v>36540733</v>
      </c>
      <c r="F459" s="404">
        <v>17856000</v>
      </c>
      <c r="G459" s="405" t="s">
        <v>10177</v>
      </c>
      <c r="H459" s="353">
        <v>2976000</v>
      </c>
      <c r="I459" s="363">
        <v>45733</v>
      </c>
      <c r="J459" s="363">
        <v>45926</v>
      </c>
      <c r="K459" s="354" t="s">
        <v>7647</v>
      </c>
      <c r="L459" s="190">
        <v>2537</v>
      </c>
      <c r="M459" s="251" t="s">
        <v>10634</v>
      </c>
      <c r="N459" s="406" t="s">
        <v>7343</v>
      </c>
      <c r="O459" s="406">
        <v>26872947</v>
      </c>
      <c r="P459" s="501" t="s">
        <v>10635</v>
      </c>
      <c r="Q459" s="190">
        <v>1</v>
      </c>
      <c r="R459" s="407">
        <v>125102</v>
      </c>
      <c r="S459" s="251" t="s">
        <v>7648</v>
      </c>
      <c r="T459" s="404">
        <v>0</v>
      </c>
      <c r="U459" s="190" t="s">
        <v>7347</v>
      </c>
      <c r="V459" s="407" t="s">
        <v>10136</v>
      </c>
      <c r="W459" s="404">
        <v>0</v>
      </c>
      <c r="X459" s="190" t="s">
        <v>7347</v>
      </c>
      <c r="Y459" s="190" t="s">
        <v>7347</v>
      </c>
      <c r="Z459" s="404">
        <v>0</v>
      </c>
      <c r="AA459" s="419" t="s">
        <v>7347</v>
      </c>
      <c r="AB459" s="190" t="s">
        <v>7347</v>
      </c>
      <c r="AC459" s="190" t="s">
        <v>7347</v>
      </c>
      <c r="AD459" s="190" t="s">
        <v>7347</v>
      </c>
      <c r="AE459" s="190" t="s">
        <v>7387</v>
      </c>
      <c r="AF459" s="411" t="s">
        <v>7349</v>
      </c>
      <c r="AG459" s="190" t="s">
        <v>7350</v>
      </c>
      <c r="AH459" s="173" t="s">
        <v>11269</v>
      </c>
      <c r="AI459" s="173">
        <v>3134846422</v>
      </c>
      <c r="AJ459" s="173" t="s">
        <v>10142</v>
      </c>
      <c r="AK459" s="420">
        <v>457670059098</v>
      </c>
      <c r="AL459" s="189" t="s">
        <v>7353</v>
      </c>
      <c r="AM459" s="500" t="s">
        <v>11270</v>
      </c>
      <c r="AN459" s="411">
        <f t="shared" si="7"/>
        <v>452</v>
      </c>
      <c r="AO459" s="411">
        <v>2025</v>
      </c>
      <c r="AP459" s="432">
        <v>1587200</v>
      </c>
      <c r="AQ459" s="411" t="s">
        <v>10139</v>
      </c>
      <c r="AR459" s="411" t="s">
        <v>10132</v>
      </c>
      <c r="AS459" s="410"/>
      <c r="AT459" s="449"/>
    </row>
    <row r="460" spans="2:46" ht="15" customHeight="1">
      <c r="B460" s="448" t="s">
        <v>353</v>
      </c>
      <c r="C460" s="251" t="s">
        <v>10246</v>
      </c>
      <c r="D460" s="173" t="s">
        <v>11271</v>
      </c>
      <c r="E460" s="404">
        <v>1098695857</v>
      </c>
      <c r="F460" s="404">
        <v>46128000</v>
      </c>
      <c r="G460" s="405" t="s">
        <v>10177</v>
      </c>
      <c r="H460" s="353">
        <v>7688000</v>
      </c>
      <c r="I460" s="363">
        <v>45775</v>
      </c>
      <c r="J460" s="363">
        <v>46022</v>
      </c>
      <c r="K460" s="354" t="s">
        <v>11272</v>
      </c>
      <c r="L460" s="190">
        <v>2537</v>
      </c>
      <c r="M460" s="406" t="s">
        <v>10455</v>
      </c>
      <c r="N460" s="251" t="s">
        <v>7343</v>
      </c>
      <c r="O460" s="173">
        <v>33377780</v>
      </c>
      <c r="P460" s="501" t="s">
        <v>10456</v>
      </c>
      <c r="Q460" s="190">
        <v>5</v>
      </c>
      <c r="R460" s="407">
        <v>127602</v>
      </c>
      <c r="S460" s="251" t="s">
        <v>7359</v>
      </c>
      <c r="T460" s="463">
        <v>16144800</v>
      </c>
      <c r="U460" s="190" t="s">
        <v>7347</v>
      </c>
      <c r="V460" s="407">
        <v>63</v>
      </c>
      <c r="W460" s="404">
        <v>0</v>
      </c>
      <c r="X460" s="190" t="s">
        <v>7347</v>
      </c>
      <c r="Y460" s="190"/>
      <c r="Z460" s="404">
        <f>Tabla13[[#This Row],[Adicion 1]]</f>
        <v>16144800</v>
      </c>
      <c r="AA460" s="464" t="s">
        <v>10463</v>
      </c>
      <c r="AB460" s="190" t="s">
        <v>7347</v>
      </c>
      <c r="AC460" s="190" t="s">
        <v>7347</v>
      </c>
      <c r="AD460" s="190" t="s">
        <v>7347</v>
      </c>
      <c r="AE460" s="190" t="s">
        <v>8745</v>
      </c>
      <c r="AF460" s="411" t="s">
        <v>7349</v>
      </c>
      <c r="AG460" s="190" t="s">
        <v>7399</v>
      </c>
      <c r="AH460" s="173" t="s">
        <v>11273</v>
      </c>
      <c r="AI460" s="173">
        <v>3150032518</v>
      </c>
      <c r="AJ460" s="173" t="s">
        <v>10142</v>
      </c>
      <c r="AK460" s="420">
        <v>488447796803</v>
      </c>
      <c r="AL460" s="189" t="s">
        <v>7353</v>
      </c>
      <c r="AM460" s="500" t="s">
        <v>11274</v>
      </c>
      <c r="AN460" s="411">
        <f t="shared" si="7"/>
        <v>453</v>
      </c>
      <c r="AO460" s="411">
        <v>2025</v>
      </c>
      <c r="AP460" s="432">
        <v>14607200</v>
      </c>
      <c r="AQ460" s="411" t="s">
        <v>10139</v>
      </c>
      <c r="AR460" s="411" t="s">
        <v>10132</v>
      </c>
      <c r="AS460" s="410"/>
      <c r="AT460" s="449"/>
    </row>
    <row r="461" spans="2:46" ht="15" customHeight="1">
      <c r="B461" s="448" t="s">
        <v>354</v>
      </c>
      <c r="C461" s="251" t="s">
        <v>10246</v>
      </c>
      <c r="D461" s="173" t="s">
        <v>11275</v>
      </c>
      <c r="E461" s="404">
        <v>80791247</v>
      </c>
      <c r="F461" s="404">
        <v>46128000</v>
      </c>
      <c r="G461" s="405" t="s">
        <v>10177</v>
      </c>
      <c r="H461" s="353">
        <v>7688000</v>
      </c>
      <c r="I461" s="363">
        <v>45726</v>
      </c>
      <c r="J461" s="363">
        <v>45909</v>
      </c>
      <c r="K461" s="354" t="s">
        <v>11092</v>
      </c>
      <c r="L461" s="190">
        <v>2537</v>
      </c>
      <c r="M461" s="406" t="s">
        <v>7395</v>
      </c>
      <c r="N461" s="406" t="s">
        <v>7343</v>
      </c>
      <c r="O461" s="406">
        <v>1022949089</v>
      </c>
      <c r="P461" s="501" t="s">
        <v>7396</v>
      </c>
      <c r="Q461" s="190">
        <v>1</v>
      </c>
      <c r="R461" s="407">
        <v>125004</v>
      </c>
      <c r="S461" s="251" t="s">
        <v>9045</v>
      </c>
      <c r="T461" s="404">
        <v>0</v>
      </c>
      <c r="U461" s="190" t="s">
        <v>7347</v>
      </c>
      <c r="V461" s="407" t="s">
        <v>10136</v>
      </c>
      <c r="W461" s="404">
        <v>0</v>
      </c>
      <c r="X461" s="190" t="s">
        <v>7347</v>
      </c>
      <c r="Y461" s="190" t="s">
        <v>7347</v>
      </c>
      <c r="Z461" s="404">
        <v>0</v>
      </c>
      <c r="AA461" s="419" t="s">
        <v>7347</v>
      </c>
      <c r="AB461" s="190" t="s">
        <v>7347</v>
      </c>
      <c r="AC461" s="190" t="s">
        <v>7347</v>
      </c>
      <c r="AD461" s="190" t="s">
        <v>7347</v>
      </c>
      <c r="AE461" s="190" t="s">
        <v>7387</v>
      </c>
      <c r="AF461" s="411" t="s">
        <v>7349</v>
      </c>
      <c r="AG461" s="190" t="s">
        <v>7350</v>
      </c>
      <c r="AH461" s="173" t="s">
        <v>11276</v>
      </c>
      <c r="AI461" s="173">
        <v>3225125023</v>
      </c>
      <c r="AJ461" s="173" t="s">
        <v>10142</v>
      </c>
      <c r="AK461" s="420" t="s">
        <v>11277</v>
      </c>
      <c r="AL461" s="189" t="s">
        <v>7353</v>
      </c>
      <c r="AM461" s="500" t="s">
        <v>11278</v>
      </c>
      <c r="AN461" s="411">
        <f t="shared" si="7"/>
        <v>454</v>
      </c>
      <c r="AO461" s="411">
        <v>2025</v>
      </c>
      <c r="AP461" s="432">
        <v>9994400</v>
      </c>
      <c r="AQ461" s="411"/>
      <c r="AR461" s="411"/>
      <c r="AS461" s="410"/>
      <c r="AT461" s="449"/>
    </row>
    <row r="462" spans="2:46" ht="15" customHeight="1">
      <c r="B462" s="448" t="s">
        <v>355</v>
      </c>
      <c r="C462" s="251" t="s">
        <v>10246</v>
      </c>
      <c r="D462" s="173" t="s">
        <v>10524</v>
      </c>
      <c r="E462" s="404">
        <v>71215825</v>
      </c>
      <c r="F462" s="404">
        <v>12378000</v>
      </c>
      <c r="G462" s="405" t="s">
        <v>10177</v>
      </c>
      <c r="H462" s="353">
        <v>2063000</v>
      </c>
      <c r="I462" s="363">
        <v>45724</v>
      </c>
      <c r="J462" s="363">
        <v>45907</v>
      </c>
      <c r="K462" s="354" t="s">
        <v>10536</v>
      </c>
      <c r="L462" s="190">
        <v>2583</v>
      </c>
      <c r="M462" s="406" t="s">
        <v>7495</v>
      </c>
      <c r="N462" s="406" t="s">
        <v>7343</v>
      </c>
      <c r="O462" s="406">
        <v>79553844</v>
      </c>
      <c r="P462" s="406" t="s">
        <v>7496</v>
      </c>
      <c r="Q462" s="190">
        <v>5</v>
      </c>
      <c r="R462" s="407">
        <v>130231</v>
      </c>
      <c r="S462" s="251" t="s">
        <v>7497</v>
      </c>
      <c r="T462" s="404">
        <v>0</v>
      </c>
      <c r="U462" s="190" t="s">
        <v>7347</v>
      </c>
      <c r="V462" s="407" t="s">
        <v>10136</v>
      </c>
      <c r="W462" s="404">
        <v>0</v>
      </c>
      <c r="X462" s="190" t="s">
        <v>7347</v>
      </c>
      <c r="Y462" s="190" t="s">
        <v>7347</v>
      </c>
      <c r="Z462" s="404">
        <v>0</v>
      </c>
      <c r="AA462" s="419" t="s">
        <v>7347</v>
      </c>
      <c r="AB462" s="190" t="s">
        <v>7347</v>
      </c>
      <c r="AC462" s="190" t="s">
        <v>7347</v>
      </c>
      <c r="AD462" s="190" t="s">
        <v>7347</v>
      </c>
      <c r="AE462" s="190" t="s">
        <v>7361</v>
      </c>
      <c r="AF462" s="411" t="s">
        <v>7349</v>
      </c>
      <c r="AG462" s="190" t="s">
        <v>7510</v>
      </c>
      <c r="AH462" s="173" t="s">
        <v>10527</v>
      </c>
      <c r="AI462" s="173">
        <v>3503488860</v>
      </c>
      <c r="AJ462" s="173" t="s">
        <v>10142</v>
      </c>
      <c r="AK462" s="420" t="s">
        <v>10528</v>
      </c>
      <c r="AL462" s="189" t="s">
        <v>7353</v>
      </c>
      <c r="AM462" s="500" t="s">
        <v>10529</v>
      </c>
      <c r="AN462" s="411">
        <f t="shared" si="7"/>
        <v>455</v>
      </c>
      <c r="AO462" s="411">
        <v>2025</v>
      </c>
      <c r="AP462" s="432">
        <v>481367</v>
      </c>
      <c r="AQ462" s="411"/>
      <c r="AR462" s="411"/>
      <c r="AS462" s="410"/>
      <c r="AT462" s="449"/>
    </row>
    <row r="463" spans="2:46" ht="15" customHeight="1">
      <c r="B463" s="448" t="s">
        <v>356</v>
      </c>
      <c r="C463" s="251" t="s">
        <v>10211</v>
      </c>
      <c r="D463" s="173" t="s">
        <v>11279</v>
      </c>
      <c r="E463" s="404">
        <v>52706377</v>
      </c>
      <c r="F463" s="404">
        <v>12378000</v>
      </c>
      <c r="G463" s="405" t="s">
        <v>10177</v>
      </c>
      <c r="H463" s="353">
        <v>2063000</v>
      </c>
      <c r="I463" s="363">
        <v>45722</v>
      </c>
      <c r="J463" s="363">
        <v>45905</v>
      </c>
      <c r="K463" s="354" t="s">
        <v>10699</v>
      </c>
      <c r="L463" s="190">
        <v>2583</v>
      </c>
      <c r="M463" s="406" t="s">
        <v>7495</v>
      </c>
      <c r="N463" s="406" t="s">
        <v>7343</v>
      </c>
      <c r="O463" s="406">
        <v>79553844</v>
      </c>
      <c r="P463" s="406" t="s">
        <v>7496</v>
      </c>
      <c r="Q463" s="190">
        <v>5</v>
      </c>
      <c r="R463" s="407">
        <v>130231</v>
      </c>
      <c r="S463" s="251" t="s">
        <v>7497</v>
      </c>
      <c r="T463" s="404">
        <v>0</v>
      </c>
      <c r="U463" s="190" t="s">
        <v>7347</v>
      </c>
      <c r="V463" s="407" t="s">
        <v>10136</v>
      </c>
      <c r="W463" s="404">
        <v>0</v>
      </c>
      <c r="X463" s="190" t="s">
        <v>7347</v>
      </c>
      <c r="Y463" s="190" t="s">
        <v>7347</v>
      </c>
      <c r="Z463" s="404">
        <v>0</v>
      </c>
      <c r="AA463" s="419" t="s">
        <v>7347</v>
      </c>
      <c r="AB463" s="190" t="s">
        <v>7347</v>
      </c>
      <c r="AC463" s="190" t="s">
        <v>7347</v>
      </c>
      <c r="AD463" s="190" t="s">
        <v>7347</v>
      </c>
      <c r="AE463" s="190" t="s">
        <v>10377</v>
      </c>
      <c r="AF463" s="411" t="s">
        <v>7349</v>
      </c>
      <c r="AG463" s="190" t="s">
        <v>7350</v>
      </c>
      <c r="AH463" s="173" t="s">
        <v>11280</v>
      </c>
      <c r="AI463" s="173">
        <v>3157594102</v>
      </c>
      <c r="AJ463" s="173" t="s">
        <v>10142</v>
      </c>
      <c r="AK463" s="420" t="s">
        <v>11281</v>
      </c>
      <c r="AL463" s="189" t="s">
        <v>7353</v>
      </c>
      <c r="AM463" s="500" t="s">
        <v>11282</v>
      </c>
      <c r="AN463" s="411">
        <f t="shared" si="7"/>
        <v>456</v>
      </c>
      <c r="AO463" s="411">
        <v>2025</v>
      </c>
      <c r="AP463" s="432">
        <v>343833</v>
      </c>
      <c r="AQ463" s="411" t="s">
        <v>10132</v>
      </c>
      <c r="AR463" s="411" t="s">
        <v>10132</v>
      </c>
      <c r="AS463" s="410"/>
      <c r="AT463" s="449"/>
    </row>
    <row r="464" spans="2:46" ht="15" customHeight="1">
      <c r="B464" s="448" t="s">
        <v>357</v>
      </c>
      <c r="C464" s="251" t="s">
        <v>10246</v>
      </c>
      <c r="D464" s="173" t="s">
        <v>8337</v>
      </c>
      <c r="E464" s="404">
        <v>53073524</v>
      </c>
      <c r="F464" s="404">
        <v>46128000</v>
      </c>
      <c r="G464" s="405" t="s">
        <v>10177</v>
      </c>
      <c r="H464" s="353">
        <v>7688000</v>
      </c>
      <c r="I464" s="363">
        <v>45751</v>
      </c>
      <c r="J464" s="363">
        <v>46022</v>
      </c>
      <c r="K464" s="354" t="s">
        <v>11283</v>
      </c>
      <c r="L464" s="190">
        <v>2599</v>
      </c>
      <c r="M464" s="406" t="s">
        <v>7689</v>
      </c>
      <c r="N464" s="406" t="s">
        <v>7343</v>
      </c>
      <c r="O464" s="406">
        <v>80257080</v>
      </c>
      <c r="P464" s="406" t="s">
        <v>7690</v>
      </c>
      <c r="Q464" s="190">
        <v>1</v>
      </c>
      <c r="R464" s="407">
        <v>130998</v>
      </c>
      <c r="S464" s="251" t="s">
        <v>7726</v>
      </c>
      <c r="T464" s="463">
        <v>22295200</v>
      </c>
      <c r="U464" s="190" t="s">
        <v>7347</v>
      </c>
      <c r="V464" s="407">
        <v>87</v>
      </c>
      <c r="W464" s="404">
        <v>0</v>
      </c>
      <c r="X464" s="190" t="s">
        <v>7347</v>
      </c>
      <c r="Y464" s="190"/>
      <c r="Z464" s="404">
        <f>Tabla13[[#This Row],[Adicion 1]]</f>
        <v>22295200</v>
      </c>
      <c r="AA464" s="464" t="s">
        <v>10929</v>
      </c>
      <c r="AB464" s="190" t="s">
        <v>7347</v>
      </c>
      <c r="AC464" s="190" t="s">
        <v>7347</v>
      </c>
      <c r="AD464" s="190" t="s">
        <v>7347</v>
      </c>
      <c r="AE464" s="190" t="s">
        <v>7504</v>
      </c>
      <c r="AF464" s="411" t="s">
        <v>7349</v>
      </c>
      <c r="AG464" s="190" t="s">
        <v>7368</v>
      </c>
      <c r="AH464" s="173" t="s">
        <v>11284</v>
      </c>
      <c r="AI464" s="173">
        <v>3132751187</v>
      </c>
      <c r="AJ464" s="173" t="s">
        <v>10142</v>
      </c>
      <c r="AK464" s="420">
        <v>9270311161</v>
      </c>
      <c r="AL464" s="189" t="s">
        <v>10512</v>
      </c>
      <c r="AM464" s="500" t="s">
        <v>8342</v>
      </c>
      <c r="AN464" s="411">
        <f t="shared" si="7"/>
        <v>457</v>
      </c>
      <c r="AO464" s="411">
        <v>2025</v>
      </c>
      <c r="AP464" s="432">
        <v>8456800</v>
      </c>
      <c r="AQ464" s="411" t="s">
        <v>10132</v>
      </c>
      <c r="AR464" s="411" t="s">
        <v>10132</v>
      </c>
      <c r="AS464" s="410"/>
      <c r="AT464" s="449"/>
    </row>
    <row r="465" spans="2:46" ht="15" customHeight="1">
      <c r="B465" s="448" t="s">
        <v>358</v>
      </c>
      <c r="C465" s="251" t="s">
        <v>10246</v>
      </c>
      <c r="D465" s="173" t="s">
        <v>11285</v>
      </c>
      <c r="E465" s="404">
        <v>79148675</v>
      </c>
      <c r="F465" s="404">
        <v>85200000</v>
      </c>
      <c r="G465" s="405" t="s">
        <v>10213</v>
      </c>
      <c r="H465" s="353">
        <v>10650000</v>
      </c>
      <c r="I465" s="363">
        <v>45714</v>
      </c>
      <c r="J465" s="363">
        <v>45957</v>
      </c>
      <c r="K465" s="354" t="s">
        <v>7579</v>
      </c>
      <c r="L465" s="190">
        <v>2456</v>
      </c>
      <c r="M465" s="406" t="s">
        <v>7347</v>
      </c>
      <c r="N465" s="406" t="s">
        <v>7407</v>
      </c>
      <c r="O465" s="406" t="s">
        <v>7407</v>
      </c>
      <c r="P465" s="406" t="s">
        <v>7407</v>
      </c>
      <c r="Q465" s="190">
        <v>1</v>
      </c>
      <c r="R465" s="407">
        <v>127666</v>
      </c>
      <c r="S465" s="251" t="s">
        <v>11286</v>
      </c>
      <c r="T465" s="404">
        <v>0</v>
      </c>
      <c r="U465" s="190" t="s">
        <v>7347</v>
      </c>
      <c r="V465" s="407" t="s">
        <v>10136</v>
      </c>
      <c r="W465" s="404">
        <v>0</v>
      </c>
      <c r="X465" s="190" t="s">
        <v>7347</v>
      </c>
      <c r="Y465" s="190" t="s">
        <v>7347</v>
      </c>
      <c r="Z465" s="404">
        <v>0</v>
      </c>
      <c r="AA465" s="419" t="s">
        <v>7347</v>
      </c>
      <c r="AB465" s="190" t="s">
        <v>7347</v>
      </c>
      <c r="AC465" s="190" t="s">
        <v>7347</v>
      </c>
      <c r="AD465" s="190" t="s">
        <v>7347</v>
      </c>
      <c r="AE465" s="190" t="s">
        <v>7408</v>
      </c>
      <c r="AF465" s="411" t="s">
        <v>7349</v>
      </c>
      <c r="AG465" s="190" t="s">
        <v>7399</v>
      </c>
      <c r="AH465" s="173" t="s">
        <v>11287</v>
      </c>
      <c r="AI465" s="173">
        <v>3153373250</v>
      </c>
      <c r="AJ465" s="173" t="s">
        <v>10143</v>
      </c>
      <c r="AK465" s="420">
        <v>58259993944</v>
      </c>
      <c r="AL465" s="189" t="s">
        <v>7353</v>
      </c>
      <c r="AM465" s="500" t="s">
        <v>7582</v>
      </c>
      <c r="AN465" s="411">
        <f t="shared" si="7"/>
        <v>458</v>
      </c>
      <c r="AO465" s="411">
        <v>2025</v>
      </c>
      <c r="AP465" s="432">
        <v>19216572</v>
      </c>
      <c r="AQ465" s="411" t="s">
        <v>10139</v>
      </c>
      <c r="AR465" s="411" t="s">
        <v>10132</v>
      </c>
      <c r="AS465" s="410"/>
      <c r="AT465" s="449"/>
    </row>
    <row r="466" spans="2:46" ht="15" customHeight="1">
      <c r="B466" s="448" t="s">
        <v>359</v>
      </c>
      <c r="C466" s="251" t="s">
        <v>10211</v>
      </c>
      <c r="D466" s="173" t="s">
        <v>9855</v>
      </c>
      <c r="E466" s="404">
        <v>79512321</v>
      </c>
      <c r="F466" s="404">
        <v>17856000</v>
      </c>
      <c r="G466" s="405" t="s">
        <v>10177</v>
      </c>
      <c r="H466" s="353">
        <v>2976000</v>
      </c>
      <c r="I466" s="363">
        <v>45737</v>
      </c>
      <c r="J466" s="363">
        <v>45910</v>
      </c>
      <c r="K466" s="354" t="s">
        <v>11288</v>
      </c>
      <c r="L466" s="190">
        <v>2456</v>
      </c>
      <c r="M466" s="406" t="s">
        <v>7342</v>
      </c>
      <c r="N466" s="251" t="s">
        <v>7343</v>
      </c>
      <c r="O466" s="173">
        <v>79148675</v>
      </c>
      <c r="P466" s="501" t="s">
        <v>7344</v>
      </c>
      <c r="Q466" s="190">
        <v>5</v>
      </c>
      <c r="R466" s="407">
        <v>127434</v>
      </c>
      <c r="S466" s="251" t="s">
        <v>7345</v>
      </c>
      <c r="T466" s="404">
        <v>0</v>
      </c>
      <c r="U466" s="190" t="s">
        <v>7347</v>
      </c>
      <c r="V466" s="407" t="s">
        <v>10136</v>
      </c>
      <c r="W466" s="404">
        <v>0</v>
      </c>
      <c r="X466" s="190" t="s">
        <v>7347</v>
      </c>
      <c r="Y466" s="190" t="s">
        <v>7347</v>
      </c>
      <c r="Z466" s="404">
        <v>0</v>
      </c>
      <c r="AA466" s="419" t="s">
        <v>7347</v>
      </c>
      <c r="AB466" s="190" t="s">
        <v>7347</v>
      </c>
      <c r="AC466" s="190" t="s">
        <v>7347</v>
      </c>
      <c r="AD466" s="190" t="s">
        <v>7347</v>
      </c>
      <c r="AE466" s="190" t="s">
        <v>11289</v>
      </c>
      <c r="AF466" s="411" t="s">
        <v>7349</v>
      </c>
      <c r="AG466" s="190" t="s">
        <v>7510</v>
      </c>
      <c r="AH466" s="173" t="s">
        <v>11290</v>
      </c>
      <c r="AI466" s="173">
        <v>3102959225</v>
      </c>
      <c r="AJ466" s="173" t="s">
        <v>11112</v>
      </c>
      <c r="AK466" s="420">
        <v>656824765</v>
      </c>
      <c r="AL466" s="189" t="s">
        <v>10225</v>
      </c>
      <c r="AM466" s="500" t="s">
        <v>9861</v>
      </c>
      <c r="AN466" s="411">
        <f t="shared" si="7"/>
        <v>459</v>
      </c>
      <c r="AO466" s="411">
        <v>2025</v>
      </c>
      <c r="AP466" s="432">
        <v>1984000</v>
      </c>
      <c r="AQ466" s="411" t="s">
        <v>10132</v>
      </c>
      <c r="AR466" s="411" t="s">
        <v>10132</v>
      </c>
      <c r="AS466" s="410"/>
      <c r="AT466" s="449"/>
    </row>
    <row r="467" spans="2:46" ht="15" customHeight="1">
      <c r="B467" s="448" t="s">
        <v>360</v>
      </c>
      <c r="C467" s="251" t="s">
        <v>10211</v>
      </c>
      <c r="D467" s="173" t="s">
        <v>9863</v>
      </c>
      <c r="E467" s="404">
        <v>79870166</v>
      </c>
      <c r="F467" s="463">
        <v>17856000</v>
      </c>
      <c r="G467" s="405" t="s">
        <v>10177</v>
      </c>
      <c r="H467" s="353">
        <v>2976000</v>
      </c>
      <c r="I467" s="363">
        <v>45747</v>
      </c>
      <c r="J467" s="363">
        <v>46022</v>
      </c>
      <c r="K467" s="354" t="s">
        <v>11291</v>
      </c>
      <c r="L467" s="190">
        <v>2456</v>
      </c>
      <c r="M467" s="406" t="s">
        <v>7342</v>
      </c>
      <c r="N467" s="251" t="s">
        <v>7343</v>
      </c>
      <c r="O467" s="173">
        <v>79148675</v>
      </c>
      <c r="P467" s="501" t="s">
        <v>7344</v>
      </c>
      <c r="Q467" s="190">
        <v>5</v>
      </c>
      <c r="R467" s="407">
        <v>127434</v>
      </c>
      <c r="S467" s="251" t="s">
        <v>7345</v>
      </c>
      <c r="T467" s="463">
        <v>8928000</v>
      </c>
      <c r="U467" s="190" t="s">
        <v>7347</v>
      </c>
      <c r="V467" s="407">
        <v>90</v>
      </c>
      <c r="W467" s="404">
        <v>0</v>
      </c>
      <c r="X467" s="190" t="s">
        <v>7347</v>
      </c>
      <c r="Y467" s="190"/>
      <c r="Z467" s="404">
        <f>Tabla13[[#This Row],[Adicion 1]]</f>
        <v>8928000</v>
      </c>
      <c r="AA467" s="464" t="s">
        <v>7966</v>
      </c>
      <c r="AB467" s="190" t="s">
        <v>7347</v>
      </c>
      <c r="AC467" s="190" t="s">
        <v>7347</v>
      </c>
      <c r="AD467" s="190" t="s">
        <v>7347</v>
      </c>
      <c r="AE467" s="190" t="s">
        <v>7387</v>
      </c>
      <c r="AF467" s="411" t="s">
        <v>7349</v>
      </c>
      <c r="AG467" s="190" t="s">
        <v>7350</v>
      </c>
      <c r="AH467" s="173" t="s">
        <v>11292</v>
      </c>
      <c r="AI467" s="173">
        <v>3103109216</v>
      </c>
      <c r="AJ467" s="173" t="s">
        <v>7434</v>
      </c>
      <c r="AK467" s="420">
        <v>237207048</v>
      </c>
      <c r="AL467" s="189" t="s">
        <v>10225</v>
      </c>
      <c r="AM467" s="500" t="s">
        <v>9866</v>
      </c>
      <c r="AN467" s="411">
        <f t="shared" si="7"/>
        <v>460</v>
      </c>
      <c r="AO467" s="411">
        <v>2025</v>
      </c>
      <c r="AP467" s="432">
        <v>2976000</v>
      </c>
      <c r="AQ467" s="411" t="s">
        <v>10132</v>
      </c>
      <c r="AR467" s="411" t="s">
        <v>10139</v>
      </c>
      <c r="AS467" s="410" t="s">
        <v>10140</v>
      </c>
      <c r="AT467" s="449" t="s">
        <v>11293</v>
      </c>
    </row>
    <row r="468" spans="2:46" ht="15" customHeight="1">
      <c r="B468" s="448" t="s">
        <v>361</v>
      </c>
      <c r="C468" s="251" t="s">
        <v>10246</v>
      </c>
      <c r="D468" s="173" t="s">
        <v>11294</v>
      </c>
      <c r="E468" s="404">
        <v>26988489</v>
      </c>
      <c r="F468" s="404">
        <v>33810000</v>
      </c>
      <c r="G468" s="405" t="s">
        <v>10177</v>
      </c>
      <c r="H468" s="353">
        <v>5635000</v>
      </c>
      <c r="I468" s="363">
        <v>45741</v>
      </c>
      <c r="J468" s="363">
        <v>46015</v>
      </c>
      <c r="K468" s="354" t="s">
        <v>11295</v>
      </c>
      <c r="L468" s="190">
        <v>2537</v>
      </c>
      <c r="M468" s="406" t="s">
        <v>7375</v>
      </c>
      <c r="N468" s="251" t="s">
        <v>7343</v>
      </c>
      <c r="O468" s="173">
        <v>1010190690</v>
      </c>
      <c r="P468" s="501" t="s">
        <v>7699</v>
      </c>
      <c r="Q468" s="190">
        <v>1</v>
      </c>
      <c r="R468" s="407">
        <v>127402</v>
      </c>
      <c r="S468" s="251" t="s">
        <v>10332</v>
      </c>
      <c r="T468" s="463">
        <v>16905000</v>
      </c>
      <c r="U468" s="190" t="s">
        <v>7347</v>
      </c>
      <c r="V468" s="407">
        <v>90</v>
      </c>
      <c r="W468" s="404">
        <v>0</v>
      </c>
      <c r="X468" s="190" t="s">
        <v>7347</v>
      </c>
      <c r="Y468" s="190"/>
      <c r="Z468" s="404">
        <f>Tabla13[[#This Row],[Adicion 1]]</f>
        <v>16905000</v>
      </c>
      <c r="AA468" s="464" t="s">
        <v>7966</v>
      </c>
      <c r="AB468" s="190" t="s">
        <v>7347</v>
      </c>
      <c r="AC468" s="190" t="s">
        <v>7347</v>
      </c>
      <c r="AD468" s="190" t="s">
        <v>7347</v>
      </c>
      <c r="AE468" s="190" t="s">
        <v>7361</v>
      </c>
      <c r="AF468" s="411" t="s">
        <v>7349</v>
      </c>
      <c r="AG468" s="190" t="s">
        <v>7399</v>
      </c>
      <c r="AH468" s="173" t="s">
        <v>11296</v>
      </c>
      <c r="AI468" s="173">
        <v>3156543901</v>
      </c>
      <c r="AJ468" s="173" t="s">
        <v>10142</v>
      </c>
      <c r="AK468" s="420">
        <v>550488405108223</v>
      </c>
      <c r="AL468" s="189" t="s">
        <v>10225</v>
      </c>
      <c r="AM468" s="500" t="s">
        <v>11297</v>
      </c>
      <c r="AN468" s="411">
        <f t="shared" si="7"/>
        <v>461</v>
      </c>
      <c r="AO468" s="411">
        <v>2025</v>
      </c>
      <c r="AP468" s="432">
        <v>7137667</v>
      </c>
      <c r="AQ468" s="411" t="s">
        <v>10139</v>
      </c>
      <c r="AR468" s="411" t="s">
        <v>10139</v>
      </c>
      <c r="AS468" s="410" t="s">
        <v>10262</v>
      </c>
      <c r="AT468" s="449" t="s">
        <v>11298</v>
      </c>
    </row>
    <row r="469" spans="2:46" ht="15" customHeight="1">
      <c r="B469" s="448" t="s">
        <v>362</v>
      </c>
      <c r="C469" s="251" t="s">
        <v>10246</v>
      </c>
      <c r="D469" s="173" t="s">
        <v>11299</v>
      </c>
      <c r="E469" s="404">
        <v>22501932</v>
      </c>
      <c r="F469" s="463">
        <v>33810000</v>
      </c>
      <c r="G469" s="405" t="s">
        <v>10177</v>
      </c>
      <c r="H469" s="353">
        <v>5635000</v>
      </c>
      <c r="I469" s="363">
        <v>45741</v>
      </c>
      <c r="J469" s="363">
        <v>46015</v>
      </c>
      <c r="K469" s="354" t="s">
        <v>11295</v>
      </c>
      <c r="L469" s="190">
        <v>2537</v>
      </c>
      <c r="M469" s="406" t="s">
        <v>7375</v>
      </c>
      <c r="N469" s="406" t="s">
        <v>7343</v>
      </c>
      <c r="O469" s="406">
        <v>1010190690</v>
      </c>
      <c r="P469" s="406" t="s">
        <v>7699</v>
      </c>
      <c r="Q469" s="190">
        <v>1</v>
      </c>
      <c r="R469" s="407">
        <v>127402</v>
      </c>
      <c r="S469" s="251" t="s">
        <v>10332</v>
      </c>
      <c r="T469" s="463">
        <v>16905000</v>
      </c>
      <c r="U469" s="190"/>
      <c r="V469" s="407">
        <v>90</v>
      </c>
      <c r="W469" s="404">
        <v>0</v>
      </c>
      <c r="X469" s="190" t="s">
        <v>7347</v>
      </c>
      <c r="Y469" s="190"/>
      <c r="Z469" s="404">
        <v>16905000</v>
      </c>
      <c r="AA469" s="464" t="s">
        <v>7966</v>
      </c>
      <c r="AB469" s="190" t="s">
        <v>7347</v>
      </c>
      <c r="AC469" s="190" t="s">
        <v>7347</v>
      </c>
      <c r="AD469" s="190" t="s">
        <v>7347</v>
      </c>
      <c r="AE469" s="190" t="s">
        <v>7361</v>
      </c>
      <c r="AF469" s="190" t="s">
        <v>7349</v>
      </c>
      <c r="AG469" s="190" t="s">
        <v>11300</v>
      </c>
      <c r="AH469" s="173" t="s">
        <v>11301</v>
      </c>
      <c r="AI469" s="173">
        <v>3022575359</v>
      </c>
      <c r="AJ469" s="173" t="s">
        <v>11302</v>
      </c>
      <c r="AK469" s="420">
        <v>533008124</v>
      </c>
      <c r="AL469" s="189" t="s">
        <v>7353</v>
      </c>
      <c r="AM469" s="500" t="s">
        <v>11303</v>
      </c>
      <c r="AN469" s="411">
        <f t="shared" si="7"/>
        <v>462</v>
      </c>
      <c r="AO469" s="411">
        <v>2025</v>
      </c>
      <c r="AP469" s="432">
        <v>0</v>
      </c>
      <c r="AQ469" s="411"/>
      <c r="AR469" s="411"/>
      <c r="AS469" s="410"/>
      <c r="AT469" s="449"/>
    </row>
    <row r="470" spans="2:46" ht="15" customHeight="1">
      <c r="B470" s="448" t="s">
        <v>363</v>
      </c>
      <c r="C470" s="251" t="s">
        <v>10211</v>
      </c>
      <c r="D470" s="173" t="s">
        <v>11304</v>
      </c>
      <c r="E470" s="404">
        <v>1016945159</v>
      </c>
      <c r="F470" s="404">
        <v>12378000</v>
      </c>
      <c r="G470" s="405" t="s">
        <v>10177</v>
      </c>
      <c r="H470" s="353">
        <v>2063000</v>
      </c>
      <c r="I470" s="363">
        <v>45721</v>
      </c>
      <c r="J470" s="363">
        <v>45904</v>
      </c>
      <c r="K470" s="354" t="s">
        <v>10699</v>
      </c>
      <c r="L470" s="190">
        <v>2583</v>
      </c>
      <c r="M470" s="406" t="s">
        <v>7495</v>
      </c>
      <c r="N470" s="406" t="s">
        <v>7343</v>
      </c>
      <c r="O470" s="406">
        <v>79553844</v>
      </c>
      <c r="P470" s="406" t="s">
        <v>7496</v>
      </c>
      <c r="Q470" s="190">
        <v>5</v>
      </c>
      <c r="R470" s="407">
        <v>130231</v>
      </c>
      <c r="S470" s="251" t="s">
        <v>7497</v>
      </c>
      <c r="T470" s="404">
        <v>0</v>
      </c>
      <c r="U470" s="190" t="s">
        <v>7347</v>
      </c>
      <c r="V470" s="407" t="s">
        <v>10136</v>
      </c>
      <c r="W470" s="404">
        <v>0</v>
      </c>
      <c r="X470" s="190" t="s">
        <v>7347</v>
      </c>
      <c r="Y470" s="190" t="s">
        <v>7347</v>
      </c>
      <c r="Z470" s="404">
        <v>0</v>
      </c>
      <c r="AA470" s="419" t="s">
        <v>7347</v>
      </c>
      <c r="AB470" s="190" t="s">
        <v>7347</v>
      </c>
      <c r="AC470" s="190" t="s">
        <v>7347</v>
      </c>
      <c r="AD470" s="190" t="s">
        <v>7347</v>
      </c>
      <c r="AE470" s="190" t="s">
        <v>10241</v>
      </c>
      <c r="AF470" s="411" t="s">
        <v>7349</v>
      </c>
      <c r="AG470" s="190" t="s">
        <v>7350</v>
      </c>
      <c r="AH470" s="173" t="s">
        <v>11305</v>
      </c>
      <c r="AI470" s="173">
        <v>3106923499</v>
      </c>
      <c r="AJ470" s="173" t="s">
        <v>10143</v>
      </c>
      <c r="AK470" s="420">
        <v>18348210277</v>
      </c>
      <c r="AL470" s="189" t="s">
        <v>7353</v>
      </c>
      <c r="AM470" s="500" t="s">
        <v>11306</v>
      </c>
      <c r="AN470" s="411">
        <f t="shared" si="7"/>
        <v>463</v>
      </c>
      <c r="AO470" s="411">
        <v>2025</v>
      </c>
      <c r="AP470" s="432">
        <v>275067</v>
      </c>
      <c r="AQ470" s="411" t="s">
        <v>10132</v>
      </c>
      <c r="AR470" s="411" t="s">
        <v>10132</v>
      </c>
      <c r="AS470" s="410"/>
      <c r="AT470" s="449"/>
    </row>
    <row r="471" spans="2:46" ht="15" customHeight="1">
      <c r="B471" s="448" t="s">
        <v>364</v>
      </c>
      <c r="C471" s="251" t="s">
        <v>10246</v>
      </c>
      <c r="D471" s="173" t="s">
        <v>10185</v>
      </c>
      <c r="E471" s="404">
        <v>1026285767</v>
      </c>
      <c r="F471" s="404">
        <v>45080000</v>
      </c>
      <c r="G471" s="405" t="s">
        <v>10213</v>
      </c>
      <c r="H471" s="353">
        <v>5635000</v>
      </c>
      <c r="I471" s="363">
        <v>45727</v>
      </c>
      <c r="J471" s="363">
        <v>46022</v>
      </c>
      <c r="K471" s="354" t="s">
        <v>11307</v>
      </c>
      <c r="L471" s="190">
        <v>2537</v>
      </c>
      <c r="M471" s="406" t="s">
        <v>7347</v>
      </c>
      <c r="N471" s="406" t="s">
        <v>7407</v>
      </c>
      <c r="O471" s="406" t="s">
        <v>7407</v>
      </c>
      <c r="P471" s="406" t="s">
        <v>7407</v>
      </c>
      <c r="Q471" s="190">
        <v>1</v>
      </c>
      <c r="R471" s="407">
        <v>124997</v>
      </c>
      <c r="S471" s="251" t="s">
        <v>11308</v>
      </c>
      <c r="T471" s="463">
        <v>9391667</v>
      </c>
      <c r="U471" s="190" t="s">
        <v>7347</v>
      </c>
      <c r="V471" s="407">
        <v>50</v>
      </c>
      <c r="W471" s="404">
        <v>0</v>
      </c>
      <c r="X471" s="190" t="s">
        <v>7347</v>
      </c>
      <c r="Y471" s="190"/>
      <c r="Z471" s="404">
        <f>Tabla13[[#This Row],[Adicion 1]]</f>
        <v>9391667</v>
      </c>
      <c r="AA471" s="464" t="str">
        <f>VLOOKUP(Tabla13[[#This Row],[No. CONTRATO]],[1]Hoja3!$B$4:$M$271,12,FALSE)</f>
        <v>1 meses y 20 días</v>
      </c>
      <c r="AB471" s="190" t="s">
        <v>7347</v>
      </c>
      <c r="AC471" s="190" t="s">
        <v>7347</v>
      </c>
      <c r="AD471" s="190" t="s">
        <v>7347</v>
      </c>
      <c r="AE471" s="190" t="s">
        <v>10179</v>
      </c>
      <c r="AF471" s="411" t="s">
        <v>7349</v>
      </c>
      <c r="AG471" s="190" t="s">
        <v>7350</v>
      </c>
      <c r="AH471" s="173" t="s">
        <v>11309</v>
      </c>
      <c r="AI471" s="173">
        <v>3112937655</v>
      </c>
      <c r="AJ471" s="173" t="s">
        <v>10142</v>
      </c>
      <c r="AK471" s="420" t="s">
        <v>9431</v>
      </c>
      <c r="AL471" s="189" t="s">
        <v>7353</v>
      </c>
      <c r="AM471" s="500" t="s">
        <v>11310</v>
      </c>
      <c r="AN471" s="411">
        <f t="shared" si="7"/>
        <v>464</v>
      </c>
      <c r="AO471" s="411">
        <v>2025</v>
      </c>
      <c r="AP471" s="432">
        <v>13148333</v>
      </c>
      <c r="AQ471" s="411"/>
      <c r="AR471" s="411"/>
      <c r="AS471" s="410"/>
      <c r="AT471" s="449"/>
    </row>
    <row r="472" spans="2:46" ht="15" customHeight="1">
      <c r="B472" s="448" t="s">
        <v>365</v>
      </c>
      <c r="C472" s="251" t="s">
        <v>10246</v>
      </c>
      <c r="D472" s="173" t="s">
        <v>11311</v>
      </c>
      <c r="E472" s="404">
        <v>52008352</v>
      </c>
      <c r="F472" s="404">
        <v>20286000</v>
      </c>
      <c r="G472" s="405" t="s">
        <v>10177</v>
      </c>
      <c r="H472" s="353">
        <v>3381000</v>
      </c>
      <c r="I472" s="363">
        <v>45715</v>
      </c>
      <c r="J472" s="363">
        <v>45895</v>
      </c>
      <c r="K472" s="354" t="s">
        <v>9148</v>
      </c>
      <c r="L472" s="190">
        <v>2537</v>
      </c>
      <c r="M472" s="406" t="s">
        <v>8515</v>
      </c>
      <c r="N472" s="406" t="s">
        <v>7343</v>
      </c>
      <c r="O472" s="406">
        <v>52356206</v>
      </c>
      <c r="P472" s="406" t="s">
        <v>8516</v>
      </c>
      <c r="Q472" s="190">
        <v>4</v>
      </c>
      <c r="R472" s="407">
        <v>125005</v>
      </c>
      <c r="S472" s="251" t="s">
        <v>10169</v>
      </c>
      <c r="T472" s="404">
        <v>0</v>
      </c>
      <c r="U472" s="190" t="s">
        <v>7347</v>
      </c>
      <c r="V472" s="407" t="s">
        <v>10136</v>
      </c>
      <c r="W472" s="404">
        <v>0</v>
      </c>
      <c r="X472" s="190" t="s">
        <v>7347</v>
      </c>
      <c r="Y472" s="190" t="s">
        <v>7347</v>
      </c>
      <c r="Z472" s="404">
        <v>0</v>
      </c>
      <c r="AA472" s="419" t="s">
        <v>7347</v>
      </c>
      <c r="AB472" s="190" t="s">
        <v>7347</v>
      </c>
      <c r="AC472" s="190" t="s">
        <v>7347</v>
      </c>
      <c r="AD472" s="190" t="s">
        <v>7347</v>
      </c>
      <c r="AE472" s="190" t="s">
        <v>11312</v>
      </c>
      <c r="AF472" s="411" t="s">
        <v>7349</v>
      </c>
      <c r="AG472" s="190" t="s">
        <v>7414</v>
      </c>
      <c r="AH472" s="173" t="s">
        <v>11313</v>
      </c>
      <c r="AI472" s="173">
        <v>3214536534</v>
      </c>
      <c r="AJ472" s="173" t="s">
        <v>10143</v>
      </c>
      <c r="AK472" s="420">
        <v>20555699467</v>
      </c>
      <c r="AL472" s="189" t="s">
        <v>7353</v>
      </c>
      <c r="AM472" s="500" t="s">
        <v>11314</v>
      </c>
      <c r="AN472" s="411">
        <f t="shared" si="7"/>
        <v>465</v>
      </c>
      <c r="AO472" s="411">
        <v>2025</v>
      </c>
      <c r="AP472" s="432">
        <v>6311200</v>
      </c>
      <c r="AQ472" s="411" t="s">
        <v>10139</v>
      </c>
      <c r="AR472" s="411" t="s">
        <v>10139</v>
      </c>
      <c r="AS472" s="410" t="s">
        <v>10140</v>
      </c>
      <c r="AT472" s="449" t="s">
        <v>11315</v>
      </c>
    </row>
    <row r="473" spans="2:46" ht="15" customHeight="1">
      <c r="B473" s="448" t="s">
        <v>366</v>
      </c>
      <c r="C473" s="251" t="s">
        <v>10211</v>
      </c>
      <c r="D473" s="173" t="s">
        <v>7357</v>
      </c>
      <c r="E473" s="404">
        <v>38565432</v>
      </c>
      <c r="F473" s="404">
        <v>32808000</v>
      </c>
      <c r="G473" s="405" t="s">
        <v>10177</v>
      </c>
      <c r="H473" s="353">
        <v>5468000</v>
      </c>
      <c r="I473" s="363">
        <v>45742</v>
      </c>
      <c r="J473" s="363">
        <v>45925</v>
      </c>
      <c r="K473" s="354" t="s">
        <v>8536</v>
      </c>
      <c r="L473" s="190">
        <v>2537</v>
      </c>
      <c r="M473" s="406" t="s">
        <v>8515</v>
      </c>
      <c r="N473" s="406" t="s">
        <v>7343</v>
      </c>
      <c r="O473" s="173">
        <v>52356206</v>
      </c>
      <c r="P473" s="501" t="s">
        <v>8516</v>
      </c>
      <c r="Q473" s="190">
        <v>4</v>
      </c>
      <c r="R473" s="407">
        <v>124943</v>
      </c>
      <c r="S473" s="251" t="s">
        <v>10169</v>
      </c>
      <c r="T473" s="404">
        <v>0</v>
      </c>
      <c r="U473" s="190" t="s">
        <v>7347</v>
      </c>
      <c r="V473" s="407" t="s">
        <v>10136</v>
      </c>
      <c r="W473" s="404">
        <v>0</v>
      </c>
      <c r="X473" s="190" t="s">
        <v>7347</v>
      </c>
      <c r="Y473" s="190" t="s">
        <v>7347</v>
      </c>
      <c r="Z473" s="404">
        <v>0</v>
      </c>
      <c r="AA473" s="419" t="s">
        <v>7347</v>
      </c>
      <c r="AB473" s="190" t="s">
        <v>7347</v>
      </c>
      <c r="AC473" s="190" t="s">
        <v>7347</v>
      </c>
      <c r="AD473" s="190" t="s">
        <v>7347</v>
      </c>
      <c r="AE473" s="190" t="s">
        <v>10179</v>
      </c>
      <c r="AF473" s="411" t="s">
        <v>7349</v>
      </c>
      <c r="AG473" s="190" t="s">
        <v>7399</v>
      </c>
      <c r="AH473" s="173" t="s">
        <v>11316</v>
      </c>
      <c r="AI473" s="173">
        <v>3183638529</v>
      </c>
      <c r="AJ473" s="173" t="s">
        <v>10143</v>
      </c>
      <c r="AK473" s="420">
        <v>57138413120</v>
      </c>
      <c r="AL473" s="189" t="s">
        <v>10225</v>
      </c>
      <c r="AM473" s="500" t="s">
        <v>7988</v>
      </c>
      <c r="AN473" s="411">
        <f t="shared" si="7"/>
        <v>466</v>
      </c>
      <c r="AO473" s="411">
        <v>2025</v>
      </c>
      <c r="AP473" s="432">
        <v>4556667</v>
      </c>
      <c r="AQ473" s="411" t="s">
        <v>10139</v>
      </c>
      <c r="AR473" s="411" t="s">
        <v>10132</v>
      </c>
      <c r="AS473" s="410"/>
      <c r="AT473" s="449"/>
    </row>
    <row r="474" spans="2:46" ht="15" customHeight="1">
      <c r="B474" s="448" t="s">
        <v>367</v>
      </c>
      <c r="C474" s="251" t="s">
        <v>10246</v>
      </c>
      <c r="D474" s="173" t="s">
        <v>11317</v>
      </c>
      <c r="E474" s="404">
        <v>11439409</v>
      </c>
      <c r="F474" s="404">
        <v>46128000</v>
      </c>
      <c r="G474" s="405" t="s">
        <v>10177</v>
      </c>
      <c r="H474" s="353">
        <v>7688000</v>
      </c>
      <c r="I474" s="363">
        <v>45733</v>
      </c>
      <c r="J474" s="363">
        <v>45916</v>
      </c>
      <c r="K474" s="354" t="s">
        <v>8549</v>
      </c>
      <c r="L474" s="190">
        <v>2537</v>
      </c>
      <c r="M474" s="406" t="s">
        <v>10455</v>
      </c>
      <c r="N474" s="251" t="s">
        <v>7343</v>
      </c>
      <c r="O474" s="173">
        <v>33377780</v>
      </c>
      <c r="P474" s="501" t="s">
        <v>10456</v>
      </c>
      <c r="Q474" s="190">
        <v>3</v>
      </c>
      <c r="R474" s="407">
        <v>124910</v>
      </c>
      <c r="S474" s="251" t="s">
        <v>7359</v>
      </c>
      <c r="T474" s="404">
        <v>0</v>
      </c>
      <c r="U474" s="190" t="s">
        <v>7347</v>
      </c>
      <c r="V474" s="407" t="s">
        <v>10136</v>
      </c>
      <c r="W474" s="404">
        <v>0</v>
      </c>
      <c r="X474" s="190" t="s">
        <v>7347</v>
      </c>
      <c r="Y474" s="190" t="s">
        <v>7347</v>
      </c>
      <c r="Z474" s="404">
        <v>0</v>
      </c>
      <c r="AA474" s="419" t="s">
        <v>7347</v>
      </c>
      <c r="AB474" s="190" t="s">
        <v>7347</v>
      </c>
      <c r="AC474" s="190" t="s">
        <v>7347</v>
      </c>
      <c r="AD474" s="190" t="s">
        <v>7347</v>
      </c>
      <c r="AE474" s="190" t="s">
        <v>7378</v>
      </c>
      <c r="AF474" s="411" t="s">
        <v>7349</v>
      </c>
      <c r="AG474" s="190" t="s">
        <v>7388</v>
      </c>
      <c r="AH474" s="173" t="s">
        <v>11318</v>
      </c>
      <c r="AI474" s="173">
        <v>3202742263</v>
      </c>
      <c r="AJ474" s="173" t="s">
        <v>10143</v>
      </c>
      <c r="AK474" s="420" t="s">
        <v>11319</v>
      </c>
      <c r="AL474" s="189" t="s">
        <v>7353</v>
      </c>
      <c r="AM474" s="500" t="s">
        <v>8552</v>
      </c>
      <c r="AN474" s="411">
        <f t="shared" si="7"/>
        <v>467</v>
      </c>
      <c r="AO474" s="411">
        <v>2025</v>
      </c>
      <c r="AP474" s="432">
        <v>11788267</v>
      </c>
      <c r="AQ474" s="411" t="s">
        <v>10139</v>
      </c>
      <c r="AR474" s="411" t="s">
        <v>10132</v>
      </c>
      <c r="AS474" s="410"/>
      <c r="AT474" s="449"/>
    </row>
    <row r="475" spans="2:46" ht="15" customHeight="1">
      <c r="B475" s="448" t="s">
        <v>368</v>
      </c>
      <c r="C475" s="251" t="s">
        <v>10246</v>
      </c>
      <c r="D475" s="173" t="s">
        <v>11320</v>
      </c>
      <c r="E475" s="404">
        <v>1022371353</v>
      </c>
      <c r="F475" s="404">
        <v>33810000</v>
      </c>
      <c r="G475" s="405" t="s">
        <v>10177</v>
      </c>
      <c r="H475" s="353">
        <v>5635000</v>
      </c>
      <c r="I475" s="363">
        <v>45757</v>
      </c>
      <c r="J475" s="363">
        <v>46022</v>
      </c>
      <c r="K475" s="354" t="s">
        <v>11321</v>
      </c>
      <c r="L475" s="190">
        <v>2537</v>
      </c>
      <c r="M475" s="406" t="s">
        <v>10455</v>
      </c>
      <c r="N475" s="251" t="s">
        <v>7343</v>
      </c>
      <c r="O475" s="173">
        <v>33377780</v>
      </c>
      <c r="P475" s="406" t="s">
        <v>10456</v>
      </c>
      <c r="Q475" s="190">
        <v>5</v>
      </c>
      <c r="R475" s="407">
        <v>125705</v>
      </c>
      <c r="S475" s="251" t="s">
        <v>7359</v>
      </c>
      <c r="T475" s="463">
        <v>15214500</v>
      </c>
      <c r="U475" s="190" t="s">
        <v>7347</v>
      </c>
      <c r="V475" s="407">
        <v>81</v>
      </c>
      <c r="W475" s="404">
        <v>0</v>
      </c>
      <c r="X475" s="190" t="s">
        <v>7347</v>
      </c>
      <c r="Y475" s="190"/>
      <c r="Z475" s="404">
        <f>Tabla13[[#This Row],[Adicion 1]]</f>
        <v>15214500</v>
      </c>
      <c r="AA475" s="464" t="s">
        <v>11322</v>
      </c>
      <c r="AB475" s="190" t="s">
        <v>7347</v>
      </c>
      <c r="AC475" s="190" t="s">
        <v>7347</v>
      </c>
      <c r="AD475" s="190" t="s">
        <v>7347</v>
      </c>
      <c r="AE475" s="190" t="s">
        <v>7408</v>
      </c>
      <c r="AF475" s="411" t="s">
        <v>7349</v>
      </c>
      <c r="AG475" s="190" t="s">
        <v>7399</v>
      </c>
      <c r="AH475" s="173" t="s">
        <v>11323</v>
      </c>
      <c r="AI475" s="173">
        <v>3016471778</v>
      </c>
      <c r="AJ475" s="173" t="s">
        <v>10143</v>
      </c>
      <c r="AK475" s="420">
        <v>18060792590</v>
      </c>
      <c r="AL475" s="189" t="s">
        <v>10512</v>
      </c>
      <c r="AM475" s="500" t="s">
        <v>9173</v>
      </c>
      <c r="AN475" s="411">
        <f t="shared" si="7"/>
        <v>468</v>
      </c>
      <c r="AO475" s="411">
        <v>2025</v>
      </c>
      <c r="AP475" s="432">
        <v>7325500</v>
      </c>
      <c r="AQ475" s="411"/>
      <c r="AR475" s="411"/>
      <c r="AS475" s="410"/>
      <c r="AT475" s="449"/>
    </row>
    <row r="476" spans="2:46" ht="15" customHeight="1">
      <c r="B476" s="448" t="s">
        <v>369</v>
      </c>
      <c r="C476" s="251" t="s">
        <v>10246</v>
      </c>
      <c r="D476" s="173" t="s">
        <v>11324</v>
      </c>
      <c r="E476" s="404">
        <v>1022409783</v>
      </c>
      <c r="F476" s="404">
        <v>27042000</v>
      </c>
      <c r="G476" s="405" t="s">
        <v>10177</v>
      </c>
      <c r="H476" s="353">
        <v>4507000</v>
      </c>
      <c r="I476" s="363">
        <v>45726</v>
      </c>
      <c r="J476" s="363">
        <v>45909</v>
      </c>
      <c r="K476" s="354" t="s">
        <v>8479</v>
      </c>
      <c r="L476" s="190">
        <v>2537</v>
      </c>
      <c r="M476" s="406" t="s">
        <v>10455</v>
      </c>
      <c r="N476" s="251" t="s">
        <v>7343</v>
      </c>
      <c r="O476" s="173">
        <v>33377780</v>
      </c>
      <c r="P476" s="501" t="s">
        <v>10456</v>
      </c>
      <c r="Q476" s="190">
        <v>1</v>
      </c>
      <c r="R476" s="407">
        <v>125782</v>
      </c>
      <c r="S476" s="251" t="s">
        <v>7359</v>
      </c>
      <c r="T476" s="404">
        <v>0</v>
      </c>
      <c r="U476" s="190" t="s">
        <v>7347</v>
      </c>
      <c r="V476" s="407" t="s">
        <v>10136</v>
      </c>
      <c r="W476" s="404">
        <v>0</v>
      </c>
      <c r="X476" s="190" t="s">
        <v>7347</v>
      </c>
      <c r="Y476" s="190" t="s">
        <v>7347</v>
      </c>
      <c r="Z476" s="404">
        <v>0</v>
      </c>
      <c r="AA476" s="419" t="s">
        <v>7347</v>
      </c>
      <c r="AB476" s="190" t="s">
        <v>7347</v>
      </c>
      <c r="AC476" s="190" t="s">
        <v>7347</v>
      </c>
      <c r="AD476" s="190" t="s">
        <v>7347</v>
      </c>
      <c r="AE476" s="190" t="s">
        <v>10179</v>
      </c>
      <c r="AF476" s="411" t="s">
        <v>7349</v>
      </c>
      <c r="AG476" s="190" t="s">
        <v>7399</v>
      </c>
      <c r="AH476" s="173" t="s">
        <v>11325</v>
      </c>
      <c r="AI476" s="173">
        <v>3223239883</v>
      </c>
      <c r="AJ476" s="173" t="s">
        <v>10142</v>
      </c>
      <c r="AK476" s="420" t="s">
        <v>11326</v>
      </c>
      <c r="AL476" s="189" t="s">
        <v>10225</v>
      </c>
      <c r="AM476" s="500" t="s">
        <v>8488</v>
      </c>
      <c r="AN476" s="411">
        <f t="shared" si="7"/>
        <v>469</v>
      </c>
      <c r="AO476" s="411">
        <v>2025</v>
      </c>
      <c r="AP476" s="432">
        <v>1352100</v>
      </c>
      <c r="AQ476" s="411"/>
      <c r="AR476" s="411"/>
      <c r="AS476" s="410"/>
      <c r="AT476" s="449"/>
    </row>
    <row r="477" spans="2:46" ht="15" customHeight="1">
      <c r="B477" s="448" t="s">
        <v>370</v>
      </c>
      <c r="C477" s="251" t="s">
        <v>10211</v>
      </c>
      <c r="D477" s="173" t="s">
        <v>11327</v>
      </c>
      <c r="E477" s="404">
        <v>52786137</v>
      </c>
      <c r="F477" s="404">
        <v>29502000</v>
      </c>
      <c r="G477" s="405" t="s">
        <v>10177</v>
      </c>
      <c r="H477" s="353">
        <v>4917000</v>
      </c>
      <c r="I477" s="363">
        <v>45727</v>
      </c>
      <c r="J477" s="363">
        <v>45910</v>
      </c>
      <c r="K477" s="354" t="s">
        <v>11328</v>
      </c>
      <c r="L477" s="190">
        <v>2537</v>
      </c>
      <c r="M477" s="406" t="s">
        <v>10455</v>
      </c>
      <c r="N477" s="251" t="s">
        <v>7343</v>
      </c>
      <c r="O477" s="173">
        <v>33377780</v>
      </c>
      <c r="P477" s="501" t="s">
        <v>10456</v>
      </c>
      <c r="Q477" s="190">
        <v>5</v>
      </c>
      <c r="R477" s="407">
        <v>125791</v>
      </c>
      <c r="S477" s="251" t="s">
        <v>7359</v>
      </c>
      <c r="T477" s="404">
        <v>0</v>
      </c>
      <c r="U477" s="190" t="s">
        <v>7347</v>
      </c>
      <c r="V477" s="407" t="s">
        <v>10136</v>
      </c>
      <c r="W477" s="404">
        <v>0</v>
      </c>
      <c r="X477" s="190" t="s">
        <v>7347</v>
      </c>
      <c r="Y477" s="190" t="s">
        <v>7347</v>
      </c>
      <c r="Z477" s="404">
        <v>0</v>
      </c>
      <c r="AA477" s="419" t="s">
        <v>7347</v>
      </c>
      <c r="AB477" s="190" t="s">
        <v>7347</v>
      </c>
      <c r="AC477" s="190" t="s">
        <v>7347</v>
      </c>
      <c r="AD477" s="190" t="s">
        <v>7347</v>
      </c>
      <c r="AE477" s="190" t="s">
        <v>10179</v>
      </c>
      <c r="AF477" s="411" t="s">
        <v>7349</v>
      </c>
      <c r="AG477" s="190" t="s">
        <v>7510</v>
      </c>
      <c r="AH477" s="173" t="s">
        <v>11329</v>
      </c>
      <c r="AI477" s="173">
        <v>3003326953</v>
      </c>
      <c r="AJ477" s="173" t="s">
        <v>7434</v>
      </c>
      <c r="AK477" s="420">
        <v>802279414</v>
      </c>
      <c r="AL477" s="189" t="s">
        <v>10225</v>
      </c>
      <c r="AM477" s="500" t="s">
        <v>11330</v>
      </c>
      <c r="AN477" s="411">
        <f t="shared" si="7"/>
        <v>470</v>
      </c>
      <c r="AO477" s="411">
        <v>2025</v>
      </c>
      <c r="AP477" s="432">
        <v>1639000</v>
      </c>
      <c r="AQ477" s="411" t="s">
        <v>10132</v>
      </c>
      <c r="AR477" s="411" t="s">
        <v>10132</v>
      </c>
      <c r="AS477" s="410"/>
      <c r="AT477" s="449"/>
    </row>
    <row r="478" spans="2:46" ht="15" customHeight="1">
      <c r="B478" s="448" t="s">
        <v>371</v>
      </c>
      <c r="C478" s="251" t="s">
        <v>10211</v>
      </c>
      <c r="D478" s="173" t="s">
        <v>11331</v>
      </c>
      <c r="E478" s="404">
        <v>52395443</v>
      </c>
      <c r="F478" s="404">
        <v>32808000</v>
      </c>
      <c r="G478" s="405" t="s">
        <v>10177</v>
      </c>
      <c r="H478" s="353">
        <v>5468000</v>
      </c>
      <c r="I478" s="363">
        <v>45737</v>
      </c>
      <c r="J478" s="363">
        <v>45920</v>
      </c>
      <c r="K478" s="354" t="s">
        <v>8751</v>
      </c>
      <c r="L478" s="190">
        <v>2537</v>
      </c>
      <c r="M478" s="406" t="s">
        <v>8515</v>
      </c>
      <c r="N478" s="406" t="s">
        <v>7343</v>
      </c>
      <c r="O478" s="406">
        <v>52356206</v>
      </c>
      <c r="P478" s="406" t="s">
        <v>8516</v>
      </c>
      <c r="Q478" s="190">
        <v>4</v>
      </c>
      <c r="R478" s="407">
        <v>124943</v>
      </c>
      <c r="S478" s="251" t="s">
        <v>10169</v>
      </c>
      <c r="T478" s="404">
        <v>0</v>
      </c>
      <c r="U478" s="190" t="s">
        <v>7347</v>
      </c>
      <c r="V478" s="407" t="s">
        <v>10136</v>
      </c>
      <c r="W478" s="404">
        <v>0</v>
      </c>
      <c r="X478" s="190" t="s">
        <v>7347</v>
      </c>
      <c r="Y478" s="190" t="s">
        <v>7347</v>
      </c>
      <c r="Z478" s="404">
        <v>0</v>
      </c>
      <c r="AA478" s="419" t="s">
        <v>7347</v>
      </c>
      <c r="AB478" s="190" t="s">
        <v>7347</v>
      </c>
      <c r="AC478" s="190" t="s">
        <v>7347</v>
      </c>
      <c r="AD478" s="190" t="s">
        <v>7347</v>
      </c>
      <c r="AE478" s="190" t="s">
        <v>7378</v>
      </c>
      <c r="AF478" s="411" t="s">
        <v>7349</v>
      </c>
      <c r="AG478" s="190" t="s">
        <v>7399</v>
      </c>
      <c r="AH478" s="173" t="s">
        <v>11332</v>
      </c>
      <c r="AI478" s="173">
        <v>3003918879</v>
      </c>
      <c r="AJ478" s="173" t="s">
        <v>10160</v>
      </c>
      <c r="AK478" s="420">
        <v>1001189693</v>
      </c>
      <c r="AL478" s="189" t="s">
        <v>10225</v>
      </c>
      <c r="AM478" s="500" t="s">
        <v>11333</v>
      </c>
      <c r="AN478" s="411">
        <f t="shared" si="7"/>
        <v>471</v>
      </c>
      <c r="AO478" s="411">
        <v>2025</v>
      </c>
      <c r="AP478" s="432">
        <v>3645333</v>
      </c>
      <c r="AQ478" s="411" t="s">
        <v>10139</v>
      </c>
      <c r="AR478" s="411" t="s">
        <v>10139</v>
      </c>
      <c r="AS478" s="410" t="s">
        <v>10435</v>
      </c>
      <c r="AT478" s="449" t="s">
        <v>11334</v>
      </c>
    </row>
    <row r="479" spans="2:46" ht="15" customHeight="1">
      <c r="B479" s="448" t="s">
        <v>372</v>
      </c>
      <c r="C479" s="251" t="s">
        <v>10246</v>
      </c>
      <c r="D479" s="173" t="s">
        <v>11335</v>
      </c>
      <c r="E479" s="404">
        <v>1020806611</v>
      </c>
      <c r="F479" s="404">
        <v>46128000</v>
      </c>
      <c r="G479" s="405" t="s">
        <v>10177</v>
      </c>
      <c r="H479" s="353">
        <v>7688000</v>
      </c>
      <c r="I479" s="363">
        <v>45729</v>
      </c>
      <c r="J479" s="363">
        <v>45912</v>
      </c>
      <c r="K479" s="354" t="s">
        <v>11081</v>
      </c>
      <c r="L479" s="190">
        <v>2537</v>
      </c>
      <c r="M479" s="406" t="s">
        <v>7395</v>
      </c>
      <c r="N479" s="406" t="s">
        <v>7343</v>
      </c>
      <c r="O479" s="406">
        <v>1022949089</v>
      </c>
      <c r="P479" s="501" t="s">
        <v>7396</v>
      </c>
      <c r="Q479" s="190">
        <v>1</v>
      </c>
      <c r="R479" s="407">
        <v>125004</v>
      </c>
      <c r="S479" s="251" t="s">
        <v>9045</v>
      </c>
      <c r="T479" s="404">
        <v>0</v>
      </c>
      <c r="U479" s="190" t="s">
        <v>7347</v>
      </c>
      <c r="V479" s="407" t="s">
        <v>10136</v>
      </c>
      <c r="W479" s="404">
        <v>0</v>
      </c>
      <c r="X479" s="190" t="s">
        <v>7347</v>
      </c>
      <c r="Y479" s="190" t="s">
        <v>7347</v>
      </c>
      <c r="Z479" s="404">
        <v>0</v>
      </c>
      <c r="AA479" s="419" t="s">
        <v>7347</v>
      </c>
      <c r="AB479" s="190" t="s">
        <v>7347</v>
      </c>
      <c r="AC479" s="190" t="s">
        <v>7347</v>
      </c>
      <c r="AD479" s="190" t="s">
        <v>7347</v>
      </c>
      <c r="AE479" s="190" t="s">
        <v>7536</v>
      </c>
      <c r="AF479" s="411" t="s">
        <v>7349</v>
      </c>
      <c r="AG479" s="190" t="s">
        <v>7510</v>
      </c>
      <c r="AH479" s="173" t="s">
        <v>11336</v>
      </c>
      <c r="AI479" s="173">
        <v>3134015165</v>
      </c>
      <c r="AJ479" s="173" t="s">
        <v>7352</v>
      </c>
      <c r="AK479" s="420">
        <v>24085783193</v>
      </c>
      <c r="AL479" s="189" t="s">
        <v>10225</v>
      </c>
      <c r="AM479" s="500" t="s">
        <v>8656</v>
      </c>
      <c r="AN479" s="411">
        <f t="shared" si="7"/>
        <v>472</v>
      </c>
      <c r="AO479" s="411">
        <v>2025</v>
      </c>
      <c r="AP479" s="432">
        <v>2818933</v>
      </c>
      <c r="AQ479" s="411"/>
      <c r="AR479" s="411"/>
      <c r="AS479" s="410"/>
      <c r="AT479" s="449"/>
    </row>
    <row r="480" spans="2:46" ht="15" customHeight="1">
      <c r="B480" s="448" t="s">
        <v>373</v>
      </c>
      <c r="C480" s="251" t="s">
        <v>10246</v>
      </c>
      <c r="D480" s="173" t="s">
        <v>11337</v>
      </c>
      <c r="E480" s="404">
        <v>1026568660</v>
      </c>
      <c r="F480" s="404">
        <v>46128000</v>
      </c>
      <c r="G480" s="405" t="s">
        <v>10177</v>
      </c>
      <c r="H480" s="353">
        <v>7688000</v>
      </c>
      <c r="I480" s="363">
        <v>45729</v>
      </c>
      <c r="J480" s="363">
        <v>45912</v>
      </c>
      <c r="K480" s="354" t="s">
        <v>11081</v>
      </c>
      <c r="L480" s="190">
        <v>2537</v>
      </c>
      <c r="M480" s="406" t="s">
        <v>7395</v>
      </c>
      <c r="N480" s="406" t="s">
        <v>7343</v>
      </c>
      <c r="O480" s="173">
        <v>1022949089</v>
      </c>
      <c r="P480" s="501" t="s">
        <v>7396</v>
      </c>
      <c r="Q480" s="190">
        <v>1</v>
      </c>
      <c r="R480" s="407">
        <v>125004</v>
      </c>
      <c r="S480" s="251" t="s">
        <v>9045</v>
      </c>
      <c r="T480" s="404">
        <v>0</v>
      </c>
      <c r="U480" s="190" t="s">
        <v>7347</v>
      </c>
      <c r="V480" s="407" t="s">
        <v>10136</v>
      </c>
      <c r="W480" s="404">
        <v>0</v>
      </c>
      <c r="X480" s="190" t="s">
        <v>7347</v>
      </c>
      <c r="Y480" s="190" t="s">
        <v>7347</v>
      </c>
      <c r="Z480" s="404">
        <v>0</v>
      </c>
      <c r="AA480" s="419" t="s">
        <v>7347</v>
      </c>
      <c r="AB480" s="190" t="s">
        <v>7347</v>
      </c>
      <c r="AC480" s="190" t="s">
        <v>7347</v>
      </c>
      <c r="AD480" s="190" t="s">
        <v>7347</v>
      </c>
      <c r="AE480" s="190" t="s">
        <v>7536</v>
      </c>
      <c r="AF480" s="190" t="s">
        <v>7349</v>
      </c>
      <c r="AG480" s="190" t="s">
        <v>7350</v>
      </c>
      <c r="AH480" s="173" t="s">
        <v>11338</v>
      </c>
      <c r="AI480" s="173">
        <v>3188682057</v>
      </c>
      <c r="AJ480" s="173" t="s">
        <v>10143</v>
      </c>
      <c r="AK480" s="420">
        <v>63900023580</v>
      </c>
      <c r="AL480" s="189" t="s">
        <v>10225</v>
      </c>
      <c r="AM480" s="500" t="s">
        <v>11339</v>
      </c>
      <c r="AN480" s="411">
        <f t="shared" si="7"/>
        <v>473</v>
      </c>
      <c r="AO480" s="411">
        <v>2025</v>
      </c>
      <c r="AP480" s="432">
        <v>0</v>
      </c>
      <c r="AQ480" s="411"/>
      <c r="AR480" s="411"/>
      <c r="AS480" s="410"/>
      <c r="AT480" s="449"/>
    </row>
    <row r="481" spans="2:46" ht="15" customHeight="1">
      <c r="B481" s="448" t="s">
        <v>374</v>
      </c>
      <c r="C481" s="251" t="s">
        <v>10246</v>
      </c>
      <c r="D481" s="173" t="s">
        <v>11340</v>
      </c>
      <c r="E481" s="404">
        <v>80034539</v>
      </c>
      <c r="F481" s="404">
        <v>89496000</v>
      </c>
      <c r="G481" s="405" t="s">
        <v>10213</v>
      </c>
      <c r="H481" s="353">
        <v>11187000</v>
      </c>
      <c r="I481" s="363">
        <v>45715</v>
      </c>
      <c r="J481" s="363">
        <v>46022</v>
      </c>
      <c r="K481" s="354" t="s">
        <v>7549</v>
      </c>
      <c r="L481" s="190">
        <v>2537</v>
      </c>
      <c r="M481" s="406" t="s">
        <v>7347</v>
      </c>
      <c r="N481" s="406" t="s">
        <v>7407</v>
      </c>
      <c r="O481" s="406" t="s">
        <v>7407</v>
      </c>
      <c r="P481" s="406" t="s">
        <v>7407</v>
      </c>
      <c r="Q481" s="190">
        <v>1</v>
      </c>
      <c r="R481" s="407">
        <v>125043</v>
      </c>
      <c r="S481" s="251" t="s">
        <v>11341</v>
      </c>
      <c r="T481" s="463">
        <v>23865600</v>
      </c>
      <c r="U481" s="190" t="s">
        <v>7347</v>
      </c>
      <c r="V481" s="407">
        <f>VLOOKUP(Tabla13[[#This Row],[No. CONTRATO]],[1]Hoja3!$B$4:$R$271,11,FALSE)</f>
        <v>64</v>
      </c>
      <c r="W481" s="404">
        <v>0</v>
      </c>
      <c r="X481" s="190" t="s">
        <v>7347</v>
      </c>
      <c r="Y481" s="190"/>
      <c r="Z481" s="404">
        <f>Tabla13[[#This Row],[Adicion 1]]</f>
        <v>23865600</v>
      </c>
      <c r="AA481" s="464" t="s">
        <v>11342</v>
      </c>
      <c r="AB481" s="190" t="s">
        <v>7347</v>
      </c>
      <c r="AC481" s="190" t="s">
        <v>7347</v>
      </c>
      <c r="AD481" s="190" t="s">
        <v>7347</v>
      </c>
      <c r="AE481" s="190" t="s">
        <v>8802</v>
      </c>
      <c r="AF481" s="411" t="s">
        <v>7349</v>
      </c>
      <c r="AG481" s="190" t="s">
        <v>7350</v>
      </c>
      <c r="AH481" s="173" t="s">
        <v>11343</v>
      </c>
      <c r="AI481" s="173">
        <v>3102400482</v>
      </c>
      <c r="AJ481" s="173" t="s">
        <v>10143</v>
      </c>
      <c r="AK481" s="420">
        <v>66232856972</v>
      </c>
      <c r="AL481" s="189" t="s">
        <v>10225</v>
      </c>
      <c r="AM481" s="500" t="s">
        <v>7552</v>
      </c>
      <c r="AN481" s="411">
        <f t="shared" si="7"/>
        <v>474</v>
      </c>
      <c r="AO481" s="411">
        <v>2025</v>
      </c>
      <c r="AP481" s="432">
        <v>20882400</v>
      </c>
      <c r="AQ481" s="411"/>
      <c r="AR481" s="411"/>
      <c r="AS481" s="410"/>
      <c r="AT481" s="449"/>
    </row>
    <row r="482" spans="2:46" ht="15" customHeight="1">
      <c r="B482" s="448" t="s">
        <v>375</v>
      </c>
      <c r="C482" s="251" t="s">
        <v>10246</v>
      </c>
      <c r="D482" s="173" t="s">
        <v>11344</v>
      </c>
      <c r="E482" s="404">
        <v>1015447350</v>
      </c>
      <c r="F482" s="404">
        <v>29502000</v>
      </c>
      <c r="G482" s="405" t="s">
        <v>10177</v>
      </c>
      <c r="H482" s="353">
        <v>4917000</v>
      </c>
      <c r="I482" s="363">
        <v>45726</v>
      </c>
      <c r="J482" s="363">
        <v>45909</v>
      </c>
      <c r="K482" s="354" t="s">
        <v>11345</v>
      </c>
      <c r="L482" s="190">
        <v>2537</v>
      </c>
      <c r="M482" s="406" t="s">
        <v>10455</v>
      </c>
      <c r="N482" s="251" t="s">
        <v>7343</v>
      </c>
      <c r="O482" s="173">
        <v>33377780</v>
      </c>
      <c r="P482" s="501" t="s">
        <v>10456</v>
      </c>
      <c r="Q482" s="190">
        <v>5</v>
      </c>
      <c r="R482" s="407">
        <v>125791</v>
      </c>
      <c r="S482" s="251" t="s">
        <v>7359</v>
      </c>
      <c r="T482" s="404">
        <v>0</v>
      </c>
      <c r="U482" s="190" t="s">
        <v>7347</v>
      </c>
      <c r="V482" s="407" t="s">
        <v>10136</v>
      </c>
      <c r="W482" s="404">
        <v>0</v>
      </c>
      <c r="X482" s="190" t="s">
        <v>7347</v>
      </c>
      <c r="Y482" s="190" t="s">
        <v>7347</v>
      </c>
      <c r="Z482" s="404">
        <v>0</v>
      </c>
      <c r="AA482" s="419" t="s">
        <v>7347</v>
      </c>
      <c r="AB482" s="190" t="s">
        <v>7347</v>
      </c>
      <c r="AC482" s="190" t="s">
        <v>7347</v>
      </c>
      <c r="AD482" s="190" t="s">
        <v>7347</v>
      </c>
      <c r="AE482" s="190" t="s">
        <v>10241</v>
      </c>
      <c r="AF482" s="411" t="s">
        <v>7349</v>
      </c>
      <c r="AG482" s="190" t="s">
        <v>7510</v>
      </c>
      <c r="AH482" s="173" t="s">
        <v>11346</v>
      </c>
      <c r="AI482" s="173">
        <v>3202199284</v>
      </c>
      <c r="AJ482" s="173" t="s">
        <v>10142</v>
      </c>
      <c r="AK482" s="420" t="s">
        <v>11347</v>
      </c>
      <c r="AL482" s="189" t="s">
        <v>10225</v>
      </c>
      <c r="AM482" s="500" t="s">
        <v>11348</v>
      </c>
      <c r="AN482" s="411">
        <f t="shared" si="7"/>
        <v>475</v>
      </c>
      <c r="AO482" s="411">
        <v>2025</v>
      </c>
      <c r="AP482" s="432">
        <v>1475100</v>
      </c>
      <c r="AQ482" s="411" t="s">
        <v>10132</v>
      </c>
      <c r="AR482" s="411" t="s">
        <v>10132</v>
      </c>
      <c r="AS482" s="410"/>
      <c r="AT482" s="449"/>
    </row>
    <row r="483" spans="2:46" ht="15" customHeight="1">
      <c r="B483" s="448" t="s">
        <v>376</v>
      </c>
      <c r="C483" s="251" t="s">
        <v>10211</v>
      </c>
      <c r="D483" s="173" t="s">
        <v>9050</v>
      </c>
      <c r="E483" s="404">
        <v>1015464011</v>
      </c>
      <c r="F483" s="404">
        <v>33810000</v>
      </c>
      <c r="G483" s="405" t="s">
        <v>10177</v>
      </c>
      <c r="H483" s="353">
        <v>5635000</v>
      </c>
      <c r="I483" s="363">
        <v>45728</v>
      </c>
      <c r="J483" s="363">
        <v>45911</v>
      </c>
      <c r="K483" s="354" t="s">
        <v>11349</v>
      </c>
      <c r="L483" s="190">
        <v>2537</v>
      </c>
      <c r="M483" s="406" t="s">
        <v>11340</v>
      </c>
      <c r="N483" s="251" t="s">
        <v>7343</v>
      </c>
      <c r="O483" s="173">
        <v>80034539</v>
      </c>
      <c r="P483" s="501" t="s">
        <v>11350</v>
      </c>
      <c r="Q483" s="190">
        <v>1</v>
      </c>
      <c r="R483" s="407">
        <v>125144</v>
      </c>
      <c r="S483" s="251" t="s">
        <v>10321</v>
      </c>
      <c r="T483" s="404">
        <v>0</v>
      </c>
      <c r="U483" s="190" t="s">
        <v>7347</v>
      </c>
      <c r="V483" s="407" t="s">
        <v>10136</v>
      </c>
      <c r="W483" s="404">
        <v>0</v>
      </c>
      <c r="X483" s="190" t="s">
        <v>7347</v>
      </c>
      <c r="Y483" s="190" t="s">
        <v>7347</v>
      </c>
      <c r="Z483" s="404">
        <v>0</v>
      </c>
      <c r="AA483" s="419" t="s">
        <v>7347</v>
      </c>
      <c r="AB483" s="190" t="s">
        <v>7347</v>
      </c>
      <c r="AC483" s="190" t="s">
        <v>7347</v>
      </c>
      <c r="AD483" s="190" t="s">
        <v>7347</v>
      </c>
      <c r="AE483" s="190" t="s">
        <v>7720</v>
      </c>
      <c r="AF483" s="411" t="s">
        <v>7349</v>
      </c>
      <c r="AG483" s="190" t="s">
        <v>7350</v>
      </c>
      <c r="AH483" s="173" t="s">
        <v>11351</v>
      </c>
      <c r="AI483" s="173">
        <v>3143150510</v>
      </c>
      <c r="AJ483" s="173" t="s">
        <v>8661</v>
      </c>
      <c r="AK483" s="420">
        <v>635130986183</v>
      </c>
      <c r="AL483" s="189" t="s">
        <v>10225</v>
      </c>
      <c r="AM483" s="500" t="s">
        <v>11352</v>
      </c>
      <c r="AN483" s="411">
        <f t="shared" si="7"/>
        <v>476</v>
      </c>
      <c r="AO483" s="411">
        <v>2025</v>
      </c>
      <c r="AP483" s="432">
        <v>2066167</v>
      </c>
      <c r="AQ483" s="411"/>
      <c r="AR483" s="411"/>
      <c r="AS483" s="410"/>
      <c r="AT483" s="449"/>
    </row>
    <row r="484" spans="2:46" ht="15" customHeight="1">
      <c r="B484" s="448" t="s">
        <v>377</v>
      </c>
      <c r="C484" s="251" t="s">
        <v>10246</v>
      </c>
      <c r="D484" s="173" t="s">
        <v>9379</v>
      </c>
      <c r="E484" s="404">
        <v>1053328094</v>
      </c>
      <c r="F484" s="404">
        <v>46128000</v>
      </c>
      <c r="G484" s="405" t="s">
        <v>10177</v>
      </c>
      <c r="H484" s="353">
        <v>7688000</v>
      </c>
      <c r="I484" s="363">
        <v>45730</v>
      </c>
      <c r="J484" s="363">
        <v>45913</v>
      </c>
      <c r="K484" s="354" t="s">
        <v>8601</v>
      </c>
      <c r="L484" s="190">
        <v>2537</v>
      </c>
      <c r="M484" s="406" t="s">
        <v>8468</v>
      </c>
      <c r="N484" s="406" t="s">
        <v>7448</v>
      </c>
      <c r="O484" s="406">
        <v>52804730</v>
      </c>
      <c r="P484" s="501" t="s">
        <v>8469</v>
      </c>
      <c r="Q484" s="190">
        <v>5</v>
      </c>
      <c r="R484" s="407">
        <v>124748</v>
      </c>
      <c r="S484" s="251" t="s">
        <v>8916</v>
      </c>
      <c r="T484" s="404">
        <v>0</v>
      </c>
      <c r="U484" s="190" t="s">
        <v>7347</v>
      </c>
      <c r="V484" s="407" t="s">
        <v>10136</v>
      </c>
      <c r="W484" s="404">
        <v>0</v>
      </c>
      <c r="X484" s="190" t="s">
        <v>7347</v>
      </c>
      <c r="Y484" s="190" t="s">
        <v>7347</v>
      </c>
      <c r="Z484" s="404">
        <v>0</v>
      </c>
      <c r="AA484" s="419" t="s">
        <v>7347</v>
      </c>
      <c r="AB484" s="190" t="s">
        <v>7347</v>
      </c>
      <c r="AC484" s="190" t="s">
        <v>7347</v>
      </c>
      <c r="AD484" s="190" t="s">
        <v>7347</v>
      </c>
      <c r="AE484" s="190" t="s">
        <v>7378</v>
      </c>
      <c r="AF484" s="411" t="s">
        <v>7349</v>
      </c>
      <c r="AG484" s="190" t="s">
        <v>7399</v>
      </c>
      <c r="AH484" s="173" t="s">
        <v>11353</v>
      </c>
      <c r="AI484" s="173">
        <v>3123054086</v>
      </c>
      <c r="AJ484" s="173" t="s">
        <v>10142</v>
      </c>
      <c r="AK484" s="420" t="s">
        <v>9381</v>
      </c>
      <c r="AL484" s="189" t="s">
        <v>10225</v>
      </c>
      <c r="AM484" s="500" t="s">
        <v>11354</v>
      </c>
      <c r="AN484" s="411">
        <f t="shared" si="7"/>
        <v>477</v>
      </c>
      <c r="AO484" s="411">
        <v>2025</v>
      </c>
      <c r="AP484" s="432">
        <v>3331467</v>
      </c>
      <c r="AQ484" s="411" t="s">
        <v>10139</v>
      </c>
      <c r="AR484" s="411" t="s">
        <v>10132</v>
      </c>
      <c r="AS484" s="410"/>
      <c r="AT484" s="449"/>
    </row>
    <row r="485" spans="2:46" ht="15" customHeight="1">
      <c r="B485" s="448" t="s">
        <v>378</v>
      </c>
      <c r="C485" s="251" t="s">
        <v>10211</v>
      </c>
      <c r="D485" s="173" t="s">
        <v>11355</v>
      </c>
      <c r="E485" s="404">
        <v>1233898090</v>
      </c>
      <c r="F485" s="404">
        <v>17856000</v>
      </c>
      <c r="G485" s="405" t="s">
        <v>10177</v>
      </c>
      <c r="H485" s="353">
        <v>2976000</v>
      </c>
      <c r="I485" s="363">
        <v>45751</v>
      </c>
      <c r="J485" s="363">
        <v>46022</v>
      </c>
      <c r="K485" s="354" t="s">
        <v>8686</v>
      </c>
      <c r="L485" s="190">
        <v>2537</v>
      </c>
      <c r="M485" s="406" t="s">
        <v>8468</v>
      </c>
      <c r="N485" s="406" t="s">
        <v>7448</v>
      </c>
      <c r="O485" s="406">
        <v>52804730</v>
      </c>
      <c r="P485" s="501" t="s">
        <v>8469</v>
      </c>
      <c r="Q485" s="190">
        <v>1</v>
      </c>
      <c r="R485" s="407">
        <v>124749</v>
      </c>
      <c r="S485" s="251" t="s">
        <v>8916</v>
      </c>
      <c r="T485" s="463">
        <v>8630400</v>
      </c>
      <c r="U485" s="190" t="s">
        <v>7347</v>
      </c>
      <c r="V485" s="407">
        <f>VLOOKUP(Tabla13[[#This Row],[No. CONTRATO]],[1]Hoja3!$B$4:$R$271,11,FALSE)</f>
        <v>87</v>
      </c>
      <c r="W485" s="404">
        <v>0</v>
      </c>
      <c r="X485" s="190" t="s">
        <v>7347</v>
      </c>
      <c r="Y485" s="190"/>
      <c r="Z485" s="404">
        <f>Tabla13[[#This Row],[Adicion 1]]</f>
        <v>8630400</v>
      </c>
      <c r="AA485" s="464" t="s">
        <v>10929</v>
      </c>
      <c r="AB485" s="190" t="s">
        <v>7347</v>
      </c>
      <c r="AC485" s="190" t="s">
        <v>7347</v>
      </c>
      <c r="AD485" s="190" t="s">
        <v>7347</v>
      </c>
      <c r="AE485" s="190" t="s">
        <v>10179</v>
      </c>
      <c r="AF485" s="411" t="s">
        <v>7349</v>
      </c>
      <c r="AG485" s="190" t="s">
        <v>7399</v>
      </c>
      <c r="AH485" s="173" t="s">
        <v>11356</v>
      </c>
      <c r="AI485" s="173">
        <v>3042702971</v>
      </c>
      <c r="AJ485" s="173" t="s">
        <v>7434</v>
      </c>
      <c r="AK485" s="420">
        <v>30297741</v>
      </c>
      <c r="AL485" s="189" t="s">
        <v>10757</v>
      </c>
      <c r="AM485" s="500" t="s">
        <v>11357</v>
      </c>
      <c r="AN485" s="411">
        <f t="shared" si="7"/>
        <v>478</v>
      </c>
      <c r="AO485" s="411">
        <v>2025</v>
      </c>
      <c r="AP485" s="432">
        <v>3273600</v>
      </c>
      <c r="AQ485" s="411" t="s">
        <v>10132</v>
      </c>
      <c r="AR485" s="411" t="s">
        <v>10132</v>
      </c>
      <c r="AS485" s="410"/>
      <c r="AT485" s="449"/>
    </row>
    <row r="486" spans="2:46" ht="15" customHeight="1">
      <c r="B486" s="448" t="s">
        <v>379</v>
      </c>
      <c r="C486" s="251" t="s">
        <v>10211</v>
      </c>
      <c r="D486" s="173" t="s">
        <v>9963</v>
      </c>
      <c r="E486" s="404">
        <v>1033769482</v>
      </c>
      <c r="F486" s="404">
        <v>33810000</v>
      </c>
      <c r="G486" s="405" t="s">
        <v>10177</v>
      </c>
      <c r="H486" s="353">
        <v>5635000</v>
      </c>
      <c r="I486" s="363">
        <v>45727</v>
      </c>
      <c r="J486" s="363">
        <v>45910</v>
      </c>
      <c r="K486" s="354" t="s">
        <v>8801</v>
      </c>
      <c r="L486" s="190">
        <v>2537</v>
      </c>
      <c r="M486" s="406" t="s">
        <v>8468</v>
      </c>
      <c r="N486" s="406" t="s">
        <v>7448</v>
      </c>
      <c r="O486" s="406">
        <v>52804730</v>
      </c>
      <c r="P486" s="501" t="s">
        <v>8469</v>
      </c>
      <c r="Q486" s="190">
        <v>5</v>
      </c>
      <c r="R486" s="407">
        <v>124747</v>
      </c>
      <c r="S486" s="251" t="s">
        <v>8916</v>
      </c>
      <c r="T486" s="404">
        <v>0</v>
      </c>
      <c r="U486" s="190" t="s">
        <v>7347</v>
      </c>
      <c r="V486" s="407" t="s">
        <v>10136</v>
      </c>
      <c r="W486" s="404">
        <v>0</v>
      </c>
      <c r="X486" s="190" t="s">
        <v>7347</v>
      </c>
      <c r="Y486" s="190" t="s">
        <v>7347</v>
      </c>
      <c r="Z486" s="404">
        <v>0</v>
      </c>
      <c r="AA486" s="419" t="s">
        <v>7347</v>
      </c>
      <c r="AB486" s="190" t="s">
        <v>7347</v>
      </c>
      <c r="AC486" s="190" t="s">
        <v>7347</v>
      </c>
      <c r="AD486" s="190" t="s">
        <v>7347</v>
      </c>
      <c r="AE486" s="190" t="s">
        <v>7378</v>
      </c>
      <c r="AF486" s="411" t="s">
        <v>7349</v>
      </c>
      <c r="AG486" s="190" t="s">
        <v>7399</v>
      </c>
      <c r="AH486" s="173" t="s">
        <v>11358</v>
      </c>
      <c r="AI486" s="173">
        <v>3214705668</v>
      </c>
      <c r="AJ486" s="173" t="s">
        <v>7489</v>
      </c>
      <c r="AK486" s="420" t="s">
        <v>9967</v>
      </c>
      <c r="AL486" s="189" t="s">
        <v>10225</v>
      </c>
      <c r="AM486" s="500" t="s">
        <v>11359</v>
      </c>
      <c r="AN486" s="411">
        <f t="shared" si="7"/>
        <v>479</v>
      </c>
      <c r="AO486" s="411">
        <v>2025</v>
      </c>
      <c r="AP486" s="432">
        <v>1878333</v>
      </c>
      <c r="AQ486" s="411"/>
      <c r="AR486" s="411"/>
      <c r="AS486" s="410"/>
      <c r="AT486" s="449"/>
    </row>
    <row r="487" spans="2:46" ht="15" customHeight="1">
      <c r="B487" s="448" t="s">
        <v>380</v>
      </c>
      <c r="C487" s="251" t="s">
        <v>10246</v>
      </c>
      <c r="D487" s="173" t="s">
        <v>11360</v>
      </c>
      <c r="E487" s="404">
        <v>51941894</v>
      </c>
      <c r="F487" s="404">
        <v>33810000</v>
      </c>
      <c r="G487" s="405" t="s">
        <v>10177</v>
      </c>
      <c r="H487" s="353">
        <v>5635000</v>
      </c>
      <c r="I487" s="363">
        <v>45723</v>
      </c>
      <c r="J487" s="363">
        <v>45906</v>
      </c>
      <c r="K487" s="354" t="s">
        <v>11361</v>
      </c>
      <c r="L487" s="190">
        <v>2537</v>
      </c>
      <c r="M487" s="406" t="s">
        <v>8468</v>
      </c>
      <c r="N487" s="406" t="s">
        <v>7448</v>
      </c>
      <c r="O487" s="406">
        <v>52804730</v>
      </c>
      <c r="P487" s="501" t="s">
        <v>8469</v>
      </c>
      <c r="Q487" s="190">
        <v>5</v>
      </c>
      <c r="R487" s="407">
        <v>124747</v>
      </c>
      <c r="S487" s="251" t="s">
        <v>8916</v>
      </c>
      <c r="T487" s="404">
        <v>0</v>
      </c>
      <c r="U487" s="190" t="s">
        <v>7347</v>
      </c>
      <c r="V487" s="407" t="s">
        <v>10136</v>
      </c>
      <c r="W487" s="404">
        <v>0</v>
      </c>
      <c r="X487" s="190" t="s">
        <v>7347</v>
      </c>
      <c r="Y487" s="190" t="s">
        <v>7347</v>
      </c>
      <c r="Z487" s="404">
        <v>0</v>
      </c>
      <c r="AA487" s="419" t="s">
        <v>7347</v>
      </c>
      <c r="AB487" s="190" t="s">
        <v>7347</v>
      </c>
      <c r="AC487" s="190" t="s">
        <v>7347</v>
      </c>
      <c r="AD487" s="190" t="s">
        <v>7347</v>
      </c>
      <c r="AE487" s="190" t="s">
        <v>7378</v>
      </c>
      <c r="AF487" s="411" t="s">
        <v>7349</v>
      </c>
      <c r="AG487" s="190" t="s">
        <v>7350</v>
      </c>
      <c r="AH487" s="173" t="s">
        <v>11362</v>
      </c>
      <c r="AI487" s="173">
        <v>3002085580</v>
      </c>
      <c r="AJ487" s="173" t="s">
        <v>10142</v>
      </c>
      <c r="AK487" s="420">
        <v>8090247407</v>
      </c>
      <c r="AL487" s="189" t="s">
        <v>10225</v>
      </c>
      <c r="AM487" s="500" t="s">
        <v>8919</v>
      </c>
      <c r="AN487" s="411">
        <f t="shared" si="7"/>
        <v>480</v>
      </c>
      <c r="AO487" s="411">
        <v>2025</v>
      </c>
      <c r="AP487" s="432">
        <v>1127000</v>
      </c>
      <c r="AQ487" s="411" t="s">
        <v>10139</v>
      </c>
      <c r="AR487" s="411" t="s">
        <v>10132</v>
      </c>
      <c r="AS487" s="410"/>
      <c r="AT487" s="449"/>
    </row>
    <row r="488" spans="2:46" ht="15" customHeight="1">
      <c r="B488" s="448" t="s">
        <v>381</v>
      </c>
      <c r="C488" s="251" t="s">
        <v>10246</v>
      </c>
      <c r="D488" s="173" t="s">
        <v>11363</v>
      </c>
      <c r="E488" s="404">
        <v>1070921121</v>
      </c>
      <c r="F488" s="404">
        <v>33810000</v>
      </c>
      <c r="G488" s="405" t="s">
        <v>10177</v>
      </c>
      <c r="H488" s="353">
        <v>5635000</v>
      </c>
      <c r="I488" s="363">
        <v>45733</v>
      </c>
      <c r="J488" s="363">
        <v>45916</v>
      </c>
      <c r="K488" s="354" t="s">
        <v>8801</v>
      </c>
      <c r="L488" s="190">
        <v>2537</v>
      </c>
      <c r="M488" s="406" t="s">
        <v>8468</v>
      </c>
      <c r="N488" s="406" t="s">
        <v>7448</v>
      </c>
      <c r="O488" s="406">
        <v>52804730</v>
      </c>
      <c r="P488" s="501" t="s">
        <v>8469</v>
      </c>
      <c r="Q488" s="190">
        <v>5</v>
      </c>
      <c r="R488" s="407">
        <v>124747</v>
      </c>
      <c r="S488" s="251" t="s">
        <v>8916</v>
      </c>
      <c r="T488" s="404">
        <v>0</v>
      </c>
      <c r="U488" s="190" t="s">
        <v>7347</v>
      </c>
      <c r="V488" s="407" t="s">
        <v>10136</v>
      </c>
      <c r="W488" s="404">
        <v>0</v>
      </c>
      <c r="X488" s="190" t="s">
        <v>7347</v>
      </c>
      <c r="Y488" s="190" t="s">
        <v>7347</v>
      </c>
      <c r="Z488" s="404">
        <v>0</v>
      </c>
      <c r="AA488" s="419" t="s">
        <v>7347</v>
      </c>
      <c r="AB488" s="190" t="s">
        <v>7347</v>
      </c>
      <c r="AC488" s="190" t="s">
        <v>7347</v>
      </c>
      <c r="AD488" s="190" t="s">
        <v>7347</v>
      </c>
      <c r="AE488" s="190" t="s">
        <v>10179</v>
      </c>
      <c r="AF488" s="411" t="s">
        <v>7349</v>
      </c>
      <c r="AG488" s="190" t="s">
        <v>7510</v>
      </c>
      <c r="AH488" s="173" t="s">
        <v>11364</v>
      </c>
      <c r="AI488" s="173">
        <v>3133250223</v>
      </c>
      <c r="AJ488" s="173" t="s">
        <v>10143</v>
      </c>
      <c r="AK488" s="420">
        <v>82700000137</v>
      </c>
      <c r="AL488" s="189" t="s">
        <v>10225</v>
      </c>
      <c r="AM488" s="500" t="s">
        <v>9749</v>
      </c>
      <c r="AN488" s="411">
        <f t="shared" si="7"/>
        <v>481</v>
      </c>
      <c r="AO488" s="411">
        <v>2025</v>
      </c>
      <c r="AP488" s="432">
        <v>3005333</v>
      </c>
      <c r="AQ488" s="411"/>
      <c r="AR488" s="411"/>
      <c r="AS488" s="410"/>
      <c r="AT488" s="449"/>
    </row>
    <row r="489" spans="2:46" ht="15" customHeight="1">
      <c r="B489" s="448" t="s">
        <v>382</v>
      </c>
      <c r="C489" s="251" t="s">
        <v>10246</v>
      </c>
      <c r="D489" s="173" t="s">
        <v>11365</v>
      </c>
      <c r="E489" s="404">
        <v>39618121</v>
      </c>
      <c r="F489" s="404">
        <v>33810000</v>
      </c>
      <c r="G489" s="405" t="s">
        <v>10177</v>
      </c>
      <c r="H489" s="353">
        <v>5635000</v>
      </c>
      <c r="I489" s="363">
        <v>45722</v>
      </c>
      <c r="J489" s="363">
        <v>45905</v>
      </c>
      <c r="K489" s="354" t="s">
        <v>8801</v>
      </c>
      <c r="L489" s="190">
        <v>2537</v>
      </c>
      <c r="M489" s="406" t="s">
        <v>8468</v>
      </c>
      <c r="N489" s="406" t="s">
        <v>7448</v>
      </c>
      <c r="O489" s="406">
        <v>52804730</v>
      </c>
      <c r="P489" s="501" t="s">
        <v>8469</v>
      </c>
      <c r="Q489" s="190">
        <v>5</v>
      </c>
      <c r="R489" s="407">
        <v>124747</v>
      </c>
      <c r="S489" s="251" t="s">
        <v>8916</v>
      </c>
      <c r="T489" s="404">
        <v>0</v>
      </c>
      <c r="U489" s="190" t="s">
        <v>7347</v>
      </c>
      <c r="V489" s="407" t="s">
        <v>10136</v>
      </c>
      <c r="W489" s="404">
        <v>0</v>
      </c>
      <c r="X489" s="190" t="s">
        <v>7347</v>
      </c>
      <c r="Y489" s="190" t="s">
        <v>7347</v>
      </c>
      <c r="Z489" s="404">
        <v>0</v>
      </c>
      <c r="AA489" s="419" t="s">
        <v>7347</v>
      </c>
      <c r="AB489" s="190" t="s">
        <v>7347</v>
      </c>
      <c r="AC489" s="190" t="s">
        <v>7347</v>
      </c>
      <c r="AD489" s="190" t="s">
        <v>7347</v>
      </c>
      <c r="AE489" s="190" t="s">
        <v>10179</v>
      </c>
      <c r="AF489" s="411" t="s">
        <v>7349</v>
      </c>
      <c r="AG489" s="190" t="s">
        <v>7350</v>
      </c>
      <c r="AH489" s="173" t="s">
        <v>11366</v>
      </c>
      <c r="AI489" s="173">
        <v>3153776478</v>
      </c>
      <c r="AJ489" s="173" t="s">
        <v>7352</v>
      </c>
      <c r="AK489" s="420">
        <v>24113836101</v>
      </c>
      <c r="AL489" s="189" t="s">
        <v>10225</v>
      </c>
      <c r="AM489" s="500" t="s">
        <v>8942</v>
      </c>
      <c r="AN489" s="411">
        <f t="shared" si="7"/>
        <v>482</v>
      </c>
      <c r="AO489" s="411">
        <v>2025</v>
      </c>
      <c r="AP489" s="432">
        <v>939167</v>
      </c>
      <c r="AQ489" s="411" t="s">
        <v>10132</v>
      </c>
      <c r="AR489" s="411" t="s">
        <v>10132</v>
      </c>
      <c r="AS489" s="410"/>
      <c r="AT489" s="449"/>
    </row>
    <row r="490" spans="2:46" ht="15" customHeight="1">
      <c r="B490" s="448" t="s">
        <v>383</v>
      </c>
      <c r="C490" s="251" t="s">
        <v>10246</v>
      </c>
      <c r="D490" s="173" t="s">
        <v>11367</v>
      </c>
      <c r="E490" s="404">
        <v>1032452674</v>
      </c>
      <c r="F490" s="404">
        <v>33810000</v>
      </c>
      <c r="G490" s="405" t="s">
        <v>10177</v>
      </c>
      <c r="H490" s="353">
        <v>5635000</v>
      </c>
      <c r="I490" s="363">
        <v>45733</v>
      </c>
      <c r="J490" s="363">
        <v>45916</v>
      </c>
      <c r="K490" s="354" t="s">
        <v>11368</v>
      </c>
      <c r="L490" s="190">
        <v>2537</v>
      </c>
      <c r="M490" s="406" t="s">
        <v>10455</v>
      </c>
      <c r="N490" s="251" t="s">
        <v>7343</v>
      </c>
      <c r="O490" s="173">
        <v>33377780</v>
      </c>
      <c r="P490" s="406" t="s">
        <v>10456</v>
      </c>
      <c r="Q490" s="190">
        <v>5</v>
      </c>
      <c r="R490" s="407">
        <v>125846</v>
      </c>
      <c r="S490" s="251" t="s">
        <v>7359</v>
      </c>
      <c r="T490" s="404">
        <v>0</v>
      </c>
      <c r="U490" s="190" t="s">
        <v>7347</v>
      </c>
      <c r="V490" s="407" t="s">
        <v>10136</v>
      </c>
      <c r="W490" s="404">
        <v>0</v>
      </c>
      <c r="X490" s="190" t="s">
        <v>7347</v>
      </c>
      <c r="Y490" s="190" t="s">
        <v>7347</v>
      </c>
      <c r="Z490" s="404">
        <v>0</v>
      </c>
      <c r="AA490" s="419" t="s">
        <v>7347</v>
      </c>
      <c r="AB490" s="190" t="s">
        <v>7347</v>
      </c>
      <c r="AC490" s="190" t="s">
        <v>7347</v>
      </c>
      <c r="AD490" s="190" t="s">
        <v>7347</v>
      </c>
      <c r="AE490" s="190" t="s">
        <v>7408</v>
      </c>
      <c r="AF490" s="411" t="s">
        <v>7349</v>
      </c>
      <c r="AG490" s="190" t="s">
        <v>7399</v>
      </c>
      <c r="AH490" s="173" t="s">
        <v>11369</v>
      </c>
      <c r="AI490" s="173" t="s">
        <v>11370</v>
      </c>
      <c r="AJ490" s="173" t="s">
        <v>10142</v>
      </c>
      <c r="AK490" s="420" t="s">
        <v>11371</v>
      </c>
      <c r="AL490" s="189" t="s">
        <v>10225</v>
      </c>
      <c r="AM490" s="500" t="s">
        <v>11372</v>
      </c>
      <c r="AN490" s="411">
        <f t="shared" si="7"/>
        <v>483</v>
      </c>
      <c r="AO490" s="411">
        <v>2025</v>
      </c>
      <c r="AP490" s="432">
        <v>8828166</v>
      </c>
      <c r="AQ490" s="411"/>
      <c r="AR490" s="411"/>
      <c r="AS490" s="410"/>
      <c r="AT490" s="449"/>
    </row>
    <row r="491" spans="2:46" ht="15" customHeight="1">
      <c r="B491" s="448" t="s">
        <v>384</v>
      </c>
      <c r="C491" s="251" t="s">
        <v>10246</v>
      </c>
      <c r="D491" s="173" t="s">
        <v>11373</v>
      </c>
      <c r="E491" s="404">
        <v>52796567</v>
      </c>
      <c r="F491" s="404">
        <v>33810000</v>
      </c>
      <c r="G491" s="405" t="s">
        <v>10177</v>
      </c>
      <c r="H491" s="353">
        <v>5635000</v>
      </c>
      <c r="I491" s="363">
        <v>45733</v>
      </c>
      <c r="J491" s="363">
        <v>45916</v>
      </c>
      <c r="K491" s="354" t="s">
        <v>11368</v>
      </c>
      <c r="L491" s="190">
        <v>2537</v>
      </c>
      <c r="M491" s="406" t="s">
        <v>10455</v>
      </c>
      <c r="N491" s="251" t="s">
        <v>7343</v>
      </c>
      <c r="O491" s="173">
        <v>33377780</v>
      </c>
      <c r="P491" s="406" t="s">
        <v>10456</v>
      </c>
      <c r="Q491" s="190">
        <v>5</v>
      </c>
      <c r="R491" s="407">
        <v>125846</v>
      </c>
      <c r="S491" s="251" t="s">
        <v>7359</v>
      </c>
      <c r="T491" s="404">
        <v>0</v>
      </c>
      <c r="U491" s="190" t="s">
        <v>7347</v>
      </c>
      <c r="V491" s="407" t="s">
        <v>10136</v>
      </c>
      <c r="W491" s="404">
        <v>0</v>
      </c>
      <c r="X491" s="190" t="s">
        <v>7347</v>
      </c>
      <c r="Y491" s="190" t="s">
        <v>7347</v>
      </c>
      <c r="Z491" s="404">
        <v>0</v>
      </c>
      <c r="AA491" s="419" t="s">
        <v>7347</v>
      </c>
      <c r="AB491" s="190" t="s">
        <v>7347</v>
      </c>
      <c r="AC491" s="190" t="s">
        <v>7347</v>
      </c>
      <c r="AD491" s="190" t="s">
        <v>7347</v>
      </c>
      <c r="AE491" s="190" t="s">
        <v>7348</v>
      </c>
      <c r="AF491" s="411" t="s">
        <v>7349</v>
      </c>
      <c r="AG491" s="190" t="s">
        <v>7399</v>
      </c>
      <c r="AH491" s="173" t="s">
        <v>11374</v>
      </c>
      <c r="AI491" s="173">
        <v>3195714452</v>
      </c>
      <c r="AJ491" s="173" t="s">
        <v>10143</v>
      </c>
      <c r="AK491" s="420">
        <v>20145864283</v>
      </c>
      <c r="AL491" s="189" t="s">
        <v>10225</v>
      </c>
      <c r="AM491" s="500" t="s">
        <v>11375</v>
      </c>
      <c r="AN491" s="411">
        <f t="shared" si="7"/>
        <v>484</v>
      </c>
      <c r="AO491" s="411">
        <v>2025</v>
      </c>
      <c r="AP491" s="432">
        <v>0</v>
      </c>
      <c r="AQ491" s="411"/>
      <c r="AR491" s="411"/>
      <c r="AS491" s="410"/>
      <c r="AT491" s="449"/>
    </row>
    <row r="492" spans="2:46" ht="15" customHeight="1">
      <c r="B492" s="448" t="s">
        <v>385</v>
      </c>
      <c r="C492" s="251" t="s">
        <v>10246</v>
      </c>
      <c r="D492" s="173" t="s">
        <v>8750</v>
      </c>
      <c r="E492" s="404">
        <v>34547431</v>
      </c>
      <c r="F492" s="404">
        <v>32808000</v>
      </c>
      <c r="G492" s="405" t="s">
        <v>10177</v>
      </c>
      <c r="H492" s="353">
        <v>5468000</v>
      </c>
      <c r="I492" s="363">
        <v>45734</v>
      </c>
      <c r="J492" s="363">
        <v>45917</v>
      </c>
      <c r="K492" s="354" t="s">
        <v>8751</v>
      </c>
      <c r="L492" s="190">
        <v>2537</v>
      </c>
      <c r="M492" s="406" t="s">
        <v>8515</v>
      </c>
      <c r="N492" s="406" t="s">
        <v>7343</v>
      </c>
      <c r="O492" s="406">
        <v>52356206</v>
      </c>
      <c r="P492" s="406" t="s">
        <v>8516</v>
      </c>
      <c r="Q492" s="190">
        <v>4</v>
      </c>
      <c r="R492" s="407">
        <v>124943</v>
      </c>
      <c r="S492" s="251" t="s">
        <v>10169</v>
      </c>
      <c r="T492" s="404">
        <v>0</v>
      </c>
      <c r="U492" s="190" t="s">
        <v>7347</v>
      </c>
      <c r="V492" s="407" t="s">
        <v>10136</v>
      </c>
      <c r="W492" s="404">
        <v>0</v>
      </c>
      <c r="X492" s="190" t="s">
        <v>7347</v>
      </c>
      <c r="Y492" s="190" t="s">
        <v>7347</v>
      </c>
      <c r="Z492" s="404">
        <v>0</v>
      </c>
      <c r="AA492" s="419" t="s">
        <v>7347</v>
      </c>
      <c r="AB492" s="190" t="s">
        <v>7347</v>
      </c>
      <c r="AC492" s="190" t="s">
        <v>7347</v>
      </c>
      <c r="AD492" s="190" t="s">
        <v>7347</v>
      </c>
      <c r="AE492" s="190" t="s">
        <v>7536</v>
      </c>
      <c r="AF492" s="411" t="s">
        <v>7349</v>
      </c>
      <c r="AG492" s="190" t="s">
        <v>7347</v>
      </c>
      <c r="AH492" s="173" t="s">
        <v>11376</v>
      </c>
      <c r="AI492" s="173" t="s">
        <v>11377</v>
      </c>
      <c r="AJ492" s="173" t="s">
        <v>10143</v>
      </c>
      <c r="AK492" s="420">
        <v>10193287722</v>
      </c>
      <c r="AL492" s="189" t="s">
        <v>11378</v>
      </c>
      <c r="AM492" s="500" t="s">
        <v>8754</v>
      </c>
      <c r="AN492" s="411">
        <f t="shared" si="7"/>
        <v>485</v>
      </c>
      <c r="AO492" s="411">
        <v>2025</v>
      </c>
      <c r="AP492" s="432">
        <v>3098533</v>
      </c>
      <c r="AQ492" s="411" t="s">
        <v>10139</v>
      </c>
      <c r="AR492" s="411" t="s">
        <v>10132</v>
      </c>
      <c r="AS492" s="410"/>
      <c r="AT492" s="449"/>
    </row>
    <row r="493" spans="2:46" ht="15" customHeight="1">
      <c r="B493" s="448" t="s">
        <v>386</v>
      </c>
      <c r="C493" s="251" t="s">
        <v>10246</v>
      </c>
      <c r="D493" s="173" t="s">
        <v>11379</v>
      </c>
      <c r="E493" s="404">
        <v>51940503</v>
      </c>
      <c r="F493" s="404">
        <v>33810000</v>
      </c>
      <c r="G493" s="405" t="s">
        <v>10177</v>
      </c>
      <c r="H493" s="353">
        <v>5635000</v>
      </c>
      <c r="I493" s="363">
        <v>45754</v>
      </c>
      <c r="J493" s="363">
        <v>46022</v>
      </c>
      <c r="K493" s="354" t="s">
        <v>9693</v>
      </c>
      <c r="L493" s="190">
        <v>2537</v>
      </c>
      <c r="M493" s="406" t="s">
        <v>7375</v>
      </c>
      <c r="N493" s="406" t="s">
        <v>7343</v>
      </c>
      <c r="O493" s="406">
        <v>1010190690</v>
      </c>
      <c r="P493" s="406" t="s">
        <v>7699</v>
      </c>
      <c r="Q493" s="190">
        <v>1</v>
      </c>
      <c r="R493" s="407">
        <v>127415</v>
      </c>
      <c r="S493" s="251" t="s">
        <v>10332</v>
      </c>
      <c r="T493" s="463">
        <v>15778000</v>
      </c>
      <c r="U493" s="190" t="s">
        <v>7347</v>
      </c>
      <c r="V493" s="407">
        <f>VLOOKUP(Tabla13[[#This Row],[No. CONTRATO]],[1]Hoja3!$B$4:$R$271,11,FALSE)</f>
        <v>84</v>
      </c>
      <c r="W493" s="404">
        <v>0</v>
      </c>
      <c r="X493" s="190" t="s">
        <v>7347</v>
      </c>
      <c r="Y493" s="190"/>
      <c r="Z493" s="404">
        <f>Tabla13[[#This Row],[Adicion 1]]</f>
        <v>15778000</v>
      </c>
      <c r="AA493" s="464" t="s">
        <v>11072</v>
      </c>
      <c r="AB493" s="190" t="s">
        <v>7347</v>
      </c>
      <c r="AC493" s="190" t="s">
        <v>7347</v>
      </c>
      <c r="AD493" s="190" t="s">
        <v>7347</v>
      </c>
      <c r="AE493" s="190" t="s">
        <v>7408</v>
      </c>
      <c r="AF493" s="411" t="s">
        <v>7349</v>
      </c>
      <c r="AG493" s="190" t="s">
        <v>7399</v>
      </c>
      <c r="AH493" s="173" t="s">
        <v>11380</v>
      </c>
      <c r="AI493" s="173">
        <v>3103076636</v>
      </c>
      <c r="AJ493" s="173" t="s">
        <v>10143</v>
      </c>
      <c r="AK493" s="420">
        <v>3125646114</v>
      </c>
      <c r="AL493" s="189" t="s">
        <v>10757</v>
      </c>
      <c r="AM493" s="500" t="s">
        <v>8445</v>
      </c>
      <c r="AN493" s="411">
        <f t="shared" si="7"/>
        <v>486</v>
      </c>
      <c r="AO493" s="411">
        <v>2025</v>
      </c>
      <c r="AP493" s="432">
        <v>18032000</v>
      </c>
      <c r="AQ493" s="411" t="s">
        <v>10139</v>
      </c>
      <c r="AR493" s="411" t="s">
        <v>10132</v>
      </c>
      <c r="AS493" s="410"/>
      <c r="AT493" s="449"/>
    </row>
    <row r="494" spans="2:46" ht="15" customHeight="1">
      <c r="B494" s="448" t="s">
        <v>387</v>
      </c>
      <c r="C494" s="251" t="s">
        <v>10246</v>
      </c>
      <c r="D494" s="173" t="s">
        <v>11381</v>
      </c>
      <c r="E494" s="404">
        <v>1053329912</v>
      </c>
      <c r="F494" s="404">
        <v>33810000</v>
      </c>
      <c r="G494" s="405" t="s">
        <v>10177</v>
      </c>
      <c r="H494" s="353">
        <v>5635000</v>
      </c>
      <c r="I494" s="363">
        <v>45754</v>
      </c>
      <c r="J494" s="363">
        <v>45936</v>
      </c>
      <c r="K494" s="354" t="s">
        <v>9429</v>
      </c>
      <c r="L494" s="190">
        <v>2537</v>
      </c>
      <c r="M494" s="406" t="s">
        <v>7375</v>
      </c>
      <c r="N494" s="406" t="s">
        <v>7343</v>
      </c>
      <c r="O494" s="406">
        <v>1010190690</v>
      </c>
      <c r="P494" s="406" t="s">
        <v>7699</v>
      </c>
      <c r="Q494" s="190">
        <v>5</v>
      </c>
      <c r="R494" s="407">
        <v>127415</v>
      </c>
      <c r="S494" s="251" t="s">
        <v>10332</v>
      </c>
      <c r="T494" s="404">
        <v>0</v>
      </c>
      <c r="U494" s="190" t="s">
        <v>7347</v>
      </c>
      <c r="V494" s="407" t="s">
        <v>10136</v>
      </c>
      <c r="W494" s="404">
        <v>0</v>
      </c>
      <c r="X494" s="190" t="s">
        <v>7347</v>
      </c>
      <c r="Y494" s="190" t="s">
        <v>7347</v>
      </c>
      <c r="Z494" s="404">
        <v>0</v>
      </c>
      <c r="AA494" s="419" t="s">
        <v>7347</v>
      </c>
      <c r="AB494" s="190" t="s">
        <v>7347</v>
      </c>
      <c r="AC494" s="190" t="s">
        <v>7347</v>
      </c>
      <c r="AD494" s="190" t="s">
        <v>7347</v>
      </c>
      <c r="AE494" s="190" t="s">
        <v>7408</v>
      </c>
      <c r="AF494" s="411" t="s">
        <v>7349</v>
      </c>
      <c r="AG494" s="424" t="s">
        <v>7368</v>
      </c>
      <c r="AH494" s="173" t="s">
        <v>11382</v>
      </c>
      <c r="AI494" s="173">
        <v>31240474188</v>
      </c>
      <c r="AJ494" s="173" t="s">
        <v>10143</v>
      </c>
      <c r="AK494" s="420">
        <v>69496427564</v>
      </c>
      <c r="AL494" s="189" t="s">
        <v>10757</v>
      </c>
      <c r="AM494" s="500" t="s">
        <v>11383</v>
      </c>
      <c r="AN494" s="411">
        <f t="shared" si="7"/>
        <v>487</v>
      </c>
      <c r="AO494" s="411">
        <v>2025</v>
      </c>
      <c r="AP494" s="432">
        <v>6762000</v>
      </c>
      <c r="AQ494" s="411" t="s">
        <v>10139</v>
      </c>
      <c r="AR494" s="411" t="s">
        <v>10139</v>
      </c>
      <c r="AS494" s="410" t="s">
        <v>10140</v>
      </c>
      <c r="AT494" s="449" t="s">
        <v>11384</v>
      </c>
    </row>
    <row r="495" spans="2:46" ht="15" customHeight="1">
      <c r="B495" s="448" t="s">
        <v>388</v>
      </c>
      <c r="C495" s="251" t="s">
        <v>10246</v>
      </c>
      <c r="D495" s="173" t="s">
        <v>11385</v>
      </c>
      <c r="E495" s="404">
        <v>1098770452</v>
      </c>
      <c r="F495" s="404">
        <v>33810000</v>
      </c>
      <c r="G495" s="405" t="s">
        <v>10177</v>
      </c>
      <c r="H495" s="353">
        <v>5635000</v>
      </c>
      <c r="I495" s="363">
        <v>45754</v>
      </c>
      <c r="J495" s="363">
        <v>46022</v>
      </c>
      <c r="K495" s="354" t="s">
        <v>9429</v>
      </c>
      <c r="L495" s="190">
        <v>2537</v>
      </c>
      <c r="M495" s="406" t="s">
        <v>7375</v>
      </c>
      <c r="N495" s="406" t="s">
        <v>7343</v>
      </c>
      <c r="O495" s="406">
        <v>1010190690</v>
      </c>
      <c r="P495" s="406" t="s">
        <v>7699</v>
      </c>
      <c r="Q495" s="190">
        <v>1</v>
      </c>
      <c r="R495" s="407">
        <v>127415</v>
      </c>
      <c r="S495" s="251" t="s">
        <v>10332</v>
      </c>
      <c r="T495" s="463">
        <v>15778000</v>
      </c>
      <c r="U495" s="190" t="s">
        <v>7347</v>
      </c>
      <c r="V495" s="407">
        <v>84</v>
      </c>
      <c r="W495" s="404">
        <v>0</v>
      </c>
      <c r="X495" s="190" t="s">
        <v>7347</v>
      </c>
      <c r="Y495" s="190"/>
      <c r="Z495" s="404">
        <f>Tabla13[[#This Row],[Adicion 1]]</f>
        <v>15778000</v>
      </c>
      <c r="AA495" s="464" t="s">
        <v>11072</v>
      </c>
      <c r="AB495" s="190" t="s">
        <v>7347</v>
      </c>
      <c r="AC495" s="190" t="s">
        <v>7347</v>
      </c>
      <c r="AD495" s="190" t="s">
        <v>7347</v>
      </c>
      <c r="AE495" s="190" t="s">
        <v>7378</v>
      </c>
      <c r="AF495" s="190" t="s">
        <v>7349</v>
      </c>
      <c r="AG495" s="190" t="s">
        <v>7350</v>
      </c>
      <c r="AH495" s="173" t="s">
        <v>11386</v>
      </c>
      <c r="AI495" s="173">
        <v>3203908471</v>
      </c>
      <c r="AJ495" s="173" t="s">
        <v>8019</v>
      </c>
      <c r="AK495" s="420">
        <v>44494115</v>
      </c>
      <c r="AL495" s="189" t="s">
        <v>10225</v>
      </c>
      <c r="AM495" s="500" t="s">
        <v>11387</v>
      </c>
      <c r="AN495" s="411">
        <f t="shared" si="7"/>
        <v>488</v>
      </c>
      <c r="AO495" s="411">
        <v>2025</v>
      </c>
      <c r="AP495" s="432">
        <v>0</v>
      </c>
      <c r="AQ495" s="411"/>
      <c r="AR495" s="411"/>
      <c r="AS495" s="410"/>
      <c r="AT495" s="449"/>
    </row>
    <row r="496" spans="2:46" ht="15" customHeight="1">
      <c r="B496" s="448" t="s">
        <v>389</v>
      </c>
      <c r="C496" s="251" t="s">
        <v>10246</v>
      </c>
      <c r="D496" s="173" t="s">
        <v>9635</v>
      </c>
      <c r="E496" s="404">
        <v>52985110</v>
      </c>
      <c r="F496" s="404">
        <v>33810000</v>
      </c>
      <c r="G496" s="405" t="s">
        <v>10177</v>
      </c>
      <c r="H496" s="353">
        <v>5635000</v>
      </c>
      <c r="I496" s="363">
        <v>45756</v>
      </c>
      <c r="J496" s="363">
        <v>46022</v>
      </c>
      <c r="K496" s="354" t="s">
        <v>9429</v>
      </c>
      <c r="L496" s="190">
        <v>2537</v>
      </c>
      <c r="M496" s="406" t="s">
        <v>7375</v>
      </c>
      <c r="N496" s="406" t="s">
        <v>7343</v>
      </c>
      <c r="O496" s="406">
        <v>1010190690</v>
      </c>
      <c r="P496" s="406" t="s">
        <v>7699</v>
      </c>
      <c r="Q496" s="190">
        <v>1</v>
      </c>
      <c r="R496" s="407">
        <v>127415</v>
      </c>
      <c r="S496" s="251" t="s">
        <v>10332</v>
      </c>
      <c r="T496" s="463">
        <v>15402333</v>
      </c>
      <c r="U496" s="190" t="s">
        <v>7347</v>
      </c>
      <c r="V496" s="407">
        <v>82</v>
      </c>
      <c r="W496" s="404">
        <v>0</v>
      </c>
      <c r="X496" s="190" t="s">
        <v>7347</v>
      </c>
      <c r="Y496" s="190"/>
      <c r="Z496" s="404">
        <f>Tabla13[[#This Row],[Adicion 1]]</f>
        <v>15402333</v>
      </c>
      <c r="AA496" s="464" t="str">
        <f>VLOOKUP(Tabla13[[#This Row],[No. CONTRATO]],[1]Hoja3!$B$4:$M$271,12,FALSE)</f>
        <v>2 meses y 22 días</v>
      </c>
      <c r="AB496" s="190" t="s">
        <v>7347</v>
      </c>
      <c r="AC496" s="190" t="s">
        <v>7347</v>
      </c>
      <c r="AD496" s="190" t="s">
        <v>7347</v>
      </c>
      <c r="AE496" s="190" t="s">
        <v>10179</v>
      </c>
      <c r="AF496" s="411" t="s">
        <v>7349</v>
      </c>
      <c r="AG496" s="190" t="s">
        <v>7350</v>
      </c>
      <c r="AH496" s="173" t="s">
        <v>11388</v>
      </c>
      <c r="AI496" s="173">
        <v>3176184455</v>
      </c>
      <c r="AJ496" s="173" t="s">
        <v>11389</v>
      </c>
      <c r="AK496" s="420">
        <v>8342289</v>
      </c>
      <c r="AL496" s="189" t="s">
        <v>10757</v>
      </c>
      <c r="AM496" s="500" t="s">
        <v>9639</v>
      </c>
      <c r="AN496" s="411">
        <f t="shared" si="7"/>
        <v>489</v>
      </c>
      <c r="AO496" s="411">
        <v>2025</v>
      </c>
      <c r="AP496" s="432">
        <v>12772667</v>
      </c>
      <c r="AQ496" s="411" t="s">
        <v>10139</v>
      </c>
      <c r="AR496" s="411" t="s">
        <v>10139</v>
      </c>
      <c r="AS496" s="410" t="s">
        <v>10140</v>
      </c>
      <c r="AT496" s="449" t="s">
        <v>11390</v>
      </c>
    </row>
    <row r="497" spans="2:46" ht="15" customHeight="1">
      <c r="B497" s="448" t="s">
        <v>390</v>
      </c>
      <c r="C497" s="251" t="s">
        <v>10246</v>
      </c>
      <c r="D497" s="173" t="s">
        <v>11391</v>
      </c>
      <c r="E497" s="404">
        <v>79396373</v>
      </c>
      <c r="F497" s="404">
        <v>33810000</v>
      </c>
      <c r="G497" s="405" t="s">
        <v>10177</v>
      </c>
      <c r="H497" s="353">
        <v>5635000</v>
      </c>
      <c r="I497" s="363">
        <v>45755</v>
      </c>
      <c r="J497" s="363">
        <v>46022</v>
      </c>
      <c r="K497" s="354" t="s">
        <v>9429</v>
      </c>
      <c r="L497" s="190">
        <v>2537</v>
      </c>
      <c r="M497" s="406" t="s">
        <v>7375</v>
      </c>
      <c r="N497" s="406" t="s">
        <v>7343</v>
      </c>
      <c r="O497" s="406">
        <v>1010190690</v>
      </c>
      <c r="P497" s="406" t="s">
        <v>7699</v>
      </c>
      <c r="Q497" s="190">
        <v>1</v>
      </c>
      <c r="R497" s="407">
        <v>127415</v>
      </c>
      <c r="S497" s="251" t="s">
        <v>10332</v>
      </c>
      <c r="T497" s="463">
        <v>15590167</v>
      </c>
      <c r="U497" s="190" t="s">
        <v>7347</v>
      </c>
      <c r="V497" s="407">
        <v>83</v>
      </c>
      <c r="W497" s="404">
        <v>0</v>
      </c>
      <c r="X497" s="190" t="s">
        <v>7347</v>
      </c>
      <c r="Y497" s="190"/>
      <c r="Z497" s="404">
        <f>Tabla13[[#This Row],[Adicion 1]]</f>
        <v>15590167</v>
      </c>
      <c r="AA497" s="464" t="s">
        <v>10912</v>
      </c>
      <c r="AB497" s="190" t="s">
        <v>7347</v>
      </c>
      <c r="AC497" s="190" t="s">
        <v>7347</v>
      </c>
      <c r="AD497" s="190" t="s">
        <v>7347</v>
      </c>
      <c r="AE497" s="190" t="s">
        <v>10179</v>
      </c>
      <c r="AF497" s="411" t="s">
        <v>7349</v>
      </c>
      <c r="AG497" s="190" t="s">
        <v>7350</v>
      </c>
      <c r="AH497" s="173" t="s">
        <v>11392</v>
      </c>
      <c r="AI497" s="173">
        <v>3112193180</v>
      </c>
      <c r="AJ497" s="173" t="s">
        <v>7434</v>
      </c>
      <c r="AK497" s="420">
        <v>79243424</v>
      </c>
      <c r="AL497" s="189" t="s">
        <v>10757</v>
      </c>
      <c r="AM497" s="500" t="s">
        <v>9667</v>
      </c>
      <c r="AN497" s="411">
        <f t="shared" si="7"/>
        <v>490</v>
      </c>
      <c r="AO497" s="411">
        <v>2025</v>
      </c>
      <c r="AP497" s="432">
        <v>6949833</v>
      </c>
      <c r="AQ497" s="411" t="s">
        <v>10139</v>
      </c>
      <c r="AR497" s="411" t="s">
        <v>10139</v>
      </c>
      <c r="AS497" s="410" t="s">
        <v>10435</v>
      </c>
      <c r="AT497" s="449" t="s">
        <v>11393</v>
      </c>
    </row>
    <row r="498" spans="2:46" ht="15" customHeight="1">
      <c r="B498" s="448" t="s">
        <v>391</v>
      </c>
      <c r="C498" s="251" t="s">
        <v>10246</v>
      </c>
      <c r="D498" s="173" t="s">
        <v>11394</v>
      </c>
      <c r="E498" s="404">
        <v>52736698</v>
      </c>
      <c r="F498" s="404">
        <v>33810000</v>
      </c>
      <c r="G498" s="405" t="s">
        <v>10177</v>
      </c>
      <c r="H498" s="353">
        <v>5635000</v>
      </c>
      <c r="I498" s="363">
        <v>45733</v>
      </c>
      <c r="J498" s="363">
        <v>45916</v>
      </c>
      <c r="K498" s="354" t="s">
        <v>7752</v>
      </c>
      <c r="L498" s="190">
        <v>2537</v>
      </c>
      <c r="M498" s="406" t="s">
        <v>7375</v>
      </c>
      <c r="N498" s="406" t="s">
        <v>7343</v>
      </c>
      <c r="O498" s="406">
        <v>1010190690</v>
      </c>
      <c r="P498" s="406" t="s">
        <v>7699</v>
      </c>
      <c r="Q498" s="190">
        <v>1</v>
      </c>
      <c r="R498" s="407">
        <v>127402</v>
      </c>
      <c r="S498" s="251" t="s">
        <v>10332</v>
      </c>
      <c r="T498" s="404">
        <v>0</v>
      </c>
      <c r="U498" s="190" t="s">
        <v>7347</v>
      </c>
      <c r="V498" s="407" t="s">
        <v>10136</v>
      </c>
      <c r="W498" s="404">
        <v>0</v>
      </c>
      <c r="X498" s="190" t="s">
        <v>7347</v>
      </c>
      <c r="Y498" s="190" t="s">
        <v>7347</v>
      </c>
      <c r="Z498" s="404">
        <v>0</v>
      </c>
      <c r="AA498" s="419" t="s">
        <v>7347</v>
      </c>
      <c r="AB498" s="190" t="s">
        <v>7347</v>
      </c>
      <c r="AC498" s="190" t="s">
        <v>7347</v>
      </c>
      <c r="AD498" s="190" t="s">
        <v>7347</v>
      </c>
      <c r="AE498" s="190" t="s">
        <v>8802</v>
      </c>
      <c r="AF498" s="411" t="s">
        <v>7349</v>
      </c>
      <c r="AG498" s="190" t="s">
        <v>7399</v>
      </c>
      <c r="AH498" s="173" t="s">
        <v>11395</v>
      </c>
      <c r="AI498" s="173">
        <v>3015335763</v>
      </c>
      <c r="AJ498" s="173" t="s">
        <v>7352</v>
      </c>
      <c r="AK498" s="420">
        <v>24063017865</v>
      </c>
      <c r="AL498" s="189" t="s">
        <v>7353</v>
      </c>
      <c r="AM498" s="500" t="s">
        <v>11396</v>
      </c>
      <c r="AN498" s="411">
        <f t="shared" si="7"/>
        <v>491</v>
      </c>
      <c r="AO498" s="411">
        <v>2025</v>
      </c>
      <c r="AP498" s="432">
        <v>3005333</v>
      </c>
      <c r="AQ498" s="411" t="s">
        <v>10132</v>
      </c>
      <c r="AR498" s="411" t="s">
        <v>10139</v>
      </c>
      <c r="AS498" s="410" t="s">
        <v>10435</v>
      </c>
      <c r="AT498" s="449" t="s">
        <v>11397</v>
      </c>
    </row>
    <row r="499" spans="2:46" ht="15" customHeight="1">
      <c r="B499" s="448" t="s">
        <v>392</v>
      </c>
      <c r="C499" s="251" t="s">
        <v>10211</v>
      </c>
      <c r="D499" s="173" t="s">
        <v>11398</v>
      </c>
      <c r="E499" s="404">
        <v>1022367643</v>
      </c>
      <c r="F499" s="463">
        <v>33810000</v>
      </c>
      <c r="G499" s="405" t="s">
        <v>10177</v>
      </c>
      <c r="H499" s="353">
        <v>5635000</v>
      </c>
      <c r="I499" s="363">
        <v>45742</v>
      </c>
      <c r="J499" s="363">
        <v>46016</v>
      </c>
      <c r="K499" s="354" t="s">
        <v>11399</v>
      </c>
      <c r="L499" s="190">
        <v>2537</v>
      </c>
      <c r="M499" s="406" t="s">
        <v>7375</v>
      </c>
      <c r="N499" s="251" t="s">
        <v>7343</v>
      </c>
      <c r="O499" s="173">
        <v>1010190690</v>
      </c>
      <c r="P499" s="501" t="s">
        <v>7699</v>
      </c>
      <c r="Q499" s="190">
        <v>1</v>
      </c>
      <c r="R499" s="407">
        <v>127402</v>
      </c>
      <c r="S499" s="251" t="s">
        <v>10332</v>
      </c>
      <c r="T499" s="463">
        <v>16905000</v>
      </c>
      <c r="U499" s="190" t="s">
        <v>7347</v>
      </c>
      <c r="V499" s="407">
        <v>90</v>
      </c>
      <c r="W499" s="404">
        <v>0</v>
      </c>
      <c r="X499" s="190" t="s">
        <v>7347</v>
      </c>
      <c r="Y499" s="190"/>
      <c r="Z499" s="404">
        <f>Tabla13[[#This Row],[Adicion 1]]</f>
        <v>16905000</v>
      </c>
      <c r="AA499" s="464" t="s">
        <v>7966</v>
      </c>
      <c r="AB499" s="190" t="s">
        <v>7347</v>
      </c>
      <c r="AC499" s="190" t="s">
        <v>7347</v>
      </c>
      <c r="AD499" s="190" t="s">
        <v>7347</v>
      </c>
      <c r="AE499" s="190" t="s">
        <v>7378</v>
      </c>
      <c r="AF499" s="411" t="s">
        <v>7349</v>
      </c>
      <c r="AG499" s="190" t="s">
        <v>7399</v>
      </c>
      <c r="AH499" s="173" t="s">
        <v>11400</v>
      </c>
      <c r="AI499" s="173">
        <v>3214762579</v>
      </c>
      <c r="AJ499" s="173" t="s">
        <v>10143</v>
      </c>
      <c r="AK499" s="420">
        <v>5380935068</v>
      </c>
      <c r="AL499" s="189" t="s">
        <v>11378</v>
      </c>
      <c r="AM499" s="500" t="s">
        <v>9972</v>
      </c>
      <c r="AN499" s="411">
        <f t="shared" si="7"/>
        <v>492</v>
      </c>
      <c r="AO499" s="411">
        <v>2025</v>
      </c>
      <c r="AP499" s="432">
        <v>4695833</v>
      </c>
      <c r="AQ499" s="411" t="s">
        <v>10139</v>
      </c>
      <c r="AR499" s="411" t="s">
        <v>10132</v>
      </c>
      <c r="AS499" s="410"/>
      <c r="AT499" s="449"/>
    </row>
    <row r="500" spans="2:46" ht="15" customHeight="1">
      <c r="B500" s="448" t="s">
        <v>393</v>
      </c>
      <c r="C500" s="251" t="s">
        <v>10246</v>
      </c>
      <c r="D500" s="173" t="s">
        <v>11401</v>
      </c>
      <c r="E500" s="404">
        <v>1030692697</v>
      </c>
      <c r="F500" s="404">
        <v>46128000</v>
      </c>
      <c r="G500" s="405" t="s">
        <v>10177</v>
      </c>
      <c r="H500" s="353">
        <v>7688000</v>
      </c>
      <c r="I500" s="363">
        <v>45756</v>
      </c>
      <c r="J500" s="363">
        <v>46022</v>
      </c>
      <c r="K500" s="354" t="s">
        <v>9519</v>
      </c>
      <c r="L500" s="190">
        <v>2537</v>
      </c>
      <c r="M500" s="406" t="s">
        <v>7375</v>
      </c>
      <c r="N500" s="406" t="s">
        <v>7343</v>
      </c>
      <c r="O500" s="406">
        <v>1010190690</v>
      </c>
      <c r="P500" s="406" t="s">
        <v>7699</v>
      </c>
      <c r="Q500" s="190">
        <v>1</v>
      </c>
      <c r="R500" s="407">
        <v>127410</v>
      </c>
      <c r="S500" s="251" t="s">
        <v>10332</v>
      </c>
      <c r="T500" s="463">
        <v>21013867</v>
      </c>
      <c r="U500" s="190" t="s">
        <v>7347</v>
      </c>
      <c r="V500" s="407">
        <v>82</v>
      </c>
      <c r="W500" s="404">
        <v>0</v>
      </c>
      <c r="X500" s="190" t="s">
        <v>7347</v>
      </c>
      <c r="Y500" s="190"/>
      <c r="Z500" s="404">
        <f>Tabla13[[#This Row],[Adicion 1]]</f>
        <v>21013867</v>
      </c>
      <c r="AA500" s="464" t="s">
        <v>11402</v>
      </c>
      <c r="AB500" s="190" t="s">
        <v>7347</v>
      </c>
      <c r="AC500" s="190" t="s">
        <v>7347</v>
      </c>
      <c r="AD500" s="190" t="s">
        <v>7347</v>
      </c>
      <c r="AE500" s="190" t="s">
        <v>7504</v>
      </c>
      <c r="AF500" s="411" t="s">
        <v>7349</v>
      </c>
      <c r="AG500" s="190" t="s">
        <v>7399</v>
      </c>
      <c r="AH500" s="173" t="s">
        <v>11403</v>
      </c>
      <c r="AI500" s="173">
        <v>3196780740</v>
      </c>
      <c r="AJ500" s="173" t="s">
        <v>10143</v>
      </c>
      <c r="AK500" s="420">
        <v>3071627496</v>
      </c>
      <c r="AL500" s="189" t="s">
        <v>10757</v>
      </c>
      <c r="AM500" s="500" t="s">
        <v>8032</v>
      </c>
      <c r="AN500" s="411">
        <f t="shared" si="7"/>
        <v>493</v>
      </c>
      <c r="AO500" s="411">
        <v>2025</v>
      </c>
      <c r="AP500" s="432">
        <v>9738133</v>
      </c>
      <c r="AQ500" s="411" t="s">
        <v>10132</v>
      </c>
      <c r="AR500" s="411" t="s">
        <v>10132</v>
      </c>
      <c r="AS500" s="410"/>
      <c r="AT500" s="449"/>
    </row>
    <row r="501" spans="2:46" ht="15" customHeight="1">
      <c r="B501" s="448" t="s">
        <v>394</v>
      </c>
      <c r="C501" s="251" t="s">
        <v>10246</v>
      </c>
      <c r="D501" s="173" t="s">
        <v>9006</v>
      </c>
      <c r="E501" s="404">
        <v>1022325145</v>
      </c>
      <c r="F501" s="404">
        <v>33810000</v>
      </c>
      <c r="G501" s="405" t="s">
        <v>10177</v>
      </c>
      <c r="H501" s="353">
        <v>5635000</v>
      </c>
      <c r="I501" s="363">
        <v>45733</v>
      </c>
      <c r="J501" s="363">
        <v>45916</v>
      </c>
      <c r="K501" s="354" t="s">
        <v>9007</v>
      </c>
      <c r="L501" s="190">
        <v>2537</v>
      </c>
      <c r="M501" s="406" t="s">
        <v>7375</v>
      </c>
      <c r="N501" s="406" t="s">
        <v>7343</v>
      </c>
      <c r="O501" s="406">
        <v>1010190690</v>
      </c>
      <c r="P501" s="501" t="s">
        <v>7699</v>
      </c>
      <c r="Q501" s="190">
        <v>1</v>
      </c>
      <c r="R501" s="407">
        <v>127896</v>
      </c>
      <c r="S501" s="251" t="s">
        <v>10332</v>
      </c>
      <c r="T501" s="404">
        <v>0</v>
      </c>
      <c r="U501" s="190" t="s">
        <v>7347</v>
      </c>
      <c r="V501" s="407" t="s">
        <v>10136</v>
      </c>
      <c r="W501" s="404">
        <v>0</v>
      </c>
      <c r="X501" s="190" t="s">
        <v>7347</v>
      </c>
      <c r="Y501" s="190" t="s">
        <v>7347</v>
      </c>
      <c r="Z501" s="404">
        <v>0</v>
      </c>
      <c r="AA501" s="419" t="s">
        <v>7347</v>
      </c>
      <c r="AB501" s="190" t="s">
        <v>7347</v>
      </c>
      <c r="AC501" s="190" t="s">
        <v>7347</v>
      </c>
      <c r="AD501" s="190" t="s">
        <v>7347</v>
      </c>
      <c r="AE501" s="190" t="s">
        <v>7378</v>
      </c>
      <c r="AF501" s="411" t="s">
        <v>7349</v>
      </c>
      <c r="AG501" s="190" t="s">
        <v>7368</v>
      </c>
      <c r="AH501" s="173" t="s">
        <v>11404</v>
      </c>
      <c r="AI501" s="173">
        <v>3113126118</v>
      </c>
      <c r="AJ501" s="173" t="s">
        <v>10143</v>
      </c>
      <c r="AK501" s="420" t="s">
        <v>9010</v>
      </c>
      <c r="AL501" s="189" t="s">
        <v>10225</v>
      </c>
      <c r="AM501" s="500" t="s">
        <v>11405</v>
      </c>
      <c r="AN501" s="411">
        <f t="shared" si="7"/>
        <v>494</v>
      </c>
      <c r="AO501" s="411">
        <v>2025</v>
      </c>
      <c r="AP501" s="432">
        <v>8640333</v>
      </c>
      <c r="AQ501" s="411"/>
      <c r="AR501" s="411"/>
      <c r="AS501" s="410"/>
      <c r="AT501" s="449"/>
    </row>
    <row r="502" spans="2:46" ht="15" customHeight="1">
      <c r="B502" s="448" t="s">
        <v>395</v>
      </c>
      <c r="C502" s="251" t="s">
        <v>10246</v>
      </c>
      <c r="D502" s="173" t="s">
        <v>11406</v>
      </c>
      <c r="E502" s="404">
        <v>1110591903</v>
      </c>
      <c r="F502" s="404">
        <v>33810000</v>
      </c>
      <c r="G502" s="405" t="s">
        <v>10177</v>
      </c>
      <c r="H502" s="353">
        <v>5635000</v>
      </c>
      <c r="I502" s="363">
        <v>45754</v>
      </c>
      <c r="J502" s="363">
        <v>46022</v>
      </c>
      <c r="K502" s="354" t="s">
        <v>11407</v>
      </c>
      <c r="L502" s="190">
        <v>2537</v>
      </c>
      <c r="M502" s="406" t="s">
        <v>7375</v>
      </c>
      <c r="N502" s="406" t="s">
        <v>7343</v>
      </c>
      <c r="O502" s="406">
        <v>1010190690</v>
      </c>
      <c r="P502" s="406" t="s">
        <v>7699</v>
      </c>
      <c r="Q502" s="190">
        <v>1</v>
      </c>
      <c r="R502" s="407">
        <v>127386</v>
      </c>
      <c r="S502" s="251" t="s">
        <v>10332</v>
      </c>
      <c r="T502" s="463">
        <v>15778000</v>
      </c>
      <c r="U502" s="190" t="s">
        <v>7347</v>
      </c>
      <c r="V502" s="407">
        <v>84</v>
      </c>
      <c r="W502" s="404">
        <v>0</v>
      </c>
      <c r="X502" s="190" t="s">
        <v>7347</v>
      </c>
      <c r="Y502" s="190"/>
      <c r="Z502" s="404">
        <f>Tabla13[[#This Row],[Adicion 1]]</f>
        <v>15778000</v>
      </c>
      <c r="AA502" s="464" t="s">
        <v>11072</v>
      </c>
      <c r="AB502" s="190" t="s">
        <v>7347</v>
      </c>
      <c r="AC502" s="190" t="s">
        <v>7347</v>
      </c>
      <c r="AD502" s="190" t="s">
        <v>7347</v>
      </c>
      <c r="AE502" s="190" t="s">
        <v>7348</v>
      </c>
      <c r="AF502" s="411" t="s">
        <v>7349</v>
      </c>
      <c r="AG502" s="190" t="s">
        <v>7350</v>
      </c>
      <c r="AH502" s="173" t="s">
        <v>7351</v>
      </c>
      <c r="AI502" s="173">
        <v>3213734656</v>
      </c>
      <c r="AJ502" s="173" t="s">
        <v>7352</v>
      </c>
      <c r="AK502" s="420">
        <v>24074479021</v>
      </c>
      <c r="AL502" s="189" t="s">
        <v>10757</v>
      </c>
      <c r="AM502" s="500" t="s">
        <v>7354</v>
      </c>
      <c r="AN502" s="411">
        <f t="shared" si="7"/>
        <v>495</v>
      </c>
      <c r="AO502" s="411">
        <v>2025</v>
      </c>
      <c r="AP502" s="432">
        <v>6762000</v>
      </c>
      <c r="AQ502" s="411" t="s">
        <v>10132</v>
      </c>
      <c r="AR502" s="411" t="s">
        <v>10132</v>
      </c>
      <c r="AS502" s="410"/>
      <c r="AT502" s="449"/>
    </row>
    <row r="503" spans="2:46" ht="15" customHeight="1">
      <c r="B503" s="448" t="s">
        <v>396</v>
      </c>
      <c r="C503" s="251" t="s">
        <v>10246</v>
      </c>
      <c r="D503" s="173" t="s">
        <v>9157</v>
      </c>
      <c r="E503" s="404">
        <v>52503852</v>
      </c>
      <c r="F503" s="404">
        <v>46128000</v>
      </c>
      <c r="G503" s="405" t="s">
        <v>10177</v>
      </c>
      <c r="H503" s="353">
        <v>7688000</v>
      </c>
      <c r="I503" s="363">
        <v>45756</v>
      </c>
      <c r="J503" s="363">
        <v>46022</v>
      </c>
      <c r="K503" s="354" t="s">
        <v>11408</v>
      </c>
      <c r="L503" s="190">
        <v>2537</v>
      </c>
      <c r="M503" s="406" t="s">
        <v>7375</v>
      </c>
      <c r="N503" s="406" t="s">
        <v>7343</v>
      </c>
      <c r="O503" s="406">
        <v>1010190690</v>
      </c>
      <c r="P503" s="406" t="s">
        <v>7699</v>
      </c>
      <c r="Q503" s="190">
        <v>1</v>
      </c>
      <c r="R503" s="407">
        <v>127900</v>
      </c>
      <c r="S503" s="251" t="s">
        <v>10332</v>
      </c>
      <c r="T503" s="463">
        <v>21270133</v>
      </c>
      <c r="U503" s="190" t="s">
        <v>7347</v>
      </c>
      <c r="V503" s="407">
        <v>83</v>
      </c>
      <c r="W503" s="404">
        <v>0</v>
      </c>
      <c r="X503" s="190" t="s">
        <v>7347</v>
      </c>
      <c r="Y503" s="190"/>
      <c r="Z503" s="404">
        <f>Tabla13[[#This Row],[Adicion 1]]</f>
        <v>21270133</v>
      </c>
      <c r="AA503" s="464" t="s">
        <v>10912</v>
      </c>
      <c r="AB503" s="190" t="s">
        <v>7347</v>
      </c>
      <c r="AC503" s="190" t="s">
        <v>7347</v>
      </c>
      <c r="AD503" s="190" t="s">
        <v>7347</v>
      </c>
      <c r="AE503" s="190" t="s">
        <v>7536</v>
      </c>
      <c r="AF503" s="411" t="s">
        <v>7349</v>
      </c>
      <c r="AG503" s="190" t="s">
        <v>7350</v>
      </c>
      <c r="AH503" s="173" t="s">
        <v>11409</v>
      </c>
      <c r="AI503" s="173">
        <v>3208035861</v>
      </c>
      <c r="AJ503" s="173" t="s">
        <v>7352</v>
      </c>
      <c r="AK503" s="420">
        <v>24045076099</v>
      </c>
      <c r="AL503" s="189" t="s">
        <v>10757</v>
      </c>
      <c r="AM503" s="500" t="s">
        <v>11410</v>
      </c>
      <c r="AN503" s="411">
        <f t="shared" si="7"/>
        <v>496</v>
      </c>
      <c r="AO503" s="411">
        <v>2025</v>
      </c>
      <c r="AP503" s="432">
        <v>9738133</v>
      </c>
      <c r="AQ503" s="411" t="s">
        <v>10139</v>
      </c>
      <c r="AR503" s="411" t="s">
        <v>10139</v>
      </c>
      <c r="AS503" s="410" t="s">
        <v>10435</v>
      </c>
      <c r="AT503" s="449" t="s">
        <v>11411</v>
      </c>
    </row>
    <row r="504" spans="2:46" ht="15" customHeight="1">
      <c r="B504" s="448" t="s">
        <v>397</v>
      </c>
      <c r="C504" s="251" t="s">
        <v>10246</v>
      </c>
      <c r="D504" s="173" t="s">
        <v>7373</v>
      </c>
      <c r="E504" s="404">
        <v>1014200533</v>
      </c>
      <c r="F504" s="404">
        <v>33810000</v>
      </c>
      <c r="G504" s="405" t="s">
        <v>10177</v>
      </c>
      <c r="H504" s="353">
        <v>5635000</v>
      </c>
      <c r="I504" s="363">
        <v>45734</v>
      </c>
      <c r="J504" s="363">
        <v>45917</v>
      </c>
      <c r="K504" s="354" t="s">
        <v>11412</v>
      </c>
      <c r="L504" s="190">
        <v>2537</v>
      </c>
      <c r="M504" s="406" t="s">
        <v>7375</v>
      </c>
      <c r="N504" s="251" t="s">
        <v>7343</v>
      </c>
      <c r="O504" s="173">
        <v>1010190690</v>
      </c>
      <c r="P504" s="501" t="s">
        <v>7699</v>
      </c>
      <c r="Q504" s="190">
        <v>1</v>
      </c>
      <c r="R504" s="407">
        <v>127896</v>
      </c>
      <c r="S504" s="251" t="s">
        <v>10332</v>
      </c>
      <c r="T504" s="404">
        <v>0</v>
      </c>
      <c r="U504" s="190" t="s">
        <v>7347</v>
      </c>
      <c r="V504" s="407" t="s">
        <v>10136</v>
      </c>
      <c r="W504" s="404">
        <v>0</v>
      </c>
      <c r="X504" s="190" t="s">
        <v>7347</v>
      </c>
      <c r="Y504" s="190" t="s">
        <v>7347</v>
      </c>
      <c r="Z504" s="404">
        <v>0</v>
      </c>
      <c r="AA504" s="419" t="s">
        <v>7347</v>
      </c>
      <c r="AB504" s="190" t="s">
        <v>7347</v>
      </c>
      <c r="AC504" s="190" t="s">
        <v>7347</v>
      </c>
      <c r="AD504" s="190" t="s">
        <v>7347</v>
      </c>
      <c r="AE504" s="190" t="s">
        <v>7378</v>
      </c>
      <c r="AF504" s="411" t="s">
        <v>7349</v>
      </c>
      <c r="AG504" s="190" t="s">
        <v>7350</v>
      </c>
      <c r="AH504" s="173" t="s">
        <v>11413</v>
      </c>
      <c r="AI504" s="173" t="s">
        <v>10511</v>
      </c>
      <c r="AJ504" s="173" t="s">
        <v>10142</v>
      </c>
      <c r="AK504" s="420">
        <v>488412523349</v>
      </c>
      <c r="AL504" s="189" t="s">
        <v>11378</v>
      </c>
      <c r="AM504" s="500" t="s">
        <v>7381</v>
      </c>
      <c r="AN504" s="411">
        <f t="shared" si="7"/>
        <v>497</v>
      </c>
      <c r="AO504" s="411">
        <v>2025</v>
      </c>
      <c r="AP504" s="432">
        <v>8828167</v>
      </c>
      <c r="AQ504" s="411" t="s">
        <v>10139</v>
      </c>
      <c r="AR504" s="411" t="s">
        <v>10132</v>
      </c>
      <c r="AS504" s="410"/>
      <c r="AT504" s="449"/>
    </row>
    <row r="505" spans="2:46" ht="15" customHeight="1">
      <c r="B505" s="448" t="s">
        <v>398</v>
      </c>
      <c r="C505" s="251" t="s">
        <v>10341</v>
      </c>
      <c r="D505" s="173" t="s">
        <v>11414</v>
      </c>
      <c r="E505" s="404">
        <v>1053347811</v>
      </c>
      <c r="F505" s="404">
        <v>46128000</v>
      </c>
      <c r="G505" s="405" t="s">
        <v>10177</v>
      </c>
      <c r="H505" s="353">
        <v>7688000</v>
      </c>
      <c r="I505" s="363">
        <v>45770</v>
      </c>
      <c r="J505" s="363">
        <v>46022</v>
      </c>
      <c r="K505" s="354" t="s">
        <v>8692</v>
      </c>
      <c r="L505" s="190">
        <v>2483</v>
      </c>
      <c r="M505" s="406" t="s">
        <v>10455</v>
      </c>
      <c r="N505" s="251" t="s">
        <v>7343</v>
      </c>
      <c r="O505" s="173">
        <v>33377780</v>
      </c>
      <c r="P505" s="501" t="s">
        <v>10456</v>
      </c>
      <c r="Q505" s="190">
        <v>5</v>
      </c>
      <c r="R505" s="407">
        <v>127435</v>
      </c>
      <c r="S505" s="251" t="s">
        <v>7359</v>
      </c>
      <c r="T505" s="463">
        <v>17426133</v>
      </c>
      <c r="U505" s="190" t="s">
        <v>7347</v>
      </c>
      <c r="V505" s="407">
        <v>68</v>
      </c>
      <c r="W505" s="404">
        <v>0</v>
      </c>
      <c r="X505" s="190" t="s">
        <v>7347</v>
      </c>
      <c r="Y505" s="190"/>
      <c r="Z505" s="404">
        <f>Tabla13[[#This Row],[Adicion 1]]</f>
        <v>17426133</v>
      </c>
      <c r="AA505" s="464" t="s">
        <v>10322</v>
      </c>
      <c r="AB505" s="190" t="s">
        <v>7347</v>
      </c>
      <c r="AC505" s="190" t="s">
        <v>7347</v>
      </c>
      <c r="AD505" s="190" t="s">
        <v>7347</v>
      </c>
      <c r="AE505" s="190" t="s">
        <v>7408</v>
      </c>
      <c r="AF505" s="411" t="s">
        <v>7349</v>
      </c>
      <c r="AG505" s="190" t="s">
        <v>7399</v>
      </c>
      <c r="AH505" s="173" t="s">
        <v>11415</v>
      </c>
      <c r="AI505" s="173">
        <v>3215654041</v>
      </c>
      <c r="AJ505" s="173" t="s">
        <v>10143</v>
      </c>
      <c r="AK505" s="420">
        <v>46728992115</v>
      </c>
      <c r="AL505" s="189" t="s">
        <v>10225</v>
      </c>
      <c r="AM505" s="500" t="s">
        <v>11416</v>
      </c>
      <c r="AN505" s="411">
        <f t="shared" si="7"/>
        <v>498</v>
      </c>
      <c r="AO505" s="411">
        <v>2025</v>
      </c>
      <c r="AP505" s="432">
        <v>13325867</v>
      </c>
      <c r="AQ505" s="411" t="s">
        <v>10132</v>
      </c>
      <c r="AR505" s="411" t="s">
        <v>10132</v>
      </c>
      <c r="AS505" s="410"/>
      <c r="AT505" s="449"/>
    </row>
    <row r="506" spans="2:46" ht="15" customHeight="1">
      <c r="B506" s="448" t="s">
        <v>399</v>
      </c>
      <c r="C506" s="251" t="s">
        <v>10211</v>
      </c>
      <c r="D506" s="173" t="s">
        <v>11417</v>
      </c>
      <c r="E506" s="404">
        <v>1031126684</v>
      </c>
      <c r="F506" s="404">
        <v>17856000</v>
      </c>
      <c r="G506" s="405" t="s">
        <v>10177</v>
      </c>
      <c r="H506" s="353">
        <v>2976000</v>
      </c>
      <c r="I506" s="363">
        <v>45750</v>
      </c>
      <c r="J506" s="363">
        <v>46022</v>
      </c>
      <c r="K506" s="354" t="s">
        <v>8686</v>
      </c>
      <c r="L506" s="190">
        <v>2537</v>
      </c>
      <c r="M506" s="406" t="s">
        <v>8886</v>
      </c>
      <c r="N506" s="406" t="s">
        <v>7448</v>
      </c>
      <c r="O506" s="406">
        <v>80259844</v>
      </c>
      <c r="P506" s="501" t="s">
        <v>8887</v>
      </c>
      <c r="Q506" s="190">
        <v>1</v>
      </c>
      <c r="R506" s="407">
        <v>124749</v>
      </c>
      <c r="S506" s="251" t="s">
        <v>8888</v>
      </c>
      <c r="T506" s="463">
        <v>8729600</v>
      </c>
      <c r="U506" s="190" t="s">
        <v>7347</v>
      </c>
      <c r="V506" s="407">
        <v>88</v>
      </c>
      <c r="W506" s="404">
        <v>0</v>
      </c>
      <c r="X506" s="190" t="s">
        <v>7347</v>
      </c>
      <c r="Y506" s="190"/>
      <c r="Z506" s="404">
        <f>Tabla13[[#This Row],[Adicion 1]]</f>
        <v>8729600</v>
      </c>
      <c r="AA506" s="464" t="s">
        <v>10439</v>
      </c>
      <c r="AB506" s="190" t="s">
        <v>7347</v>
      </c>
      <c r="AC506" s="190" t="s">
        <v>7347</v>
      </c>
      <c r="AD506" s="190" t="s">
        <v>7347</v>
      </c>
      <c r="AE506" s="190" t="s">
        <v>7408</v>
      </c>
      <c r="AF506" s="411" t="s">
        <v>7349</v>
      </c>
      <c r="AG506" s="190" t="s">
        <v>7362</v>
      </c>
      <c r="AH506" s="173" t="s">
        <v>11418</v>
      </c>
      <c r="AI506" s="173">
        <v>3202558136</v>
      </c>
      <c r="AJ506" s="173" t="s">
        <v>7352</v>
      </c>
      <c r="AK506" s="420">
        <v>24093167350</v>
      </c>
      <c r="AL506" s="189" t="s">
        <v>10757</v>
      </c>
      <c r="AM506" s="500" t="s">
        <v>11419</v>
      </c>
      <c r="AN506" s="411">
        <f t="shared" si="7"/>
        <v>499</v>
      </c>
      <c r="AO506" s="411">
        <v>2025</v>
      </c>
      <c r="AP506" s="432">
        <v>3174400</v>
      </c>
      <c r="AQ506" s="411" t="s">
        <v>10139</v>
      </c>
      <c r="AR506" s="411" t="s">
        <v>10139</v>
      </c>
      <c r="AS506" s="410" t="s">
        <v>10140</v>
      </c>
      <c r="AT506" s="449" t="s">
        <v>11420</v>
      </c>
    </row>
    <row r="507" spans="2:46" ht="15" customHeight="1">
      <c r="B507" s="448" t="s">
        <v>400</v>
      </c>
      <c r="C507" s="251" t="s">
        <v>10246</v>
      </c>
      <c r="D507" s="173" t="s">
        <v>8885</v>
      </c>
      <c r="E507" s="404">
        <v>1074132196</v>
      </c>
      <c r="F507" s="404">
        <v>33810000</v>
      </c>
      <c r="G507" s="405" t="s">
        <v>10177</v>
      </c>
      <c r="H507" s="353">
        <v>5635000</v>
      </c>
      <c r="I507" s="363">
        <v>45723</v>
      </c>
      <c r="J507" s="363">
        <v>45906</v>
      </c>
      <c r="K507" s="354" t="s">
        <v>8801</v>
      </c>
      <c r="L507" s="190">
        <v>2537</v>
      </c>
      <c r="M507" s="406" t="s">
        <v>8886</v>
      </c>
      <c r="N507" s="406" t="s">
        <v>7448</v>
      </c>
      <c r="O507" s="406">
        <v>80259844</v>
      </c>
      <c r="P507" s="501" t="s">
        <v>8887</v>
      </c>
      <c r="Q507" s="190">
        <v>5</v>
      </c>
      <c r="R507" s="407">
        <v>124747</v>
      </c>
      <c r="S507" s="251" t="s">
        <v>8888</v>
      </c>
      <c r="T507" s="404">
        <v>0</v>
      </c>
      <c r="U507" s="190" t="s">
        <v>7347</v>
      </c>
      <c r="V507" s="407" t="s">
        <v>10136</v>
      </c>
      <c r="W507" s="404">
        <v>0</v>
      </c>
      <c r="X507" s="190" t="s">
        <v>7347</v>
      </c>
      <c r="Y507" s="190" t="s">
        <v>7347</v>
      </c>
      <c r="Z507" s="404">
        <v>0</v>
      </c>
      <c r="AA507" s="419" t="s">
        <v>7347</v>
      </c>
      <c r="AB507" s="190" t="s">
        <v>7347</v>
      </c>
      <c r="AC507" s="190" t="s">
        <v>7347</v>
      </c>
      <c r="AD507" s="190" t="s">
        <v>7347</v>
      </c>
      <c r="AE507" s="190" t="s">
        <v>7504</v>
      </c>
      <c r="AF507" s="411" t="s">
        <v>7349</v>
      </c>
      <c r="AG507" s="190" t="s">
        <v>7510</v>
      </c>
      <c r="AH507" s="173" t="s">
        <v>11421</v>
      </c>
      <c r="AI507" s="173">
        <v>3025197407</v>
      </c>
      <c r="AJ507" s="173" t="s">
        <v>10143</v>
      </c>
      <c r="AK507" s="420">
        <v>59638706584</v>
      </c>
      <c r="AL507" s="189" t="s">
        <v>10225</v>
      </c>
      <c r="AM507" s="500" t="s">
        <v>11422</v>
      </c>
      <c r="AN507" s="411">
        <f t="shared" si="7"/>
        <v>500</v>
      </c>
      <c r="AO507" s="411">
        <v>2025</v>
      </c>
      <c r="AP507" s="432">
        <v>1127000</v>
      </c>
      <c r="AQ507" s="411"/>
      <c r="AR507" s="411"/>
      <c r="AS507" s="410"/>
      <c r="AT507" s="449"/>
    </row>
    <row r="508" spans="2:46" ht="15" customHeight="1">
      <c r="B508" s="448" t="s">
        <v>401</v>
      </c>
      <c r="C508" s="251" t="s">
        <v>10246</v>
      </c>
      <c r="D508" s="173" t="s">
        <v>11423</v>
      </c>
      <c r="E508" s="404">
        <v>1023031163</v>
      </c>
      <c r="F508" s="404">
        <v>21000000</v>
      </c>
      <c r="G508" s="405" t="s">
        <v>10177</v>
      </c>
      <c r="H508" s="353">
        <v>3500000</v>
      </c>
      <c r="I508" s="363">
        <v>45730</v>
      </c>
      <c r="J508" s="363">
        <v>46022</v>
      </c>
      <c r="K508" s="354" t="s">
        <v>11424</v>
      </c>
      <c r="L508" s="190">
        <v>2813</v>
      </c>
      <c r="M508" s="406" t="s">
        <v>10273</v>
      </c>
      <c r="N508" s="406" t="s">
        <v>7343</v>
      </c>
      <c r="O508" s="406">
        <v>52371623</v>
      </c>
      <c r="P508" s="406" t="s">
        <v>10274</v>
      </c>
      <c r="Q508" s="190">
        <v>5</v>
      </c>
      <c r="R508" s="407">
        <v>127662</v>
      </c>
      <c r="S508" s="251" t="s">
        <v>10275</v>
      </c>
      <c r="T508" s="463">
        <v>5483333</v>
      </c>
      <c r="U508" s="190" t="s">
        <v>7347</v>
      </c>
      <c r="V508" s="407">
        <v>47</v>
      </c>
      <c r="W508" s="404">
        <v>0</v>
      </c>
      <c r="X508" s="190" t="s">
        <v>7347</v>
      </c>
      <c r="Y508" s="190"/>
      <c r="Z508" s="404">
        <f>Tabla13[[#This Row],[Adicion 1]]</f>
        <v>5483333</v>
      </c>
      <c r="AA508" s="464" t="s">
        <v>10867</v>
      </c>
      <c r="AB508" s="429">
        <v>45769</v>
      </c>
      <c r="AC508" s="429">
        <v>45830</v>
      </c>
      <c r="AD508" s="190" t="s">
        <v>11425</v>
      </c>
      <c r="AE508" s="190" t="s">
        <v>10179</v>
      </c>
      <c r="AF508" s="411" t="s">
        <v>7349</v>
      </c>
      <c r="AG508" s="190" t="s">
        <v>7399</v>
      </c>
      <c r="AH508" s="173" t="s">
        <v>11426</v>
      </c>
      <c r="AI508" s="173">
        <v>3118955065</v>
      </c>
      <c r="AJ508" s="173" t="s">
        <v>10142</v>
      </c>
      <c r="AK508" s="420" t="s">
        <v>7740</v>
      </c>
      <c r="AL508" s="189" t="s">
        <v>10225</v>
      </c>
      <c r="AM508" s="500" t="s">
        <v>11427</v>
      </c>
      <c r="AN508" s="411">
        <f t="shared" si="7"/>
        <v>501</v>
      </c>
      <c r="AO508" s="411">
        <v>2025</v>
      </c>
      <c r="AP508" s="432">
        <v>8400000</v>
      </c>
      <c r="AQ508" s="411"/>
      <c r="AR508" s="411"/>
      <c r="AS508" s="410"/>
      <c r="AT508" s="449"/>
    </row>
    <row r="509" spans="2:46" ht="15" customHeight="1">
      <c r="B509" s="448" t="s">
        <v>402</v>
      </c>
      <c r="C509" s="251" t="s">
        <v>10211</v>
      </c>
      <c r="D509" s="173" t="s">
        <v>11428</v>
      </c>
      <c r="E509" s="404">
        <v>1030690977</v>
      </c>
      <c r="F509" s="404">
        <v>21000000</v>
      </c>
      <c r="G509" s="405" t="s">
        <v>10177</v>
      </c>
      <c r="H509" s="353">
        <v>3500000</v>
      </c>
      <c r="I509" s="363">
        <v>45726</v>
      </c>
      <c r="J509" s="363">
        <v>45909</v>
      </c>
      <c r="K509" s="354" t="s">
        <v>11429</v>
      </c>
      <c r="L509" s="190">
        <v>2813</v>
      </c>
      <c r="M509" s="406" t="s">
        <v>10273</v>
      </c>
      <c r="N509" s="406" t="s">
        <v>7343</v>
      </c>
      <c r="O509" s="406">
        <v>52371623</v>
      </c>
      <c r="P509" s="406" t="s">
        <v>10274</v>
      </c>
      <c r="Q509" s="190">
        <v>5</v>
      </c>
      <c r="R509" s="407">
        <v>127662</v>
      </c>
      <c r="S509" s="251" t="s">
        <v>10275</v>
      </c>
      <c r="T509" s="404">
        <v>0</v>
      </c>
      <c r="U509" s="190" t="s">
        <v>7347</v>
      </c>
      <c r="V509" s="407" t="s">
        <v>10136</v>
      </c>
      <c r="W509" s="404">
        <v>0</v>
      </c>
      <c r="X509" s="190" t="s">
        <v>7347</v>
      </c>
      <c r="Y509" s="190" t="s">
        <v>7347</v>
      </c>
      <c r="Z509" s="404">
        <v>0</v>
      </c>
      <c r="AA509" s="419" t="s">
        <v>7347</v>
      </c>
      <c r="AB509" s="190" t="s">
        <v>7347</v>
      </c>
      <c r="AC509" s="190" t="s">
        <v>7347</v>
      </c>
      <c r="AD509" s="190" t="s">
        <v>7347</v>
      </c>
      <c r="AE509" s="190" t="s">
        <v>7504</v>
      </c>
      <c r="AF509" s="411" t="s">
        <v>7349</v>
      </c>
      <c r="AG509" s="190" t="s">
        <v>7510</v>
      </c>
      <c r="AH509" s="173" t="s">
        <v>11430</v>
      </c>
      <c r="AI509" s="173">
        <v>3015807513</v>
      </c>
      <c r="AJ509" s="173" t="s">
        <v>7489</v>
      </c>
      <c r="AK509" s="420" t="s">
        <v>11431</v>
      </c>
      <c r="AL509" s="189" t="s">
        <v>10225</v>
      </c>
      <c r="AM509" s="500" t="s">
        <v>11432</v>
      </c>
      <c r="AN509" s="411">
        <f t="shared" si="7"/>
        <v>502</v>
      </c>
      <c r="AO509" s="411">
        <v>2025</v>
      </c>
      <c r="AP509" s="432">
        <v>1633333</v>
      </c>
      <c r="AQ509" s="411" t="s">
        <v>10132</v>
      </c>
      <c r="AR509" s="411" t="s">
        <v>10132</v>
      </c>
      <c r="AS509" s="410"/>
      <c r="AT509" s="449"/>
    </row>
    <row r="510" spans="2:46" ht="15" customHeight="1">
      <c r="B510" s="448" t="s">
        <v>403</v>
      </c>
      <c r="C510" s="251" t="s">
        <v>10341</v>
      </c>
      <c r="D510" s="173" t="s">
        <v>10559</v>
      </c>
      <c r="E510" s="404">
        <v>1001886971</v>
      </c>
      <c r="F510" s="404">
        <v>21000000</v>
      </c>
      <c r="G510" s="405" t="s">
        <v>11433</v>
      </c>
      <c r="H510" s="353">
        <v>3500000</v>
      </c>
      <c r="I510" s="363">
        <v>45726</v>
      </c>
      <c r="J510" s="363">
        <v>45909</v>
      </c>
      <c r="K510" s="354" t="s">
        <v>11429</v>
      </c>
      <c r="L510" s="190">
        <v>2813</v>
      </c>
      <c r="M510" s="406" t="s">
        <v>10273</v>
      </c>
      <c r="N510" s="406" t="s">
        <v>7343</v>
      </c>
      <c r="O510" s="406">
        <v>52371623</v>
      </c>
      <c r="P510" s="406" t="s">
        <v>10274</v>
      </c>
      <c r="Q510" s="190">
        <v>5</v>
      </c>
      <c r="R510" s="407">
        <v>127662</v>
      </c>
      <c r="S510" s="251" t="s">
        <v>10275</v>
      </c>
      <c r="T510" s="404">
        <v>0</v>
      </c>
      <c r="U510" s="190" t="s">
        <v>7347</v>
      </c>
      <c r="V510" s="407" t="s">
        <v>10136</v>
      </c>
      <c r="W510" s="404">
        <v>0</v>
      </c>
      <c r="X510" s="190" t="s">
        <v>7347</v>
      </c>
      <c r="Y510" s="190" t="s">
        <v>7347</v>
      </c>
      <c r="Z510" s="404">
        <v>0</v>
      </c>
      <c r="AA510" s="419" t="s">
        <v>7347</v>
      </c>
      <c r="AB510" s="190" t="s">
        <v>7347</v>
      </c>
      <c r="AC510" s="190" t="s">
        <v>7347</v>
      </c>
      <c r="AD510" s="190" t="s">
        <v>7347</v>
      </c>
      <c r="AE510" s="190" t="s">
        <v>7378</v>
      </c>
      <c r="AF510" s="190" t="s">
        <v>7349</v>
      </c>
      <c r="AG510" s="190" t="s">
        <v>7399</v>
      </c>
      <c r="AH510" s="173" t="s">
        <v>11434</v>
      </c>
      <c r="AI510" s="173">
        <v>3246867775</v>
      </c>
      <c r="AJ510" s="173" t="s">
        <v>10563</v>
      </c>
      <c r="AK510" s="420" t="s">
        <v>10564</v>
      </c>
      <c r="AL510" s="189" t="s">
        <v>7353</v>
      </c>
      <c r="AM510" s="500" t="s">
        <v>10392</v>
      </c>
      <c r="AN510" s="411">
        <f t="shared" si="7"/>
        <v>503</v>
      </c>
      <c r="AO510" s="411">
        <v>2025</v>
      </c>
      <c r="AP510" s="432">
        <v>0</v>
      </c>
      <c r="AQ510" s="411"/>
      <c r="AR510" s="411"/>
      <c r="AS510" s="410"/>
      <c r="AT510" s="449"/>
    </row>
    <row r="511" spans="2:46" ht="15" customHeight="1">
      <c r="B511" s="448" t="s">
        <v>404</v>
      </c>
      <c r="C511" s="251" t="s">
        <v>10246</v>
      </c>
      <c r="D511" s="173" t="s">
        <v>8126</v>
      </c>
      <c r="E511" s="404">
        <v>53006221</v>
      </c>
      <c r="F511" s="404">
        <v>46128000</v>
      </c>
      <c r="G511" s="405" t="s">
        <v>10177</v>
      </c>
      <c r="H511" s="353">
        <v>7688000</v>
      </c>
      <c r="I511" s="363">
        <v>45750</v>
      </c>
      <c r="J511" s="363">
        <v>46022</v>
      </c>
      <c r="K511" s="354" t="s">
        <v>11435</v>
      </c>
      <c r="L511" s="190">
        <v>2537</v>
      </c>
      <c r="M511" s="406" t="s">
        <v>7375</v>
      </c>
      <c r="N511" s="406" t="s">
        <v>7343</v>
      </c>
      <c r="O511" s="406">
        <v>1010190690</v>
      </c>
      <c r="P511" s="406" t="s">
        <v>7699</v>
      </c>
      <c r="Q511" s="190">
        <v>1</v>
      </c>
      <c r="R511" s="407">
        <v>127930</v>
      </c>
      <c r="S511" s="251" t="s">
        <v>10332</v>
      </c>
      <c r="T511" s="463">
        <v>15778000</v>
      </c>
      <c r="U511" s="190" t="s">
        <v>7347</v>
      </c>
      <c r="V511" s="407">
        <v>88</v>
      </c>
      <c r="W511" s="404">
        <v>0</v>
      </c>
      <c r="X511" s="190" t="s">
        <v>7347</v>
      </c>
      <c r="Y511" s="190"/>
      <c r="Z511" s="404">
        <f>Tabla13[[#This Row],[Adicion 1]]</f>
        <v>15778000</v>
      </c>
      <c r="AA511" s="464" t="s">
        <v>10439</v>
      </c>
      <c r="AB511" s="429">
        <v>45891</v>
      </c>
      <c r="AC511" s="429">
        <v>45894</v>
      </c>
      <c r="AD511" s="190" t="s">
        <v>9787</v>
      </c>
      <c r="AE511" s="190" t="s">
        <v>7720</v>
      </c>
      <c r="AF511" s="411" t="s">
        <v>7349</v>
      </c>
      <c r="AG511" s="190" t="s">
        <v>7350</v>
      </c>
      <c r="AH511" s="173" t="s">
        <v>8127</v>
      </c>
      <c r="AI511" s="173">
        <v>3178550914</v>
      </c>
      <c r="AJ511" s="173" t="s">
        <v>10142</v>
      </c>
      <c r="AK511" s="420">
        <v>488415388765</v>
      </c>
      <c r="AL511" s="189" t="s">
        <v>10757</v>
      </c>
      <c r="AM511" s="500" t="s">
        <v>8124</v>
      </c>
      <c r="AN511" s="411">
        <f t="shared" si="7"/>
        <v>504</v>
      </c>
      <c r="AO511" s="411">
        <v>2025</v>
      </c>
      <c r="AP511" s="432">
        <v>9225600</v>
      </c>
      <c r="AQ511" s="411" t="s">
        <v>10139</v>
      </c>
      <c r="AR511" s="411" t="s">
        <v>10132</v>
      </c>
      <c r="AS511" s="410"/>
      <c r="AT511" s="449"/>
    </row>
    <row r="512" spans="2:46" ht="15" customHeight="1">
      <c r="B512" s="448" t="s">
        <v>405</v>
      </c>
      <c r="C512" s="251" t="s">
        <v>10246</v>
      </c>
      <c r="D512" s="173" t="s">
        <v>11436</v>
      </c>
      <c r="E512" s="404">
        <v>13705836</v>
      </c>
      <c r="F512" s="404">
        <v>33810000</v>
      </c>
      <c r="G512" s="405" t="s">
        <v>10177</v>
      </c>
      <c r="H512" s="353">
        <v>5635000</v>
      </c>
      <c r="I512" s="363">
        <v>45727</v>
      </c>
      <c r="J512" s="363">
        <v>45910</v>
      </c>
      <c r="K512" s="354" t="s">
        <v>11361</v>
      </c>
      <c r="L512" s="190">
        <v>2537</v>
      </c>
      <c r="M512" s="406" t="s">
        <v>8687</v>
      </c>
      <c r="N512" s="406" t="s">
        <v>7448</v>
      </c>
      <c r="O512" s="406">
        <v>78705882</v>
      </c>
      <c r="P512" s="406" t="s">
        <v>8993</v>
      </c>
      <c r="Q512" s="190">
        <v>5</v>
      </c>
      <c r="R512" s="407">
        <v>124747</v>
      </c>
      <c r="S512" s="251" t="s">
        <v>8994</v>
      </c>
      <c r="T512" s="404">
        <v>0</v>
      </c>
      <c r="U512" s="190" t="s">
        <v>7347</v>
      </c>
      <c r="V512" s="407" t="s">
        <v>10136</v>
      </c>
      <c r="W512" s="404">
        <v>0</v>
      </c>
      <c r="X512" s="190" t="s">
        <v>7347</v>
      </c>
      <c r="Y512" s="190" t="s">
        <v>7347</v>
      </c>
      <c r="Z512" s="404">
        <v>0</v>
      </c>
      <c r="AA512" s="419" t="s">
        <v>7347</v>
      </c>
      <c r="AB512" s="190" t="s">
        <v>7347</v>
      </c>
      <c r="AC512" s="190" t="s">
        <v>7347</v>
      </c>
      <c r="AD512" s="190" t="s">
        <v>7347</v>
      </c>
      <c r="AE512" s="190" t="s">
        <v>10179</v>
      </c>
      <c r="AF512" s="411" t="s">
        <v>7349</v>
      </c>
      <c r="AG512" s="190" t="s">
        <v>7350</v>
      </c>
      <c r="AH512" s="173" t="s">
        <v>11437</v>
      </c>
      <c r="AI512" s="173">
        <v>3008662930</v>
      </c>
      <c r="AJ512" s="173" t="s">
        <v>7625</v>
      </c>
      <c r="AK512" s="420" t="s">
        <v>8810</v>
      </c>
      <c r="AL512" s="189" t="s">
        <v>7353</v>
      </c>
      <c r="AM512" s="500" t="s">
        <v>8811</v>
      </c>
      <c r="AN512" s="411">
        <f t="shared" si="7"/>
        <v>505</v>
      </c>
      <c r="AO512" s="411">
        <v>2025</v>
      </c>
      <c r="AP512" s="432">
        <v>1878333</v>
      </c>
      <c r="AQ512" s="411"/>
      <c r="AR512" s="411"/>
      <c r="AS512" s="410"/>
      <c r="AT512" s="449"/>
    </row>
    <row r="513" spans="2:46" ht="15" customHeight="1">
      <c r="B513" s="448" t="s">
        <v>406</v>
      </c>
      <c r="C513" s="251" t="s">
        <v>10246</v>
      </c>
      <c r="D513" s="173" t="s">
        <v>11438</v>
      </c>
      <c r="E513" s="404">
        <v>79041990</v>
      </c>
      <c r="F513" s="404">
        <v>33810000</v>
      </c>
      <c r="G513" s="405" t="s">
        <v>10177</v>
      </c>
      <c r="H513" s="353">
        <v>5635000</v>
      </c>
      <c r="I513" s="363">
        <v>45727</v>
      </c>
      <c r="J513" s="363">
        <v>45910</v>
      </c>
      <c r="K513" s="354" t="s">
        <v>8801</v>
      </c>
      <c r="L513" s="190">
        <v>2537</v>
      </c>
      <c r="M513" s="406" t="s">
        <v>8687</v>
      </c>
      <c r="N513" s="406" t="s">
        <v>7448</v>
      </c>
      <c r="O513" s="406">
        <v>78705882</v>
      </c>
      <c r="P513" s="406" t="s">
        <v>8993</v>
      </c>
      <c r="Q513" s="190">
        <v>5</v>
      </c>
      <c r="R513" s="407">
        <v>124747</v>
      </c>
      <c r="S513" s="251" t="s">
        <v>8994</v>
      </c>
      <c r="T513" s="404">
        <v>0</v>
      </c>
      <c r="U513" s="190" t="s">
        <v>7347</v>
      </c>
      <c r="V513" s="407" t="s">
        <v>10136</v>
      </c>
      <c r="W513" s="404">
        <v>0</v>
      </c>
      <c r="X513" s="190" t="s">
        <v>7347</v>
      </c>
      <c r="Y513" s="190" t="s">
        <v>7347</v>
      </c>
      <c r="Z513" s="404">
        <v>0</v>
      </c>
      <c r="AA513" s="419" t="s">
        <v>7347</v>
      </c>
      <c r="AB513" s="190" t="s">
        <v>7347</v>
      </c>
      <c r="AC513" s="190" t="s">
        <v>7347</v>
      </c>
      <c r="AD513" s="190" t="s">
        <v>7347</v>
      </c>
      <c r="AE513" s="190" t="s">
        <v>7387</v>
      </c>
      <c r="AF513" s="190" t="s">
        <v>7349</v>
      </c>
      <c r="AG513" s="190" t="s">
        <v>7350</v>
      </c>
      <c r="AH513" s="173" t="s">
        <v>11439</v>
      </c>
      <c r="AI513" s="173">
        <v>3123011440</v>
      </c>
      <c r="AJ513" s="173" t="s">
        <v>10482</v>
      </c>
      <c r="AK513" s="420">
        <v>21121138627</v>
      </c>
      <c r="AL513" s="189" t="s">
        <v>7353</v>
      </c>
      <c r="AM513" s="500" t="s">
        <v>11440</v>
      </c>
      <c r="AN513" s="411">
        <f t="shared" si="7"/>
        <v>506</v>
      </c>
      <c r="AO513" s="411">
        <v>2025</v>
      </c>
      <c r="AP513" s="432">
        <v>0</v>
      </c>
      <c r="AQ513" s="411"/>
      <c r="AR513" s="411"/>
      <c r="AS513" s="410"/>
      <c r="AT513" s="449"/>
    </row>
    <row r="514" spans="2:46" ht="15" customHeight="1">
      <c r="B514" s="448" t="s">
        <v>407</v>
      </c>
      <c r="C514" s="251" t="s">
        <v>10246</v>
      </c>
      <c r="D514" s="173" t="s">
        <v>11441</v>
      </c>
      <c r="E514" s="404">
        <v>1045741333</v>
      </c>
      <c r="F514" s="404">
        <v>33810000</v>
      </c>
      <c r="G514" s="405" t="s">
        <v>10177</v>
      </c>
      <c r="H514" s="353">
        <v>5635000</v>
      </c>
      <c r="I514" s="363">
        <v>45756</v>
      </c>
      <c r="J514" s="363">
        <v>45938</v>
      </c>
      <c r="K514" s="354" t="s">
        <v>9429</v>
      </c>
      <c r="L514" s="190">
        <v>2537</v>
      </c>
      <c r="M514" s="406" t="s">
        <v>7375</v>
      </c>
      <c r="N514" s="406" t="s">
        <v>7343</v>
      </c>
      <c r="O514" s="406">
        <v>1010190690</v>
      </c>
      <c r="P514" s="406" t="s">
        <v>7699</v>
      </c>
      <c r="Q514" s="190">
        <v>1</v>
      </c>
      <c r="R514" s="407">
        <v>127415</v>
      </c>
      <c r="S514" s="251" t="s">
        <v>10332</v>
      </c>
      <c r="T514" s="404">
        <v>0</v>
      </c>
      <c r="U514" s="190" t="s">
        <v>7347</v>
      </c>
      <c r="V514" s="407" t="s">
        <v>10136</v>
      </c>
      <c r="W514" s="404">
        <v>0</v>
      </c>
      <c r="X514" s="190" t="s">
        <v>7347</v>
      </c>
      <c r="Y514" s="190" t="s">
        <v>7347</v>
      </c>
      <c r="Z514" s="404">
        <v>0</v>
      </c>
      <c r="AA514" s="419" t="s">
        <v>7347</v>
      </c>
      <c r="AB514" s="190" t="s">
        <v>7347</v>
      </c>
      <c r="AC514" s="190" t="s">
        <v>7347</v>
      </c>
      <c r="AD514" s="190" t="s">
        <v>7347</v>
      </c>
      <c r="AE514" s="190" t="s">
        <v>7408</v>
      </c>
      <c r="AF514" s="411" t="s">
        <v>7349</v>
      </c>
      <c r="AG514" s="190" t="s">
        <v>7350</v>
      </c>
      <c r="AH514" s="173" t="s">
        <v>11442</v>
      </c>
      <c r="AI514" s="173">
        <v>3176356715</v>
      </c>
      <c r="AJ514" s="173" t="s">
        <v>10143</v>
      </c>
      <c r="AK514" s="420">
        <v>47483943284</v>
      </c>
      <c r="AL514" s="189" t="s">
        <v>10757</v>
      </c>
      <c r="AM514" s="500" t="s">
        <v>9707</v>
      </c>
      <c r="AN514" s="411">
        <f t="shared" si="7"/>
        <v>507</v>
      </c>
      <c r="AO514" s="411">
        <v>2025</v>
      </c>
      <c r="AP514" s="432">
        <v>18407667</v>
      </c>
      <c r="AQ514" s="411"/>
      <c r="AR514" s="411"/>
      <c r="AS514" s="410"/>
      <c r="AT514" s="449"/>
    </row>
    <row r="515" spans="2:46" ht="15" customHeight="1">
      <c r="B515" s="448" t="s">
        <v>408</v>
      </c>
      <c r="C515" s="251" t="s">
        <v>10246</v>
      </c>
      <c r="D515" s="173" t="s">
        <v>11443</v>
      </c>
      <c r="E515" s="404">
        <v>49744172</v>
      </c>
      <c r="F515" s="404">
        <v>33810000</v>
      </c>
      <c r="G515" s="405" t="s">
        <v>11433</v>
      </c>
      <c r="H515" s="353">
        <v>5635000</v>
      </c>
      <c r="I515" s="363">
        <v>45756</v>
      </c>
      <c r="J515" s="363">
        <v>46022</v>
      </c>
      <c r="K515" s="354" t="s">
        <v>9429</v>
      </c>
      <c r="L515" s="190">
        <v>2537</v>
      </c>
      <c r="M515" s="406" t="s">
        <v>7375</v>
      </c>
      <c r="N515" s="406" t="s">
        <v>7343</v>
      </c>
      <c r="O515" s="406">
        <v>1010190690</v>
      </c>
      <c r="P515" s="406" t="s">
        <v>7699</v>
      </c>
      <c r="Q515" s="190">
        <v>1</v>
      </c>
      <c r="R515" s="407">
        <v>127415</v>
      </c>
      <c r="S515" s="251" t="s">
        <v>10332</v>
      </c>
      <c r="T515" s="463">
        <v>15590167</v>
      </c>
      <c r="U515" s="190" t="s">
        <v>7347</v>
      </c>
      <c r="V515" s="407">
        <v>83</v>
      </c>
      <c r="W515" s="404">
        <v>0</v>
      </c>
      <c r="X515" s="190" t="s">
        <v>7347</v>
      </c>
      <c r="Y515" s="190"/>
      <c r="Z515" s="404">
        <f>Tabla13[[#This Row],[Adicion 1]]</f>
        <v>15590167</v>
      </c>
      <c r="AA515" s="464" t="s">
        <v>10912</v>
      </c>
      <c r="AB515" s="190" t="s">
        <v>7347</v>
      </c>
      <c r="AC515" s="190" t="s">
        <v>7347</v>
      </c>
      <c r="AD515" s="190" t="s">
        <v>7347</v>
      </c>
      <c r="AE515" s="190" t="s">
        <v>7378</v>
      </c>
      <c r="AF515" s="190" t="s">
        <v>7451</v>
      </c>
      <c r="AG515" s="190" t="s">
        <v>7399</v>
      </c>
      <c r="AH515" s="173" t="s">
        <v>11444</v>
      </c>
      <c r="AI515" s="173">
        <v>3002868023</v>
      </c>
      <c r="AJ515" s="173" t="s">
        <v>10143</v>
      </c>
      <c r="AK515" s="420">
        <v>76581551190</v>
      </c>
      <c r="AL515" s="189" t="s">
        <v>10225</v>
      </c>
      <c r="AM515" s="500" t="s">
        <v>11445</v>
      </c>
      <c r="AN515" s="411">
        <f t="shared" si="7"/>
        <v>508</v>
      </c>
      <c r="AO515" s="411">
        <v>2025</v>
      </c>
      <c r="AP515" s="432">
        <v>0</v>
      </c>
      <c r="AQ515" s="411"/>
      <c r="AR515" s="411"/>
      <c r="AS515" s="410"/>
      <c r="AT515" s="449"/>
    </row>
    <row r="516" spans="2:46" ht="15" customHeight="1">
      <c r="B516" s="448" t="s">
        <v>409</v>
      </c>
      <c r="C516" s="251" t="s">
        <v>10246</v>
      </c>
      <c r="D516" s="173" t="s">
        <v>11446</v>
      </c>
      <c r="E516" s="404">
        <v>1032492446</v>
      </c>
      <c r="F516" s="404">
        <v>33810000</v>
      </c>
      <c r="G516" s="405" t="s">
        <v>10177</v>
      </c>
      <c r="H516" s="353">
        <v>5635000</v>
      </c>
      <c r="I516" s="363">
        <v>45733</v>
      </c>
      <c r="J516" s="363">
        <v>45916</v>
      </c>
      <c r="K516" s="354" t="s">
        <v>7752</v>
      </c>
      <c r="L516" s="190">
        <v>2537</v>
      </c>
      <c r="M516" s="406" t="s">
        <v>7375</v>
      </c>
      <c r="N516" s="251" t="s">
        <v>7343</v>
      </c>
      <c r="O516" s="173">
        <v>1010190690</v>
      </c>
      <c r="P516" s="501" t="s">
        <v>7699</v>
      </c>
      <c r="Q516" s="190">
        <v>1</v>
      </c>
      <c r="R516" s="407">
        <v>127402</v>
      </c>
      <c r="S516" s="251" t="s">
        <v>10332</v>
      </c>
      <c r="T516" s="404">
        <v>0</v>
      </c>
      <c r="U516" s="190" t="s">
        <v>7347</v>
      </c>
      <c r="V516" s="407" t="s">
        <v>10136</v>
      </c>
      <c r="W516" s="404">
        <v>0</v>
      </c>
      <c r="X516" s="190" t="s">
        <v>7347</v>
      </c>
      <c r="Y516" s="190" t="s">
        <v>7347</v>
      </c>
      <c r="Z516" s="404">
        <v>0</v>
      </c>
      <c r="AA516" s="419" t="s">
        <v>7347</v>
      </c>
      <c r="AB516" s="190" t="s">
        <v>7347</v>
      </c>
      <c r="AC516" s="190" t="s">
        <v>7347</v>
      </c>
      <c r="AD516" s="190" t="s">
        <v>7347</v>
      </c>
      <c r="AE516" s="190" t="s">
        <v>10179</v>
      </c>
      <c r="AF516" s="411" t="s">
        <v>7349</v>
      </c>
      <c r="AG516" s="190" t="s">
        <v>7350</v>
      </c>
      <c r="AH516" s="173" t="s">
        <v>11447</v>
      </c>
      <c r="AI516" s="173">
        <v>3213379794</v>
      </c>
      <c r="AJ516" s="173" t="s">
        <v>10143</v>
      </c>
      <c r="AK516" s="420">
        <v>91216721395</v>
      </c>
      <c r="AL516" s="189" t="s">
        <v>11378</v>
      </c>
      <c r="AM516" s="500" t="s">
        <v>10145</v>
      </c>
      <c r="AN516" s="411">
        <f t="shared" si="7"/>
        <v>509</v>
      </c>
      <c r="AO516" s="411">
        <v>2025</v>
      </c>
      <c r="AP516" s="432">
        <v>3005333</v>
      </c>
      <c r="AQ516" s="411"/>
      <c r="AR516" s="411"/>
      <c r="AS516" s="410"/>
      <c r="AT516" s="449"/>
    </row>
    <row r="517" spans="2:46" ht="15" customHeight="1">
      <c r="B517" s="448" t="s">
        <v>410</v>
      </c>
      <c r="C517" s="251" t="s">
        <v>10246</v>
      </c>
      <c r="D517" s="173" t="s">
        <v>11448</v>
      </c>
      <c r="E517" s="404">
        <v>1019092324</v>
      </c>
      <c r="F517" s="404">
        <v>33810000</v>
      </c>
      <c r="G517" s="405" t="s">
        <v>10177</v>
      </c>
      <c r="H517" s="353">
        <v>5635000</v>
      </c>
      <c r="I517" s="363">
        <v>45744</v>
      </c>
      <c r="J517" s="363">
        <v>46018</v>
      </c>
      <c r="K517" s="354" t="s">
        <v>11449</v>
      </c>
      <c r="L517" s="190">
        <v>2456</v>
      </c>
      <c r="M517" s="406" t="s">
        <v>7342</v>
      </c>
      <c r="N517" s="251" t="s">
        <v>7343</v>
      </c>
      <c r="O517" s="173">
        <v>79148675</v>
      </c>
      <c r="P517" s="501" t="s">
        <v>7344</v>
      </c>
      <c r="Q517" s="190">
        <v>3</v>
      </c>
      <c r="R517" s="407">
        <v>127446</v>
      </c>
      <c r="S517" s="251" t="s">
        <v>7345</v>
      </c>
      <c r="T517" s="463">
        <v>16905000</v>
      </c>
      <c r="U517" s="190" t="s">
        <v>7347</v>
      </c>
      <c r="V517" s="407">
        <v>90</v>
      </c>
      <c r="W517" s="404">
        <v>0</v>
      </c>
      <c r="X517" s="190" t="s">
        <v>7347</v>
      </c>
      <c r="Y517" s="190"/>
      <c r="Z517" s="404">
        <f>Tabla13[[#This Row],[Adicion 1]]</f>
        <v>16905000</v>
      </c>
      <c r="AA517" s="464" t="s">
        <v>7966</v>
      </c>
      <c r="AB517" s="190" t="s">
        <v>7347</v>
      </c>
      <c r="AC517" s="190" t="s">
        <v>7347</v>
      </c>
      <c r="AD517" s="190" t="s">
        <v>7347</v>
      </c>
      <c r="AE517" s="190" t="s">
        <v>7378</v>
      </c>
      <c r="AF517" s="411" t="s">
        <v>7349</v>
      </c>
      <c r="AG517" s="190" t="s">
        <v>7399</v>
      </c>
      <c r="AH517" s="173" t="s">
        <v>11450</v>
      </c>
      <c r="AI517" s="173">
        <v>3146674544</v>
      </c>
      <c r="AJ517" s="173" t="s">
        <v>10160</v>
      </c>
      <c r="AK517" s="420">
        <v>4412019934</v>
      </c>
      <c r="AL517" s="189" t="s">
        <v>10225</v>
      </c>
      <c r="AM517" s="500" t="s">
        <v>8172</v>
      </c>
      <c r="AN517" s="411">
        <f t="shared" ref="AN517:AN580" si="8">+AN516+1</f>
        <v>510</v>
      </c>
      <c r="AO517" s="411">
        <v>2025</v>
      </c>
      <c r="AP517" s="432">
        <v>5071500</v>
      </c>
      <c r="AQ517" s="411" t="s">
        <v>10132</v>
      </c>
      <c r="AR517" s="411" t="s">
        <v>10132</v>
      </c>
      <c r="AS517" s="410"/>
      <c r="AT517" s="449"/>
    </row>
    <row r="518" spans="2:46" ht="15" customHeight="1">
      <c r="B518" s="448" t="s">
        <v>411</v>
      </c>
      <c r="C518" s="251" t="s">
        <v>10246</v>
      </c>
      <c r="D518" s="498" t="s">
        <v>11451</v>
      </c>
      <c r="E518" s="404">
        <v>1118566890</v>
      </c>
      <c r="F518" s="404">
        <v>46128000</v>
      </c>
      <c r="G518" s="405" t="s">
        <v>10177</v>
      </c>
      <c r="H518" s="353">
        <v>7688000</v>
      </c>
      <c r="I518" s="363">
        <v>45742</v>
      </c>
      <c r="J518" s="363">
        <v>45925</v>
      </c>
      <c r="K518" s="354" t="s">
        <v>11452</v>
      </c>
      <c r="L518" s="190">
        <v>2504</v>
      </c>
      <c r="M518" s="406" t="s">
        <v>7342</v>
      </c>
      <c r="N518" s="251" t="s">
        <v>7343</v>
      </c>
      <c r="O518" s="173">
        <v>79148675</v>
      </c>
      <c r="P518" s="501" t="s">
        <v>7344</v>
      </c>
      <c r="Q518" s="190">
        <v>3</v>
      </c>
      <c r="R518" s="407">
        <v>127771</v>
      </c>
      <c r="S518" s="251" t="s">
        <v>7345</v>
      </c>
      <c r="T518" s="404">
        <v>0</v>
      </c>
      <c r="U518" s="190" t="s">
        <v>7347</v>
      </c>
      <c r="V518" s="407" t="s">
        <v>10136</v>
      </c>
      <c r="W518" s="404">
        <v>0</v>
      </c>
      <c r="X518" s="190" t="s">
        <v>7347</v>
      </c>
      <c r="Y518" s="190" t="s">
        <v>7347</v>
      </c>
      <c r="Z518" s="404">
        <v>0</v>
      </c>
      <c r="AA518" s="419" t="s">
        <v>7347</v>
      </c>
      <c r="AB518" s="190" t="s">
        <v>7347</v>
      </c>
      <c r="AC518" s="190" t="s">
        <v>7347</v>
      </c>
      <c r="AD518" s="190" t="s">
        <v>7347</v>
      </c>
      <c r="AE518" s="190" t="s">
        <v>7378</v>
      </c>
      <c r="AF518" s="411" t="s">
        <v>7349</v>
      </c>
      <c r="AG518" s="190" t="s">
        <v>7399</v>
      </c>
      <c r="AH518" s="173" t="s">
        <v>11453</v>
      </c>
      <c r="AI518" s="173">
        <v>3212517913</v>
      </c>
      <c r="AJ518" s="173" t="s">
        <v>10143</v>
      </c>
      <c r="AK518" s="420">
        <v>62980289911</v>
      </c>
      <c r="AL518" s="189" t="s">
        <v>11378</v>
      </c>
      <c r="AM518" s="500" t="s">
        <v>11454</v>
      </c>
      <c r="AN518" s="411">
        <f t="shared" si="8"/>
        <v>511</v>
      </c>
      <c r="AO518" s="411">
        <v>2025</v>
      </c>
      <c r="AP518" s="432">
        <v>14094667</v>
      </c>
      <c r="AQ518" s="411"/>
      <c r="AR518" s="411"/>
      <c r="AS518" s="410"/>
      <c r="AT518" s="449"/>
    </row>
    <row r="519" spans="2:46" ht="15" customHeight="1">
      <c r="B519" s="448" t="s">
        <v>412</v>
      </c>
      <c r="C519" s="251" t="s">
        <v>10246</v>
      </c>
      <c r="D519" s="173" t="s">
        <v>11455</v>
      </c>
      <c r="E519" s="404">
        <v>1019053755</v>
      </c>
      <c r="F519" s="463">
        <v>46128000</v>
      </c>
      <c r="G519" s="405" t="s">
        <v>10177</v>
      </c>
      <c r="H519" s="353">
        <v>7688000</v>
      </c>
      <c r="I519" s="363">
        <v>45839</v>
      </c>
      <c r="J519" s="363">
        <v>46016</v>
      </c>
      <c r="K519" s="354" t="s">
        <v>11452</v>
      </c>
      <c r="L519" s="190">
        <v>2504</v>
      </c>
      <c r="M519" s="406" t="s">
        <v>7342</v>
      </c>
      <c r="N519" s="251" t="s">
        <v>7343</v>
      </c>
      <c r="O519" s="406">
        <v>79148675</v>
      </c>
      <c r="P519" s="406" t="s">
        <v>7344</v>
      </c>
      <c r="Q519" s="190">
        <v>3</v>
      </c>
      <c r="R519" s="407">
        <v>127771</v>
      </c>
      <c r="S519" s="251" t="s">
        <v>7345</v>
      </c>
      <c r="T519" s="463">
        <v>23064000</v>
      </c>
      <c r="U519" s="190"/>
      <c r="V519" s="407">
        <v>90</v>
      </c>
      <c r="W519" s="404">
        <v>0</v>
      </c>
      <c r="X519" s="190" t="s">
        <v>7347</v>
      </c>
      <c r="Y519" s="190"/>
      <c r="Z519" s="404">
        <v>23064000</v>
      </c>
      <c r="AA519" s="464" t="s">
        <v>7966</v>
      </c>
      <c r="AB519" s="190" t="s">
        <v>7347</v>
      </c>
      <c r="AC519" s="190" t="s">
        <v>7347</v>
      </c>
      <c r="AD519" s="190" t="s">
        <v>7347</v>
      </c>
      <c r="AE519" s="190" t="s">
        <v>7960</v>
      </c>
      <c r="AF519" s="190" t="s">
        <v>7349</v>
      </c>
      <c r="AG519" s="190" t="s">
        <v>7350</v>
      </c>
      <c r="AH519" s="173" t="s">
        <v>11456</v>
      </c>
      <c r="AI519" s="173" t="s">
        <v>11457</v>
      </c>
      <c r="AJ519" s="173" t="s">
        <v>10482</v>
      </c>
      <c r="AK519" s="420">
        <v>19156101918</v>
      </c>
      <c r="AL519" s="189" t="s">
        <v>10225</v>
      </c>
      <c r="AM519" s="500" t="s">
        <v>11458</v>
      </c>
      <c r="AN519" s="411">
        <f t="shared" si="8"/>
        <v>512</v>
      </c>
      <c r="AO519" s="411">
        <v>2025</v>
      </c>
      <c r="AP519" s="432">
        <v>0</v>
      </c>
      <c r="AQ519" s="411"/>
      <c r="AR519" s="411"/>
      <c r="AS519" s="410"/>
      <c r="AT519" s="449"/>
    </row>
    <row r="520" spans="2:46" ht="15" customHeight="1">
      <c r="B520" s="448" t="s">
        <v>413</v>
      </c>
      <c r="C520" s="251" t="s">
        <v>11008</v>
      </c>
      <c r="D520" s="498" t="s">
        <v>11459</v>
      </c>
      <c r="E520" s="404">
        <v>52157561</v>
      </c>
      <c r="F520" s="404">
        <v>29502000</v>
      </c>
      <c r="G520" s="405" t="s">
        <v>10177</v>
      </c>
      <c r="H520" s="353">
        <v>4917000</v>
      </c>
      <c r="I520" s="363">
        <v>45741</v>
      </c>
      <c r="J520" s="363">
        <v>45924</v>
      </c>
      <c r="K520" s="354" t="s">
        <v>9688</v>
      </c>
      <c r="L520" s="190">
        <v>2456</v>
      </c>
      <c r="M520" s="406" t="s">
        <v>7342</v>
      </c>
      <c r="N520" s="251" t="s">
        <v>7343</v>
      </c>
      <c r="O520" s="173">
        <v>79148675</v>
      </c>
      <c r="P520" s="501" t="s">
        <v>7344</v>
      </c>
      <c r="Q520" s="190">
        <v>1</v>
      </c>
      <c r="R520" s="407">
        <v>127444</v>
      </c>
      <c r="S520" s="251" t="s">
        <v>7345</v>
      </c>
      <c r="T520" s="404">
        <v>0</v>
      </c>
      <c r="U520" s="190" t="s">
        <v>7347</v>
      </c>
      <c r="V520" s="407" t="s">
        <v>10136</v>
      </c>
      <c r="W520" s="404">
        <v>0</v>
      </c>
      <c r="X520" s="190" t="s">
        <v>7347</v>
      </c>
      <c r="Y520" s="190" t="s">
        <v>7347</v>
      </c>
      <c r="Z520" s="404">
        <v>0</v>
      </c>
      <c r="AA520" s="419" t="s">
        <v>7347</v>
      </c>
      <c r="AB520" s="190" t="s">
        <v>7347</v>
      </c>
      <c r="AC520" s="190" t="s">
        <v>7347</v>
      </c>
      <c r="AD520" s="190" t="s">
        <v>7347</v>
      </c>
      <c r="AE520" s="190" t="s">
        <v>7720</v>
      </c>
      <c r="AF520" s="411" t="s">
        <v>7349</v>
      </c>
      <c r="AG520" s="190" t="s">
        <v>7368</v>
      </c>
      <c r="AH520" s="173" t="s">
        <v>11460</v>
      </c>
      <c r="AI520" s="173" t="s">
        <v>11461</v>
      </c>
      <c r="AJ520" s="173" t="s">
        <v>10142</v>
      </c>
      <c r="AK520" s="420">
        <v>8970287101</v>
      </c>
      <c r="AL520" s="189" t="s">
        <v>10225</v>
      </c>
      <c r="AM520" s="500" t="s">
        <v>9691</v>
      </c>
      <c r="AN520" s="411">
        <f t="shared" si="8"/>
        <v>513</v>
      </c>
      <c r="AO520" s="411">
        <v>2025</v>
      </c>
      <c r="AP520" s="432">
        <v>3933600</v>
      </c>
      <c r="AQ520" s="411"/>
      <c r="AR520" s="411"/>
      <c r="AS520" s="410"/>
      <c r="AT520" s="449"/>
    </row>
    <row r="521" spans="2:46" ht="15" customHeight="1">
      <c r="B521" s="448" t="s">
        <v>414</v>
      </c>
      <c r="C521" s="410" t="s">
        <v>11462</v>
      </c>
      <c r="D521" s="173" t="s">
        <v>8366</v>
      </c>
      <c r="E521" s="404">
        <v>79724176</v>
      </c>
      <c r="F521" s="404">
        <v>46128000</v>
      </c>
      <c r="G521" s="405" t="s">
        <v>10177</v>
      </c>
      <c r="H521" s="353">
        <v>7688000</v>
      </c>
      <c r="I521" s="363">
        <v>45733</v>
      </c>
      <c r="J521" s="363">
        <v>45916</v>
      </c>
      <c r="K521" s="354" t="s">
        <v>11463</v>
      </c>
      <c r="L521" s="190">
        <v>2456</v>
      </c>
      <c r="M521" s="406" t="s">
        <v>7342</v>
      </c>
      <c r="N521" s="251" t="s">
        <v>7343</v>
      </c>
      <c r="O521" s="406">
        <v>79148675</v>
      </c>
      <c r="P521" s="501" t="s">
        <v>7344</v>
      </c>
      <c r="Q521" s="190">
        <v>3</v>
      </c>
      <c r="R521" s="407">
        <v>127532</v>
      </c>
      <c r="S521" s="406" t="s">
        <v>7345</v>
      </c>
      <c r="T521" s="404">
        <v>0</v>
      </c>
      <c r="U521" s="190" t="s">
        <v>7347</v>
      </c>
      <c r="V521" s="407" t="s">
        <v>10136</v>
      </c>
      <c r="W521" s="404">
        <v>0</v>
      </c>
      <c r="X521" s="190" t="s">
        <v>7347</v>
      </c>
      <c r="Y521" s="190" t="s">
        <v>7347</v>
      </c>
      <c r="Z521" s="404">
        <v>0</v>
      </c>
      <c r="AA521" s="419" t="s">
        <v>7347</v>
      </c>
      <c r="AB521" s="190" t="s">
        <v>7347</v>
      </c>
      <c r="AC521" s="190" t="s">
        <v>7347</v>
      </c>
      <c r="AD521" s="190" t="s">
        <v>7347</v>
      </c>
      <c r="AE521" s="411" t="s">
        <v>7441</v>
      </c>
      <c r="AF521" s="411" t="s">
        <v>7349</v>
      </c>
      <c r="AG521" s="411" t="s">
        <v>7399</v>
      </c>
      <c r="AH521" s="173" t="s">
        <v>8367</v>
      </c>
      <c r="AI521" s="173">
        <v>3103142837</v>
      </c>
      <c r="AJ521" s="173" t="s">
        <v>10160</v>
      </c>
      <c r="AK521" s="420" t="s">
        <v>8368</v>
      </c>
      <c r="AL521" s="189" t="s">
        <v>7353</v>
      </c>
      <c r="AM521" s="500" t="s">
        <v>11464</v>
      </c>
      <c r="AN521" s="411">
        <f t="shared" si="8"/>
        <v>514</v>
      </c>
      <c r="AO521" s="411">
        <v>2025</v>
      </c>
      <c r="AP521" s="432">
        <v>4100267</v>
      </c>
      <c r="AQ521" s="411"/>
      <c r="AR521" s="411"/>
      <c r="AS521" s="410"/>
      <c r="AT521" s="449"/>
    </row>
    <row r="522" spans="2:46" ht="15" customHeight="1">
      <c r="B522" s="448" t="s">
        <v>415</v>
      </c>
      <c r="C522" s="251" t="s">
        <v>10246</v>
      </c>
      <c r="D522" s="173" t="s">
        <v>11465</v>
      </c>
      <c r="E522" s="404">
        <v>52412962</v>
      </c>
      <c r="F522" s="463">
        <v>51000000</v>
      </c>
      <c r="G522" s="405" t="s">
        <v>10177</v>
      </c>
      <c r="H522" s="353">
        <v>8500000</v>
      </c>
      <c r="I522" s="363">
        <v>45747</v>
      </c>
      <c r="J522" s="363">
        <v>46020</v>
      </c>
      <c r="K522" s="354" t="s">
        <v>11466</v>
      </c>
      <c r="L522" s="190">
        <v>2456</v>
      </c>
      <c r="M522" s="406" t="s">
        <v>7342</v>
      </c>
      <c r="N522" s="251" t="s">
        <v>7343</v>
      </c>
      <c r="O522" s="173">
        <v>79148675</v>
      </c>
      <c r="P522" s="501" t="s">
        <v>7344</v>
      </c>
      <c r="Q522" s="190">
        <v>1</v>
      </c>
      <c r="R522" s="407">
        <v>127684</v>
      </c>
      <c r="S522" s="251" t="s">
        <v>7345</v>
      </c>
      <c r="T522" s="463">
        <v>25500000</v>
      </c>
      <c r="U522" s="190" t="s">
        <v>7347</v>
      </c>
      <c r="V522" s="407">
        <v>90</v>
      </c>
      <c r="W522" s="404">
        <v>0</v>
      </c>
      <c r="X522" s="190" t="s">
        <v>7347</v>
      </c>
      <c r="Y522" s="190"/>
      <c r="Z522" s="404">
        <f>Tabla13[[#This Row],[Adicion 1]]</f>
        <v>25500000</v>
      </c>
      <c r="AA522" s="464" t="s">
        <v>7966</v>
      </c>
      <c r="AB522" s="190" t="s">
        <v>7347</v>
      </c>
      <c r="AC522" s="190" t="s">
        <v>7347</v>
      </c>
      <c r="AD522" s="190" t="s">
        <v>7347</v>
      </c>
      <c r="AE522" s="190" t="s">
        <v>7387</v>
      </c>
      <c r="AF522" s="411" t="s">
        <v>7349</v>
      </c>
      <c r="AG522" s="190" t="s">
        <v>7362</v>
      </c>
      <c r="AH522" s="173" t="s">
        <v>11467</v>
      </c>
      <c r="AI522" s="173">
        <v>3212743785</v>
      </c>
      <c r="AJ522" s="173" t="s">
        <v>7434</v>
      </c>
      <c r="AK522" s="420">
        <v>641037502</v>
      </c>
      <c r="AL522" s="189" t="s">
        <v>10225</v>
      </c>
      <c r="AM522" s="500" t="s">
        <v>7595</v>
      </c>
      <c r="AN522" s="411">
        <f t="shared" si="8"/>
        <v>515</v>
      </c>
      <c r="AO522" s="411">
        <v>2025</v>
      </c>
      <c r="AP522" s="432">
        <v>8500000</v>
      </c>
      <c r="AQ522" s="411" t="s">
        <v>10139</v>
      </c>
      <c r="AR522" s="411" t="s">
        <v>10139</v>
      </c>
      <c r="AS522" s="410" t="s">
        <v>10435</v>
      </c>
      <c r="AT522" s="449" t="s">
        <v>11468</v>
      </c>
    </row>
    <row r="523" spans="2:46" ht="15" customHeight="1">
      <c r="B523" s="448" t="s">
        <v>416</v>
      </c>
      <c r="C523" s="251" t="s">
        <v>10211</v>
      </c>
      <c r="D523" s="173" t="s">
        <v>7909</v>
      </c>
      <c r="E523" s="404">
        <v>52440208</v>
      </c>
      <c r="F523" s="404">
        <v>29502000</v>
      </c>
      <c r="G523" s="405" t="s">
        <v>10177</v>
      </c>
      <c r="H523" s="353">
        <v>4917000</v>
      </c>
      <c r="I523" s="363">
        <v>45736</v>
      </c>
      <c r="J523" s="363">
        <v>45919</v>
      </c>
      <c r="K523" s="354" t="s">
        <v>9953</v>
      </c>
      <c r="L523" s="190">
        <v>2456</v>
      </c>
      <c r="M523" s="406" t="s">
        <v>7342</v>
      </c>
      <c r="N523" s="251" t="s">
        <v>7343</v>
      </c>
      <c r="O523" s="406">
        <v>79148675</v>
      </c>
      <c r="P523" s="406" t="s">
        <v>7344</v>
      </c>
      <c r="Q523" s="190">
        <v>3</v>
      </c>
      <c r="R523" s="407">
        <v>127624</v>
      </c>
      <c r="S523" s="251" t="s">
        <v>7345</v>
      </c>
      <c r="T523" s="404">
        <v>0</v>
      </c>
      <c r="U523" s="190" t="s">
        <v>7347</v>
      </c>
      <c r="V523" s="407" t="s">
        <v>10136</v>
      </c>
      <c r="W523" s="404">
        <v>0</v>
      </c>
      <c r="X523" s="190" t="s">
        <v>7347</v>
      </c>
      <c r="Y523" s="190" t="s">
        <v>7347</v>
      </c>
      <c r="Z523" s="404">
        <v>0</v>
      </c>
      <c r="AA523" s="419" t="s">
        <v>7347</v>
      </c>
      <c r="AB523" s="190" t="s">
        <v>7347</v>
      </c>
      <c r="AC523" s="190" t="s">
        <v>7347</v>
      </c>
      <c r="AD523" s="190" t="s">
        <v>7347</v>
      </c>
      <c r="AE523" s="190" t="s">
        <v>7361</v>
      </c>
      <c r="AF523" s="411" t="s">
        <v>7349</v>
      </c>
      <c r="AG523" s="190" t="s">
        <v>7399</v>
      </c>
      <c r="AH523" s="173" t="s">
        <v>11469</v>
      </c>
      <c r="AI523" s="173">
        <v>3115780311</v>
      </c>
      <c r="AJ523" s="173" t="s">
        <v>10143</v>
      </c>
      <c r="AK523" s="420">
        <v>91202295245</v>
      </c>
      <c r="AL523" s="189" t="s">
        <v>10225</v>
      </c>
      <c r="AM523" s="500" t="s">
        <v>7914</v>
      </c>
      <c r="AN523" s="411">
        <f t="shared" si="8"/>
        <v>516</v>
      </c>
      <c r="AO523" s="411">
        <v>2025</v>
      </c>
      <c r="AP523" s="432">
        <v>3114100</v>
      </c>
      <c r="AQ523" s="411"/>
      <c r="AR523" s="411"/>
      <c r="AS523" s="410"/>
      <c r="AT523" s="449"/>
    </row>
    <row r="524" spans="2:46" ht="15" customHeight="1">
      <c r="B524" s="448" t="s">
        <v>417</v>
      </c>
      <c r="C524" s="251" t="s">
        <v>10211</v>
      </c>
      <c r="D524" s="173" t="s">
        <v>11470</v>
      </c>
      <c r="E524" s="404">
        <v>1001097684</v>
      </c>
      <c r="F524" s="463">
        <v>17856000</v>
      </c>
      <c r="G524" s="405" t="s">
        <v>10177</v>
      </c>
      <c r="H524" s="353">
        <v>2976000</v>
      </c>
      <c r="I524" s="363">
        <v>45741</v>
      </c>
      <c r="J524" s="363">
        <v>46015</v>
      </c>
      <c r="K524" s="354" t="s">
        <v>11471</v>
      </c>
      <c r="L524" s="190">
        <v>2456</v>
      </c>
      <c r="M524" s="406" t="s">
        <v>7342</v>
      </c>
      <c r="N524" s="251" t="s">
        <v>7343</v>
      </c>
      <c r="O524" s="173">
        <v>79148675</v>
      </c>
      <c r="P524" s="501" t="s">
        <v>7344</v>
      </c>
      <c r="Q524" s="190">
        <v>5</v>
      </c>
      <c r="R524" s="407">
        <v>127463</v>
      </c>
      <c r="S524" s="251" t="s">
        <v>7345</v>
      </c>
      <c r="T524" s="463">
        <v>8928000</v>
      </c>
      <c r="U524" s="190" t="s">
        <v>7347</v>
      </c>
      <c r="V524" s="407">
        <v>90</v>
      </c>
      <c r="W524" s="404">
        <v>0</v>
      </c>
      <c r="X524" s="190" t="s">
        <v>7347</v>
      </c>
      <c r="Y524" s="190"/>
      <c r="Z524" s="404">
        <f>Tabla13[[#This Row],[Adicion 1]]</f>
        <v>8928000</v>
      </c>
      <c r="AA524" s="464" t="s">
        <v>7966</v>
      </c>
      <c r="AB524" s="190" t="s">
        <v>7347</v>
      </c>
      <c r="AC524" s="190" t="s">
        <v>7347</v>
      </c>
      <c r="AD524" s="190" t="s">
        <v>7347</v>
      </c>
      <c r="AE524" s="190" t="s">
        <v>10179</v>
      </c>
      <c r="AF524" s="411" t="s">
        <v>7349</v>
      </c>
      <c r="AG524" s="190" t="s">
        <v>7399</v>
      </c>
      <c r="AH524" s="173" t="s">
        <v>11472</v>
      </c>
      <c r="AI524" s="173">
        <v>3175731474</v>
      </c>
      <c r="AJ524" s="173" t="s">
        <v>7625</v>
      </c>
      <c r="AK524" s="420">
        <v>11140562511</v>
      </c>
      <c r="AL524" s="189" t="s">
        <v>11378</v>
      </c>
      <c r="AM524" s="500" t="s">
        <v>10165</v>
      </c>
      <c r="AN524" s="411">
        <f t="shared" si="8"/>
        <v>517</v>
      </c>
      <c r="AO524" s="411">
        <v>2025</v>
      </c>
      <c r="AP524" s="432">
        <v>2380800</v>
      </c>
      <c r="AQ524" s="411"/>
      <c r="AR524" s="411"/>
      <c r="AS524" s="410"/>
      <c r="AT524" s="449"/>
    </row>
    <row r="525" spans="2:46" ht="15" customHeight="1">
      <c r="B525" s="448" t="s">
        <v>418</v>
      </c>
      <c r="C525" s="251" t="s">
        <v>10211</v>
      </c>
      <c r="D525" s="173" t="s">
        <v>11473</v>
      </c>
      <c r="E525" s="404">
        <v>80179342</v>
      </c>
      <c r="F525" s="463">
        <v>17856000</v>
      </c>
      <c r="G525" s="405" t="s">
        <v>10177</v>
      </c>
      <c r="H525" s="353">
        <v>2976000</v>
      </c>
      <c r="I525" s="363">
        <v>45741</v>
      </c>
      <c r="J525" s="363">
        <v>46015</v>
      </c>
      <c r="K525" s="354" t="s">
        <v>11474</v>
      </c>
      <c r="L525" s="190">
        <v>2456</v>
      </c>
      <c r="M525" s="406" t="s">
        <v>7342</v>
      </c>
      <c r="N525" s="251" t="s">
        <v>7343</v>
      </c>
      <c r="O525" s="173">
        <v>79148675</v>
      </c>
      <c r="P525" s="501" t="s">
        <v>7344</v>
      </c>
      <c r="Q525" s="190">
        <v>5</v>
      </c>
      <c r="R525" s="407">
        <v>127416</v>
      </c>
      <c r="S525" s="251" t="s">
        <v>7345</v>
      </c>
      <c r="T525" s="463">
        <v>8928000</v>
      </c>
      <c r="U525" s="190" t="s">
        <v>7347</v>
      </c>
      <c r="V525" s="407">
        <f>VLOOKUP(Tabla13[[#This Row],[No. CONTRATO]],[1]Hoja3!$B$4:$R$271,11,FALSE)</f>
        <v>90</v>
      </c>
      <c r="W525" s="404">
        <v>0</v>
      </c>
      <c r="X525" s="190" t="s">
        <v>7347</v>
      </c>
      <c r="Y525" s="190"/>
      <c r="Z525" s="404">
        <f>Tabla13[[#This Row],[Adicion 1]]</f>
        <v>8928000</v>
      </c>
      <c r="AA525" s="464" t="s">
        <v>7966</v>
      </c>
      <c r="AB525" s="190" t="s">
        <v>7347</v>
      </c>
      <c r="AC525" s="190" t="s">
        <v>7347</v>
      </c>
      <c r="AD525" s="190" t="s">
        <v>7347</v>
      </c>
      <c r="AE525" s="190" t="s">
        <v>7504</v>
      </c>
      <c r="AF525" s="411" t="s">
        <v>7349</v>
      </c>
      <c r="AG525" s="190" t="s">
        <v>7362</v>
      </c>
      <c r="AH525" s="173" t="s">
        <v>11475</v>
      </c>
      <c r="AI525" s="173">
        <v>3108090953</v>
      </c>
      <c r="AJ525" s="173" t="s">
        <v>7625</v>
      </c>
      <c r="AK525" s="420">
        <v>111140285626</v>
      </c>
      <c r="AL525" s="189" t="s">
        <v>11476</v>
      </c>
      <c r="AM525" s="500" t="s">
        <v>11477</v>
      </c>
      <c r="AN525" s="411">
        <f t="shared" si="8"/>
        <v>518</v>
      </c>
      <c r="AO525" s="411">
        <v>2025</v>
      </c>
      <c r="AP525" s="432">
        <v>2380800</v>
      </c>
      <c r="AQ525" s="411" t="s">
        <v>10132</v>
      </c>
      <c r="AR525" s="411" t="s">
        <v>10139</v>
      </c>
      <c r="AS525" s="410" t="s">
        <v>10435</v>
      </c>
      <c r="AT525" s="449" t="s">
        <v>11478</v>
      </c>
    </row>
    <row r="526" spans="2:46" ht="15" customHeight="1">
      <c r="B526" s="448" t="s">
        <v>419</v>
      </c>
      <c r="C526" s="251" t="s">
        <v>10246</v>
      </c>
      <c r="D526" s="173" t="s">
        <v>11479</v>
      </c>
      <c r="E526" s="404">
        <v>79625059</v>
      </c>
      <c r="F526" s="404">
        <v>46128000</v>
      </c>
      <c r="G526" s="405" t="s">
        <v>10177</v>
      </c>
      <c r="H526" s="353">
        <v>7688000</v>
      </c>
      <c r="I526" s="363">
        <v>45735</v>
      </c>
      <c r="J526" s="363">
        <v>45918</v>
      </c>
      <c r="K526" s="354" t="s">
        <v>7681</v>
      </c>
      <c r="L526" s="190">
        <v>2456</v>
      </c>
      <c r="M526" s="406" t="s">
        <v>7342</v>
      </c>
      <c r="N526" s="251" t="s">
        <v>7343</v>
      </c>
      <c r="O526" s="173">
        <v>79148675</v>
      </c>
      <c r="P526" s="501" t="s">
        <v>7344</v>
      </c>
      <c r="Q526" s="190">
        <v>3</v>
      </c>
      <c r="R526" s="407">
        <v>127401</v>
      </c>
      <c r="S526" s="251" t="s">
        <v>7345</v>
      </c>
      <c r="T526" s="404">
        <v>0</v>
      </c>
      <c r="U526" s="190" t="s">
        <v>7347</v>
      </c>
      <c r="V526" s="407" t="s">
        <v>10136</v>
      </c>
      <c r="W526" s="404">
        <v>0</v>
      </c>
      <c r="X526" s="190" t="s">
        <v>7347</v>
      </c>
      <c r="Y526" s="190" t="s">
        <v>7347</v>
      </c>
      <c r="Z526" s="404">
        <v>0</v>
      </c>
      <c r="AA526" s="419" t="s">
        <v>7347</v>
      </c>
      <c r="AB526" s="190" t="s">
        <v>7347</v>
      </c>
      <c r="AC526" s="190" t="s">
        <v>7347</v>
      </c>
      <c r="AD526" s="190" t="s">
        <v>7347</v>
      </c>
      <c r="AE526" s="190" t="s">
        <v>7408</v>
      </c>
      <c r="AF526" s="411" t="s">
        <v>7349</v>
      </c>
      <c r="AG526" s="190" t="s">
        <v>7350</v>
      </c>
      <c r="AH526" s="173" t="s">
        <v>11480</v>
      </c>
      <c r="AI526" s="173">
        <v>3203425963</v>
      </c>
      <c r="AJ526" s="173" t="s">
        <v>10142</v>
      </c>
      <c r="AK526" s="420">
        <v>550488432703814</v>
      </c>
      <c r="AL526" s="189" t="s">
        <v>10225</v>
      </c>
      <c r="AM526" s="500" t="s">
        <v>7750</v>
      </c>
      <c r="AN526" s="411">
        <f t="shared" si="8"/>
        <v>519</v>
      </c>
      <c r="AO526" s="411">
        <v>2025</v>
      </c>
      <c r="AP526" s="432">
        <v>4612800</v>
      </c>
      <c r="AQ526" s="411" t="s">
        <v>10139</v>
      </c>
      <c r="AR526" s="411" t="s">
        <v>10132</v>
      </c>
      <c r="AS526" s="410"/>
      <c r="AT526" s="449"/>
    </row>
    <row r="527" spans="2:46" ht="15" customHeight="1">
      <c r="B527" s="448" t="s">
        <v>420</v>
      </c>
      <c r="C527" s="251" t="s">
        <v>10246</v>
      </c>
      <c r="D527" s="173" t="s">
        <v>11481</v>
      </c>
      <c r="E527" s="404">
        <v>1001281834</v>
      </c>
      <c r="F527" s="404">
        <v>46128000</v>
      </c>
      <c r="G527" s="405" t="s">
        <v>10177</v>
      </c>
      <c r="H527" s="353">
        <v>7688000</v>
      </c>
      <c r="I527" s="363">
        <v>45736</v>
      </c>
      <c r="J527" s="363">
        <v>45919</v>
      </c>
      <c r="K527" s="354" t="s">
        <v>11482</v>
      </c>
      <c r="L527" s="190">
        <v>2456</v>
      </c>
      <c r="M527" s="406" t="s">
        <v>7342</v>
      </c>
      <c r="N527" s="251" t="s">
        <v>7343</v>
      </c>
      <c r="O527" s="406">
        <v>79148675</v>
      </c>
      <c r="P527" s="406" t="s">
        <v>7344</v>
      </c>
      <c r="Q527" s="190">
        <v>3</v>
      </c>
      <c r="R527" s="407">
        <v>127401</v>
      </c>
      <c r="S527" s="251" t="s">
        <v>7345</v>
      </c>
      <c r="T527" s="404">
        <v>0</v>
      </c>
      <c r="U527" s="190" t="s">
        <v>7347</v>
      </c>
      <c r="V527" s="407" t="s">
        <v>10136</v>
      </c>
      <c r="W527" s="404">
        <v>0</v>
      </c>
      <c r="X527" s="190" t="s">
        <v>7347</v>
      </c>
      <c r="Y527" s="190" t="s">
        <v>7347</v>
      </c>
      <c r="Z527" s="404">
        <v>0</v>
      </c>
      <c r="AA527" s="419" t="s">
        <v>7347</v>
      </c>
      <c r="AB527" s="190" t="s">
        <v>7347</v>
      </c>
      <c r="AC527" s="190" t="s">
        <v>7347</v>
      </c>
      <c r="AD527" s="190" t="s">
        <v>7347</v>
      </c>
      <c r="AE527" s="190" t="s">
        <v>7408</v>
      </c>
      <c r="AF527" s="411" t="s">
        <v>7349</v>
      </c>
      <c r="AG527" s="190" t="s">
        <v>7586</v>
      </c>
      <c r="AH527" s="173" t="s">
        <v>11483</v>
      </c>
      <c r="AI527" s="173">
        <v>3052660662</v>
      </c>
      <c r="AJ527" s="173" t="s">
        <v>7352</v>
      </c>
      <c r="AK527" s="420">
        <v>24086350200</v>
      </c>
      <c r="AL527" s="189" t="s">
        <v>10225</v>
      </c>
      <c r="AM527" s="500" t="s">
        <v>11484</v>
      </c>
      <c r="AN527" s="411">
        <f t="shared" si="8"/>
        <v>520</v>
      </c>
      <c r="AO527" s="411">
        <v>2025</v>
      </c>
      <c r="AP527" s="432">
        <v>4869067</v>
      </c>
      <c r="AQ527" s="411" t="s">
        <v>10132</v>
      </c>
      <c r="AR527" s="411" t="s">
        <v>10132</v>
      </c>
      <c r="AS527" s="410"/>
      <c r="AT527" s="449"/>
    </row>
    <row r="528" spans="2:46" ht="15" customHeight="1">
      <c r="B528" s="448" t="s">
        <v>422</v>
      </c>
      <c r="C528" s="251" t="s">
        <v>10246</v>
      </c>
      <c r="D528" s="173" t="s">
        <v>11485</v>
      </c>
      <c r="E528" s="404">
        <v>7181761</v>
      </c>
      <c r="F528" s="463">
        <v>33810000</v>
      </c>
      <c r="G528" s="405" t="s">
        <v>10177</v>
      </c>
      <c r="H528" s="353">
        <v>5635000</v>
      </c>
      <c r="I528" s="363">
        <v>45741</v>
      </c>
      <c r="J528" s="363">
        <v>46015</v>
      </c>
      <c r="K528" s="354" t="s">
        <v>9718</v>
      </c>
      <c r="L528" s="190">
        <v>2456</v>
      </c>
      <c r="M528" s="406" t="s">
        <v>7342</v>
      </c>
      <c r="N528" s="251" t="s">
        <v>7343</v>
      </c>
      <c r="O528" s="173">
        <v>79148675</v>
      </c>
      <c r="P528" s="501" t="s">
        <v>7344</v>
      </c>
      <c r="Q528" s="190">
        <v>3</v>
      </c>
      <c r="R528" s="407">
        <v>127373</v>
      </c>
      <c r="S528" s="251" t="s">
        <v>7345</v>
      </c>
      <c r="T528" s="463">
        <v>16905000</v>
      </c>
      <c r="U528" s="190" t="s">
        <v>7347</v>
      </c>
      <c r="V528" s="407">
        <v>90</v>
      </c>
      <c r="W528" s="404">
        <v>0</v>
      </c>
      <c r="X528" s="190" t="s">
        <v>7347</v>
      </c>
      <c r="Y528" s="190"/>
      <c r="Z528" s="404">
        <f>Tabla13[[#This Row],[Adicion 1]]</f>
        <v>16905000</v>
      </c>
      <c r="AA528" s="464" t="s">
        <v>7966</v>
      </c>
      <c r="AB528" s="190" t="s">
        <v>7347</v>
      </c>
      <c r="AC528" s="190" t="s">
        <v>7347</v>
      </c>
      <c r="AD528" s="190" t="s">
        <v>7347</v>
      </c>
      <c r="AE528" s="190" t="s">
        <v>7387</v>
      </c>
      <c r="AF528" s="411" t="s">
        <v>7349</v>
      </c>
      <c r="AG528" s="190" t="s">
        <v>7399</v>
      </c>
      <c r="AH528" s="173" t="s">
        <v>11486</v>
      </c>
      <c r="AI528" s="173">
        <v>3118267609</v>
      </c>
      <c r="AJ528" s="173" t="s">
        <v>10143</v>
      </c>
      <c r="AK528" s="420">
        <v>57473320527</v>
      </c>
      <c r="AL528" s="189" t="s">
        <v>10225</v>
      </c>
      <c r="AM528" s="500" t="s">
        <v>11487</v>
      </c>
      <c r="AN528" s="411">
        <f t="shared" si="8"/>
        <v>521</v>
      </c>
      <c r="AO528" s="411">
        <v>2025</v>
      </c>
      <c r="AP528" s="432">
        <v>4508000</v>
      </c>
      <c r="AQ528" s="411" t="s">
        <v>10139</v>
      </c>
      <c r="AR528" s="411" t="s">
        <v>10139</v>
      </c>
      <c r="AS528" s="410" t="s">
        <v>10435</v>
      </c>
      <c r="AT528" s="449" t="s">
        <v>11488</v>
      </c>
    </row>
    <row r="529" spans="2:46" ht="15" customHeight="1">
      <c r="B529" s="448" t="s">
        <v>423</v>
      </c>
      <c r="C529" s="251" t="s">
        <v>10246</v>
      </c>
      <c r="D529" s="173" t="s">
        <v>7654</v>
      </c>
      <c r="E529" s="404">
        <v>79169164</v>
      </c>
      <c r="F529" s="404">
        <v>46128000</v>
      </c>
      <c r="G529" s="405" t="s">
        <v>10177</v>
      </c>
      <c r="H529" s="353">
        <v>7688000</v>
      </c>
      <c r="I529" s="363">
        <v>45724</v>
      </c>
      <c r="J529" s="363">
        <v>45907</v>
      </c>
      <c r="K529" s="354" t="s">
        <v>11489</v>
      </c>
      <c r="L529" s="190">
        <v>2545</v>
      </c>
      <c r="M529" s="406" t="s">
        <v>7342</v>
      </c>
      <c r="N529" s="251" t="s">
        <v>7343</v>
      </c>
      <c r="O529" s="406">
        <v>79148675</v>
      </c>
      <c r="P529" s="406" t="s">
        <v>7344</v>
      </c>
      <c r="Q529" s="190">
        <v>3</v>
      </c>
      <c r="R529" s="407">
        <v>125424</v>
      </c>
      <c r="S529" s="251" t="s">
        <v>7345</v>
      </c>
      <c r="T529" s="404">
        <v>0</v>
      </c>
      <c r="U529" s="190" t="s">
        <v>7347</v>
      </c>
      <c r="V529" s="407" t="s">
        <v>10136</v>
      </c>
      <c r="W529" s="404">
        <v>0</v>
      </c>
      <c r="X529" s="190" t="s">
        <v>7347</v>
      </c>
      <c r="Y529" s="190" t="s">
        <v>7347</v>
      </c>
      <c r="Z529" s="404">
        <v>0</v>
      </c>
      <c r="AA529" s="419" t="s">
        <v>7347</v>
      </c>
      <c r="AB529" s="190" t="s">
        <v>7347</v>
      </c>
      <c r="AC529" s="190" t="s">
        <v>7347</v>
      </c>
      <c r="AD529" s="190" t="s">
        <v>7347</v>
      </c>
      <c r="AE529" s="190" t="s">
        <v>10179</v>
      </c>
      <c r="AF529" s="411" t="s">
        <v>7349</v>
      </c>
      <c r="AG529" s="190" t="s">
        <v>7399</v>
      </c>
      <c r="AH529" s="173" t="s">
        <v>11490</v>
      </c>
      <c r="AI529" s="173">
        <v>3115583797</v>
      </c>
      <c r="AJ529" s="173" t="s">
        <v>10143</v>
      </c>
      <c r="AK529" s="420" t="s">
        <v>7658</v>
      </c>
      <c r="AL529" s="189" t="s">
        <v>10225</v>
      </c>
      <c r="AM529" s="500" t="s">
        <v>11491</v>
      </c>
      <c r="AN529" s="411">
        <f t="shared" si="8"/>
        <v>522</v>
      </c>
      <c r="AO529" s="411">
        <v>2025</v>
      </c>
      <c r="AP529" s="432">
        <v>1793867</v>
      </c>
      <c r="AQ529" s="411"/>
      <c r="AR529" s="411"/>
      <c r="AS529" s="410"/>
      <c r="AT529" s="449"/>
    </row>
    <row r="530" spans="2:46" ht="15" customHeight="1">
      <c r="B530" s="448" t="s">
        <v>424</v>
      </c>
      <c r="C530" s="251" t="s">
        <v>10246</v>
      </c>
      <c r="D530" s="173" t="s">
        <v>11492</v>
      </c>
      <c r="E530" s="404">
        <v>79316990</v>
      </c>
      <c r="F530" s="463">
        <v>46128000</v>
      </c>
      <c r="G530" s="405" t="s">
        <v>10177</v>
      </c>
      <c r="H530" s="353">
        <v>7688000</v>
      </c>
      <c r="I530" s="363">
        <v>45741</v>
      </c>
      <c r="J530" s="363">
        <v>46015</v>
      </c>
      <c r="K530" s="354" t="s">
        <v>11493</v>
      </c>
      <c r="L530" s="190">
        <v>2456</v>
      </c>
      <c r="M530" s="406" t="s">
        <v>7342</v>
      </c>
      <c r="N530" s="251" t="s">
        <v>7343</v>
      </c>
      <c r="O530" s="406">
        <v>79148675</v>
      </c>
      <c r="P530" s="406" t="s">
        <v>7344</v>
      </c>
      <c r="Q530" s="190">
        <v>1</v>
      </c>
      <c r="R530" s="407">
        <v>127680</v>
      </c>
      <c r="S530" s="251" t="s">
        <v>7345</v>
      </c>
      <c r="T530" s="463">
        <v>23064000</v>
      </c>
      <c r="U530" s="190" t="s">
        <v>7347</v>
      </c>
      <c r="V530" s="407">
        <v>90</v>
      </c>
      <c r="W530" s="404">
        <v>0</v>
      </c>
      <c r="X530" s="190" t="s">
        <v>7347</v>
      </c>
      <c r="Y530" s="190"/>
      <c r="Z530" s="404">
        <f>Tabla13[[#This Row],[Adicion 1]]</f>
        <v>23064000</v>
      </c>
      <c r="AA530" s="464" t="s">
        <v>7966</v>
      </c>
      <c r="AB530" s="190" t="s">
        <v>7347</v>
      </c>
      <c r="AC530" s="190" t="s">
        <v>7347</v>
      </c>
      <c r="AD530" s="190" t="s">
        <v>7347</v>
      </c>
      <c r="AE530" s="190" t="s">
        <v>10179</v>
      </c>
      <c r="AF530" s="411" t="s">
        <v>7349</v>
      </c>
      <c r="AG530" s="190" t="s">
        <v>7350</v>
      </c>
      <c r="AH530" s="173" t="s">
        <v>11494</v>
      </c>
      <c r="AI530" s="173">
        <v>3214547868</v>
      </c>
      <c r="AJ530" s="173" t="s">
        <v>7434</v>
      </c>
      <c r="AK530" s="420">
        <v>40841371</v>
      </c>
      <c r="AL530" s="189" t="s">
        <v>10757</v>
      </c>
      <c r="AM530" s="500" t="s">
        <v>7469</v>
      </c>
      <c r="AN530" s="411">
        <f t="shared" si="8"/>
        <v>523</v>
      </c>
      <c r="AO530" s="411">
        <v>2025</v>
      </c>
      <c r="AP530" s="432">
        <v>6150400</v>
      </c>
      <c r="AQ530" s="411" t="s">
        <v>10139</v>
      </c>
      <c r="AR530" s="411" t="s">
        <v>10132</v>
      </c>
      <c r="AS530" s="410"/>
      <c r="AT530" s="449"/>
    </row>
    <row r="531" spans="2:46" ht="15" customHeight="1">
      <c r="B531" s="448" t="s">
        <v>425</v>
      </c>
      <c r="C531" s="251" t="s">
        <v>10246</v>
      </c>
      <c r="D531" s="499" t="s">
        <v>9729</v>
      </c>
      <c r="E531" s="404">
        <v>52887726</v>
      </c>
      <c r="F531" s="404">
        <v>46128000</v>
      </c>
      <c r="G531" s="405" t="s">
        <v>10177</v>
      </c>
      <c r="H531" s="353">
        <v>7688000</v>
      </c>
      <c r="I531" s="363">
        <v>45743</v>
      </c>
      <c r="J531" s="363">
        <v>45926</v>
      </c>
      <c r="K531" s="354" t="s">
        <v>11495</v>
      </c>
      <c r="L531" s="190">
        <v>2456</v>
      </c>
      <c r="M531" s="406" t="s">
        <v>7342</v>
      </c>
      <c r="N531" s="251" t="s">
        <v>7343</v>
      </c>
      <c r="O531" s="173">
        <v>79148675</v>
      </c>
      <c r="P531" s="501" t="s">
        <v>7344</v>
      </c>
      <c r="Q531" s="190">
        <v>1</v>
      </c>
      <c r="R531" s="407">
        <v>127647</v>
      </c>
      <c r="S531" s="251" t="s">
        <v>7345</v>
      </c>
      <c r="T531" s="404">
        <v>0</v>
      </c>
      <c r="U531" s="190" t="s">
        <v>7347</v>
      </c>
      <c r="V531" s="407" t="s">
        <v>10136</v>
      </c>
      <c r="W531" s="404">
        <v>0</v>
      </c>
      <c r="X531" s="190" t="s">
        <v>7347</v>
      </c>
      <c r="Y531" s="190" t="s">
        <v>7347</v>
      </c>
      <c r="Z531" s="404">
        <v>0</v>
      </c>
      <c r="AA531" s="419" t="s">
        <v>7347</v>
      </c>
      <c r="AB531" s="190" t="s">
        <v>7347</v>
      </c>
      <c r="AC531" s="190" t="s">
        <v>7347</v>
      </c>
      <c r="AD531" s="190" t="s">
        <v>7347</v>
      </c>
      <c r="AE531" s="190" t="s">
        <v>10179</v>
      </c>
      <c r="AF531" s="411" t="s">
        <v>7349</v>
      </c>
      <c r="AG531" s="190" t="s">
        <v>7350</v>
      </c>
      <c r="AH531" s="173" t="s">
        <v>11496</v>
      </c>
      <c r="AI531" s="173">
        <v>3164901249</v>
      </c>
      <c r="AJ531" s="173" t="s">
        <v>7352</v>
      </c>
      <c r="AK531" s="420">
        <v>24108158443</v>
      </c>
      <c r="AL531" s="189" t="s">
        <v>10225</v>
      </c>
      <c r="AM531" s="500" t="s">
        <v>11497</v>
      </c>
      <c r="AN531" s="411">
        <f t="shared" si="8"/>
        <v>524</v>
      </c>
      <c r="AO531" s="411">
        <v>2025</v>
      </c>
      <c r="AP531" s="432">
        <v>6662933</v>
      </c>
      <c r="AQ531" s="411"/>
      <c r="AR531" s="411"/>
      <c r="AS531" s="410"/>
      <c r="AT531" s="449"/>
    </row>
    <row r="532" spans="2:46" ht="15" customHeight="1">
      <c r="B532" s="448" t="s">
        <v>426</v>
      </c>
      <c r="C532" s="251" t="s">
        <v>10246</v>
      </c>
      <c r="D532" s="173" t="s">
        <v>7803</v>
      </c>
      <c r="E532" s="404">
        <v>1018469980</v>
      </c>
      <c r="F532" s="404">
        <v>46128000</v>
      </c>
      <c r="G532" s="405" t="s">
        <v>10177</v>
      </c>
      <c r="H532" s="353">
        <v>7688000</v>
      </c>
      <c r="I532" s="363">
        <v>45772</v>
      </c>
      <c r="J532" s="363">
        <v>46022</v>
      </c>
      <c r="K532" s="354" t="s">
        <v>11498</v>
      </c>
      <c r="L532" s="190">
        <v>2456</v>
      </c>
      <c r="M532" s="406" t="s">
        <v>7342</v>
      </c>
      <c r="N532" s="251" t="s">
        <v>7343</v>
      </c>
      <c r="O532" s="406">
        <v>79148675</v>
      </c>
      <c r="P532" s="406" t="s">
        <v>7344</v>
      </c>
      <c r="Q532" s="190">
        <v>5</v>
      </c>
      <c r="R532" s="407">
        <v>127674</v>
      </c>
      <c r="S532" s="251" t="s">
        <v>7345</v>
      </c>
      <c r="T532" s="463">
        <v>16915996</v>
      </c>
      <c r="U532" s="190" t="s">
        <v>7347</v>
      </c>
      <c r="V532" s="407">
        <v>66</v>
      </c>
      <c r="W532" s="404">
        <v>0</v>
      </c>
      <c r="X532" s="190" t="s">
        <v>7347</v>
      </c>
      <c r="Y532" s="190"/>
      <c r="Z532" s="404">
        <f>Tabla13[[#This Row],[Adicion 1]]</f>
        <v>16915996</v>
      </c>
      <c r="AA532" s="464" t="s">
        <v>11181</v>
      </c>
      <c r="AB532" s="190" t="s">
        <v>7347</v>
      </c>
      <c r="AC532" s="190" t="s">
        <v>7347</v>
      </c>
      <c r="AD532" s="190" t="s">
        <v>7347</v>
      </c>
      <c r="AE532" s="190" t="s">
        <v>7720</v>
      </c>
      <c r="AF532" s="411" t="s">
        <v>7349</v>
      </c>
      <c r="AG532" s="190" t="s">
        <v>7399</v>
      </c>
      <c r="AH532" s="173" t="s">
        <v>11499</v>
      </c>
      <c r="AI532" s="173" t="s">
        <v>11500</v>
      </c>
      <c r="AJ532" s="173" t="s">
        <v>7434</v>
      </c>
      <c r="AK532" s="423" t="s">
        <v>7806</v>
      </c>
      <c r="AL532" s="189" t="s">
        <v>10225</v>
      </c>
      <c r="AM532" s="500" t="s">
        <v>7807</v>
      </c>
      <c r="AN532" s="411">
        <f t="shared" si="8"/>
        <v>525</v>
      </c>
      <c r="AO532" s="411">
        <v>2025</v>
      </c>
      <c r="AP532" s="432">
        <v>13838400</v>
      </c>
      <c r="AQ532" s="411"/>
      <c r="AR532" s="411"/>
      <c r="AS532" s="410"/>
      <c r="AT532" s="449"/>
    </row>
    <row r="533" spans="2:46" ht="15" customHeight="1">
      <c r="B533" s="448" t="s">
        <v>427</v>
      </c>
      <c r="C533" s="251" t="s">
        <v>10246</v>
      </c>
      <c r="D533" s="173" t="s">
        <v>11501</v>
      </c>
      <c r="E533" s="404">
        <v>98566660</v>
      </c>
      <c r="F533" s="404">
        <v>83200000</v>
      </c>
      <c r="G533" s="405" t="s">
        <v>10213</v>
      </c>
      <c r="H533" s="353">
        <v>10400000</v>
      </c>
      <c r="I533" s="363">
        <v>45729</v>
      </c>
      <c r="J533" s="363">
        <v>45973</v>
      </c>
      <c r="K533" s="354" t="s">
        <v>11502</v>
      </c>
      <c r="L533" s="190">
        <v>2537</v>
      </c>
      <c r="M533" s="406" t="s">
        <v>7347</v>
      </c>
      <c r="N533" s="406" t="s">
        <v>7407</v>
      </c>
      <c r="O533" s="406" t="s">
        <v>7407</v>
      </c>
      <c r="P533" s="406" t="s">
        <v>7407</v>
      </c>
      <c r="Q533" s="190">
        <v>1</v>
      </c>
      <c r="R533" s="407">
        <v>129644</v>
      </c>
      <c r="S533" s="251" t="s">
        <v>10321</v>
      </c>
      <c r="T533" s="404">
        <v>0</v>
      </c>
      <c r="U533" s="190" t="s">
        <v>7347</v>
      </c>
      <c r="V533" s="407" t="s">
        <v>10136</v>
      </c>
      <c r="W533" s="404">
        <v>0</v>
      </c>
      <c r="X533" s="190" t="s">
        <v>7347</v>
      </c>
      <c r="Y533" s="190" t="s">
        <v>7347</v>
      </c>
      <c r="Z533" s="404">
        <v>0</v>
      </c>
      <c r="AA533" s="419" t="s">
        <v>7347</v>
      </c>
      <c r="AB533" s="190" t="s">
        <v>7347</v>
      </c>
      <c r="AC533" s="190" t="s">
        <v>7347</v>
      </c>
      <c r="AD533" s="190" t="s">
        <v>7347</v>
      </c>
      <c r="AE533" s="190" t="s">
        <v>7378</v>
      </c>
      <c r="AF533" s="411" t="s">
        <v>7349</v>
      </c>
      <c r="AG533" s="190" t="s">
        <v>7350</v>
      </c>
      <c r="AH533" s="173" t="s">
        <v>11503</v>
      </c>
      <c r="AI533" s="173">
        <v>3158411119</v>
      </c>
      <c r="AJ533" s="173" t="s">
        <v>7611</v>
      </c>
      <c r="AK533" s="420" t="s">
        <v>11504</v>
      </c>
      <c r="AL533" s="189" t="s">
        <v>7353</v>
      </c>
      <c r="AM533" s="500" t="s">
        <v>8431</v>
      </c>
      <c r="AN533" s="411">
        <f t="shared" si="8"/>
        <v>526</v>
      </c>
      <c r="AO533" s="411">
        <v>2025</v>
      </c>
      <c r="AP533" s="432">
        <v>24960000</v>
      </c>
      <c r="AQ533" s="411"/>
      <c r="AR533" s="411"/>
      <c r="AS533" s="410"/>
      <c r="AT533" s="449"/>
    </row>
    <row r="534" spans="2:46" ht="15" customHeight="1">
      <c r="B534" s="448" t="s">
        <v>428</v>
      </c>
      <c r="C534" s="251" t="s">
        <v>10246</v>
      </c>
      <c r="D534" s="173" t="s">
        <v>11505</v>
      </c>
      <c r="E534" s="404">
        <v>1022413056</v>
      </c>
      <c r="F534" s="404">
        <v>33810000</v>
      </c>
      <c r="G534" s="405" t="s">
        <v>10177</v>
      </c>
      <c r="H534" s="353">
        <v>5635000</v>
      </c>
      <c r="I534" s="363">
        <v>45737</v>
      </c>
      <c r="J534" s="363">
        <v>45920</v>
      </c>
      <c r="K534" s="354" t="s">
        <v>11506</v>
      </c>
      <c r="L534" s="190">
        <v>2309</v>
      </c>
      <c r="M534" s="406" t="s">
        <v>10273</v>
      </c>
      <c r="N534" s="406" t="s">
        <v>7343</v>
      </c>
      <c r="O534" s="406">
        <v>52371623</v>
      </c>
      <c r="P534" s="406" t="s">
        <v>10274</v>
      </c>
      <c r="Q534" s="190">
        <v>1</v>
      </c>
      <c r="R534" s="407">
        <v>125554</v>
      </c>
      <c r="S534" s="251" t="s">
        <v>10275</v>
      </c>
      <c r="T534" s="404">
        <v>0</v>
      </c>
      <c r="U534" s="190" t="s">
        <v>7347</v>
      </c>
      <c r="V534" s="407" t="s">
        <v>10136</v>
      </c>
      <c r="W534" s="404">
        <v>0</v>
      </c>
      <c r="X534" s="190" t="s">
        <v>7347</v>
      </c>
      <c r="Y534" s="190" t="s">
        <v>7347</v>
      </c>
      <c r="Z534" s="404">
        <v>0</v>
      </c>
      <c r="AA534" s="419" t="s">
        <v>7347</v>
      </c>
      <c r="AB534" s="190" t="s">
        <v>7347</v>
      </c>
      <c r="AC534" s="190" t="s">
        <v>7347</v>
      </c>
      <c r="AD534" s="190" t="s">
        <v>7347</v>
      </c>
      <c r="AE534" s="190" t="s">
        <v>7408</v>
      </c>
      <c r="AF534" s="411" t="s">
        <v>7349</v>
      </c>
      <c r="AG534" s="190" t="s">
        <v>7362</v>
      </c>
      <c r="AH534" s="173" t="s">
        <v>11507</v>
      </c>
      <c r="AI534" s="173">
        <v>3153462609</v>
      </c>
      <c r="AJ534" s="173" t="s">
        <v>8019</v>
      </c>
      <c r="AK534" s="420">
        <v>68337288</v>
      </c>
      <c r="AL534" s="189" t="s">
        <v>7353</v>
      </c>
      <c r="AM534" s="500" t="s">
        <v>10614</v>
      </c>
      <c r="AN534" s="411">
        <f t="shared" si="8"/>
        <v>527</v>
      </c>
      <c r="AO534" s="411">
        <v>2025</v>
      </c>
      <c r="AP534" s="432">
        <v>3756667</v>
      </c>
      <c r="AQ534" s="411" t="s">
        <v>10132</v>
      </c>
      <c r="AR534" s="411" t="s">
        <v>10139</v>
      </c>
      <c r="AS534" s="410" t="s">
        <v>10262</v>
      </c>
      <c r="AT534" s="449" t="s">
        <v>11508</v>
      </c>
    </row>
    <row r="535" spans="2:46" ht="15" customHeight="1">
      <c r="B535" s="448" t="s">
        <v>429</v>
      </c>
      <c r="C535" s="251" t="s">
        <v>10211</v>
      </c>
      <c r="D535" s="173" t="s">
        <v>11509</v>
      </c>
      <c r="E535" s="404">
        <v>1022445211</v>
      </c>
      <c r="F535" s="404">
        <v>29502000</v>
      </c>
      <c r="G535" s="405" t="s">
        <v>10177</v>
      </c>
      <c r="H535" s="353">
        <v>4917000</v>
      </c>
      <c r="I535" s="363">
        <v>45749</v>
      </c>
      <c r="J535" s="363">
        <v>46022</v>
      </c>
      <c r="K535" s="354" t="s">
        <v>11510</v>
      </c>
      <c r="L535" s="190">
        <v>2537</v>
      </c>
      <c r="M535" s="406" t="s">
        <v>10455</v>
      </c>
      <c r="N535" s="251" t="s">
        <v>7343</v>
      </c>
      <c r="O535" s="173">
        <v>33377780</v>
      </c>
      <c r="P535" s="406" t="s">
        <v>10456</v>
      </c>
      <c r="Q535" s="190">
        <v>5</v>
      </c>
      <c r="R535" s="407">
        <v>125044</v>
      </c>
      <c r="S535" s="251" t="s">
        <v>7359</v>
      </c>
      <c r="T535" s="463">
        <v>14587100</v>
      </c>
      <c r="U535" s="190" t="s">
        <v>7347</v>
      </c>
      <c r="V535" s="407">
        <v>89</v>
      </c>
      <c r="W535" s="404">
        <v>0</v>
      </c>
      <c r="X535" s="190" t="s">
        <v>7347</v>
      </c>
      <c r="Y535" s="190"/>
      <c r="Z535" s="404">
        <f>Tabla13[[#This Row],[Adicion 1]]</f>
        <v>14587100</v>
      </c>
      <c r="AA535" s="464" t="s">
        <v>10833</v>
      </c>
      <c r="AB535" s="190" t="s">
        <v>7347</v>
      </c>
      <c r="AC535" s="190" t="s">
        <v>7347</v>
      </c>
      <c r="AD535" s="190" t="s">
        <v>7347</v>
      </c>
      <c r="AE535" s="190" t="s">
        <v>7408</v>
      </c>
      <c r="AF535" s="411" t="s">
        <v>7349</v>
      </c>
      <c r="AG535" s="190" t="s">
        <v>7399</v>
      </c>
      <c r="AH535" s="173" t="s">
        <v>11511</v>
      </c>
      <c r="AI535" s="173">
        <v>3202728723</v>
      </c>
      <c r="AJ535" s="173" t="s">
        <v>7434</v>
      </c>
      <c r="AK535" s="420">
        <v>60366010</v>
      </c>
      <c r="AL535" s="189" t="s">
        <v>10757</v>
      </c>
      <c r="AM535" s="500" t="s">
        <v>11512</v>
      </c>
      <c r="AN535" s="411">
        <f t="shared" si="8"/>
        <v>528</v>
      </c>
      <c r="AO535" s="411">
        <v>2025</v>
      </c>
      <c r="AP535" s="432">
        <v>5080900</v>
      </c>
      <c r="AQ535" s="411" t="s">
        <v>10132</v>
      </c>
      <c r="AR535" s="411" t="s">
        <v>10132</v>
      </c>
      <c r="AS535" s="410"/>
      <c r="AT535" s="449"/>
    </row>
    <row r="536" spans="2:46" ht="15" customHeight="1">
      <c r="B536" s="448" t="s">
        <v>430</v>
      </c>
      <c r="C536" s="251" t="s">
        <v>10211</v>
      </c>
      <c r="D536" s="173" t="s">
        <v>11513</v>
      </c>
      <c r="E536" s="404">
        <v>52524185</v>
      </c>
      <c r="F536" s="404">
        <v>17856000</v>
      </c>
      <c r="G536" s="405" t="s">
        <v>10177</v>
      </c>
      <c r="H536" s="353">
        <v>2976000</v>
      </c>
      <c r="I536" s="363">
        <v>45755</v>
      </c>
      <c r="J536" s="363">
        <v>46022</v>
      </c>
      <c r="K536" s="354" t="s">
        <v>8686</v>
      </c>
      <c r="L536" s="190">
        <v>2537</v>
      </c>
      <c r="M536" s="406" t="s">
        <v>8611</v>
      </c>
      <c r="N536" s="406" t="s">
        <v>7448</v>
      </c>
      <c r="O536" s="406">
        <v>52147698</v>
      </c>
      <c r="P536" s="406" t="s">
        <v>8612</v>
      </c>
      <c r="Q536" s="190">
        <v>1</v>
      </c>
      <c r="R536" s="407">
        <v>124749</v>
      </c>
      <c r="S536" s="251" t="s">
        <v>8613</v>
      </c>
      <c r="T536" s="463">
        <v>8233600</v>
      </c>
      <c r="U536" s="190" t="s">
        <v>7347</v>
      </c>
      <c r="V536" s="407">
        <f>VLOOKUP(Tabla13[[#This Row],[No. CONTRATO]],[1]Hoja3!$B$4:$R$271,11,FALSE)</f>
        <v>83</v>
      </c>
      <c r="W536" s="404">
        <v>0</v>
      </c>
      <c r="X536" s="190" t="s">
        <v>7347</v>
      </c>
      <c r="Y536" s="190"/>
      <c r="Z536" s="404">
        <f>Tabla13[[#This Row],[Adicion 1]]</f>
        <v>8233600</v>
      </c>
      <c r="AA536" s="464" t="s">
        <v>10912</v>
      </c>
      <c r="AB536" s="190" t="s">
        <v>7347</v>
      </c>
      <c r="AC536" s="190" t="s">
        <v>7347</v>
      </c>
      <c r="AD536" s="190" t="s">
        <v>7347</v>
      </c>
      <c r="AE536" s="190" t="s">
        <v>7504</v>
      </c>
      <c r="AF536" s="411" t="s">
        <v>7349</v>
      </c>
      <c r="AG536" s="190" t="s">
        <v>7399</v>
      </c>
      <c r="AH536" s="173" t="s">
        <v>11514</v>
      </c>
      <c r="AI536" s="173">
        <v>3143363894</v>
      </c>
      <c r="AJ536" s="173" t="s">
        <v>10160</v>
      </c>
      <c r="AK536" s="420">
        <v>122057293</v>
      </c>
      <c r="AL536" s="189" t="s">
        <v>10757</v>
      </c>
      <c r="AM536" s="500" t="s">
        <v>9343</v>
      </c>
      <c r="AN536" s="411">
        <f t="shared" si="8"/>
        <v>529</v>
      </c>
      <c r="AO536" s="411">
        <v>2025</v>
      </c>
      <c r="AP536" s="432">
        <v>3670400</v>
      </c>
      <c r="AQ536" s="411" t="s">
        <v>10132</v>
      </c>
      <c r="AR536" s="411" t="s">
        <v>10132</v>
      </c>
      <c r="AS536" s="410"/>
      <c r="AT536" s="449"/>
    </row>
    <row r="537" spans="2:46" ht="15" customHeight="1">
      <c r="B537" s="448" t="s">
        <v>431</v>
      </c>
      <c r="C537" s="251" t="s">
        <v>10211</v>
      </c>
      <c r="D537" s="173" t="s">
        <v>11515</v>
      </c>
      <c r="E537" s="404">
        <v>52990899</v>
      </c>
      <c r="F537" s="404">
        <v>46128000</v>
      </c>
      <c r="G537" s="405" t="s">
        <v>10177</v>
      </c>
      <c r="H537" s="353">
        <v>7688000</v>
      </c>
      <c r="I537" s="363">
        <v>45733</v>
      </c>
      <c r="J537" s="363">
        <v>45916</v>
      </c>
      <c r="K537" s="354" t="s">
        <v>8331</v>
      </c>
      <c r="L537" s="190">
        <v>2537</v>
      </c>
      <c r="M537" s="406" t="s">
        <v>7419</v>
      </c>
      <c r="N537" s="406" t="s">
        <v>7343</v>
      </c>
      <c r="O537" s="406">
        <v>79693760</v>
      </c>
      <c r="P537" s="501" t="s">
        <v>8259</v>
      </c>
      <c r="Q537" s="190">
        <v>5</v>
      </c>
      <c r="R537" s="407">
        <v>126913</v>
      </c>
      <c r="S537" s="251" t="s">
        <v>8260</v>
      </c>
      <c r="T537" s="404">
        <v>0</v>
      </c>
      <c r="U537" s="190" t="s">
        <v>7347</v>
      </c>
      <c r="V537" s="407" t="s">
        <v>10136</v>
      </c>
      <c r="W537" s="404">
        <v>0</v>
      </c>
      <c r="X537" s="190" t="s">
        <v>7347</v>
      </c>
      <c r="Y537" s="190" t="s">
        <v>7347</v>
      </c>
      <c r="Z537" s="404">
        <v>0</v>
      </c>
      <c r="AA537" s="419" t="s">
        <v>7347</v>
      </c>
      <c r="AB537" s="190" t="s">
        <v>7347</v>
      </c>
      <c r="AC537" s="190" t="s">
        <v>7347</v>
      </c>
      <c r="AD537" s="190" t="s">
        <v>7347</v>
      </c>
      <c r="AE537" s="190" t="s">
        <v>8802</v>
      </c>
      <c r="AF537" s="411" t="s">
        <v>7349</v>
      </c>
      <c r="AG537" s="190" t="s">
        <v>7368</v>
      </c>
      <c r="AH537" s="173" t="s">
        <v>11516</v>
      </c>
      <c r="AI537" s="173" t="s">
        <v>11517</v>
      </c>
      <c r="AJ537" s="173" t="s">
        <v>10142</v>
      </c>
      <c r="AK537" s="420" t="s">
        <v>11518</v>
      </c>
      <c r="AL537" s="189" t="s">
        <v>7353</v>
      </c>
      <c r="AM537" s="500" t="s">
        <v>11519</v>
      </c>
      <c r="AN537" s="411">
        <f t="shared" si="8"/>
        <v>530</v>
      </c>
      <c r="AO537" s="411">
        <v>2025</v>
      </c>
      <c r="AP537" s="432">
        <v>4100267</v>
      </c>
      <c r="AQ537" s="411" t="s">
        <v>10139</v>
      </c>
      <c r="AR537" s="411" t="s">
        <v>10139</v>
      </c>
      <c r="AS537" s="410" t="s">
        <v>10140</v>
      </c>
      <c r="AT537" s="449" t="s">
        <v>11520</v>
      </c>
    </row>
    <row r="538" spans="2:46" ht="15" customHeight="1">
      <c r="B538" s="448" t="s">
        <v>432</v>
      </c>
      <c r="C538" s="251" t="s">
        <v>10246</v>
      </c>
      <c r="D538" s="173" t="s">
        <v>8284</v>
      </c>
      <c r="E538" s="404">
        <v>49789778</v>
      </c>
      <c r="F538" s="404">
        <v>33810000</v>
      </c>
      <c r="G538" s="405" t="s">
        <v>10177</v>
      </c>
      <c r="H538" s="353">
        <v>5635000</v>
      </c>
      <c r="I538" s="363">
        <v>45736</v>
      </c>
      <c r="J538" s="363">
        <v>45919</v>
      </c>
      <c r="K538" s="354" t="s">
        <v>8258</v>
      </c>
      <c r="L538" s="190">
        <v>2537</v>
      </c>
      <c r="M538" s="406" t="s">
        <v>7419</v>
      </c>
      <c r="N538" s="406" t="s">
        <v>7343</v>
      </c>
      <c r="O538" s="406">
        <v>79693760</v>
      </c>
      <c r="P538" s="501" t="s">
        <v>8259</v>
      </c>
      <c r="Q538" s="190">
        <v>5</v>
      </c>
      <c r="R538" s="407">
        <v>126917</v>
      </c>
      <c r="S538" s="251" t="s">
        <v>8260</v>
      </c>
      <c r="T538" s="404">
        <v>0</v>
      </c>
      <c r="U538" s="190" t="s">
        <v>7347</v>
      </c>
      <c r="V538" s="407" t="s">
        <v>10136</v>
      </c>
      <c r="W538" s="404">
        <v>0</v>
      </c>
      <c r="X538" s="190" t="s">
        <v>7347</v>
      </c>
      <c r="Y538" s="190" t="s">
        <v>7347</v>
      </c>
      <c r="Z538" s="404">
        <v>0</v>
      </c>
      <c r="AA538" s="419" t="s">
        <v>7347</v>
      </c>
      <c r="AB538" s="190" t="s">
        <v>7347</v>
      </c>
      <c r="AC538" s="190" t="s">
        <v>7347</v>
      </c>
      <c r="AD538" s="190" t="s">
        <v>7347</v>
      </c>
      <c r="AE538" s="190" t="s">
        <v>7361</v>
      </c>
      <c r="AF538" s="411" t="s">
        <v>7349</v>
      </c>
      <c r="AG538" s="190" t="s">
        <v>7350</v>
      </c>
      <c r="AH538" s="173" t="s">
        <v>11521</v>
      </c>
      <c r="AI538" s="173">
        <v>3183606302</v>
      </c>
      <c r="AJ538" s="173" t="s">
        <v>10143</v>
      </c>
      <c r="AK538" s="420" t="s">
        <v>8287</v>
      </c>
      <c r="AL538" s="189" t="s">
        <v>7353</v>
      </c>
      <c r="AM538" s="500" t="s">
        <v>8288</v>
      </c>
      <c r="AN538" s="411">
        <f t="shared" si="8"/>
        <v>531</v>
      </c>
      <c r="AO538" s="411">
        <v>2025</v>
      </c>
      <c r="AP538" s="432">
        <v>3568833</v>
      </c>
      <c r="AQ538" s="411"/>
      <c r="AR538" s="411"/>
      <c r="AS538" s="410"/>
      <c r="AT538" s="449"/>
    </row>
    <row r="539" spans="2:46" ht="15" customHeight="1">
      <c r="B539" s="448" t="s">
        <v>433</v>
      </c>
      <c r="C539" s="251" t="s">
        <v>10246</v>
      </c>
      <c r="D539" s="173" t="s">
        <v>11522</v>
      </c>
      <c r="E539" s="404">
        <v>1067810656</v>
      </c>
      <c r="F539" s="404">
        <v>33810000</v>
      </c>
      <c r="G539" s="405" t="s">
        <v>10177</v>
      </c>
      <c r="H539" s="353">
        <v>5635000</v>
      </c>
      <c r="I539" s="363">
        <v>45755</v>
      </c>
      <c r="J539" s="363">
        <v>45937</v>
      </c>
      <c r="K539" s="354" t="s">
        <v>8285</v>
      </c>
      <c r="L539" s="190">
        <v>2537</v>
      </c>
      <c r="M539" s="406" t="s">
        <v>7419</v>
      </c>
      <c r="N539" s="406" t="s">
        <v>7343</v>
      </c>
      <c r="O539" s="406">
        <v>79693760</v>
      </c>
      <c r="P539" s="406" t="s">
        <v>8259</v>
      </c>
      <c r="Q539" s="190">
        <v>1</v>
      </c>
      <c r="R539" s="407">
        <v>126917</v>
      </c>
      <c r="S539" s="251" t="s">
        <v>8260</v>
      </c>
      <c r="T539" s="404">
        <v>0</v>
      </c>
      <c r="U539" s="190" t="s">
        <v>7347</v>
      </c>
      <c r="V539" s="407" t="s">
        <v>10136</v>
      </c>
      <c r="W539" s="404">
        <v>0</v>
      </c>
      <c r="X539" s="190" t="s">
        <v>7347</v>
      </c>
      <c r="Y539" s="190" t="s">
        <v>7347</v>
      </c>
      <c r="Z539" s="404">
        <v>0</v>
      </c>
      <c r="AA539" s="419" t="s">
        <v>7347</v>
      </c>
      <c r="AB539" s="190" t="s">
        <v>7347</v>
      </c>
      <c r="AC539" s="190" t="s">
        <v>7347</v>
      </c>
      <c r="AD539" s="190" t="s">
        <v>7347</v>
      </c>
      <c r="AE539" s="190" t="s">
        <v>7348</v>
      </c>
      <c r="AF539" s="411" t="s">
        <v>7349</v>
      </c>
      <c r="AG539" s="190" t="s">
        <v>7586</v>
      </c>
      <c r="AH539" s="173" t="s">
        <v>11523</v>
      </c>
      <c r="AI539" s="173">
        <v>3114345360</v>
      </c>
      <c r="AJ539" s="173" t="s">
        <v>10143</v>
      </c>
      <c r="AK539" s="420">
        <v>52460538386</v>
      </c>
      <c r="AL539" s="189" t="s">
        <v>10757</v>
      </c>
      <c r="AM539" s="500" t="s">
        <v>11524</v>
      </c>
      <c r="AN539" s="411">
        <f t="shared" si="8"/>
        <v>532</v>
      </c>
      <c r="AO539" s="411">
        <v>2025</v>
      </c>
      <c r="AP539" s="432">
        <v>19346833</v>
      </c>
      <c r="AQ539" s="411"/>
      <c r="AR539" s="411"/>
      <c r="AS539" s="410"/>
      <c r="AT539" s="449"/>
    </row>
    <row r="540" spans="2:46" ht="15" customHeight="1">
      <c r="B540" s="448" t="s">
        <v>434</v>
      </c>
      <c r="C540" s="251" t="s">
        <v>10246</v>
      </c>
      <c r="D540" s="173" t="s">
        <v>11525</v>
      </c>
      <c r="E540" s="404">
        <v>52977635</v>
      </c>
      <c r="F540" s="404">
        <v>33810000</v>
      </c>
      <c r="G540" s="405" t="s">
        <v>10177</v>
      </c>
      <c r="H540" s="353">
        <v>5635000</v>
      </c>
      <c r="I540" s="363">
        <v>45845</v>
      </c>
      <c r="J540" s="363">
        <v>46022</v>
      </c>
      <c r="K540" s="354" t="s">
        <v>8285</v>
      </c>
      <c r="L540" s="190">
        <v>2537</v>
      </c>
      <c r="M540" s="406" t="s">
        <v>7419</v>
      </c>
      <c r="N540" s="406" t="s">
        <v>7343</v>
      </c>
      <c r="O540" s="406">
        <v>79693760</v>
      </c>
      <c r="P540" s="501" t="s">
        <v>8259</v>
      </c>
      <c r="Q540" s="190">
        <v>5</v>
      </c>
      <c r="R540" s="407">
        <v>126917</v>
      </c>
      <c r="S540" s="251" t="s">
        <v>8260</v>
      </c>
      <c r="T540" s="463">
        <v>15590167</v>
      </c>
      <c r="U540" s="190" t="s">
        <v>7347</v>
      </c>
      <c r="V540" s="407">
        <v>83</v>
      </c>
      <c r="W540" s="404">
        <v>0</v>
      </c>
      <c r="X540" s="190" t="s">
        <v>7347</v>
      </c>
      <c r="Y540" s="190"/>
      <c r="Z540" s="404">
        <f>Tabla13[[#This Row],[Adicion 1]]</f>
        <v>15590167</v>
      </c>
      <c r="AA540" s="464" t="s">
        <v>10912</v>
      </c>
      <c r="AB540" s="190" t="s">
        <v>7347</v>
      </c>
      <c r="AC540" s="190" t="s">
        <v>7347</v>
      </c>
      <c r="AD540" s="190" t="s">
        <v>7347</v>
      </c>
      <c r="AE540" s="190" t="s">
        <v>7504</v>
      </c>
      <c r="AF540" s="190" t="s">
        <v>7349</v>
      </c>
      <c r="AG540" s="190" t="s">
        <v>7368</v>
      </c>
      <c r="AH540" s="173" t="s">
        <v>11526</v>
      </c>
      <c r="AI540" s="173">
        <v>3138529689</v>
      </c>
      <c r="AJ540" s="173" t="s">
        <v>10993</v>
      </c>
      <c r="AK540" s="420">
        <v>24091986795</v>
      </c>
      <c r="AL540" s="189" t="s">
        <v>10225</v>
      </c>
      <c r="AM540" s="500" t="s">
        <v>11527</v>
      </c>
      <c r="AN540" s="411">
        <f t="shared" si="8"/>
        <v>533</v>
      </c>
      <c r="AO540" s="411">
        <v>2025</v>
      </c>
      <c r="AP540" s="432">
        <v>0</v>
      </c>
      <c r="AQ540" s="411"/>
      <c r="AR540" s="411"/>
      <c r="AS540" s="410"/>
      <c r="AT540" s="449"/>
    </row>
    <row r="541" spans="2:46" ht="15" customHeight="1">
      <c r="B541" s="448" t="s">
        <v>435</v>
      </c>
      <c r="C541" s="251" t="s">
        <v>10246</v>
      </c>
      <c r="D541" s="173" t="s">
        <v>11528</v>
      </c>
      <c r="E541" s="404">
        <v>16359534</v>
      </c>
      <c r="F541" s="404">
        <v>33810000</v>
      </c>
      <c r="G541" s="405" t="s">
        <v>10177</v>
      </c>
      <c r="H541" s="353">
        <v>5635000</v>
      </c>
      <c r="I541" s="363">
        <v>45768</v>
      </c>
      <c r="J541" s="363">
        <v>45950</v>
      </c>
      <c r="K541" s="354" t="s">
        <v>8285</v>
      </c>
      <c r="L541" s="190">
        <v>2537</v>
      </c>
      <c r="M541" s="406" t="s">
        <v>7419</v>
      </c>
      <c r="N541" s="406" t="s">
        <v>7343</v>
      </c>
      <c r="O541" s="406">
        <v>79693760</v>
      </c>
      <c r="P541" s="501" t="s">
        <v>8259</v>
      </c>
      <c r="Q541" s="190">
        <v>5</v>
      </c>
      <c r="R541" s="407">
        <v>126917</v>
      </c>
      <c r="S541" s="251" t="s">
        <v>8260</v>
      </c>
      <c r="T541" s="404">
        <v>0</v>
      </c>
      <c r="U541" s="190" t="s">
        <v>7347</v>
      </c>
      <c r="V541" s="407" t="s">
        <v>10136</v>
      </c>
      <c r="W541" s="404">
        <v>0</v>
      </c>
      <c r="X541" s="190" t="s">
        <v>7347</v>
      </c>
      <c r="Y541" s="190" t="s">
        <v>7347</v>
      </c>
      <c r="Z541" s="404">
        <v>0</v>
      </c>
      <c r="AA541" s="419" t="s">
        <v>7347</v>
      </c>
      <c r="AB541" s="190" t="s">
        <v>7347</v>
      </c>
      <c r="AC541" s="190" t="s">
        <v>7347</v>
      </c>
      <c r="AD541" s="190" t="s">
        <v>7347</v>
      </c>
      <c r="AE541" s="190" t="s">
        <v>7408</v>
      </c>
      <c r="AF541" s="411" t="s">
        <v>7349</v>
      </c>
      <c r="AG541" s="190" t="s">
        <v>7350</v>
      </c>
      <c r="AH541" s="173" t="s">
        <v>11529</v>
      </c>
      <c r="AI541" s="173">
        <v>3006845913</v>
      </c>
      <c r="AJ541" s="173" t="s">
        <v>10143</v>
      </c>
      <c r="AK541" s="420">
        <v>20765690102</v>
      </c>
      <c r="AL541" s="189" t="s">
        <v>10225</v>
      </c>
      <c r="AM541" s="500" t="s">
        <v>11530</v>
      </c>
      <c r="AN541" s="411">
        <f t="shared" si="8"/>
        <v>534</v>
      </c>
      <c r="AO541" s="411">
        <v>2025</v>
      </c>
      <c r="AP541" s="432">
        <v>26296667</v>
      </c>
      <c r="AQ541" s="411" t="s">
        <v>10139</v>
      </c>
      <c r="AR541" s="411" t="s">
        <v>10139</v>
      </c>
      <c r="AS541" s="410" t="s">
        <v>10140</v>
      </c>
      <c r="AT541" s="449" t="s">
        <v>11531</v>
      </c>
    </row>
    <row r="542" spans="2:46" ht="15" customHeight="1">
      <c r="B542" s="448" t="s">
        <v>436</v>
      </c>
      <c r="C542" s="251" t="s">
        <v>10246</v>
      </c>
      <c r="D542" s="173" t="s">
        <v>11294</v>
      </c>
      <c r="E542" s="404">
        <v>26988489</v>
      </c>
      <c r="F542" s="404">
        <v>33810000</v>
      </c>
      <c r="G542" s="405" t="s">
        <v>10177</v>
      </c>
      <c r="H542" s="353">
        <v>5635000</v>
      </c>
      <c r="I542" s="363">
        <v>45768</v>
      </c>
      <c r="J542" s="363">
        <v>46022</v>
      </c>
      <c r="K542" s="354" t="s">
        <v>8285</v>
      </c>
      <c r="L542" s="190">
        <v>2537</v>
      </c>
      <c r="M542" s="406" t="s">
        <v>7419</v>
      </c>
      <c r="N542" s="406" t="s">
        <v>7343</v>
      </c>
      <c r="O542" s="406">
        <v>79693760</v>
      </c>
      <c r="P542" s="501" t="s">
        <v>8259</v>
      </c>
      <c r="Q542" s="190">
        <v>5</v>
      </c>
      <c r="R542" s="407">
        <v>126917</v>
      </c>
      <c r="S542" s="251" t="s">
        <v>8260</v>
      </c>
      <c r="T542" s="463">
        <v>13148333</v>
      </c>
      <c r="U542" s="190" t="s">
        <v>7347</v>
      </c>
      <c r="V542" s="407">
        <v>70</v>
      </c>
      <c r="W542" s="404">
        <v>0</v>
      </c>
      <c r="X542" s="190" t="s">
        <v>7347</v>
      </c>
      <c r="Y542" s="190"/>
      <c r="Z542" s="404">
        <f>Tabla13[[#This Row],[Adicion 1]]</f>
        <v>13148333</v>
      </c>
      <c r="AA542" s="464" t="s">
        <v>10426</v>
      </c>
      <c r="AB542" s="190" t="s">
        <v>7347</v>
      </c>
      <c r="AC542" s="190" t="s">
        <v>7347</v>
      </c>
      <c r="AD542" s="190" t="s">
        <v>7347</v>
      </c>
      <c r="AE542" s="190" t="s">
        <v>7361</v>
      </c>
      <c r="AF542" s="411" t="s">
        <v>7349</v>
      </c>
      <c r="AG542" s="190" t="s">
        <v>7399</v>
      </c>
      <c r="AH542" s="173" t="s">
        <v>11296</v>
      </c>
      <c r="AI542" s="173">
        <v>3156543901</v>
      </c>
      <c r="AJ542" s="173" t="s">
        <v>10142</v>
      </c>
      <c r="AK542" s="420">
        <v>550488405108223</v>
      </c>
      <c r="AL542" s="189" t="s">
        <v>10225</v>
      </c>
      <c r="AM542" s="500" t="s">
        <v>11297</v>
      </c>
      <c r="AN542" s="411">
        <f t="shared" si="8"/>
        <v>535</v>
      </c>
      <c r="AO542" s="411">
        <v>2025</v>
      </c>
      <c r="AP542" s="432">
        <v>0</v>
      </c>
      <c r="AQ542" s="411" t="s">
        <v>10139</v>
      </c>
      <c r="AR542" s="411" t="s">
        <v>10139</v>
      </c>
      <c r="AS542" s="410" t="s">
        <v>10262</v>
      </c>
      <c r="AT542" s="449" t="s">
        <v>11298</v>
      </c>
    </row>
    <row r="543" spans="2:46" ht="15" customHeight="1">
      <c r="B543" s="448" t="s">
        <v>437</v>
      </c>
      <c r="C543" s="251" t="s">
        <v>10246</v>
      </c>
      <c r="D543" s="173" t="s">
        <v>11532</v>
      </c>
      <c r="E543" s="404">
        <v>1111791373</v>
      </c>
      <c r="F543" s="404">
        <v>33810000</v>
      </c>
      <c r="G543" s="405" t="s">
        <v>10177</v>
      </c>
      <c r="H543" s="353">
        <v>5635000</v>
      </c>
      <c r="I543" s="363">
        <v>45734</v>
      </c>
      <c r="J543" s="363">
        <v>45917</v>
      </c>
      <c r="K543" s="354" t="s">
        <v>8258</v>
      </c>
      <c r="L543" s="190">
        <v>2537</v>
      </c>
      <c r="M543" s="406" t="s">
        <v>7419</v>
      </c>
      <c r="N543" s="406" t="s">
        <v>7343</v>
      </c>
      <c r="O543" s="406">
        <v>79693760</v>
      </c>
      <c r="P543" s="501" t="s">
        <v>8259</v>
      </c>
      <c r="Q543" s="190">
        <v>5</v>
      </c>
      <c r="R543" s="407">
        <v>126917</v>
      </c>
      <c r="S543" s="251" t="s">
        <v>8260</v>
      </c>
      <c r="T543" s="404">
        <v>0</v>
      </c>
      <c r="U543" s="190" t="s">
        <v>7347</v>
      </c>
      <c r="V543" s="407" t="s">
        <v>10136</v>
      </c>
      <c r="W543" s="404">
        <v>0</v>
      </c>
      <c r="X543" s="190" t="s">
        <v>7347</v>
      </c>
      <c r="Y543" s="190" t="s">
        <v>7347</v>
      </c>
      <c r="Z543" s="404">
        <v>0</v>
      </c>
      <c r="AA543" s="419" t="s">
        <v>7347</v>
      </c>
      <c r="AB543" s="190" t="s">
        <v>7347</v>
      </c>
      <c r="AC543" s="190" t="s">
        <v>7347</v>
      </c>
      <c r="AD543" s="190" t="s">
        <v>7347</v>
      </c>
      <c r="AE543" s="190" t="s">
        <v>10179</v>
      </c>
      <c r="AF543" s="411" t="s">
        <v>7349</v>
      </c>
      <c r="AG543" s="190" t="s">
        <v>7399</v>
      </c>
      <c r="AH543" s="173" t="s">
        <v>11533</v>
      </c>
      <c r="AI543" s="173">
        <v>3013199977</v>
      </c>
      <c r="AJ543" s="173" t="s">
        <v>10142</v>
      </c>
      <c r="AK543" s="420">
        <v>488443936379</v>
      </c>
      <c r="AL543" s="189" t="s">
        <v>10225</v>
      </c>
      <c r="AM543" s="500" t="s">
        <v>9658</v>
      </c>
      <c r="AN543" s="411">
        <f t="shared" si="8"/>
        <v>536</v>
      </c>
      <c r="AO543" s="411">
        <v>2025</v>
      </c>
      <c r="AP543" s="432">
        <v>3193167</v>
      </c>
      <c r="AQ543" s="411"/>
      <c r="AR543" s="411"/>
      <c r="AS543" s="410"/>
      <c r="AT543" s="449"/>
    </row>
    <row r="544" spans="2:46" ht="15" customHeight="1">
      <c r="B544" s="448" t="s">
        <v>438</v>
      </c>
      <c r="C544" s="251" t="s">
        <v>10246</v>
      </c>
      <c r="D544" s="173" t="s">
        <v>11534</v>
      </c>
      <c r="E544" s="404">
        <v>1019033764</v>
      </c>
      <c r="F544" s="404">
        <v>33810000</v>
      </c>
      <c r="G544" s="405" t="s">
        <v>10177</v>
      </c>
      <c r="H544" s="353">
        <v>5635000</v>
      </c>
      <c r="I544" s="363">
        <v>45734</v>
      </c>
      <c r="J544" s="363">
        <v>45917</v>
      </c>
      <c r="K544" s="354" t="s">
        <v>8285</v>
      </c>
      <c r="L544" s="190">
        <v>2537</v>
      </c>
      <c r="M544" s="406" t="s">
        <v>7419</v>
      </c>
      <c r="N544" s="406" t="s">
        <v>7343</v>
      </c>
      <c r="O544" s="406">
        <v>79693760</v>
      </c>
      <c r="P544" s="501" t="s">
        <v>8259</v>
      </c>
      <c r="Q544" s="190">
        <v>5</v>
      </c>
      <c r="R544" s="407">
        <v>126917</v>
      </c>
      <c r="S544" s="251" t="s">
        <v>8260</v>
      </c>
      <c r="T544" s="404">
        <v>0</v>
      </c>
      <c r="U544" s="190" t="s">
        <v>7347</v>
      </c>
      <c r="V544" s="407" t="s">
        <v>10136</v>
      </c>
      <c r="W544" s="404">
        <v>0</v>
      </c>
      <c r="X544" s="190" t="s">
        <v>7347</v>
      </c>
      <c r="Y544" s="190" t="s">
        <v>7347</v>
      </c>
      <c r="Z544" s="404">
        <v>0</v>
      </c>
      <c r="AA544" s="419" t="s">
        <v>7347</v>
      </c>
      <c r="AB544" s="190" t="s">
        <v>7347</v>
      </c>
      <c r="AC544" s="190" t="s">
        <v>7347</v>
      </c>
      <c r="AD544" s="190" t="s">
        <v>7347</v>
      </c>
      <c r="AE544" s="190" t="s">
        <v>7378</v>
      </c>
      <c r="AF544" s="411" t="s">
        <v>7349</v>
      </c>
      <c r="AG544" s="190" t="s">
        <v>7350</v>
      </c>
      <c r="AH544" s="173" t="s">
        <v>11535</v>
      </c>
      <c r="AI544" s="173" t="s">
        <v>11536</v>
      </c>
      <c r="AJ544" s="173" t="s">
        <v>10142</v>
      </c>
      <c r="AK544" s="423" t="s">
        <v>11537</v>
      </c>
      <c r="AL544" s="189" t="s">
        <v>7353</v>
      </c>
      <c r="AM544" s="500" t="s">
        <v>11538</v>
      </c>
      <c r="AN544" s="411">
        <f t="shared" si="8"/>
        <v>537</v>
      </c>
      <c r="AO544" s="411">
        <v>2025</v>
      </c>
      <c r="AP544" s="432">
        <v>3193167</v>
      </c>
      <c r="AQ544" s="411"/>
      <c r="AR544" s="411"/>
      <c r="AS544" s="410"/>
      <c r="AT544" s="449"/>
    </row>
    <row r="545" spans="2:46" ht="15" customHeight="1">
      <c r="B545" s="448" t="s">
        <v>439</v>
      </c>
      <c r="C545" s="251" t="s">
        <v>10341</v>
      </c>
      <c r="D545" s="173" t="s">
        <v>11539</v>
      </c>
      <c r="E545" s="404">
        <v>80819978</v>
      </c>
      <c r="F545" s="404">
        <v>17856000</v>
      </c>
      <c r="G545" s="405" t="s">
        <v>10177</v>
      </c>
      <c r="H545" s="353">
        <v>2976000</v>
      </c>
      <c r="I545" s="363">
        <v>45791</v>
      </c>
      <c r="J545" s="363">
        <v>46022</v>
      </c>
      <c r="K545" s="354" t="s">
        <v>11540</v>
      </c>
      <c r="L545" s="190">
        <v>2537</v>
      </c>
      <c r="M545" s="406" t="s">
        <v>7419</v>
      </c>
      <c r="N545" s="406" t="s">
        <v>7343</v>
      </c>
      <c r="O545" s="406">
        <v>79693760</v>
      </c>
      <c r="P545" s="501" t="s">
        <v>8259</v>
      </c>
      <c r="Q545" s="190">
        <v>1</v>
      </c>
      <c r="R545" s="407">
        <v>127377</v>
      </c>
      <c r="S545" s="251" t="s">
        <v>8260</v>
      </c>
      <c r="T545" s="463">
        <v>4662400</v>
      </c>
      <c r="U545" s="190" t="s">
        <v>7347</v>
      </c>
      <c r="V545" s="407">
        <v>47</v>
      </c>
      <c r="W545" s="404">
        <v>0</v>
      </c>
      <c r="X545" s="190" t="s">
        <v>7347</v>
      </c>
      <c r="Y545" s="190"/>
      <c r="Z545" s="404">
        <f>Tabla13[[#This Row],[Adicion 1]]</f>
        <v>4662400</v>
      </c>
      <c r="AA545" s="464" t="s">
        <v>10867</v>
      </c>
      <c r="AB545" s="190" t="s">
        <v>7347</v>
      </c>
      <c r="AC545" s="190" t="s">
        <v>7347</v>
      </c>
      <c r="AD545" s="190" t="s">
        <v>7347</v>
      </c>
      <c r="AE545" s="190" t="s">
        <v>10179</v>
      </c>
      <c r="AF545" s="411" t="s">
        <v>7349</v>
      </c>
      <c r="AG545" s="190" t="s">
        <v>7399</v>
      </c>
      <c r="AH545" s="173" t="s">
        <v>11541</v>
      </c>
      <c r="AI545" s="173">
        <v>3118279992</v>
      </c>
      <c r="AJ545" s="173" t="s">
        <v>7489</v>
      </c>
      <c r="AK545" s="423" t="s">
        <v>9870</v>
      </c>
      <c r="AL545" s="189" t="s">
        <v>7353</v>
      </c>
      <c r="AM545" s="500" t="s">
        <v>9871</v>
      </c>
      <c r="AN545" s="411">
        <f t="shared" si="8"/>
        <v>538</v>
      </c>
      <c r="AO545" s="411">
        <v>2025</v>
      </c>
      <c r="AP545" s="432">
        <v>7241600</v>
      </c>
      <c r="AQ545" s="411"/>
      <c r="AR545" s="411"/>
      <c r="AS545" s="410"/>
      <c r="AT545" s="449"/>
    </row>
    <row r="546" spans="2:46" ht="15" customHeight="1">
      <c r="B546" s="448" t="s">
        <v>440</v>
      </c>
      <c r="C546" s="251" t="s">
        <v>10246</v>
      </c>
      <c r="D546" s="173" t="s">
        <v>11542</v>
      </c>
      <c r="E546" s="404">
        <v>52348821</v>
      </c>
      <c r="F546" s="404">
        <v>33810000</v>
      </c>
      <c r="G546" s="405" t="s">
        <v>10177</v>
      </c>
      <c r="H546" s="353">
        <v>5635000</v>
      </c>
      <c r="I546" s="363">
        <v>45757</v>
      </c>
      <c r="J546" s="363">
        <v>46022</v>
      </c>
      <c r="K546" s="354" t="s">
        <v>8258</v>
      </c>
      <c r="L546" s="190">
        <v>2537</v>
      </c>
      <c r="M546" s="406" t="s">
        <v>7419</v>
      </c>
      <c r="N546" s="406" t="s">
        <v>7343</v>
      </c>
      <c r="O546" s="406">
        <v>79693760</v>
      </c>
      <c r="P546" s="406" t="s">
        <v>8259</v>
      </c>
      <c r="Q546" s="190">
        <v>5</v>
      </c>
      <c r="R546" s="407">
        <v>126917</v>
      </c>
      <c r="S546" s="251" t="s">
        <v>8260</v>
      </c>
      <c r="T546" s="404">
        <v>15214500</v>
      </c>
      <c r="U546" s="190" t="s">
        <v>7347</v>
      </c>
      <c r="V546" s="407" t="s">
        <v>11543</v>
      </c>
      <c r="W546" s="404">
        <v>0</v>
      </c>
      <c r="X546" s="190" t="s">
        <v>7347</v>
      </c>
      <c r="Y546" s="190" t="s">
        <v>7347</v>
      </c>
      <c r="Z546" s="404">
        <v>15214500</v>
      </c>
      <c r="AA546" s="404" t="s">
        <v>11322</v>
      </c>
      <c r="AB546" s="190" t="s">
        <v>7347</v>
      </c>
      <c r="AC546" s="190" t="s">
        <v>7347</v>
      </c>
      <c r="AD546" s="190" t="s">
        <v>7347</v>
      </c>
      <c r="AE546" s="190" t="s">
        <v>7504</v>
      </c>
      <c r="AF546" s="411" t="s">
        <v>7349</v>
      </c>
      <c r="AG546" s="190" t="s">
        <v>7350</v>
      </c>
      <c r="AH546" s="173" t="s">
        <v>11544</v>
      </c>
      <c r="AI546" s="173">
        <v>3115429748</v>
      </c>
      <c r="AJ546" s="173" t="s">
        <v>10143</v>
      </c>
      <c r="AK546" s="420">
        <v>18022636053</v>
      </c>
      <c r="AL546" s="189" t="s">
        <v>10757</v>
      </c>
      <c r="AM546" s="500" t="s">
        <v>11545</v>
      </c>
      <c r="AN546" s="411">
        <f t="shared" si="8"/>
        <v>539</v>
      </c>
      <c r="AO546" s="411">
        <v>2025</v>
      </c>
      <c r="AP546" s="432">
        <v>0</v>
      </c>
      <c r="AQ546" s="411"/>
      <c r="AR546" s="411"/>
      <c r="AS546" s="410"/>
      <c r="AT546" s="449"/>
    </row>
    <row r="547" spans="2:46" ht="15" customHeight="1">
      <c r="B547" s="448" t="s">
        <v>441</v>
      </c>
      <c r="C547" s="251" t="s">
        <v>10246</v>
      </c>
      <c r="D547" s="173" t="s">
        <v>11546</v>
      </c>
      <c r="E547" s="404">
        <v>20573232</v>
      </c>
      <c r="F547" s="404">
        <v>33810000</v>
      </c>
      <c r="G547" s="405" t="s">
        <v>10177</v>
      </c>
      <c r="H547" s="353">
        <v>5635000</v>
      </c>
      <c r="I547" s="363">
        <v>45727</v>
      </c>
      <c r="J547" s="363">
        <v>45910</v>
      </c>
      <c r="K547" s="354" t="s">
        <v>8801</v>
      </c>
      <c r="L547" s="190">
        <v>2537</v>
      </c>
      <c r="M547" s="406" t="s">
        <v>8611</v>
      </c>
      <c r="N547" s="406" t="s">
        <v>7448</v>
      </c>
      <c r="O547" s="406">
        <v>52147698</v>
      </c>
      <c r="P547" s="406" t="s">
        <v>8612</v>
      </c>
      <c r="Q547" s="190">
        <v>5</v>
      </c>
      <c r="R547" s="407">
        <v>124747</v>
      </c>
      <c r="S547" s="251" t="s">
        <v>8613</v>
      </c>
      <c r="T547" s="404">
        <v>0</v>
      </c>
      <c r="U547" s="190" t="s">
        <v>7347</v>
      </c>
      <c r="V547" s="407" t="s">
        <v>10136</v>
      </c>
      <c r="W547" s="404">
        <v>0</v>
      </c>
      <c r="X547" s="190" t="s">
        <v>7347</v>
      </c>
      <c r="Y547" s="190" t="s">
        <v>7347</v>
      </c>
      <c r="Z547" s="404">
        <v>0</v>
      </c>
      <c r="AA547" s="419" t="s">
        <v>7347</v>
      </c>
      <c r="AB547" s="190" t="s">
        <v>7347</v>
      </c>
      <c r="AC547" s="190" t="s">
        <v>7347</v>
      </c>
      <c r="AD547" s="190" t="s">
        <v>7347</v>
      </c>
      <c r="AE547" s="190" t="s">
        <v>7378</v>
      </c>
      <c r="AF547" s="411" t="s">
        <v>7349</v>
      </c>
      <c r="AG547" s="190" t="s">
        <v>7350</v>
      </c>
      <c r="AH547" s="173" t="s">
        <v>11547</v>
      </c>
      <c r="AI547" s="173">
        <v>3208644997</v>
      </c>
      <c r="AJ547" s="173" t="s">
        <v>10142</v>
      </c>
      <c r="AK547" s="420">
        <v>488401911513</v>
      </c>
      <c r="AL547" s="189" t="s">
        <v>10225</v>
      </c>
      <c r="AM547" s="500" t="s">
        <v>11548</v>
      </c>
      <c r="AN547" s="411">
        <f t="shared" si="8"/>
        <v>540</v>
      </c>
      <c r="AO547" s="411">
        <v>2025</v>
      </c>
      <c r="AP547" s="432">
        <v>1878333</v>
      </c>
      <c r="AQ547" s="411"/>
      <c r="AR547" s="411"/>
      <c r="AS547" s="410"/>
      <c r="AT547" s="449"/>
    </row>
    <row r="548" spans="2:46" ht="15" customHeight="1">
      <c r="B548" s="448" t="s">
        <v>442</v>
      </c>
      <c r="C548" s="251" t="s">
        <v>10246</v>
      </c>
      <c r="D548" s="173" t="s">
        <v>11549</v>
      </c>
      <c r="E548" s="404">
        <v>79244137</v>
      </c>
      <c r="F548" s="404">
        <v>46128000</v>
      </c>
      <c r="G548" s="405" t="s">
        <v>10177</v>
      </c>
      <c r="H548" s="353">
        <v>7688000</v>
      </c>
      <c r="I548" s="363">
        <v>45771</v>
      </c>
      <c r="J548" s="363">
        <v>46022</v>
      </c>
      <c r="K548" s="354" t="s">
        <v>11550</v>
      </c>
      <c r="L548" s="190">
        <v>2456</v>
      </c>
      <c r="M548" s="406" t="s">
        <v>7342</v>
      </c>
      <c r="N548" s="251" t="s">
        <v>7343</v>
      </c>
      <c r="O548" s="406">
        <v>79148675</v>
      </c>
      <c r="P548" s="406" t="s">
        <v>7344</v>
      </c>
      <c r="Q548" s="190">
        <v>3</v>
      </c>
      <c r="R548" s="407">
        <v>127378</v>
      </c>
      <c r="S548" s="251" t="s">
        <v>7345</v>
      </c>
      <c r="T548" s="463">
        <v>17169867</v>
      </c>
      <c r="U548" s="190" t="s">
        <v>7347</v>
      </c>
      <c r="V548" s="407">
        <v>67</v>
      </c>
      <c r="W548" s="404">
        <v>0</v>
      </c>
      <c r="X548" s="190" t="s">
        <v>7347</v>
      </c>
      <c r="Y548" s="190"/>
      <c r="Z548" s="404">
        <f>Tabla13[[#This Row],[Adicion 1]]</f>
        <v>17169867</v>
      </c>
      <c r="AA548" s="464" t="s">
        <v>10218</v>
      </c>
      <c r="AB548" s="190" t="s">
        <v>7347</v>
      </c>
      <c r="AC548" s="190" t="s">
        <v>7347</v>
      </c>
      <c r="AD548" s="190" t="s">
        <v>7347</v>
      </c>
      <c r="AE548" s="190" t="s">
        <v>7408</v>
      </c>
      <c r="AF548" s="411" t="s">
        <v>7349</v>
      </c>
      <c r="AG548" s="190" t="s">
        <v>7399</v>
      </c>
      <c r="AH548" s="173" t="s">
        <v>11551</v>
      </c>
      <c r="AI548" s="173">
        <v>3143312649</v>
      </c>
      <c r="AJ548" s="173" t="s">
        <v>7352</v>
      </c>
      <c r="AK548" s="420">
        <v>24123147637</v>
      </c>
      <c r="AL548" s="189" t="s">
        <v>10225</v>
      </c>
      <c r="AM548" s="500" t="s">
        <v>9961</v>
      </c>
      <c r="AN548" s="411">
        <f t="shared" si="8"/>
        <v>541</v>
      </c>
      <c r="AO548" s="411">
        <v>2025</v>
      </c>
      <c r="AP548" s="432">
        <v>13582133</v>
      </c>
      <c r="AQ548" s="411"/>
      <c r="AR548" s="411"/>
      <c r="AS548" s="410"/>
      <c r="AT548" s="449"/>
    </row>
    <row r="549" spans="2:46" ht="15" customHeight="1">
      <c r="B549" s="448" t="s">
        <v>443</v>
      </c>
      <c r="C549" s="251" t="s">
        <v>10246</v>
      </c>
      <c r="D549" s="173" t="s">
        <v>11552</v>
      </c>
      <c r="E549" s="404">
        <v>39621989</v>
      </c>
      <c r="F549" s="404">
        <v>33810000</v>
      </c>
      <c r="G549" s="405" t="s">
        <v>10177</v>
      </c>
      <c r="H549" s="353">
        <v>5635000</v>
      </c>
      <c r="I549" s="363">
        <v>45726</v>
      </c>
      <c r="J549" s="363">
        <v>45909</v>
      </c>
      <c r="K549" s="354" t="s">
        <v>11553</v>
      </c>
      <c r="L549" s="190">
        <v>2599</v>
      </c>
      <c r="M549" s="406" t="s">
        <v>7689</v>
      </c>
      <c r="N549" s="406" t="s">
        <v>7343</v>
      </c>
      <c r="O549" s="406">
        <v>80257080</v>
      </c>
      <c r="P549" s="406" t="s">
        <v>7690</v>
      </c>
      <c r="Q549" s="190">
        <v>1</v>
      </c>
      <c r="R549" s="407">
        <v>125924</v>
      </c>
      <c r="S549" s="251" t="s">
        <v>7726</v>
      </c>
      <c r="T549" s="404">
        <v>0</v>
      </c>
      <c r="U549" s="190" t="s">
        <v>7347</v>
      </c>
      <c r="V549" s="407" t="s">
        <v>10136</v>
      </c>
      <c r="W549" s="404">
        <v>0</v>
      </c>
      <c r="X549" s="190" t="s">
        <v>7347</v>
      </c>
      <c r="Y549" s="190" t="s">
        <v>7347</v>
      </c>
      <c r="Z549" s="404">
        <v>0</v>
      </c>
      <c r="AA549" s="419" t="s">
        <v>7347</v>
      </c>
      <c r="AB549" s="190" t="s">
        <v>7347</v>
      </c>
      <c r="AC549" s="190" t="s">
        <v>7347</v>
      </c>
      <c r="AD549" s="190" t="s">
        <v>7347</v>
      </c>
      <c r="AE549" s="190" t="s">
        <v>7378</v>
      </c>
      <c r="AF549" s="411" t="s">
        <v>7349</v>
      </c>
      <c r="AG549" s="190" t="s">
        <v>7350</v>
      </c>
      <c r="AH549" s="173" t="s">
        <v>11554</v>
      </c>
      <c r="AI549" s="173">
        <v>3212707093</v>
      </c>
      <c r="AJ549" s="173" t="s">
        <v>10143</v>
      </c>
      <c r="AK549" s="420">
        <v>62490141265</v>
      </c>
      <c r="AL549" s="189" t="s">
        <v>10225</v>
      </c>
      <c r="AM549" s="500" t="s">
        <v>11555</v>
      </c>
      <c r="AN549" s="411">
        <f t="shared" si="8"/>
        <v>542</v>
      </c>
      <c r="AO549" s="411">
        <v>2025</v>
      </c>
      <c r="AP549" s="432">
        <v>0</v>
      </c>
      <c r="AQ549" s="411" t="s">
        <v>10132</v>
      </c>
      <c r="AR549" s="411" t="s">
        <v>10132</v>
      </c>
      <c r="AS549" s="410"/>
      <c r="AT549" s="449"/>
    </row>
    <row r="550" spans="2:46" ht="15" customHeight="1">
      <c r="B550" s="448" t="s">
        <v>444</v>
      </c>
      <c r="C550" s="251" t="s">
        <v>10211</v>
      </c>
      <c r="D550" s="173" t="s">
        <v>11556</v>
      </c>
      <c r="E550" s="404">
        <v>79447722</v>
      </c>
      <c r="F550" s="404">
        <v>12378000</v>
      </c>
      <c r="G550" s="405" t="s">
        <v>10177</v>
      </c>
      <c r="H550" s="353">
        <v>2063000</v>
      </c>
      <c r="I550" s="363">
        <v>45741</v>
      </c>
      <c r="J550" s="363">
        <v>45924</v>
      </c>
      <c r="K550" s="354" t="s">
        <v>10699</v>
      </c>
      <c r="L550" s="190">
        <v>2583</v>
      </c>
      <c r="M550" s="406" t="s">
        <v>7495</v>
      </c>
      <c r="N550" s="406" t="s">
        <v>7343</v>
      </c>
      <c r="O550" s="406">
        <v>79553844</v>
      </c>
      <c r="P550" s="406" t="s">
        <v>7496</v>
      </c>
      <c r="Q550" s="190">
        <v>5</v>
      </c>
      <c r="R550" s="407">
        <v>130231</v>
      </c>
      <c r="S550" s="251" t="s">
        <v>7497</v>
      </c>
      <c r="T550" s="404">
        <v>0</v>
      </c>
      <c r="U550" s="190" t="s">
        <v>7347</v>
      </c>
      <c r="V550" s="407" t="s">
        <v>10136</v>
      </c>
      <c r="W550" s="404">
        <v>0</v>
      </c>
      <c r="X550" s="190" t="s">
        <v>7347</v>
      </c>
      <c r="Y550" s="190" t="s">
        <v>7347</v>
      </c>
      <c r="Z550" s="404">
        <v>0</v>
      </c>
      <c r="AA550" s="419" t="s">
        <v>7347</v>
      </c>
      <c r="AB550" s="190" t="s">
        <v>7347</v>
      </c>
      <c r="AC550" s="190" t="s">
        <v>7347</v>
      </c>
      <c r="AD550" s="190" t="s">
        <v>7347</v>
      </c>
      <c r="AE550" s="190" t="s">
        <v>7408</v>
      </c>
      <c r="AF550" s="411" t="s">
        <v>7349</v>
      </c>
      <c r="AG550" s="190" t="s">
        <v>7399</v>
      </c>
      <c r="AH550" s="173" t="s">
        <v>11557</v>
      </c>
      <c r="AI550" s="173">
        <v>3228871055</v>
      </c>
      <c r="AJ550" s="173" t="s">
        <v>10142</v>
      </c>
      <c r="AK550" s="420">
        <v>550458000028100</v>
      </c>
      <c r="AL550" s="189" t="s">
        <v>10757</v>
      </c>
      <c r="AM550" s="500" t="s">
        <v>11558</v>
      </c>
      <c r="AN550" s="411">
        <f t="shared" si="8"/>
        <v>543</v>
      </c>
      <c r="AO550" s="411">
        <v>2025</v>
      </c>
      <c r="AP550" s="432">
        <v>1650400</v>
      </c>
      <c r="AQ550" s="411" t="s">
        <v>10132</v>
      </c>
      <c r="AR550" s="411" t="s">
        <v>10132</v>
      </c>
      <c r="AS550" s="410"/>
      <c r="AT550" s="449"/>
    </row>
    <row r="551" spans="2:46" ht="15" customHeight="1">
      <c r="B551" s="448" t="s">
        <v>445</v>
      </c>
      <c r="C551" s="251" t="s">
        <v>11008</v>
      </c>
      <c r="D551" s="173" t="s">
        <v>7672</v>
      </c>
      <c r="E551" s="404">
        <v>1019099233</v>
      </c>
      <c r="F551" s="463">
        <v>29502000</v>
      </c>
      <c r="G551" s="405" t="s">
        <v>10177</v>
      </c>
      <c r="H551" s="353">
        <v>4917000</v>
      </c>
      <c r="I551" s="363">
        <v>45747</v>
      </c>
      <c r="J551" s="363">
        <v>46022</v>
      </c>
      <c r="K551" s="354" t="s">
        <v>11559</v>
      </c>
      <c r="L551" s="190">
        <v>2537</v>
      </c>
      <c r="M551" s="406" t="s">
        <v>11340</v>
      </c>
      <c r="N551" s="251" t="s">
        <v>7343</v>
      </c>
      <c r="O551" s="173">
        <v>80034539</v>
      </c>
      <c r="P551" s="501" t="s">
        <v>11350</v>
      </c>
      <c r="Q551" s="190">
        <v>1</v>
      </c>
      <c r="R551" s="407">
        <v>130424</v>
      </c>
      <c r="S551" s="251" t="s">
        <v>7386</v>
      </c>
      <c r="T551" s="463">
        <v>14751000</v>
      </c>
      <c r="U551" s="190" t="s">
        <v>7347</v>
      </c>
      <c r="V551" s="407">
        <v>90</v>
      </c>
      <c r="W551" s="404">
        <v>0</v>
      </c>
      <c r="X551" s="190" t="s">
        <v>7347</v>
      </c>
      <c r="Y551" s="190"/>
      <c r="Z551" s="404">
        <f>Tabla13[[#This Row],[Adicion 1]]</f>
        <v>14751000</v>
      </c>
      <c r="AA551" s="464" t="s">
        <v>7966</v>
      </c>
      <c r="AB551" s="190" t="s">
        <v>7347</v>
      </c>
      <c r="AC551" s="190" t="s">
        <v>7347</v>
      </c>
      <c r="AD551" s="190" t="s">
        <v>7347</v>
      </c>
      <c r="AE551" s="190" t="s">
        <v>7504</v>
      </c>
      <c r="AF551" s="411" t="s">
        <v>7349</v>
      </c>
      <c r="AG551" s="190" t="s">
        <v>7399</v>
      </c>
      <c r="AH551" s="173" t="s">
        <v>11560</v>
      </c>
      <c r="AI551" s="173">
        <v>3117187135</v>
      </c>
      <c r="AJ551" s="173" t="s">
        <v>7352</v>
      </c>
      <c r="AK551" s="420">
        <v>24039877963</v>
      </c>
      <c r="AL551" s="189" t="s">
        <v>10225</v>
      </c>
      <c r="AM551" s="500" t="s">
        <v>7677</v>
      </c>
      <c r="AN551" s="411">
        <f t="shared" si="8"/>
        <v>544</v>
      </c>
      <c r="AO551" s="411">
        <v>2025</v>
      </c>
      <c r="AP551" s="432">
        <v>4917000</v>
      </c>
      <c r="AQ551" s="411" t="s">
        <v>10132</v>
      </c>
      <c r="AR551" s="411" t="s">
        <v>10132</v>
      </c>
      <c r="AS551" s="410"/>
      <c r="AT551" s="449"/>
    </row>
    <row r="552" spans="2:46" ht="15" customHeight="1">
      <c r="B552" s="448" t="s">
        <v>446</v>
      </c>
      <c r="C552" s="251" t="s">
        <v>11561</v>
      </c>
      <c r="D552" s="173" t="s">
        <v>11125</v>
      </c>
      <c r="E552" s="404">
        <v>52985831</v>
      </c>
      <c r="F552" s="404">
        <v>23808000</v>
      </c>
      <c r="G552" s="405" t="s">
        <v>10213</v>
      </c>
      <c r="H552" s="353">
        <v>2976000</v>
      </c>
      <c r="I552" s="363">
        <v>45729</v>
      </c>
      <c r="J552" s="363">
        <v>45972</v>
      </c>
      <c r="K552" s="354" t="s">
        <v>11562</v>
      </c>
      <c r="L552" s="190">
        <v>2537</v>
      </c>
      <c r="M552" s="406" t="s">
        <v>7347</v>
      </c>
      <c r="N552" s="406" t="s">
        <v>7407</v>
      </c>
      <c r="O552" s="406" t="s">
        <v>7407</v>
      </c>
      <c r="P552" s="406" t="s">
        <v>7407</v>
      </c>
      <c r="Q552" s="190">
        <v>1</v>
      </c>
      <c r="R552" s="407">
        <v>129503</v>
      </c>
      <c r="S552" s="251" t="s">
        <v>10321</v>
      </c>
      <c r="T552" s="404">
        <v>0</v>
      </c>
      <c r="U552" s="190" t="s">
        <v>7347</v>
      </c>
      <c r="V552" s="407" t="s">
        <v>10136</v>
      </c>
      <c r="W552" s="404">
        <v>0</v>
      </c>
      <c r="X552" s="190" t="s">
        <v>7347</v>
      </c>
      <c r="Y552" s="190" t="s">
        <v>7347</v>
      </c>
      <c r="Z552" s="404">
        <v>0</v>
      </c>
      <c r="AA552" s="419" t="s">
        <v>7347</v>
      </c>
      <c r="AB552" s="190" t="s">
        <v>7347</v>
      </c>
      <c r="AC552" s="190" t="s">
        <v>7347</v>
      </c>
      <c r="AD552" s="190" t="s">
        <v>7347</v>
      </c>
      <c r="AE552" s="190" t="s">
        <v>10179</v>
      </c>
      <c r="AF552" s="411" t="s">
        <v>7349</v>
      </c>
      <c r="AG552" s="190" t="s">
        <v>7399</v>
      </c>
      <c r="AH552" s="173" t="s">
        <v>11563</v>
      </c>
      <c r="AI552" s="173">
        <v>3229485520</v>
      </c>
      <c r="AJ552" s="173" t="s">
        <v>10143</v>
      </c>
      <c r="AK552" s="420">
        <v>54771486463</v>
      </c>
      <c r="AL552" s="189" t="s">
        <v>10225</v>
      </c>
      <c r="AM552" s="500" t="s">
        <v>11564</v>
      </c>
      <c r="AN552" s="411">
        <f t="shared" si="8"/>
        <v>545</v>
      </c>
      <c r="AO552" s="411">
        <v>2025</v>
      </c>
      <c r="AP552" s="432">
        <v>7142400</v>
      </c>
      <c r="AQ552" s="411"/>
      <c r="AR552" s="411"/>
      <c r="AS552" s="410"/>
      <c r="AT552" s="449"/>
    </row>
    <row r="553" spans="2:46" ht="15" customHeight="1">
      <c r="B553" s="448" t="s">
        <v>447</v>
      </c>
      <c r="C553" s="251" t="s">
        <v>11561</v>
      </c>
      <c r="D553" s="173" t="s">
        <v>11122</v>
      </c>
      <c r="E553" s="404">
        <v>52345761</v>
      </c>
      <c r="F553" s="404">
        <v>23808000</v>
      </c>
      <c r="G553" s="405" t="s">
        <v>10213</v>
      </c>
      <c r="H553" s="353">
        <v>2976000</v>
      </c>
      <c r="I553" s="363">
        <v>45729</v>
      </c>
      <c r="J553" s="363">
        <v>45972</v>
      </c>
      <c r="K553" s="354" t="s">
        <v>11562</v>
      </c>
      <c r="L553" s="190">
        <v>2537</v>
      </c>
      <c r="M553" s="406" t="s">
        <v>7347</v>
      </c>
      <c r="N553" s="406" t="s">
        <v>7407</v>
      </c>
      <c r="O553" s="406" t="s">
        <v>7407</v>
      </c>
      <c r="P553" s="406" t="s">
        <v>7407</v>
      </c>
      <c r="Q553" s="190">
        <v>1</v>
      </c>
      <c r="R553" s="407">
        <v>129503</v>
      </c>
      <c r="S553" s="251" t="s">
        <v>10321</v>
      </c>
      <c r="T553" s="404">
        <v>0</v>
      </c>
      <c r="U553" s="190" t="s">
        <v>7347</v>
      </c>
      <c r="V553" s="407" t="s">
        <v>10136</v>
      </c>
      <c r="W553" s="404">
        <v>0</v>
      </c>
      <c r="X553" s="190" t="s">
        <v>7347</v>
      </c>
      <c r="Y553" s="190" t="s">
        <v>7347</v>
      </c>
      <c r="Z553" s="404">
        <v>0</v>
      </c>
      <c r="AA553" s="419" t="s">
        <v>7347</v>
      </c>
      <c r="AB553" s="190" t="s">
        <v>7347</v>
      </c>
      <c r="AC553" s="190" t="s">
        <v>7347</v>
      </c>
      <c r="AD553" s="190" t="s">
        <v>7347</v>
      </c>
      <c r="AE553" s="190" t="s">
        <v>10179</v>
      </c>
      <c r="AF553" s="411" t="s">
        <v>7349</v>
      </c>
      <c r="AG553" s="190" t="s">
        <v>7350</v>
      </c>
      <c r="AH553" s="173" t="s">
        <v>11565</v>
      </c>
      <c r="AI553" s="173">
        <v>3008136426</v>
      </c>
      <c r="AJ553" s="173" t="s">
        <v>7352</v>
      </c>
      <c r="AK553" s="420">
        <v>24095230230</v>
      </c>
      <c r="AL553" s="189" t="s">
        <v>7353</v>
      </c>
      <c r="AM553" s="500" t="s">
        <v>11124</v>
      </c>
      <c r="AN553" s="411">
        <f t="shared" si="8"/>
        <v>546</v>
      </c>
      <c r="AO553" s="411">
        <v>2025</v>
      </c>
      <c r="AP553" s="432">
        <v>0</v>
      </c>
      <c r="AQ553" s="411" t="s">
        <v>10132</v>
      </c>
      <c r="AR553" s="411" t="s">
        <v>10132</v>
      </c>
      <c r="AS553" s="410"/>
      <c r="AT553" s="449"/>
    </row>
    <row r="554" spans="2:46" ht="15" customHeight="1">
      <c r="B554" s="448" t="s">
        <v>448</v>
      </c>
      <c r="C554" s="251" t="s">
        <v>10211</v>
      </c>
      <c r="D554" s="173" t="s">
        <v>11566</v>
      </c>
      <c r="E554" s="404">
        <v>1016060861</v>
      </c>
      <c r="F554" s="404">
        <v>23808000</v>
      </c>
      <c r="G554" s="405" t="s">
        <v>10213</v>
      </c>
      <c r="H554" s="353">
        <v>2976000</v>
      </c>
      <c r="I554" s="363">
        <v>45726</v>
      </c>
      <c r="J554" s="363">
        <v>46022</v>
      </c>
      <c r="K554" s="354" t="s">
        <v>11562</v>
      </c>
      <c r="L554" s="190">
        <v>2537</v>
      </c>
      <c r="M554" s="406" t="s">
        <v>7347</v>
      </c>
      <c r="N554" s="406" t="s">
        <v>7407</v>
      </c>
      <c r="O554" s="406" t="s">
        <v>7407</v>
      </c>
      <c r="P554" s="406" t="s">
        <v>7407</v>
      </c>
      <c r="Q554" s="190">
        <v>1</v>
      </c>
      <c r="R554" s="407">
        <v>129503</v>
      </c>
      <c r="S554" s="251" t="s">
        <v>10321</v>
      </c>
      <c r="T554" s="463">
        <v>5059200</v>
      </c>
      <c r="U554" s="190" t="s">
        <v>7347</v>
      </c>
      <c r="V554" s="407">
        <v>51</v>
      </c>
      <c r="W554" s="404">
        <v>0</v>
      </c>
      <c r="X554" s="190" t="s">
        <v>7347</v>
      </c>
      <c r="Y554" s="190"/>
      <c r="Z554" s="404">
        <f>Tabla13[[#This Row],[Adicion 1]]</f>
        <v>5059200</v>
      </c>
      <c r="AA554" s="464" t="s">
        <v>11567</v>
      </c>
      <c r="AB554" s="190" t="s">
        <v>7347</v>
      </c>
      <c r="AC554" s="190" t="s">
        <v>7347</v>
      </c>
      <c r="AD554" s="190" t="s">
        <v>7347</v>
      </c>
      <c r="AE554" s="190" t="s">
        <v>10179</v>
      </c>
      <c r="AF554" s="411" t="s">
        <v>7349</v>
      </c>
      <c r="AG554" s="190" t="s">
        <v>7399</v>
      </c>
      <c r="AH554" s="173" t="s">
        <v>11568</v>
      </c>
      <c r="AI554" s="173">
        <v>3194769692</v>
      </c>
      <c r="AJ554" s="173" t="s">
        <v>8019</v>
      </c>
      <c r="AK554" s="420">
        <v>94021374</v>
      </c>
      <c r="AL554" s="189" t="s">
        <v>10225</v>
      </c>
      <c r="AM554" s="500" t="s">
        <v>11569</v>
      </c>
      <c r="AN554" s="411">
        <f t="shared" si="8"/>
        <v>547</v>
      </c>
      <c r="AO554" s="411">
        <v>2025</v>
      </c>
      <c r="AP554" s="432">
        <v>6844800</v>
      </c>
      <c r="AQ554" s="411"/>
      <c r="AR554" s="411"/>
      <c r="AS554" s="410"/>
      <c r="AT554" s="449"/>
    </row>
    <row r="555" spans="2:46" ht="15" customHeight="1">
      <c r="B555" s="448" t="s">
        <v>449</v>
      </c>
      <c r="C555" s="251" t="s">
        <v>10211</v>
      </c>
      <c r="D555" s="173" t="s">
        <v>9562</v>
      </c>
      <c r="E555" s="404">
        <v>1014197222</v>
      </c>
      <c r="F555" s="404">
        <v>33810000</v>
      </c>
      <c r="G555" s="405" t="s">
        <v>10177</v>
      </c>
      <c r="H555" s="353">
        <v>5635000</v>
      </c>
      <c r="I555" s="363">
        <v>45733</v>
      </c>
      <c r="J555" s="363">
        <v>45916</v>
      </c>
      <c r="K555" s="354" t="s">
        <v>11570</v>
      </c>
      <c r="L555" s="190">
        <v>2537</v>
      </c>
      <c r="M555" s="406" t="s">
        <v>7712</v>
      </c>
      <c r="N555" s="406" t="s">
        <v>7343</v>
      </c>
      <c r="O555" s="406">
        <v>20533153</v>
      </c>
      <c r="P555" s="501" t="s">
        <v>7713</v>
      </c>
      <c r="Q555" s="190">
        <v>5</v>
      </c>
      <c r="R555" s="407">
        <v>124746</v>
      </c>
      <c r="S555" s="251" t="s">
        <v>7714</v>
      </c>
      <c r="T555" s="404">
        <v>0</v>
      </c>
      <c r="U555" s="190" t="s">
        <v>7347</v>
      </c>
      <c r="V555" s="407" t="s">
        <v>10136</v>
      </c>
      <c r="W555" s="404">
        <v>0</v>
      </c>
      <c r="X555" s="190" t="s">
        <v>7347</v>
      </c>
      <c r="Y555" s="190" t="s">
        <v>7347</v>
      </c>
      <c r="Z555" s="404">
        <v>0</v>
      </c>
      <c r="AA555" s="419" t="s">
        <v>7347</v>
      </c>
      <c r="AB555" s="190" t="s">
        <v>7347</v>
      </c>
      <c r="AC555" s="190" t="s">
        <v>7347</v>
      </c>
      <c r="AD555" s="190" t="s">
        <v>7347</v>
      </c>
      <c r="AE555" s="190" t="s">
        <v>10179</v>
      </c>
      <c r="AF555" s="411" t="s">
        <v>7349</v>
      </c>
      <c r="AG555" s="190" t="s">
        <v>7362</v>
      </c>
      <c r="AH555" s="173" t="s">
        <v>11571</v>
      </c>
      <c r="AI555" s="173" t="s">
        <v>11572</v>
      </c>
      <c r="AJ555" s="173" t="s">
        <v>10160</v>
      </c>
      <c r="AK555" s="420" t="s">
        <v>11573</v>
      </c>
      <c r="AL555" s="189" t="s">
        <v>7353</v>
      </c>
      <c r="AM555" s="500" t="s">
        <v>9568</v>
      </c>
      <c r="AN555" s="411">
        <f t="shared" si="8"/>
        <v>548</v>
      </c>
      <c r="AO555" s="411">
        <v>2025</v>
      </c>
      <c r="AP555" s="432">
        <v>3005333</v>
      </c>
      <c r="AQ555" s="411"/>
      <c r="AR555" s="411"/>
      <c r="AS555" s="410"/>
      <c r="AT555" s="449"/>
    </row>
    <row r="556" spans="2:46" ht="15" customHeight="1">
      <c r="B556" s="448" t="s">
        <v>450</v>
      </c>
      <c r="C556" s="251" t="s">
        <v>10246</v>
      </c>
      <c r="D556" s="173" t="s">
        <v>11574</v>
      </c>
      <c r="E556" s="404">
        <v>80154746</v>
      </c>
      <c r="F556" s="404">
        <v>46128000</v>
      </c>
      <c r="G556" s="405" t="s">
        <v>10177</v>
      </c>
      <c r="H556" s="353">
        <v>7688000</v>
      </c>
      <c r="I556" s="363">
        <v>45723</v>
      </c>
      <c r="J556" s="363">
        <v>45906</v>
      </c>
      <c r="K556" s="354" t="s">
        <v>8601</v>
      </c>
      <c r="L556" s="190">
        <v>2537</v>
      </c>
      <c r="M556" s="406" t="s">
        <v>8687</v>
      </c>
      <c r="N556" s="406" t="s">
        <v>7448</v>
      </c>
      <c r="O556" s="406">
        <v>78705882</v>
      </c>
      <c r="P556" s="406" t="s">
        <v>8993</v>
      </c>
      <c r="Q556" s="190">
        <v>5</v>
      </c>
      <c r="R556" s="407">
        <v>124748</v>
      </c>
      <c r="S556" s="251" t="s">
        <v>8994</v>
      </c>
      <c r="T556" s="404">
        <v>0</v>
      </c>
      <c r="U556" s="190" t="s">
        <v>7347</v>
      </c>
      <c r="V556" s="407" t="s">
        <v>10136</v>
      </c>
      <c r="W556" s="404">
        <v>0</v>
      </c>
      <c r="X556" s="190" t="s">
        <v>7347</v>
      </c>
      <c r="Y556" s="190" t="s">
        <v>7347</v>
      </c>
      <c r="Z556" s="404">
        <v>0</v>
      </c>
      <c r="AA556" s="419" t="s">
        <v>7347</v>
      </c>
      <c r="AB556" s="190" t="s">
        <v>7347</v>
      </c>
      <c r="AC556" s="190" t="s">
        <v>7347</v>
      </c>
      <c r="AD556" s="190" t="s">
        <v>7347</v>
      </c>
      <c r="AE556" s="190" t="s">
        <v>10179</v>
      </c>
      <c r="AF556" s="411" t="s">
        <v>7349</v>
      </c>
      <c r="AG556" s="190" t="s">
        <v>7350</v>
      </c>
      <c r="AH556" s="173" t="s">
        <v>11575</v>
      </c>
      <c r="AI556" s="173">
        <v>3208237991</v>
      </c>
      <c r="AJ556" s="173" t="s">
        <v>8661</v>
      </c>
      <c r="AK556" s="420" t="s">
        <v>11576</v>
      </c>
      <c r="AL556" s="189" t="s">
        <v>10225</v>
      </c>
      <c r="AM556" s="500" t="s">
        <v>11577</v>
      </c>
      <c r="AN556" s="411">
        <f t="shared" si="8"/>
        <v>549</v>
      </c>
      <c r="AO556" s="411">
        <v>2025</v>
      </c>
      <c r="AP556" s="432">
        <v>1537600</v>
      </c>
      <c r="AQ556" s="411" t="s">
        <v>10132</v>
      </c>
      <c r="AR556" s="411" t="s">
        <v>10139</v>
      </c>
      <c r="AS556" s="410" t="s">
        <v>10140</v>
      </c>
      <c r="AT556" s="449" t="s">
        <v>11578</v>
      </c>
    </row>
    <row r="557" spans="2:46" ht="15" customHeight="1">
      <c r="B557" s="448" t="s">
        <v>451</v>
      </c>
      <c r="C557" s="251" t="s">
        <v>10211</v>
      </c>
      <c r="D557" s="173" t="s">
        <v>11579</v>
      </c>
      <c r="E557" s="404">
        <v>52008314</v>
      </c>
      <c r="F557" s="404">
        <v>17856000</v>
      </c>
      <c r="G557" s="405" t="s">
        <v>10177</v>
      </c>
      <c r="H557" s="353">
        <v>2976000</v>
      </c>
      <c r="I557" s="363">
        <v>45754</v>
      </c>
      <c r="J557" s="363">
        <v>46022</v>
      </c>
      <c r="K557" s="354" t="s">
        <v>8686</v>
      </c>
      <c r="L557" s="190">
        <v>2537</v>
      </c>
      <c r="M557" s="406" t="s">
        <v>8687</v>
      </c>
      <c r="N557" s="406" t="s">
        <v>7448</v>
      </c>
      <c r="O557" s="406">
        <v>78705882</v>
      </c>
      <c r="P557" s="406" t="s">
        <v>8993</v>
      </c>
      <c r="Q557" s="190">
        <v>1</v>
      </c>
      <c r="R557" s="407">
        <v>124749</v>
      </c>
      <c r="S557" s="251" t="s">
        <v>8994</v>
      </c>
      <c r="T557" s="463">
        <v>8332800</v>
      </c>
      <c r="U557" s="190" t="s">
        <v>7347</v>
      </c>
      <c r="V557" s="407">
        <v>84</v>
      </c>
      <c r="W557" s="404">
        <v>0</v>
      </c>
      <c r="X557" s="190" t="s">
        <v>7347</v>
      </c>
      <c r="Y557" s="190"/>
      <c r="Z557" s="404">
        <f>Tabla13[[#This Row],[Adicion 1]]</f>
        <v>8332800</v>
      </c>
      <c r="AA557" s="464" t="s">
        <v>11072</v>
      </c>
      <c r="AB557" s="190" t="s">
        <v>7347</v>
      </c>
      <c r="AC557" s="190" t="s">
        <v>7347</v>
      </c>
      <c r="AD557" s="190" t="s">
        <v>7347</v>
      </c>
      <c r="AE557" s="190" t="s">
        <v>10179</v>
      </c>
      <c r="AF557" s="411" t="s">
        <v>7349</v>
      </c>
      <c r="AG557" s="190" t="s">
        <v>7399</v>
      </c>
      <c r="AH557" s="173" t="s">
        <v>11580</v>
      </c>
      <c r="AI557" s="173">
        <v>3192643668</v>
      </c>
      <c r="AJ557" s="173" t="s">
        <v>10143</v>
      </c>
      <c r="AK557" s="420">
        <v>4697955572</v>
      </c>
      <c r="AL557" s="189" t="s">
        <v>10757</v>
      </c>
      <c r="AM557" s="500" t="s">
        <v>11581</v>
      </c>
      <c r="AN557" s="411">
        <f t="shared" si="8"/>
        <v>550</v>
      </c>
      <c r="AO557" s="411">
        <v>2025</v>
      </c>
      <c r="AP557" s="432">
        <v>3571200</v>
      </c>
      <c r="AQ557" s="411" t="s">
        <v>10139</v>
      </c>
      <c r="AR557" s="411" t="s">
        <v>10132</v>
      </c>
      <c r="AS557" s="410"/>
      <c r="AT557" s="449"/>
    </row>
    <row r="558" spans="2:46" ht="15" customHeight="1">
      <c r="B558" s="448" t="s">
        <v>452</v>
      </c>
      <c r="C558" s="251" t="s">
        <v>10246</v>
      </c>
      <c r="D558" s="173" t="s">
        <v>11582</v>
      </c>
      <c r="E558" s="404">
        <v>1015426758</v>
      </c>
      <c r="F558" s="404">
        <v>46128000</v>
      </c>
      <c r="G558" s="405" t="s">
        <v>10177</v>
      </c>
      <c r="H558" s="353">
        <v>7688000</v>
      </c>
      <c r="I558" s="363">
        <v>45749</v>
      </c>
      <c r="J558" s="363">
        <v>46021</v>
      </c>
      <c r="K558" s="354" t="s">
        <v>8730</v>
      </c>
      <c r="L558" s="190">
        <v>2537</v>
      </c>
      <c r="M558" s="406" t="s">
        <v>7573</v>
      </c>
      <c r="N558" s="406" t="s">
        <v>7448</v>
      </c>
      <c r="O558" s="406">
        <v>51895879</v>
      </c>
      <c r="P558" s="406" t="s">
        <v>7574</v>
      </c>
      <c r="Q558" s="190">
        <v>1</v>
      </c>
      <c r="R558" s="407">
        <v>124896</v>
      </c>
      <c r="S558" s="251" t="s">
        <v>7575</v>
      </c>
      <c r="T558" s="463">
        <v>23064000</v>
      </c>
      <c r="U558" s="190" t="s">
        <v>7347</v>
      </c>
      <c r="V558" s="407">
        <v>90</v>
      </c>
      <c r="W558" s="404">
        <v>0</v>
      </c>
      <c r="X558" s="190" t="s">
        <v>7347</v>
      </c>
      <c r="Y558" s="190"/>
      <c r="Z558" s="404">
        <f>Tabla13[[#This Row],[Adicion 1]]</f>
        <v>23064000</v>
      </c>
      <c r="AA558" s="464" t="s">
        <v>7966</v>
      </c>
      <c r="AB558" s="190" t="s">
        <v>7347</v>
      </c>
      <c r="AC558" s="190" t="s">
        <v>7347</v>
      </c>
      <c r="AD558" s="190" t="s">
        <v>7347</v>
      </c>
      <c r="AE558" s="190" t="s">
        <v>7720</v>
      </c>
      <c r="AF558" s="411" t="s">
        <v>7349</v>
      </c>
      <c r="AG558" s="190" t="s">
        <v>7586</v>
      </c>
      <c r="AH558" s="173" t="s">
        <v>8731</v>
      </c>
      <c r="AI558" s="173">
        <v>3118946142</v>
      </c>
      <c r="AJ558" s="173" t="s">
        <v>7352</v>
      </c>
      <c r="AK558" s="420">
        <v>24042120670</v>
      </c>
      <c r="AL558" s="189" t="s">
        <v>10757</v>
      </c>
      <c r="AM558" s="500" t="s">
        <v>8733</v>
      </c>
      <c r="AN558" s="411">
        <f t="shared" si="8"/>
        <v>551</v>
      </c>
      <c r="AO558" s="411">
        <v>2025</v>
      </c>
      <c r="AP558" s="432">
        <v>7944267</v>
      </c>
      <c r="AQ558" s="411"/>
      <c r="AR558" s="411"/>
      <c r="AS558" s="410"/>
      <c r="AT558" s="449"/>
    </row>
    <row r="559" spans="2:46" ht="15" customHeight="1">
      <c r="B559" s="448" t="s">
        <v>453</v>
      </c>
      <c r="C559" s="251" t="s">
        <v>11008</v>
      </c>
      <c r="D559" s="173" t="s">
        <v>11583</v>
      </c>
      <c r="E559" s="404">
        <v>3009987</v>
      </c>
      <c r="F559" s="463">
        <v>17856000</v>
      </c>
      <c r="G559" s="405" t="s">
        <v>11584</v>
      </c>
      <c r="H559" s="353">
        <v>2976000</v>
      </c>
      <c r="I559" s="363">
        <v>45747</v>
      </c>
      <c r="J559" s="363">
        <v>46020</v>
      </c>
      <c r="K559" s="354" t="s">
        <v>7757</v>
      </c>
      <c r="L559" s="190">
        <v>2537</v>
      </c>
      <c r="M559" s="406" t="s">
        <v>7573</v>
      </c>
      <c r="N559" s="406" t="s">
        <v>7448</v>
      </c>
      <c r="O559" s="406">
        <v>51895879</v>
      </c>
      <c r="P559" s="501" t="s">
        <v>7574</v>
      </c>
      <c r="Q559" s="190">
        <v>4</v>
      </c>
      <c r="R559" s="407">
        <v>124899</v>
      </c>
      <c r="S559" s="251" t="s">
        <v>7575</v>
      </c>
      <c r="T559" s="463">
        <v>8928000</v>
      </c>
      <c r="U559" s="190" t="s">
        <v>7347</v>
      </c>
      <c r="V559" s="407">
        <v>90</v>
      </c>
      <c r="W559" s="404">
        <v>0</v>
      </c>
      <c r="X559" s="190" t="s">
        <v>7347</v>
      </c>
      <c r="Y559" s="190"/>
      <c r="Z559" s="404">
        <f>Tabla13[[#This Row],[Adicion 1]]</f>
        <v>8928000</v>
      </c>
      <c r="AA559" s="464" t="s">
        <v>7966</v>
      </c>
      <c r="AB559" s="190" t="s">
        <v>7347</v>
      </c>
      <c r="AC559" s="190" t="s">
        <v>7347</v>
      </c>
      <c r="AD559" s="190" t="s">
        <v>7347</v>
      </c>
      <c r="AE559" s="190" t="s">
        <v>7378</v>
      </c>
      <c r="AF559" s="411" t="s">
        <v>7349</v>
      </c>
      <c r="AG559" s="190" t="s">
        <v>11585</v>
      </c>
      <c r="AH559" s="173" t="s">
        <v>11586</v>
      </c>
      <c r="AI559" s="173">
        <v>3054570333</v>
      </c>
      <c r="AJ559" s="173" t="s">
        <v>8019</v>
      </c>
      <c r="AK559" s="420">
        <v>57865075</v>
      </c>
      <c r="AL559" s="189" t="s">
        <v>10225</v>
      </c>
      <c r="AM559" s="500" t="s">
        <v>9088</v>
      </c>
      <c r="AN559" s="411">
        <f t="shared" si="8"/>
        <v>552</v>
      </c>
      <c r="AO559" s="411">
        <v>2025</v>
      </c>
      <c r="AP559" s="432">
        <v>2976000</v>
      </c>
      <c r="AQ559" s="411" t="s">
        <v>10132</v>
      </c>
      <c r="AR559" s="411" t="s">
        <v>10132</v>
      </c>
      <c r="AS559" s="410"/>
      <c r="AT559" s="449"/>
    </row>
    <row r="560" spans="2:46" ht="15" customHeight="1">
      <c r="B560" s="448" t="s">
        <v>454</v>
      </c>
      <c r="C560" s="251" t="s">
        <v>10211</v>
      </c>
      <c r="D560" s="173" t="s">
        <v>11587</v>
      </c>
      <c r="E560" s="404">
        <v>11188726</v>
      </c>
      <c r="F560" s="404">
        <v>17856000</v>
      </c>
      <c r="G560" s="405" t="s">
        <v>10177</v>
      </c>
      <c r="H560" s="353">
        <v>2976000</v>
      </c>
      <c r="I560" s="363">
        <v>45744</v>
      </c>
      <c r="J560" s="363">
        <v>46022</v>
      </c>
      <c r="K560" s="354" t="s">
        <v>7757</v>
      </c>
      <c r="L560" s="190">
        <v>2537</v>
      </c>
      <c r="M560" s="406" t="s">
        <v>7573</v>
      </c>
      <c r="N560" s="406" t="s">
        <v>7448</v>
      </c>
      <c r="O560" s="406">
        <v>51895879</v>
      </c>
      <c r="P560" s="501" t="s">
        <v>7574</v>
      </c>
      <c r="Q560" s="190">
        <v>4</v>
      </c>
      <c r="R560" s="407">
        <v>124899</v>
      </c>
      <c r="S560" s="251" t="s">
        <v>7575</v>
      </c>
      <c r="T560" s="463">
        <v>7340800</v>
      </c>
      <c r="U560" s="190" t="s">
        <v>7347</v>
      </c>
      <c r="V560" s="407">
        <v>74</v>
      </c>
      <c r="W560" s="404">
        <v>0</v>
      </c>
      <c r="X560" s="190" t="s">
        <v>7347</v>
      </c>
      <c r="Y560" s="190"/>
      <c r="Z560" s="404">
        <f>Tabla13[[#This Row],[Adicion 1]]</f>
        <v>7340800</v>
      </c>
      <c r="AA560" s="464" t="s">
        <v>10199</v>
      </c>
      <c r="AB560" s="440">
        <v>45884</v>
      </c>
      <c r="AC560" s="440">
        <v>45907</v>
      </c>
      <c r="AD560" s="190" t="s">
        <v>11588</v>
      </c>
      <c r="AE560" s="190" t="s">
        <v>7408</v>
      </c>
      <c r="AF560" s="411" t="s">
        <v>7349</v>
      </c>
      <c r="AG560" s="190" t="s">
        <v>7362</v>
      </c>
      <c r="AH560" s="173" t="s">
        <v>11589</v>
      </c>
      <c r="AI560" s="173">
        <v>3058036769</v>
      </c>
      <c r="AJ560" s="173" t="s">
        <v>10142</v>
      </c>
      <c r="AK560" s="420">
        <v>550488444784323</v>
      </c>
      <c r="AL560" s="189" t="s">
        <v>11378</v>
      </c>
      <c r="AM560" s="500" t="s">
        <v>8759</v>
      </c>
      <c r="AN560" s="411">
        <f t="shared" si="8"/>
        <v>553</v>
      </c>
      <c r="AO560" s="411">
        <v>2025</v>
      </c>
      <c r="AP560" s="432">
        <v>4265600</v>
      </c>
      <c r="AQ560" s="411" t="s">
        <v>10132</v>
      </c>
      <c r="AR560" s="411" t="s">
        <v>10132</v>
      </c>
      <c r="AS560" s="410"/>
      <c r="AT560" s="449"/>
    </row>
    <row r="561" spans="2:46" ht="15" customHeight="1">
      <c r="B561" s="448" t="s">
        <v>455</v>
      </c>
      <c r="C561" s="251" t="s">
        <v>10211</v>
      </c>
      <c r="D561" s="173" t="s">
        <v>11590</v>
      </c>
      <c r="E561" s="404">
        <v>1015435607</v>
      </c>
      <c r="F561" s="404">
        <v>17856000</v>
      </c>
      <c r="G561" s="405" t="s">
        <v>10177</v>
      </c>
      <c r="H561" s="353">
        <v>2976000</v>
      </c>
      <c r="I561" s="363">
        <v>45751</v>
      </c>
      <c r="J561" s="363">
        <v>46022</v>
      </c>
      <c r="K561" s="354" t="s">
        <v>7757</v>
      </c>
      <c r="L561" s="190">
        <v>2537</v>
      </c>
      <c r="M561" s="406" t="s">
        <v>7573</v>
      </c>
      <c r="N561" s="406" t="s">
        <v>7448</v>
      </c>
      <c r="O561" s="406">
        <v>51895879</v>
      </c>
      <c r="P561" s="406" t="s">
        <v>7574</v>
      </c>
      <c r="Q561" s="190">
        <v>4</v>
      </c>
      <c r="R561" s="407">
        <v>124899</v>
      </c>
      <c r="S561" s="251" t="s">
        <v>7575</v>
      </c>
      <c r="T561" s="463">
        <v>8729600</v>
      </c>
      <c r="U561" s="190" t="s">
        <v>7347</v>
      </c>
      <c r="V561" s="407">
        <v>88</v>
      </c>
      <c r="W561" s="404">
        <v>0</v>
      </c>
      <c r="X561" s="190" t="s">
        <v>7347</v>
      </c>
      <c r="Y561" s="190"/>
      <c r="Z561" s="404">
        <f>Tabla13[[#This Row],[Adicion 1]]</f>
        <v>8729600</v>
      </c>
      <c r="AA561" s="464" t="s">
        <v>10439</v>
      </c>
      <c r="AB561" s="190" t="s">
        <v>7347</v>
      </c>
      <c r="AC561" s="190" t="s">
        <v>7347</v>
      </c>
      <c r="AD561" s="190" t="s">
        <v>7347</v>
      </c>
      <c r="AE561" s="190" t="s">
        <v>7960</v>
      </c>
      <c r="AF561" s="411" t="s">
        <v>7349</v>
      </c>
      <c r="AG561" s="190" t="s">
        <v>7399</v>
      </c>
      <c r="AH561" s="173" t="s">
        <v>11591</v>
      </c>
      <c r="AI561" s="173">
        <v>3223032086</v>
      </c>
      <c r="AJ561" s="173" t="s">
        <v>10142</v>
      </c>
      <c r="AK561" s="420">
        <v>550488416104971</v>
      </c>
      <c r="AL561" s="189" t="s">
        <v>10757</v>
      </c>
      <c r="AM561" s="500" t="s">
        <v>11592</v>
      </c>
      <c r="AN561" s="411">
        <f t="shared" si="8"/>
        <v>554</v>
      </c>
      <c r="AO561" s="411">
        <v>2025</v>
      </c>
      <c r="AP561" s="432">
        <v>3273600</v>
      </c>
      <c r="AQ561" s="411" t="s">
        <v>10132</v>
      </c>
      <c r="AR561" s="411" t="s">
        <v>10132</v>
      </c>
      <c r="AS561" s="410"/>
      <c r="AT561" s="449"/>
    </row>
    <row r="562" spans="2:46" ht="15" customHeight="1">
      <c r="B562" s="448" t="s">
        <v>456</v>
      </c>
      <c r="C562" s="251" t="s">
        <v>10211</v>
      </c>
      <c r="D562" s="173" t="s">
        <v>11593</v>
      </c>
      <c r="E562" s="404">
        <v>79244658</v>
      </c>
      <c r="F562" s="404">
        <v>17856000</v>
      </c>
      <c r="G562" s="405" t="s">
        <v>10177</v>
      </c>
      <c r="H562" s="353">
        <v>2976000</v>
      </c>
      <c r="I562" s="363">
        <v>45747</v>
      </c>
      <c r="J562" s="363">
        <v>46020</v>
      </c>
      <c r="K562" s="354" t="s">
        <v>10770</v>
      </c>
      <c r="L562" s="190">
        <v>2537</v>
      </c>
      <c r="M562" s="406" t="s">
        <v>10237</v>
      </c>
      <c r="N562" s="251" t="s">
        <v>7448</v>
      </c>
      <c r="O562" s="173">
        <v>52890529</v>
      </c>
      <c r="P562" s="501" t="s">
        <v>10238</v>
      </c>
      <c r="Q562" s="190">
        <v>1</v>
      </c>
      <c r="R562" s="407">
        <v>124902</v>
      </c>
      <c r="S562" s="251" t="s">
        <v>8449</v>
      </c>
      <c r="T562" s="463">
        <v>8928000</v>
      </c>
      <c r="U562" s="190" t="s">
        <v>7347</v>
      </c>
      <c r="V562" s="407">
        <v>90</v>
      </c>
      <c r="W562" s="404">
        <v>0</v>
      </c>
      <c r="X562" s="190" t="s">
        <v>7347</v>
      </c>
      <c r="Y562" s="190"/>
      <c r="Z562" s="404">
        <f>Tabla13[[#This Row],[Adicion 1]]</f>
        <v>8928000</v>
      </c>
      <c r="AA562" s="464" t="s">
        <v>7966</v>
      </c>
      <c r="AB562" s="190" t="s">
        <v>7347</v>
      </c>
      <c r="AC562" s="190" t="s">
        <v>7347</v>
      </c>
      <c r="AD562" s="190" t="s">
        <v>7347</v>
      </c>
      <c r="AE562" s="190" t="s">
        <v>7504</v>
      </c>
      <c r="AF562" s="411" t="s">
        <v>7349</v>
      </c>
      <c r="AG562" s="190" t="s">
        <v>7350</v>
      </c>
      <c r="AH562" s="173" t="s">
        <v>11594</v>
      </c>
      <c r="AI562" s="173">
        <v>3115654175</v>
      </c>
      <c r="AJ562" s="173" t="s">
        <v>10143</v>
      </c>
      <c r="AK562" s="420">
        <v>20085885759</v>
      </c>
      <c r="AL562" s="189" t="s">
        <v>10225</v>
      </c>
      <c r="AM562" s="500" t="s">
        <v>8564</v>
      </c>
      <c r="AN562" s="411">
        <f t="shared" si="8"/>
        <v>555</v>
      </c>
      <c r="AO562" s="411">
        <v>2025</v>
      </c>
      <c r="AP562" s="432">
        <v>2876800</v>
      </c>
      <c r="AQ562" s="411" t="s">
        <v>10132</v>
      </c>
      <c r="AR562" s="411" t="s">
        <v>10132</v>
      </c>
      <c r="AS562" s="410"/>
      <c r="AT562" s="449"/>
    </row>
    <row r="563" spans="2:46" ht="15" customHeight="1">
      <c r="B563" s="448" t="s">
        <v>457</v>
      </c>
      <c r="C563" s="251" t="s">
        <v>10341</v>
      </c>
      <c r="D563" s="173" t="s">
        <v>11595</v>
      </c>
      <c r="E563" s="404">
        <v>1019091171</v>
      </c>
      <c r="F563" s="463">
        <v>17856000</v>
      </c>
      <c r="G563" s="405" t="s">
        <v>10177</v>
      </c>
      <c r="H563" s="353">
        <v>2976000</v>
      </c>
      <c r="I563" s="363">
        <v>45747</v>
      </c>
      <c r="J563" s="363">
        <v>46020</v>
      </c>
      <c r="K563" s="354" t="s">
        <v>10770</v>
      </c>
      <c r="L563" s="190">
        <v>2537</v>
      </c>
      <c r="M563" s="406" t="s">
        <v>10237</v>
      </c>
      <c r="N563" s="251" t="s">
        <v>7448</v>
      </c>
      <c r="O563" s="173">
        <v>52890529</v>
      </c>
      <c r="P563" s="501" t="s">
        <v>10238</v>
      </c>
      <c r="Q563" s="190">
        <v>1</v>
      </c>
      <c r="R563" s="407">
        <v>124902</v>
      </c>
      <c r="S563" s="251" t="s">
        <v>8449</v>
      </c>
      <c r="T563" s="463">
        <v>8928000</v>
      </c>
      <c r="U563" s="190"/>
      <c r="V563" s="407">
        <v>90</v>
      </c>
      <c r="W563" s="404">
        <v>0</v>
      </c>
      <c r="X563" s="190" t="s">
        <v>7347</v>
      </c>
      <c r="Y563" s="190"/>
      <c r="Z563" s="404">
        <v>8928000</v>
      </c>
      <c r="AA563" s="464" t="s">
        <v>7966</v>
      </c>
      <c r="AB563" s="190" t="s">
        <v>7347</v>
      </c>
      <c r="AC563" s="190" t="s">
        <v>7347</v>
      </c>
      <c r="AD563" s="190" t="s">
        <v>7347</v>
      </c>
      <c r="AE563" s="190" t="s">
        <v>7378</v>
      </c>
      <c r="AF563" s="190" t="s">
        <v>7349</v>
      </c>
      <c r="AG563" s="190" t="s">
        <v>7399</v>
      </c>
      <c r="AH563" s="173" t="s">
        <v>11596</v>
      </c>
      <c r="AI563" s="173">
        <v>3205789703</v>
      </c>
      <c r="AJ563" s="173" t="s">
        <v>10608</v>
      </c>
      <c r="AK563" s="420">
        <v>24143411488</v>
      </c>
      <c r="AL563" s="189" t="s">
        <v>10225</v>
      </c>
      <c r="AM563" s="500" t="s">
        <v>11597</v>
      </c>
      <c r="AN563" s="411">
        <f t="shared" si="8"/>
        <v>556</v>
      </c>
      <c r="AO563" s="411">
        <v>2025</v>
      </c>
      <c r="AP563" s="432">
        <v>0</v>
      </c>
      <c r="AQ563" s="411"/>
      <c r="AR563" s="411"/>
      <c r="AS563" s="410"/>
      <c r="AT563" s="449"/>
    </row>
    <row r="564" spans="2:46" ht="15" customHeight="1">
      <c r="B564" s="448" t="s">
        <v>459</v>
      </c>
      <c r="C564" s="410" t="s">
        <v>7338</v>
      </c>
      <c r="D564" s="410" t="s">
        <v>7756</v>
      </c>
      <c r="E564" s="404">
        <v>9398950</v>
      </c>
      <c r="F564" s="412">
        <v>23808000</v>
      </c>
      <c r="G564" s="405" t="s">
        <v>10213</v>
      </c>
      <c r="H564" s="353">
        <v>2976000</v>
      </c>
      <c r="I564" s="363">
        <v>45733</v>
      </c>
      <c r="J564" s="363">
        <v>46022</v>
      </c>
      <c r="K564" s="354" t="s">
        <v>11598</v>
      </c>
      <c r="L564" s="190">
        <v>2537</v>
      </c>
      <c r="M564" s="406" t="s">
        <v>7573</v>
      </c>
      <c r="N564" s="406" t="s">
        <v>7448</v>
      </c>
      <c r="O564" s="406">
        <v>51895879</v>
      </c>
      <c r="P564" s="501" t="s">
        <v>7574</v>
      </c>
      <c r="Q564" s="190">
        <v>4</v>
      </c>
      <c r="R564" s="407">
        <v>124929</v>
      </c>
      <c r="S564" s="406" t="s">
        <v>7575</v>
      </c>
      <c r="T564" s="463">
        <v>4364800</v>
      </c>
      <c r="U564" s="190" t="s">
        <v>7347</v>
      </c>
      <c r="V564" s="407">
        <v>44</v>
      </c>
      <c r="W564" s="404">
        <v>0</v>
      </c>
      <c r="X564" s="190" t="s">
        <v>7347</v>
      </c>
      <c r="Y564" s="190"/>
      <c r="Z564" s="404">
        <f>Tabla13[[#This Row],[Adicion 1]]</f>
        <v>4364800</v>
      </c>
      <c r="AA564" s="464" t="s">
        <v>11599</v>
      </c>
      <c r="AB564" s="190" t="s">
        <v>7347</v>
      </c>
      <c r="AC564" s="190" t="s">
        <v>7347</v>
      </c>
      <c r="AD564" s="190" t="s">
        <v>7347</v>
      </c>
      <c r="AE564" s="411" t="s">
        <v>7504</v>
      </c>
      <c r="AF564" s="411" t="s">
        <v>7349</v>
      </c>
      <c r="AG564" s="411" t="s">
        <v>7510</v>
      </c>
      <c r="AH564" s="173" t="s">
        <v>7758</v>
      </c>
      <c r="AI564" s="173">
        <v>3132533409</v>
      </c>
      <c r="AJ564" s="173" t="s">
        <v>10142</v>
      </c>
      <c r="AK564" s="420" t="s">
        <v>7759</v>
      </c>
      <c r="AL564" s="189" t="s">
        <v>7353</v>
      </c>
      <c r="AM564" s="500" t="s">
        <v>7760</v>
      </c>
      <c r="AN564" s="411">
        <f t="shared" si="8"/>
        <v>557</v>
      </c>
      <c r="AO564" s="411">
        <v>2025</v>
      </c>
      <c r="AP564" s="432">
        <v>7539200</v>
      </c>
      <c r="AQ564" s="411"/>
      <c r="AR564" s="411"/>
      <c r="AS564" s="410"/>
      <c r="AT564" s="449"/>
    </row>
    <row r="565" spans="2:46" ht="15" customHeight="1">
      <c r="B565" s="448" t="s">
        <v>460</v>
      </c>
      <c r="C565" s="251" t="s">
        <v>10246</v>
      </c>
      <c r="D565" s="173" t="s">
        <v>7521</v>
      </c>
      <c r="E565" s="404">
        <v>1001216878</v>
      </c>
      <c r="F565" s="404">
        <v>46128000</v>
      </c>
      <c r="G565" s="405" t="s">
        <v>10177</v>
      </c>
      <c r="H565" s="353">
        <v>7688000</v>
      </c>
      <c r="I565" s="363">
        <v>45723</v>
      </c>
      <c r="J565" s="363">
        <v>45906</v>
      </c>
      <c r="K565" s="354" t="s">
        <v>11092</v>
      </c>
      <c r="L565" s="190">
        <v>2537</v>
      </c>
      <c r="M565" s="406" t="s">
        <v>7395</v>
      </c>
      <c r="N565" s="406" t="s">
        <v>7343</v>
      </c>
      <c r="O565" s="406">
        <v>1022949089</v>
      </c>
      <c r="P565" s="501" t="s">
        <v>7396</v>
      </c>
      <c r="Q565" s="190">
        <v>1</v>
      </c>
      <c r="R565" s="407">
        <v>125004</v>
      </c>
      <c r="S565" s="251" t="s">
        <v>9045</v>
      </c>
      <c r="T565" s="404">
        <v>0</v>
      </c>
      <c r="U565" s="190" t="s">
        <v>7347</v>
      </c>
      <c r="V565" s="407" t="s">
        <v>10136</v>
      </c>
      <c r="W565" s="404">
        <v>0</v>
      </c>
      <c r="X565" s="190" t="s">
        <v>7347</v>
      </c>
      <c r="Y565" s="190" t="s">
        <v>7347</v>
      </c>
      <c r="Z565" s="404">
        <v>0</v>
      </c>
      <c r="AA565" s="419" t="s">
        <v>7347</v>
      </c>
      <c r="AB565" s="190" t="s">
        <v>7347</v>
      </c>
      <c r="AC565" s="190" t="s">
        <v>7347</v>
      </c>
      <c r="AD565" s="190" t="s">
        <v>7347</v>
      </c>
      <c r="AE565" s="190" t="s">
        <v>7378</v>
      </c>
      <c r="AF565" s="411" t="s">
        <v>7349</v>
      </c>
      <c r="AG565" s="190" t="s">
        <v>7399</v>
      </c>
      <c r="AH565" s="173" t="s">
        <v>11600</v>
      </c>
      <c r="AI565" s="173">
        <v>3004173463</v>
      </c>
      <c r="AJ565" s="173" t="s">
        <v>7352</v>
      </c>
      <c r="AK565" s="420">
        <v>24094037832</v>
      </c>
      <c r="AL565" s="189" t="s">
        <v>10225</v>
      </c>
      <c r="AM565" s="500" t="s">
        <v>7524</v>
      </c>
      <c r="AN565" s="411">
        <f t="shared" si="8"/>
        <v>558</v>
      </c>
      <c r="AO565" s="411">
        <v>2025</v>
      </c>
      <c r="AP565" s="432">
        <v>1537600</v>
      </c>
      <c r="AQ565" s="411"/>
      <c r="AR565" s="411"/>
      <c r="AS565" s="410"/>
      <c r="AT565" s="449"/>
    </row>
    <row r="566" spans="2:46" ht="15" customHeight="1">
      <c r="B566" s="448" t="s">
        <v>461</v>
      </c>
      <c r="C566" s="251" t="s">
        <v>10246</v>
      </c>
      <c r="D566" s="173" t="s">
        <v>11601</v>
      </c>
      <c r="E566" s="404">
        <v>80762638</v>
      </c>
      <c r="F566" s="404">
        <v>46128000</v>
      </c>
      <c r="G566" s="405" t="s">
        <v>10177</v>
      </c>
      <c r="H566" s="353">
        <v>7688000</v>
      </c>
      <c r="I566" s="363">
        <v>45757</v>
      </c>
      <c r="J566" s="363">
        <v>46022</v>
      </c>
      <c r="K566" s="354" t="s">
        <v>11081</v>
      </c>
      <c r="L566" s="190">
        <v>2537</v>
      </c>
      <c r="M566" s="406" t="s">
        <v>7395</v>
      </c>
      <c r="N566" s="406" t="s">
        <v>7343</v>
      </c>
      <c r="O566" s="406">
        <v>1022949089</v>
      </c>
      <c r="P566" s="406" t="s">
        <v>7396</v>
      </c>
      <c r="Q566" s="190">
        <v>1</v>
      </c>
      <c r="R566" s="407">
        <v>125004</v>
      </c>
      <c r="S566" s="251" t="s">
        <v>9045</v>
      </c>
      <c r="T566" s="404">
        <v>20757600</v>
      </c>
      <c r="U566" s="190" t="s">
        <v>7347</v>
      </c>
      <c r="V566" s="407">
        <v>81</v>
      </c>
      <c r="W566" s="404">
        <v>0</v>
      </c>
      <c r="X566" s="190" t="s">
        <v>7347</v>
      </c>
      <c r="Y566" s="190"/>
      <c r="Z566" s="404">
        <f>Tabla13[[#This Row],[Adicion 1]]</f>
        <v>20757600</v>
      </c>
      <c r="AA566" s="464" t="s">
        <v>11322</v>
      </c>
      <c r="AB566" s="190" t="s">
        <v>7347</v>
      </c>
      <c r="AC566" s="190" t="s">
        <v>7347</v>
      </c>
      <c r="AD566" s="190" t="s">
        <v>7347</v>
      </c>
      <c r="AE566" s="190" t="s">
        <v>7378</v>
      </c>
      <c r="AF566" s="411" t="s">
        <v>7349</v>
      </c>
      <c r="AG566" s="190" t="s">
        <v>7350</v>
      </c>
      <c r="AH566" s="173" t="s">
        <v>11602</v>
      </c>
      <c r="AI566" s="173">
        <v>3177354323</v>
      </c>
      <c r="AJ566" s="173" t="s">
        <v>7625</v>
      </c>
      <c r="AK566" s="420">
        <v>111702133348</v>
      </c>
      <c r="AL566" s="189" t="s">
        <v>10757</v>
      </c>
      <c r="AM566" s="500" t="s">
        <v>11603</v>
      </c>
      <c r="AN566" s="411">
        <f t="shared" si="8"/>
        <v>559</v>
      </c>
      <c r="AO566" s="411">
        <v>2025</v>
      </c>
      <c r="AP566" s="432">
        <v>9994400</v>
      </c>
      <c r="AQ566" s="411"/>
      <c r="AR566" s="411"/>
      <c r="AS566" s="410"/>
      <c r="AT566" s="449"/>
    </row>
    <row r="567" spans="2:46" ht="15" customHeight="1">
      <c r="B567" s="448" t="s">
        <v>462</v>
      </c>
      <c r="C567" s="251" t="s">
        <v>10246</v>
      </c>
      <c r="D567" s="173" t="s">
        <v>10157</v>
      </c>
      <c r="E567" s="404">
        <v>51790928</v>
      </c>
      <c r="F567" s="404">
        <v>68000000</v>
      </c>
      <c r="G567" s="405" t="s">
        <v>10213</v>
      </c>
      <c r="H567" s="353">
        <v>8500000</v>
      </c>
      <c r="I567" s="363">
        <v>45727</v>
      </c>
      <c r="J567" s="363">
        <v>45971</v>
      </c>
      <c r="K567" s="354" t="s">
        <v>11604</v>
      </c>
      <c r="L567" s="190">
        <v>2537</v>
      </c>
      <c r="M567" s="406" t="s">
        <v>7573</v>
      </c>
      <c r="N567" s="406" t="s">
        <v>7448</v>
      </c>
      <c r="O567" s="406">
        <v>51895879</v>
      </c>
      <c r="P567" s="501" t="s">
        <v>7574</v>
      </c>
      <c r="Q567" s="190">
        <v>1</v>
      </c>
      <c r="R567" s="407">
        <v>125088</v>
      </c>
      <c r="S567" s="251" t="s">
        <v>8637</v>
      </c>
      <c r="T567" s="404">
        <v>0</v>
      </c>
      <c r="U567" s="190" t="s">
        <v>7347</v>
      </c>
      <c r="V567" s="407" t="s">
        <v>10136</v>
      </c>
      <c r="W567" s="404">
        <v>0</v>
      </c>
      <c r="X567" s="190" t="s">
        <v>7347</v>
      </c>
      <c r="Y567" s="190" t="s">
        <v>7347</v>
      </c>
      <c r="Z567" s="404">
        <v>0</v>
      </c>
      <c r="AA567" s="419" t="s">
        <v>7347</v>
      </c>
      <c r="AB567" s="190" t="s">
        <v>7347</v>
      </c>
      <c r="AC567" s="190" t="s">
        <v>7347</v>
      </c>
      <c r="AD567" s="190" t="s">
        <v>7347</v>
      </c>
      <c r="AE567" s="190" t="s">
        <v>10241</v>
      </c>
      <c r="AF567" s="411" t="s">
        <v>7349</v>
      </c>
      <c r="AG567" s="190" t="s">
        <v>7350</v>
      </c>
      <c r="AH567" s="173" t="s">
        <v>11605</v>
      </c>
      <c r="AI567" s="173">
        <v>3103042479</v>
      </c>
      <c r="AJ567" s="173" t="s">
        <v>7352</v>
      </c>
      <c r="AK567" s="420">
        <v>24053607425</v>
      </c>
      <c r="AL567" s="189" t="s">
        <v>10225</v>
      </c>
      <c r="AM567" s="500" t="s">
        <v>10063</v>
      </c>
      <c r="AN567" s="411">
        <f t="shared" si="8"/>
        <v>560</v>
      </c>
      <c r="AO567" s="411">
        <v>2025</v>
      </c>
      <c r="AP567" s="432">
        <v>28333333</v>
      </c>
      <c r="AQ567" s="411" t="s">
        <v>10132</v>
      </c>
      <c r="AR567" s="411" t="s">
        <v>10132</v>
      </c>
      <c r="AS567" s="410"/>
      <c r="AT567" s="449"/>
    </row>
    <row r="568" spans="2:46" ht="15" customHeight="1">
      <c r="B568" s="448" t="s">
        <v>463</v>
      </c>
      <c r="C568" s="251" t="s">
        <v>10341</v>
      </c>
      <c r="D568" s="173" t="s">
        <v>11606</v>
      </c>
      <c r="E568" s="404">
        <v>79745612</v>
      </c>
      <c r="F568" s="404">
        <v>27042000</v>
      </c>
      <c r="G568" s="405" t="s">
        <v>10177</v>
      </c>
      <c r="H568" s="353">
        <v>4507000</v>
      </c>
      <c r="I568" s="363">
        <v>45771</v>
      </c>
      <c r="J568" s="363">
        <v>46022</v>
      </c>
      <c r="K568" s="354" t="s">
        <v>11607</v>
      </c>
      <c r="L568" s="190">
        <v>2537</v>
      </c>
      <c r="M568" s="406" t="s">
        <v>10161</v>
      </c>
      <c r="N568" s="406" t="s">
        <v>7343</v>
      </c>
      <c r="O568" s="406">
        <v>98566660</v>
      </c>
      <c r="P568" s="406" t="s">
        <v>7534</v>
      </c>
      <c r="Q568" s="190">
        <v>1</v>
      </c>
      <c r="R568" s="407">
        <v>132599</v>
      </c>
      <c r="S568" s="251" t="s">
        <v>8951</v>
      </c>
      <c r="T568" s="463">
        <v>10065633</v>
      </c>
      <c r="U568" s="190" t="s">
        <v>7347</v>
      </c>
      <c r="V568" s="407">
        <v>67</v>
      </c>
      <c r="W568" s="404">
        <v>0</v>
      </c>
      <c r="X568" s="190" t="s">
        <v>7347</v>
      </c>
      <c r="Y568" s="190"/>
      <c r="Z568" s="404">
        <f>Tabla13[[#This Row],[Adicion 1]]</f>
        <v>10065633</v>
      </c>
      <c r="AA568" s="464" t="s">
        <v>10218</v>
      </c>
      <c r="AB568" s="190" t="s">
        <v>7347</v>
      </c>
      <c r="AC568" s="190" t="s">
        <v>7347</v>
      </c>
      <c r="AD568" s="190" t="s">
        <v>7347</v>
      </c>
      <c r="AE568" s="190" t="s">
        <v>10179</v>
      </c>
      <c r="AF568" s="411" t="s">
        <v>7349</v>
      </c>
      <c r="AG568" s="190" t="s">
        <v>7399</v>
      </c>
      <c r="AH568" s="173" t="s">
        <v>11608</v>
      </c>
      <c r="AI568" s="173">
        <v>3003054028</v>
      </c>
      <c r="AJ568" s="173" t="s">
        <v>10142</v>
      </c>
      <c r="AK568" s="420">
        <v>550488412553296</v>
      </c>
      <c r="AL568" s="189" t="s">
        <v>10225</v>
      </c>
      <c r="AM568" s="500" t="s">
        <v>8673</v>
      </c>
      <c r="AN568" s="411">
        <f t="shared" si="8"/>
        <v>561</v>
      </c>
      <c r="AO568" s="411">
        <v>2025</v>
      </c>
      <c r="AP568" s="432">
        <v>21483367</v>
      </c>
      <c r="AQ568" s="411"/>
      <c r="AR568" s="411"/>
      <c r="AS568" s="410"/>
      <c r="AT568" s="449"/>
    </row>
    <row r="569" spans="2:46" ht="15" customHeight="1">
      <c r="B569" s="448" t="s">
        <v>464</v>
      </c>
      <c r="C569" s="251" t="s">
        <v>10246</v>
      </c>
      <c r="D569" s="173" t="s">
        <v>11609</v>
      </c>
      <c r="E569" s="404">
        <v>1016063693</v>
      </c>
      <c r="F569" s="404">
        <v>33810000</v>
      </c>
      <c r="G569" s="405" t="s">
        <v>10177</v>
      </c>
      <c r="H569" s="353">
        <v>5635000</v>
      </c>
      <c r="I569" s="363">
        <v>45790</v>
      </c>
      <c r="J569" s="363">
        <v>46022</v>
      </c>
      <c r="K569" s="354" t="s">
        <v>10247</v>
      </c>
      <c r="L569" s="190">
        <v>2309</v>
      </c>
      <c r="M569" s="406" t="s">
        <v>10273</v>
      </c>
      <c r="N569" s="406" t="s">
        <v>7343</v>
      </c>
      <c r="O569" s="406">
        <v>52371623</v>
      </c>
      <c r="P569" s="406" t="s">
        <v>10274</v>
      </c>
      <c r="Q569" s="190">
        <v>1</v>
      </c>
      <c r="R569" s="407">
        <v>125548</v>
      </c>
      <c r="S569" s="251" t="s">
        <v>10275</v>
      </c>
      <c r="T569" s="463">
        <v>9016000</v>
      </c>
      <c r="U569" s="190" t="s">
        <v>7347</v>
      </c>
      <c r="V569" s="407">
        <v>48</v>
      </c>
      <c r="W569" s="404">
        <v>0</v>
      </c>
      <c r="X569" s="190" t="s">
        <v>7347</v>
      </c>
      <c r="Y569" s="190"/>
      <c r="Z569" s="404">
        <f>Tabla13[[#This Row],[Adicion 1]]</f>
        <v>9016000</v>
      </c>
      <c r="AA569" s="464" t="s">
        <v>10344</v>
      </c>
      <c r="AB569" s="190" t="s">
        <v>7347</v>
      </c>
      <c r="AC569" s="190" t="s">
        <v>7347</v>
      </c>
      <c r="AD569" s="190" t="s">
        <v>7347</v>
      </c>
      <c r="AE569" s="190" t="s">
        <v>7387</v>
      </c>
      <c r="AF569" s="411" t="s">
        <v>7349</v>
      </c>
      <c r="AG569" s="190" t="s">
        <v>7510</v>
      </c>
      <c r="AH569" s="173" t="s">
        <v>11610</v>
      </c>
      <c r="AI569" s="173">
        <v>3143547326</v>
      </c>
      <c r="AJ569" s="173" t="s">
        <v>10143</v>
      </c>
      <c r="AK569" s="420">
        <v>91265869306</v>
      </c>
      <c r="AL569" s="189" t="s">
        <v>7353</v>
      </c>
      <c r="AM569" s="500" t="s">
        <v>11611</v>
      </c>
      <c r="AN569" s="411">
        <f t="shared" si="8"/>
        <v>562</v>
      </c>
      <c r="AO569" s="411">
        <v>2025</v>
      </c>
      <c r="AP569" s="432">
        <v>13524000</v>
      </c>
      <c r="AQ569" s="411" t="s">
        <v>10132</v>
      </c>
      <c r="AR569" s="411" t="s">
        <v>10139</v>
      </c>
      <c r="AS569" s="410" t="s">
        <v>10140</v>
      </c>
      <c r="AT569" s="449" t="s">
        <v>11612</v>
      </c>
    </row>
    <row r="570" spans="2:46" ht="15" customHeight="1">
      <c r="B570" s="448" t="s">
        <v>465</v>
      </c>
      <c r="C570" s="251" t="s">
        <v>10211</v>
      </c>
      <c r="D570" s="173" t="s">
        <v>11613</v>
      </c>
      <c r="E570" s="404">
        <v>80854743</v>
      </c>
      <c r="F570" s="404">
        <v>27042000</v>
      </c>
      <c r="G570" s="405" t="s">
        <v>10177</v>
      </c>
      <c r="H570" s="353">
        <v>4507000</v>
      </c>
      <c r="I570" s="363">
        <v>45727</v>
      </c>
      <c r="J570" s="363">
        <v>45910</v>
      </c>
      <c r="K570" s="354" t="s">
        <v>9536</v>
      </c>
      <c r="L570" s="190">
        <v>2599</v>
      </c>
      <c r="M570" s="406" t="s">
        <v>7689</v>
      </c>
      <c r="N570" s="406" t="s">
        <v>7343</v>
      </c>
      <c r="O570" s="406">
        <v>80257080</v>
      </c>
      <c r="P570" s="406" t="s">
        <v>7690</v>
      </c>
      <c r="Q570" s="190">
        <v>1</v>
      </c>
      <c r="R570" s="407">
        <v>125942</v>
      </c>
      <c r="S570" s="251" t="s">
        <v>7726</v>
      </c>
      <c r="T570" s="404">
        <v>0</v>
      </c>
      <c r="U570" s="190" t="s">
        <v>7347</v>
      </c>
      <c r="V570" s="407" t="s">
        <v>10136</v>
      </c>
      <c r="W570" s="404">
        <v>0</v>
      </c>
      <c r="X570" s="190" t="s">
        <v>7347</v>
      </c>
      <c r="Y570" s="190" t="s">
        <v>7347</v>
      </c>
      <c r="Z570" s="404">
        <v>0</v>
      </c>
      <c r="AA570" s="419" t="s">
        <v>7347</v>
      </c>
      <c r="AB570" s="190" t="s">
        <v>7347</v>
      </c>
      <c r="AC570" s="190" t="s">
        <v>7347</v>
      </c>
      <c r="AD570" s="190" t="s">
        <v>7347</v>
      </c>
      <c r="AE570" s="190" t="s">
        <v>10179</v>
      </c>
      <c r="AF570" s="411" t="s">
        <v>7349</v>
      </c>
      <c r="AG570" s="190" t="s">
        <v>7510</v>
      </c>
      <c r="AH570" s="173" t="s">
        <v>11614</v>
      </c>
      <c r="AI570" s="173">
        <v>3134211469</v>
      </c>
      <c r="AJ570" s="173" t="s">
        <v>7352</v>
      </c>
      <c r="AK570" s="420">
        <v>24125722988</v>
      </c>
      <c r="AL570" s="189" t="s">
        <v>10225</v>
      </c>
      <c r="AM570" s="500" t="s">
        <v>11615</v>
      </c>
      <c r="AN570" s="411">
        <f t="shared" si="8"/>
        <v>563</v>
      </c>
      <c r="AO570" s="411">
        <v>2025</v>
      </c>
      <c r="AP570" s="432">
        <v>1502333</v>
      </c>
      <c r="AQ570" s="411"/>
      <c r="AR570" s="411"/>
      <c r="AS570" s="410"/>
      <c r="AT570" s="449"/>
    </row>
    <row r="571" spans="2:46" ht="15" customHeight="1">
      <c r="B571" s="448" t="s">
        <v>466</v>
      </c>
      <c r="C571" s="251" t="s">
        <v>10246</v>
      </c>
      <c r="D571" s="173" t="s">
        <v>11616</v>
      </c>
      <c r="E571" s="404">
        <v>1069585156</v>
      </c>
      <c r="F571" s="404">
        <v>46128000</v>
      </c>
      <c r="G571" s="405" t="s">
        <v>10177</v>
      </c>
      <c r="H571" s="353">
        <v>7688000</v>
      </c>
      <c r="I571" s="363">
        <v>45726</v>
      </c>
      <c r="J571" s="363">
        <v>45909</v>
      </c>
      <c r="K571" s="354" t="s">
        <v>7472</v>
      </c>
      <c r="L571" s="190">
        <v>2435</v>
      </c>
      <c r="M571" s="406" t="s">
        <v>7616</v>
      </c>
      <c r="N571" s="406" t="s">
        <v>7343</v>
      </c>
      <c r="O571" s="406">
        <v>1063481921</v>
      </c>
      <c r="P571" s="501" t="s">
        <v>7617</v>
      </c>
      <c r="Q571" s="190">
        <v>1</v>
      </c>
      <c r="R571" s="407">
        <v>126017</v>
      </c>
      <c r="S571" s="251" t="s">
        <v>7618</v>
      </c>
      <c r="T571" s="404">
        <v>0</v>
      </c>
      <c r="U571" s="190" t="s">
        <v>7347</v>
      </c>
      <c r="V571" s="407" t="s">
        <v>10136</v>
      </c>
      <c r="W571" s="404">
        <v>0</v>
      </c>
      <c r="X571" s="190" t="s">
        <v>7347</v>
      </c>
      <c r="Y571" s="190" t="s">
        <v>7347</v>
      </c>
      <c r="Z571" s="404">
        <v>0</v>
      </c>
      <c r="AA571" s="419" t="s">
        <v>7347</v>
      </c>
      <c r="AB571" s="190" t="s">
        <v>7347</v>
      </c>
      <c r="AC571" s="190" t="s">
        <v>7347</v>
      </c>
      <c r="AD571" s="190" t="s">
        <v>7347</v>
      </c>
      <c r="AE571" s="190" t="s">
        <v>10179</v>
      </c>
      <c r="AF571" s="411" t="s">
        <v>7349</v>
      </c>
      <c r="AG571" s="190" t="s">
        <v>7399</v>
      </c>
      <c r="AH571" s="173" t="s">
        <v>11617</v>
      </c>
      <c r="AI571" s="173" t="s">
        <v>11618</v>
      </c>
      <c r="AJ571" s="173" t="s">
        <v>10142</v>
      </c>
      <c r="AK571" s="420" t="s">
        <v>11619</v>
      </c>
      <c r="AL571" s="189" t="s">
        <v>7353</v>
      </c>
      <c r="AM571" s="500" t="s">
        <v>11620</v>
      </c>
      <c r="AN571" s="411">
        <f t="shared" si="8"/>
        <v>564</v>
      </c>
      <c r="AO571" s="411">
        <v>2025</v>
      </c>
      <c r="AP571" s="432">
        <v>2306400</v>
      </c>
      <c r="AQ571" s="411"/>
      <c r="AR571" s="411"/>
      <c r="AS571" s="410"/>
      <c r="AT571" s="449"/>
    </row>
    <row r="572" spans="2:46" ht="15" customHeight="1">
      <c r="B572" s="448" t="s">
        <v>467</v>
      </c>
      <c r="C572" s="251" t="s">
        <v>10246</v>
      </c>
      <c r="D572" s="173" t="s">
        <v>11621</v>
      </c>
      <c r="E572" s="404">
        <v>1015457779</v>
      </c>
      <c r="F572" s="463">
        <v>33810000</v>
      </c>
      <c r="G572" s="405" t="s">
        <v>10177</v>
      </c>
      <c r="H572" s="353">
        <v>5635000</v>
      </c>
      <c r="I572" s="363">
        <v>45743</v>
      </c>
      <c r="J572" s="363">
        <v>46017</v>
      </c>
      <c r="K572" s="354" t="s">
        <v>11622</v>
      </c>
      <c r="L572" s="190">
        <v>2504</v>
      </c>
      <c r="M572" s="406" t="s">
        <v>7616</v>
      </c>
      <c r="N572" s="406" t="s">
        <v>7343</v>
      </c>
      <c r="O572" s="406">
        <v>1063481921</v>
      </c>
      <c r="P572" s="406" t="s">
        <v>7617</v>
      </c>
      <c r="Q572" s="190">
        <v>1</v>
      </c>
      <c r="R572" s="407">
        <v>126972</v>
      </c>
      <c r="S572" s="251" t="s">
        <v>7618</v>
      </c>
      <c r="T572" s="463">
        <v>16905000</v>
      </c>
      <c r="U572" s="190" t="s">
        <v>7347</v>
      </c>
      <c r="V572" s="407">
        <v>90</v>
      </c>
      <c r="W572" s="404">
        <v>0</v>
      </c>
      <c r="X572" s="190" t="s">
        <v>7347</v>
      </c>
      <c r="Y572" s="190"/>
      <c r="Z572" s="404">
        <f>Tabla13[[#This Row],[Adicion 1]]</f>
        <v>16905000</v>
      </c>
      <c r="AA572" s="464" t="s">
        <v>7966</v>
      </c>
      <c r="AB572" s="190" t="s">
        <v>7347</v>
      </c>
      <c r="AC572" s="190" t="s">
        <v>7347</v>
      </c>
      <c r="AD572" s="190" t="s">
        <v>7347</v>
      </c>
      <c r="AE572" s="190" t="s">
        <v>7408</v>
      </c>
      <c r="AF572" s="411" t="s">
        <v>7349</v>
      </c>
      <c r="AG572" s="190" t="s">
        <v>7586</v>
      </c>
      <c r="AH572" s="173" t="s">
        <v>11623</v>
      </c>
      <c r="AI572" s="173">
        <v>3057628525</v>
      </c>
      <c r="AJ572" s="173" t="s">
        <v>7352</v>
      </c>
      <c r="AK572" s="420">
        <v>24087112658</v>
      </c>
      <c r="AL572" s="189" t="s">
        <v>10757</v>
      </c>
      <c r="AM572" s="500" t="s">
        <v>11624</v>
      </c>
      <c r="AN572" s="411">
        <f t="shared" si="8"/>
        <v>565</v>
      </c>
      <c r="AO572" s="411">
        <v>2025</v>
      </c>
      <c r="AP572" s="432">
        <v>4883667</v>
      </c>
      <c r="AQ572" s="411" t="s">
        <v>10139</v>
      </c>
      <c r="AR572" s="411" t="s">
        <v>10132</v>
      </c>
      <c r="AS572" s="410"/>
      <c r="AT572" s="449"/>
    </row>
    <row r="573" spans="2:46" ht="15" customHeight="1">
      <c r="B573" s="448" t="s">
        <v>468</v>
      </c>
      <c r="C573" s="251" t="s">
        <v>10246</v>
      </c>
      <c r="D573" s="173" t="s">
        <v>11625</v>
      </c>
      <c r="E573" s="404">
        <v>19202491</v>
      </c>
      <c r="F573" s="404">
        <v>46128000</v>
      </c>
      <c r="G573" s="405" t="s">
        <v>10177</v>
      </c>
      <c r="H573" s="353">
        <v>7688000</v>
      </c>
      <c r="I573" s="363">
        <v>45735</v>
      </c>
      <c r="J573" s="363">
        <v>45918</v>
      </c>
      <c r="K573" s="354" t="s">
        <v>11626</v>
      </c>
      <c r="L573" s="190">
        <v>2504</v>
      </c>
      <c r="M573" s="406" t="s">
        <v>7616</v>
      </c>
      <c r="N573" s="406" t="s">
        <v>7343</v>
      </c>
      <c r="O573" s="406">
        <v>1063481921</v>
      </c>
      <c r="P573" s="501" t="s">
        <v>7617</v>
      </c>
      <c r="Q573" s="190">
        <v>1</v>
      </c>
      <c r="R573" s="407">
        <v>127359</v>
      </c>
      <c r="S573" s="251" t="s">
        <v>7618</v>
      </c>
      <c r="T573" s="404">
        <v>0</v>
      </c>
      <c r="U573" s="190" t="s">
        <v>7347</v>
      </c>
      <c r="V573" s="407" t="s">
        <v>10136</v>
      </c>
      <c r="W573" s="404">
        <v>0</v>
      </c>
      <c r="X573" s="190" t="s">
        <v>7347</v>
      </c>
      <c r="Y573" s="190" t="s">
        <v>7347</v>
      </c>
      <c r="Z573" s="404">
        <v>0</v>
      </c>
      <c r="AA573" s="419" t="s">
        <v>7347</v>
      </c>
      <c r="AB573" s="190" t="s">
        <v>7347</v>
      </c>
      <c r="AC573" s="190" t="s">
        <v>7347</v>
      </c>
      <c r="AD573" s="190" t="s">
        <v>7347</v>
      </c>
      <c r="AE573" s="411" t="s">
        <v>10179</v>
      </c>
      <c r="AF573" s="411" t="s">
        <v>7349</v>
      </c>
      <c r="AG573" s="411" t="s">
        <v>7399</v>
      </c>
      <c r="AH573" s="173" t="s">
        <v>10578</v>
      </c>
      <c r="AI573" s="173">
        <v>3102286256</v>
      </c>
      <c r="AJ573" s="173" t="s">
        <v>7352</v>
      </c>
      <c r="AK573" s="420">
        <v>24089003837</v>
      </c>
      <c r="AL573" s="189" t="s">
        <v>10225</v>
      </c>
      <c r="AM573" s="500" t="s">
        <v>10579</v>
      </c>
      <c r="AN573" s="411">
        <f t="shared" si="8"/>
        <v>566</v>
      </c>
      <c r="AO573" s="411">
        <v>2025</v>
      </c>
      <c r="AP573" s="432">
        <v>4612800</v>
      </c>
      <c r="AQ573" s="411" t="s">
        <v>10132</v>
      </c>
      <c r="AR573" s="411" t="s">
        <v>10132</v>
      </c>
      <c r="AS573" s="410"/>
      <c r="AT573" s="449"/>
    </row>
    <row r="574" spans="2:46" ht="15" customHeight="1">
      <c r="B574" s="448" t="s">
        <v>469</v>
      </c>
      <c r="C574" s="251" t="s">
        <v>10246</v>
      </c>
      <c r="D574" s="173" t="s">
        <v>11627</v>
      </c>
      <c r="E574" s="404">
        <v>1010133985</v>
      </c>
      <c r="F574" s="404">
        <v>33810000</v>
      </c>
      <c r="G574" s="405" t="s">
        <v>10177</v>
      </c>
      <c r="H574" s="353">
        <v>5635000</v>
      </c>
      <c r="I574" s="363">
        <v>45733</v>
      </c>
      <c r="J574" s="363">
        <v>45916</v>
      </c>
      <c r="K574" s="354" t="s">
        <v>11628</v>
      </c>
      <c r="L574" s="190">
        <v>2504</v>
      </c>
      <c r="M574" s="406" t="s">
        <v>7616</v>
      </c>
      <c r="N574" s="406" t="s">
        <v>7343</v>
      </c>
      <c r="O574" s="406">
        <v>1063481921</v>
      </c>
      <c r="P574" s="501" t="s">
        <v>7617</v>
      </c>
      <c r="Q574" s="190">
        <v>1</v>
      </c>
      <c r="R574" s="407">
        <v>127364</v>
      </c>
      <c r="S574" s="251" t="s">
        <v>7618</v>
      </c>
      <c r="T574" s="404">
        <v>0</v>
      </c>
      <c r="U574" s="190" t="s">
        <v>7347</v>
      </c>
      <c r="V574" s="407" t="s">
        <v>10136</v>
      </c>
      <c r="W574" s="404">
        <v>0</v>
      </c>
      <c r="X574" s="190" t="s">
        <v>7347</v>
      </c>
      <c r="Y574" s="190" t="s">
        <v>7347</v>
      </c>
      <c r="Z574" s="404">
        <v>0</v>
      </c>
      <c r="AA574" s="419" t="s">
        <v>7347</v>
      </c>
      <c r="AB574" s="190" t="s">
        <v>7347</v>
      </c>
      <c r="AC574" s="190" t="s">
        <v>7347</v>
      </c>
      <c r="AD574" s="190" t="s">
        <v>7347</v>
      </c>
      <c r="AE574" s="190" t="s">
        <v>7378</v>
      </c>
      <c r="AF574" s="411" t="s">
        <v>7349</v>
      </c>
      <c r="AG574" s="190" t="s">
        <v>7362</v>
      </c>
      <c r="AH574" s="173" t="s">
        <v>11629</v>
      </c>
      <c r="AI574" s="173" t="s">
        <v>11630</v>
      </c>
      <c r="AJ574" s="173" t="s">
        <v>10142</v>
      </c>
      <c r="AK574" s="420" t="s">
        <v>11631</v>
      </c>
      <c r="AL574" s="189" t="s">
        <v>7353</v>
      </c>
      <c r="AM574" s="500" t="s">
        <v>11632</v>
      </c>
      <c r="AN574" s="411">
        <f t="shared" si="8"/>
        <v>567</v>
      </c>
      <c r="AO574" s="411">
        <v>2025</v>
      </c>
      <c r="AP574" s="432">
        <v>3005333</v>
      </c>
      <c r="AQ574" s="411"/>
      <c r="AR574" s="411"/>
      <c r="AS574" s="410"/>
      <c r="AT574" s="449"/>
    </row>
    <row r="575" spans="2:46" ht="15" customHeight="1">
      <c r="B575" s="448" t="s">
        <v>470</v>
      </c>
      <c r="C575" s="251" t="s">
        <v>10211</v>
      </c>
      <c r="D575" s="173" t="s">
        <v>11633</v>
      </c>
      <c r="E575" s="404">
        <v>1020747064</v>
      </c>
      <c r="F575" s="404">
        <v>17856000</v>
      </c>
      <c r="G575" s="405" t="s">
        <v>10177</v>
      </c>
      <c r="H575" s="353">
        <v>2976000</v>
      </c>
      <c r="I575" s="363">
        <v>45722</v>
      </c>
      <c r="J575" s="363">
        <v>45905</v>
      </c>
      <c r="K575" s="354" t="s">
        <v>10699</v>
      </c>
      <c r="L575" s="190">
        <v>2583</v>
      </c>
      <c r="M575" s="406" t="s">
        <v>7495</v>
      </c>
      <c r="N575" s="406" t="s">
        <v>7343</v>
      </c>
      <c r="O575" s="406">
        <v>79553844</v>
      </c>
      <c r="P575" s="406" t="s">
        <v>7496</v>
      </c>
      <c r="Q575" s="190">
        <v>5</v>
      </c>
      <c r="R575" s="407">
        <v>127441</v>
      </c>
      <c r="S575" s="251" t="s">
        <v>7497</v>
      </c>
      <c r="T575" s="404">
        <v>0</v>
      </c>
      <c r="U575" s="190" t="s">
        <v>7347</v>
      </c>
      <c r="V575" s="407" t="s">
        <v>10136</v>
      </c>
      <c r="W575" s="404">
        <v>0</v>
      </c>
      <c r="X575" s="190" t="s">
        <v>7347</v>
      </c>
      <c r="Y575" s="190" t="s">
        <v>7347</v>
      </c>
      <c r="Z575" s="404">
        <v>0</v>
      </c>
      <c r="AA575" s="419" t="s">
        <v>7347</v>
      </c>
      <c r="AB575" s="190" t="s">
        <v>7347</v>
      </c>
      <c r="AC575" s="190" t="s">
        <v>7347</v>
      </c>
      <c r="AD575" s="190" t="s">
        <v>7347</v>
      </c>
      <c r="AE575" s="190" t="s">
        <v>7504</v>
      </c>
      <c r="AF575" s="411" t="s">
        <v>7349</v>
      </c>
      <c r="AG575" s="190" t="s">
        <v>7399</v>
      </c>
      <c r="AH575" s="173" t="s">
        <v>11634</v>
      </c>
      <c r="AI575" s="173">
        <v>3208559357</v>
      </c>
      <c r="AJ575" s="173" t="s">
        <v>7434</v>
      </c>
      <c r="AK575" s="420">
        <v>605433440</v>
      </c>
      <c r="AL575" s="189" t="s">
        <v>10225</v>
      </c>
      <c r="AM575" s="500" t="s">
        <v>11635</v>
      </c>
      <c r="AN575" s="411">
        <f t="shared" si="8"/>
        <v>568</v>
      </c>
      <c r="AO575" s="411">
        <v>2025</v>
      </c>
      <c r="AP575" s="432">
        <v>496000</v>
      </c>
      <c r="AQ575" s="411" t="s">
        <v>10132</v>
      </c>
      <c r="AR575" s="411" t="s">
        <v>10132</v>
      </c>
      <c r="AS575" s="410"/>
      <c r="AT575" s="449"/>
    </row>
    <row r="576" spans="2:46" ht="15" customHeight="1">
      <c r="B576" s="448" t="s">
        <v>471</v>
      </c>
      <c r="C576" s="251" t="s">
        <v>10211</v>
      </c>
      <c r="D576" s="173" t="s">
        <v>11636</v>
      </c>
      <c r="E576" s="404">
        <v>1019130103</v>
      </c>
      <c r="F576" s="463">
        <v>17856000</v>
      </c>
      <c r="G576" s="405" t="s">
        <v>10177</v>
      </c>
      <c r="H576" s="353">
        <v>2976000</v>
      </c>
      <c r="I576" s="363">
        <v>45747</v>
      </c>
      <c r="J576" s="363">
        <v>46022</v>
      </c>
      <c r="K576" s="354" t="s">
        <v>10536</v>
      </c>
      <c r="L576" s="190">
        <v>2583</v>
      </c>
      <c r="M576" s="406" t="s">
        <v>7495</v>
      </c>
      <c r="N576" s="406" t="s">
        <v>7343</v>
      </c>
      <c r="O576" s="406">
        <v>79553844</v>
      </c>
      <c r="P576" s="406" t="s">
        <v>7496</v>
      </c>
      <c r="Q576" s="190">
        <v>1</v>
      </c>
      <c r="R576" s="407">
        <v>127441</v>
      </c>
      <c r="S576" s="251" t="s">
        <v>7497</v>
      </c>
      <c r="T576" s="463">
        <v>8928000</v>
      </c>
      <c r="U576" s="190" t="s">
        <v>7347</v>
      </c>
      <c r="V576" s="407">
        <v>90</v>
      </c>
      <c r="W576" s="404">
        <v>0</v>
      </c>
      <c r="X576" s="190" t="s">
        <v>7347</v>
      </c>
      <c r="Y576" s="190"/>
      <c r="Z576" s="404">
        <f>Tabla13[[#This Row],[Adicion 1]]</f>
        <v>8928000</v>
      </c>
      <c r="AA576" s="464" t="s">
        <v>7966</v>
      </c>
      <c r="AB576" s="190" t="s">
        <v>7347</v>
      </c>
      <c r="AC576" s="190" t="s">
        <v>7347</v>
      </c>
      <c r="AD576" s="190" t="s">
        <v>7347</v>
      </c>
      <c r="AE576" s="190" t="s">
        <v>8802</v>
      </c>
      <c r="AF576" s="411" t="s">
        <v>7349</v>
      </c>
      <c r="AG576" s="190" t="s">
        <v>7399</v>
      </c>
      <c r="AH576" s="173" t="s">
        <v>11637</v>
      </c>
      <c r="AI576" s="173">
        <v>3115676011</v>
      </c>
      <c r="AJ576" s="173" t="s">
        <v>10142</v>
      </c>
      <c r="AK576" s="420">
        <v>488435647737</v>
      </c>
      <c r="AL576" s="189" t="s">
        <v>10757</v>
      </c>
      <c r="AM576" s="500" t="s">
        <v>11638</v>
      </c>
      <c r="AN576" s="411">
        <f t="shared" si="8"/>
        <v>569</v>
      </c>
      <c r="AO576" s="411">
        <v>2025</v>
      </c>
      <c r="AP576" s="432">
        <v>2976000</v>
      </c>
      <c r="AQ576" s="411" t="s">
        <v>10139</v>
      </c>
      <c r="AR576" s="411" t="s">
        <v>10139</v>
      </c>
      <c r="AS576" s="410"/>
      <c r="AT576" s="449"/>
    </row>
    <row r="577" spans="2:46" ht="15" customHeight="1">
      <c r="B577" s="448" t="s">
        <v>472</v>
      </c>
      <c r="C577" s="251" t="s">
        <v>10246</v>
      </c>
      <c r="D577" s="173" t="s">
        <v>9513</v>
      </c>
      <c r="E577" s="404">
        <v>40387956</v>
      </c>
      <c r="F577" s="404">
        <v>46128000</v>
      </c>
      <c r="G577" s="405" t="s">
        <v>10177</v>
      </c>
      <c r="H577" s="353">
        <v>7688000</v>
      </c>
      <c r="I577" s="363">
        <v>45727</v>
      </c>
      <c r="J577" s="363">
        <v>45910</v>
      </c>
      <c r="K577" s="354" t="s">
        <v>11639</v>
      </c>
      <c r="L577" s="190">
        <v>2442</v>
      </c>
      <c r="M577" s="406" t="s">
        <v>7616</v>
      </c>
      <c r="N577" s="406" t="s">
        <v>7343</v>
      </c>
      <c r="O577" s="406">
        <v>1063481921</v>
      </c>
      <c r="P577" s="501" t="s">
        <v>7617</v>
      </c>
      <c r="Q577" s="190">
        <v>1</v>
      </c>
      <c r="R577" s="407">
        <v>127861</v>
      </c>
      <c r="S577" s="251" t="s">
        <v>7618</v>
      </c>
      <c r="T577" s="463">
        <v>0</v>
      </c>
      <c r="U577" s="190" t="s">
        <v>7347</v>
      </c>
      <c r="V577" s="407" t="s">
        <v>10136</v>
      </c>
      <c r="W577" s="404">
        <v>0</v>
      </c>
      <c r="X577" s="190" t="s">
        <v>7347</v>
      </c>
      <c r="Y577" s="190" t="s">
        <v>7347</v>
      </c>
      <c r="Z577" s="404">
        <v>0</v>
      </c>
      <c r="AA577" s="419" t="s">
        <v>7347</v>
      </c>
      <c r="AB577" s="190" t="s">
        <v>7347</v>
      </c>
      <c r="AC577" s="190" t="s">
        <v>7347</v>
      </c>
      <c r="AD577" s="190" t="s">
        <v>7347</v>
      </c>
      <c r="AE577" s="190" t="s">
        <v>7504</v>
      </c>
      <c r="AF577" s="411" t="s">
        <v>7349</v>
      </c>
      <c r="AG577" s="190" t="s">
        <v>7350</v>
      </c>
      <c r="AH577" s="173" t="s">
        <v>11640</v>
      </c>
      <c r="AI577" s="173" t="s">
        <v>11641</v>
      </c>
      <c r="AJ577" s="173" t="s">
        <v>10142</v>
      </c>
      <c r="AK577" s="420">
        <v>477900046848</v>
      </c>
      <c r="AL577" s="189" t="s">
        <v>10225</v>
      </c>
      <c r="AM577" s="500" t="s">
        <v>11642</v>
      </c>
      <c r="AN577" s="411">
        <f t="shared" si="8"/>
        <v>570</v>
      </c>
      <c r="AO577" s="411">
        <v>2025</v>
      </c>
      <c r="AP577" s="432">
        <v>10250667</v>
      </c>
      <c r="AQ577" s="411" t="s">
        <v>10139</v>
      </c>
      <c r="AR577" s="411" t="s">
        <v>10132</v>
      </c>
      <c r="AS577" s="410"/>
      <c r="AT577" s="449"/>
    </row>
    <row r="578" spans="2:46" ht="15" customHeight="1">
      <c r="B578" s="448" t="s">
        <v>473</v>
      </c>
      <c r="C578" s="251" t="s">
        <v>10211</v>
      </c>
      <c r="D578" s="173" t="s">
        <v>11643</v>
      </c>
      <c r="E578" s="404">
        <v>1003526821</v>
      </c>
      <c r="F578" s="463">
        <v>12378000</v>
      </c>
      <c r="G578" s="405" t="s">
        <v>10177</v>
      </c>
      <c r="H578" s="353">
        <v>2063000</v>
      </c>
      <c r="I578" s="363">
        <v>45743</v>
      </c>
      <c r="J578" s="363">
        <v>46017</v>
      </c>
      <c r="K578" s="354" t="s">
        <v>10699</v>
      </c>
      <c r="L578" s="190">
        <v>2583</v>
      </c>
      <c r="M578" s="406" t="s">
        <v>7495</v>
      </c>
      <c r="N578" s="406" t="s">
        <v>7343</v>
      </c>
      <c r="O578" s="406">
        <v>79553844</v>
      </c>
      <c r="P578" s="406" t="s">
        <v>7496</v>
      </c>
      <c r="Q578" s="190">
        <v>5</v>
      </c>
      <c r="R578" s="407">
        <v>130231</v>
      </c>
      <c r="S578" s="251" t="s">
        <v>7497</v>
      </c>
      <c r="T578" s="463">
        <v>6189000</v>
      </c>
      <c r="U578" s="190" t="s">
        <v>7347</v>
      </c>
      <c r="V578" s="407">
        <v>90</v>
      </c>
      <c r="W578" s="404">
        <v>0</v>
      </c>
      <c r="X578" s="190" t="s">
        <v>7347</v>
      </c>
      <c r="Y578" s="190"/>
      <c r="Z578" s="404">
        <f>Tabla13[[#This Row],[Adicion 1]]</f>
        <v>6189000</v>
      </c>
      <c r="AA578" s="464" t="s">
        <v>7966</v>
      </c>
      <c r="AB578" s="190" t="s">
        <v>7347</v>
      </c>
      <c r="AC578" s="190" t="s">
        <v>7347</v>
      </c>
      <c r="AD578" s="190" t="s">
        <v>7347</v>
      </c>
      <c r="AE578" s="190" t="s">
        <v>7378</v>
      </c>
      <c r="AF578" s="411" t="s">
        <v>7349</v>
      </c>
      <c r="AG578" s="190" t="s">
        <v>7399</v>
      </c>
      <c r="AH578" s="173" t="s">
        <v>11644</v>
      </c>
      <c r="AI578" s="173">
        <v>3025430819</v>
      </c>
      <c r="AJ578" s="173" t="s">
        <v>10142</v>
      </c>
      <c r="AK578" s="420">
        <v>550007000771886</v>
      </c>
      <c r="AL578" s="189" t="s">
        <v>10757</v>
      </c>
      <c r="AM578" s="500" t="s">
        <v>11645</v>
      </c>
      <c r="AN578" s="411">
        <f t="shared" si="8"/>
        <v>571</v>
      </c>
      <c r="AO578" s="411">
        <v>2025</v>
      </c>
      <c r="AP578" s="432">
        <v>1787933</v>
      </c>
      <c r="AQ578" s="411" t="s">
        <v>10132</v>
      </c>
      <c r="AR578" s="411" t="s">
        <v>10132</v>
      </c>
      <c r="AS578" s="410"/>
      <c r="AT578" s="449"/>
    </row>
    <row r="579" spans="2:46" ht="15" customHeight="1">
      <c r="B579" s="448" t="s">
        <v>475</v>
      </c>
      <c r="C579" s="251" t="s">
        <v>10211</v>
      </c>
      <c r="D579" s="173" t="s">
        <v>11646</v>
      </c>
      <c r="E579" s="404">
        <v>52357639</v>
      </c>
      <c r="F579" s="404">
        <v>12378000</v>
      </c>
      <c r="G579" s="405" t="s">
        <v>10177</v>
      </c>
      <c r="H579" s="353">
        <v>2063000</v>
      </c>
      <c r="I579" s="363">
        <v>45729</v>
      </c>
      <c r="J579" s="363">
        <v>45912</v>
      </c>
      <c r="K579" s="354" t="s">
        <v>10699</v>
      </c>
      <c r="L579" s="190">
        <v>2583</v>
      </c>
      <c r="M579" s="406" t="s">
        <v>7495</v>
      </c>
      <c r="N579" s="406" t="s">
        <v>7343</v>
      </c>
      <c r="O579" s="406">
        <v>79553844</v>
      </c>
      <c r="P579" s="406" t="s">
        <v>7496</v>
      </c>
      <c r="Q579" s="190">
        <v>5</v>
      </c>
      <c r="R579" s="407">
        <v>130231</v>
      </c>
      <c r="S579" s="251" t="s">
        <v>7497</v>
      </c>
      <c r="T579" s="463">
        <v>0</v>
      </c>
      <c r="U579" s="190" t="s">
        <v>7347</v>
      </c>
      <c r="V579" s="407" t="s">
        <v>10136</v>
      </c>
      <c r="W579" s="404">
        <v>0</v>
      </c>
      <c r="X579" s="190" t="s">
        <v>7347</v>
      </c>
      <c r="Y579" s="190" t="s">
        <v>7347</v>
      </c>
      <c r="Z579" s="404">
        <v>0</v>
      </c>
      <c r="AA579" s="419" t="s">
        <v>7347</v>
      </c>
      <c r="AB579" s="190" t="s">
        <v>7347</v>
      </c>
      <c r="AC579" s="190" t="s">
        <v>7347</v>
      </c>
      <c r="AD579" s="190" t="s">
        <v>7347</v>
      </c>
      <c r="AE579" s="190" t="s">
        <v>8802</v>
      </c>
      <c r="AF579" s="411" t="s">
        <v>7349</v>
      </c>
      <c r="AG579" s="190" t="s">
        <v>7510</v>
      </c>
      <c r="AH579" s="173" t="s">
        <v>7826</v>
      </c>
      <c r="AI579" s="173">
        <v>3133309194</v>
      </c>
      <c r="AJ579" s="173" t="s">
        <v>7434</v>
      </c>
      <c r="AK579" s="420">
        <v>802380659</v>
      </c>
      <c r="AL579" s="189" t="s">
        <v>7353</v>
      </c>
      <c r="AM579" s="500"/>
      <c r="AN579" s="411">
        <f t="shared" si="8"/>
        <v>572</v>
      </c>
      <c r="AO579" s="411">
        <v>2025</v>
      </c>
      <c r="AP579" s="432">
        <v>825200</v>
      </c>
      <c r="AQ579" s="411"/>
      <c r="AR579" s="411"/>
      <c r="AS579" s="410"/>
      <c r="AT579" s="449"/>
    </row>
    <row r="580" spans="2:46" ht="15" customHeight="1">
      <c r="B580" s="448" t="s">
        <v>476</v>
      </c>
      <c r="C580" s="251" t="s">
        <v>10211</v>
      </c>
      <c r="D580" s="173" t="s">
        <v>11647</v>
      </c>
      <c r="E580" s="404">
        <v>1023018928</v>
      </c>
      <c r="F580" s="404">
        <v>27000000</v>
      </c>
      <c r="G580" s="405" t="s">
        <v>10177</v>
      </c>
      <c r="H580" s="353">
        <v>4500000</v>
      </c>
      <c r="I580" s="363">
        <v>45761</v>
      </c>
      <c r="J580" s="363">
        <v>45943</v>
      </c>
      <c r="K580" s="354" t="s">
        <v>9442</v>
      </c>
      <c r="L580" s="190">
        <v>2537</v>
      </c>
      <c r="M580" s="406" t="s">
        <v>10161</v>
      </c>
      <c r="N580" s="406" t="s">
        <v>7343</v>
      </c>
      <c r="O580" s="406">
        <v>98566660</v>
      </c>
      <c r="P580" s="406" t="s">
        <v>7534</v>
      </c>
      <c r="Q580" s="190">
        <v>1</v>
      </c>
      <c r="R580" s="407">
        <v>130251</v>
      </c>
      <c r="S580" s="251" t="s">
        <v>8951</v>
      </c>
      <c r="T580" s="463">
        <v>0</v>
      </c>
      <c r="U580" s="190" t="s">
        <v>7347</v>
      </c>
      <c r="V580" s="407" t="s">
        <v>10136</v>
      </c>
      <c r="W580" s="404">
        <v>0</v>
      </c>
      <c r="X580" s="190" t="s">
        <v>7347</v>
      </c>
      <c r="Y580" s="190" t="s">
        <v>7347</v>
      </c>
      <c r="Z580" s="404">
        <v>0</v>
      </c>
      <c r="AA580" s="419" t="s">
        <v>7347</v>
      </c>
      <c r="AB580" s="190" t="s">
        <v>7347</v>
      </c>
      <c r="AC580" s="190" t="s">
        <v>7347</v>
      </c>
      <c r="AD580" s="190" t="s">
        <v>7347</v>
      </c>
      <c r="AE580" s="190" t="s">
        <v>7720</v>
      </c>
      <c r="AF580" s="411" t="s">
        <v>7349</v>
      </c>
      <c r="AG580" s="190" t="s">
        <v>7362</v>
      </c>
      <c r="AH580" s="173" t="s">
        <v>11648</v>
      </c>
      <c r="AI580" s="173">
        <v>3194189281</v>
      </c>
      <c r="AJ580" s="173" t="s">
        <v>7434</v>
      </c>
      <c r="AK580" s="420">
        <v>43902386</v>
      </c>
      <c r="AL580" s="189" t="s">
        <v>10757</v>
      </c>
      <c r="AM580" s="500" t="s">
        <v>11649</v>
      </c>
      <c r="AN580" s="411">
        <f t="shared" si="8"/>
        <v>573</v>
      </c>
      <c r="AO580" s="411">
        <v>2025</v>
      </c>
      <c r="AP580" s="432">
        <v>8700000</v>
      </c>
      <c r="AQ580" s="411"/>
      <c r="AR580" s="411"/>
      <c r="AS580" s="410"/>
      <c r="AT580" s="449"/>
    </row>
    <row r="581" spans="2:46" ht="15" customHeight="1">
      <c r="B581" s="510" t="s">
        <v>477</v>
      </c>
      <c r="C581" s="251" t="s">
        <v>10341</v>
      </c>
      <c r="D581" s="173" t="s">
        <v>11650</v>
      </c>
      <c r="E581" s="404">
        <v>91435799</v>
      </c>
      <c r="F581" s="404">
        <v>27000000</v>
      </c>
      <c r="G581" s="405" t="s">
        <v>10177</v>
      </c>
      <c r="H581" s="353">
        <v>4500000</v>
      </c>
      <c r="I581" s="363">
        <v>45761</v>
      </c>
      <c r="J581" s="511">
        <v>46022</v>
      </c>
      <c r="K581" s="354" t="s">
        <v>9442</v>
      </c>
      <c r="L581" s="190">
        <v>2537</v>
      </c>
      <c r="M581" s="406" t="s">
        <v>10161</v>
      </c>
      <c r="N581" s="406" t="s">
        <v>7343</v>
      </c>
      <c r="O581" s="406">
        <v>98566660</v>
      </c>
      <c r="P581" s="406" t="s">
        <v>7534</v>
      </c>
      <c r="Q581" s="190">
        <v>1</v>
      </c>
      <c r="R581" s="407">
        <v>130251</v>
      </c>
      <c r="S581" s="251" t="s">
        <v>8951</v>
      </c>
      <c r="T581" s="463">
        <v>11550000</v>
      </c>
      <c r="U581" s="190" t="s">
        <v>7347</v>
      </c>
      <c r="V581" s="407">
        <v>77</v>
      </c>
      <c r="W581" s="404">
        <v>0</v>
      </c>
      <c r="X581" s="190" t="s">
        <v>7347</v>
      </c>
      <c r="Y581" s="190"/>
      <c r="Z581" s="404">
        <f>Tabla13[[#This Row],[Adicion 1]]</f>
        <v>11550000</v>
      </c>
      <c r="AA581" s="464" t="s">
        <v>10194</v>
      </c>
      <c r="AB581" s="190" t="s">
        <v>7347</v>
      </c>
      <c r="AC581" s="190" t="s">
        <v>7347</v>
      </c>
      <c r="AD581" s="190" t="s">
        <v>7347</v>
      </c>
      <c r="AE581" s="190" t="s">
        <v>7504</v>
      </c>
      <c r="AF581" s="190" t="s">
        <v>7349</v>
      </c>
      <c r="AG581" s="190" t="s">
        <v>11651</v>
      </c>
      <c r="AH581" s="173" t="s">
        <v>11652</v>
      </c>
      <c r="AI581" s="173">
        <v>3165181258</v>
      </c>
      <c r="AJ581" s="173" t="s">
        <v>10572</v>
      </c>
      <c r="AK581" s="420">
        <v>19887539505</v>
      </c>
      <c r="AL581" s="189" t="s">
        <v>7353</v>
      </c>
      <c r="AM581" s="500" t="s">
        <v>11653</v>
      </c>
      <c r="AN581" s="411">
        <f t="shared" ref="AN581:AN644" si="9">+AN580+1</f>
        <v>574</v>
      </c>
      <c r="AO581" s="411">
        <v>2025</v>
      </c>
      <c r="AP581" s="432">
        <v>0</v>
      </c>
      <c r="AQ581" s="411"/>
      <c r="AR581" s="411"/>
      <c r="AS581" s="410"/>
      <c r="AT581" s="449"/>
    </row>
    <row r="582" spans="2:46" ht="15" customHeight="1">
      <c r="B582" s="448" t="s">
        <v>478</v>
      </c>
      <c r="C582" s="251" t="s">
        <v>10246</v>
      </c>
      <c r="D582" s="173" t="s">
        <v>9284</v>
      </c>
      <c r="E582" s="404">
        <v>1069739546</v>
      </c>
      <c r="F582" s="463">
        <v>46128000</v>
      </c>
      <c r="G582" s="405" t="s">
        <v>10177</v>
      </c>
      <c r="H582" s="353">
        <v>7688000</v>
      </c>
      <c r="I582" s="363">
        <v>45744</v>
      </c>
      <c r="J582" s="363">
        <v>46018</v>
      </c>
      <c r="K582" s="354" t="s">
        <v>9058</v>
      </c>
      <c r="L582" s="190">
        <v>2537</v>
      </c>
      <c r="M582" s="406" t="s">
        <v>10157</v>
      </c>
      <c r="N582" s="406" t="s">
        <v>7343</v>
      </c>
      <c r="O582" s="416">
        <v>51790928</v>
      </c>
      <c r="P582" s="501" t="s">
        <v>10158</v>
      </c>
      <c r="Q582" s="190">
        <v>1</v>
      </c>
      <c r="R582" s="407">
        <v>126956</v>
      </c>
      <c r="S582" s="251" t="s">
        <v>8637</v>
      </c>
      <c r="T582" s="463">
        <v>23064000</v>
      </c>
      <c r="U582" s="190" t="s">
        <v>7347</v>
      </c>
      <c r="V582" s="407">
        <v>90</v>
      </c>
      <c r="W582" s="404">
        <v>0</v>
      </c>
      <c r="X582" s="190" t="s">
        <v>7347</v>
      </c>
      <c r="Y582" s="190"/>
      <c r="Z582" s="404">
        <f>Tabla13[[#This Row],[Adicion 1]]</f>
        <v>23064000</v>
      </c>
      <c r="AA582" s="464" t="s">
        <v>7966</v>
      </c>
      <c r="AB582" s="190" t="s">
        <v>7347</v>
      </c>
      <c r="AC582" s="190" t="s">
        <v>7347</v>
      </c>
      <c r="AD582" s="190" t="s">
        <v>7347</v>
      </c>
      <c r="AE582" s="190" t="s">
        <v>7504</v>
      </c>
      <c r="AF582" s="411" t="s">
        <v>7349</v>
      </c>
      <c r="AG582" s="190" t="s">
        <v>7399</v>
      </c>
      <c r="AH582" s="173" t="s">
        <v>11654</v>
      </c>
      <c r="AI582" s="173">
        <v>3142241613</v>
      </c>
      <c r="AJ582" s="173" t="s">
        <v>7352</v>
      </c>
      <c r="AK582" s="420">
        <v>24089709445</v>
      </c>
      <c r="AL582" s="189" t="s">
        <v>10225</v>
      </c>
      <c r="AM582" s="500" t="s">
        <v>9288</v>
      </c>
      <c r="AN582" s="411">
        <f t="shared" si="9"/>
        <v>575</v>
      </c>
      <c r="AO582" s="411">
        <v>2025</v>
      </c>
      <c r="AP582" s="432">
        <v>6919200</v>
      </c>
      <c r="AQ582" s="411" t="s">
        <v>10132</v>
      </c>
      <c r="AR582" s="411" t="s">
        <v>10132</v>
      </c>
      <c r="AS582" s="410"/>
      <c r="AT582" s="449"/>
    </row>
    <row r="583" spans="2:46" ht="15" customHeight="1">
      <c r="B583" s="448" t="s">
        <v>479</v>
      </c>
      <c r="C583" s="251" t="s">
        <v>10246</v>
      </c>
      <c r="D583" s="173" t="s">
        <v>11655</v>
      </c>
      <c r="E583" s="404">
        <v>1010248019</v>
      </c>
      <c r="F583" s="404">
        <v>33810000</v>
      </c>
      <c r="G583" s="405" t="s">
        <v>10177</v>
      </c>
      <c r="H583" s="353">
        <v>5635000</v>
      </c>
      <c r="I583" s="363">
        <v>45729</v>
      </c>
      <c r="J583" s="363">
        <v>45912</v>
      </c>
      <c r="K583" s="354" t="s">
        <v>8572</v>
      </c>
      <c r="L583" s="190">
        <v>2537</v>
      </c>
      <c r="M583" s="406" t="s">
        <v>7616</v>
      </c>
      <c r="N583" s="406" t="s">
        <v>7343</v>
      </c>
      <c r="O583" s="406">
        <v>1063481921</v>
      </c>
      <c r="P583" s="501" t="s">
        <v>7617</v>
      </c>
      <c r="Q583" s="190">
        <v>1</v>
      </c>
      <c r="R583" s="407">
        <v>125460</v>
      </c>
      <c r="S583" s="251" t="s">
        <v>7618</v>
      </c>
      <c r="T583" s="463">
        <v>0</v>
      </c>
      <c r="U583" s="190" t="s">
        <v>7347</v>
      </c>
      <c r="V583" s="407" t="s">
        <v>10136</v>
      </c>
      <c r="W583" s="404">
        <v>0</v>
      </c>
      <c r="X583" s="190" t="s">
        <v>7347</v>
      </c>
      <c r="Y583" s="190" t="s">
        <v>7347</v>
      </c>
      <c r="Z583" s="404">
        <v>0</v>
      </c>
      <c r="AA583" s="419" t="s">
        <v>7347</v>
      </c>
      <c r="AB583" s="190" t="s">
        <v>7347</v>
      </c>
      <c r="AC583" s="190" t="s">
        <v>7347</v>
      </c>
      <c r="AD583" s="190" t="s">
        <v>7347</v>
      </c>
      <c r="AE583" s="190" t="s">
        <v>7378</v>
      </c>
      <c r="AF583" s="411" t="s">
        <v>7349</v>
      </c>
      <c r="AG583" s="190" t="s">
        <v>7399</v>
      </c>
      <c r="AH583" s="173" t="s">
        <v>11656</v>
      </c>
      <c r="AI583" s="173">
        <v>3177370697</v>
      </c>
      <c r="AJ583" s="173" t="s">
        <v>10143</v>
      </c>
      <c r="AK583" s="420">
        <v>18071972450</v>
      </c>
      <c r="AL583" s="189" t="s">
        <v>7353</v>
      </c>
      <c r="AM583" s="500" t="s">
        <v>11657</v>
      </c>
      <c r="AN583" s="411">
        <f t="shared" si="9"/>
        <v>576</v>
      </c>
      <c r="AO583" s="411">
        <v>2025</v>
      </c>
      <c r="AP583" s="432">
        <v>2254000</v>
      </c>
      <c r="AQ583" s="411" t="s">
        <v>10139</v>
      </c>
      <c r="AR583" s="411" t="s">
        <v>10132</v>
      </c>
      <c r="AS583" s="410"/>
      <c r="AT583" s="449"/>
    </row>
    <row r="584" spans="2:46" ht="15" customHeight="1">
      <c r="B584" s="448" t="s">
        <v>480</v>
      </c>
      <c r="C584" s="251" t="s">
        <v>10211</v>
      </c>
      <c r="D584" s="173" t="s">
        <v>11658</v>
      </c>
      <c r="E584" s="404">
        <v>1023980498</v>
      </c>
      <c r="F584" s="404">
        <v>27042000</v>
      </c>
      <c r="G584" s="405" t="s">
        <v>10177</v>
      </c>
      <c r="H584" s="353">
        <v>4507000</v>
      </c>
      <c r="I584" s="363">
        <v>45733</v>
      </c>
      <c r="J584" s="363">
        <v>45916</v>
      </c>
      <c r="K584" s="354" t="s">
        <v>9335</v>
      </c>
      <c r="L584" s="190">
        <v>2537</v>
      </c>
      <c r="M584" s="406" t="s">
        <v>7631</v>
      </c>
      <c r="N584" s="406" t="s">
        <v>7343</v>
      </c>
      <c r="O584" s="173">
        <v>1020819463</v>
      </c>
      <c r="P584" s="406" t="s">
        <v>7632</v>
      </c>
      <c r="Q584" s="190">
        <v>5</v>
      </c>
      <c r="R584" s="407">
        <v>125859</v>
      </c>
      <c r="S584" s="251" t="s">
        <v>10628</v>
      </c>
      <c r="T584" s="463">
        <v>0</v>
      </c>
      <c r="U584" s="190" t="s">
        <v>7347</v>
      </c>
      <c r="V584" s="407" t="s">
        <v>10136</v>
      </c>
      <c r="W584" s="404">
        <v>0</v>
      </c>
      <c r="X584" s="190" t="s">
        <v>7347</v>
      </c>
      <c r="Y584" s="190" t="s">
        <v>7347</v>
      </c>
      <c r="Z584" s="404">
        <v>0</v>
      </c>
      <c r="AA584" s="419" t="s">
        <v>7347</v>
      </c>
      <c r="AB584" s="190" t="s">
        <v>7347</v>
      </c>
      <c r="AC584" s="190" t="s">
        <v>7347</v>
      </c>
      <c r="AD584" s="190" t="s">
        <v>7347</v>
      </c>
      <c r="AE584" s="190" t="s">
        <v>7504</v>
      </c>
      <c r="AF584" s="411" t="s">
        <v>7349</v>
      </c>
      <c r="AG584" s="190" t="s">
        <v>7399</v>
      </c>
      <c r="AH584" s="173" t="s">
        <v>11659</v>
      </c>
      <c r="AI584" s="173">
        <v>3143006220</v>
      </c>
      <c r="AJ584" s="173" t="s">
        <v>7352</v>
      </c>
      <c r="AK584" s="420">
        <v>24123608341</v>
      </c>
      <c r="AL584" s="189" t="s">
        <v>7353</v>
      </c>
      <c r="AM584" s="500" t="s">
        <v>11660</v>
      </c>
      <c r="AN584" s="411">
        <f t="shared" si="9"/>
        <v>577</v>
      </c>
      <c r="AO584" s="411">
        <v>2025</v>
      </c>
      <c r="AP584" s="432">
        <v>2403733</v>
      </c>
      <c r="AQ584" s="411" t="s">
        <v>10132</v>
      </c>
      <c r="AR584" s="411" t="s">
        <v>10139</v>
      </c>
      <c r="AS584" s="410" t="s">
        <v>7347</v>
      </c>
      <c r="AT584" s="449" t="s">
        <v>7347</v>
      </c>
    </row>
    <row r="585" spans="2:46" ht="15" customHeight="1">
      <c r="B585" s="448" t="s">
        <v>481</v>
      </c>
      <c r="C585" s="251" t="s">
        <v>10211</v>
      </c>
      <c r="D585" s="173" t="s">
        <v>11661</v>
      </c>
      <c r="E585" s="404">
        <v>1019144420</v>
      </c>
      <c r="F585" s="404">
        <v>12378000</v>
      </c>
      <c r="G585" s="405" t="s">
        <v>10177</v>
      </c>
      <c r="H585" s="353">
        <v>2063000</v>
      </c>
      <c r="I585" s="363">
        <v>45726</v>
      </c>
      <c r="J585" s="363">
        <v>45909</v>
      </c>
      <c r="K585" s="354" t="s">
        <v>10699</v>
      </c>
      <c r="L585" s="190">
        <v>2583</v>
      </c>
      <c r="M585" s="406" t="s">
        <v>7495</v>
      </c>
      <c r="N585" s="406" t="s">
        <v>7343</v>
      </c>
      <c r="O585" s="406">
        <v>79553844</v>
      </c>
      <c r="P585" s="406" t="s">
        <v>7496</v>
      </c>
      <c r="Q585" s="190">
        <v>5</v>
      </c>
      <c r="R585" s="407">
        <v>130231</v>
      </c>
      <c r="S585" s="251" t="s">
        <v>7497</v>
      </c>
      <c r="T585" s="463">
        <v>0</v>
      </c>
      <c r="U585" s="190" t="s">
        <v>7347</v>
      </c>
      <c r="V585" s="407" t="s">
        <v>10136</v>
      </c>
      <c r="W585" s="404">
        <v>0</v>
      </c>
      <c r="X585" s="190" t="s">
        <v>7347</v>
      </c>
      <c r="Y585" s="190" t="s">
        <v>7347</v>
      </c>
      <c r="Z585" s="404">
        <v>0</v>
      </c>
      <c r="AA585" s="419" t="s">
        <v>7347</v>
      </c>
      <c r="AB585" s="190" t="s">
        <v>7347</v>
      </c>
      <c r="AC585" s="190" t="s">
        <v>7347</v>
      </c>
      <c r="AD585" s="190" t="s">
        <v>7347</v>
      </c>
      <c r="AE585" s="190" t="s">
        <v>7378</v>
      </c>
      <c r="AF585" s="411" t="s">
        <v>7349</v>
      </c>
      <c r="AG585" s="190" t="s">
        <v>7399</v>
      </c>
      <c r="AH585" s="173" t="s">
        <v>11662</v>
      </c>
      <c r="AI585" s="173">
        <v>3193021376</v>
      </c>
      <c r="AJ585" s="173" t="s">
        <v>10142</v>
      </c>
      <c r="AK585" s="420" t="s">
        <v>11663</v>
      </c>
      <c r="AL585" s="189" t="s">
        <v>7353</v>
      </c>
      <c r="AM585" s="500" t="s">
        <v>11664</v>
      </c>
      <c r="AN585" s="411">
        <f t="shared" si="9"/>
        <v>578</v>
      </c>
      <c r="AO585" s="411">
        <v>2025</v>
      </c>
      <c r="AP585" s="432">
        <v>618900</v>
      </c>
      <c r="AQ585" s="411" t="s">
        <v>10132</v>
      </c>
      <c r="AR585" s="411" t="s">
        <v>10132</v>
      </c>
      <c r="AS585" s="410"/>
      <c r="AT585" s="449"/>
    </row>
    <row r="586" spans="2:46" ht="15" customHeight="1">
      <c r="B586" s="448" t="s">
        <v>482</v>
      </c>
      <c r="C586" s="251" t="s">
        <v>10211</v>
      </c>
      <c r="D586" s="173" t="s">
        <v>11665</v>
      </c>
      <c r="E586" s="404">
        <v>1233903612</v>
      </c>
      <c r="F586" s="404">
        <v>12378000</v>
      </c>
      <c r="G586" s="405" t="s">
        <v>10177</v>
      </c>
      <c r="H586" s="353">
        <v>2063000</v>
      </c>
      <c r="I586" s="363">
        <v>45727</v>
      </c>
      <c r="J586" s="363">
        <v>45910</v>
      </c>
      <c r="K586" s="354" t="s">
        <v>10536</v>
      </c>
      <c r="L586" s="190">
        <v>2583</v>
      </c>
      <c r="M586" s="406" t="s">
        <v>7495</v>
      </c>
      <c r="N586" s="406" t="s">
        <v>7343</v>
      </c>
      <c r="O586" s="406">
        <v>79553844</v>
      </c>
      <c r="P586" s="406" t="s">
        <v>7496</v>
      </c>
      <c r="Q586" s="190">
        <v>5</v>
      </c>
      <c r="R586" s="407">
        <v>130231</v>
      </c>
      <c r="S586" s="251" t="s">
        <v>7497</v>
      </c>
      <c r="T586" s="463">
        <v>0</v>
      </c>
      <c r="U586" s="190" t="s">
        <v>7347</v>
      </c>
      <c r="V586" s="407" t="s">
        <v>10136</v>
      </c>
      <c r="W586" s="404">
        <v>0</v>
      </c>
      <c r="X586" s="190" t="s">
        <v>7347</v>
      </c>
      <c r="Y586" s="190" t="s">
        <v>7347</v>
      </c>
      <c r="Z586" s="404">
        <v>0</v>
      </c>
      <c r="AA586" s="419" t="s">
        <v>7347</v>
      </c>
      <c r="AB586" s="190" t="s">
        <v>7347</v>
      </c>
      <c r="AC586" s="190" t="s">
        <v>7347</v>
      </c>
      <c r="AD586" s="190" t="s">
        <v>7347</v>
      </c>
      <c r="AE586" s="190" t="s">
        <v>7504</v>
      </c>
      <c r="AF586" s="411" t="s">
        <v>7349</v>
      </c>
      <c r="AG586" s="190" t="s">
        <v>7350</v>
      </c>
      <c r="AH586" s="173" t="s">
        <v>11666</v>
      </c>
      <c r="AI586" s="173">
        <v>3174958698</v>
      </c>
      <c r="AJ586" s="173" t="s">
        <v>10143</v>
      </c>
      <c r="AK586" s="420">
        <v>91269687229</v>
      </c>
      <c r="AL586" s="189" t="s">
        <v>7353</v>
      </c>
      <c r="AM586" s="500" t="s">
        <v>8974</v>
      </c>
      <c r="AN586" s="411">
        <f t="shared" si="9"/>
        <v>579</v>
      </c>
      <c r="AO586" s="411">
        <v>2025</v>
      </c>
      <c r="AP586" s="432">
        <v>687667</v>
      </c>
      <c r="AQ586" s="411"/>
      <c r="AR586" s="411"/>
      <c r="AS586" s="410"/>
      <c r="AT586" s="449"/>
    </row>
    <row r="587" spans="2:46" ht="15" customHeight="1">
      <c r="B587" s="448" t="s">
        <v>483</v>
      </c>
      <c r="C587" s="251" t="s">
        <v>10341</v>
      </c>
      <c r="D587" s="173" t="s">
        <v>11667</v>
      </c>
      <c r="E587" s="404">
        <v>1019140643</v>
      </c>
      <c r="F587" s="404">
        <v>12378000</v>
      </c>
      <c r="G587" s="405" t="s">
        <v>10177</v>
      </c>
      <c r="H587" s="353">
        <v>2063000</v>
      </c>
      <c r="I587" s="363">
        <v>45797</v>
      </c>
      <c r="J587" s="363">
        <v>45980</v>
      </c>
      <c r="K587" s="354" t="s">
        <v>10699</v>
      </c>
      <c r="L587" s="190">
        <v>2583</v>
      </c>
      <c r="M587" s="406" t="s">
        <v>7495</v>
      </c>
      <c r="N587" s="406" t="s">
        <v>7343</v>
      </c>
      <c r="O587" s="406">
        <v>79553844</v>
      </c>
      <c r="P587" s="406" t="s">
        <v>7496</v>
      </c>
      <c r="Q587" s="190">
        <v>5</v>
      </c>
      <c r="R587" s="407">
        <v>132916</v>
      </c>
      <c r="S587" s="251" t="s">
        <v>7497</v>
      </c>
      <c r="T587" s="463">
        <v>0</v>
      </c>
      <c r="U587" s="190" t="s">
        <v>7347</v>
      </c>
      <c r="V587" s="407" t="s">
        <v>10136</v>
      </c>
      <c r="W587" s="404">
        <v>0</v>
      </c>
      <c r="X587" s="190" t="s">
        <v>7347</v>
      </c>
      <c r="Y587" s="190" t="s">
        <v>7347</v>
      </c>
      <c r="Z587" s="404">
        <v>0</v>
      </c>
      <c r="AA587" s="419" t="s">
        <v>7347</v>
      </c>
      <c r="AB587" s="190" t="s">
        <v>7347</v>
      </c>
      <c r="AC587" s="190" t="s">
        <v>7347</v>
      </c>
      <c r="AD587" s="190" t="s">
        <v>7347</v>
      </c>
      <c r="AE587" s="190" t="s">
        <v>7387</v>
      </c>
      <c r="AF587" s="411" t="s">
        <v>7349</v>
      </c>
      <c r="AG587" s="190" t="s">
        <v>7399</v>
      </c>
      <c r="AH587" s="173" t="s">
        <v>11668</v>
      </c>
      <c r="AI587" s="173">
        <v>3156633555</v>
      </c>
      <c r="AJ587" s="173" t="s">
        <v>8019</v>
      </c>
      <c r="AK587" s="423" t="s">
        <v>11669</v>
      </c>
      <c r="AL587" s="189" t="s">
        <v>7353</v>
      </c>
      <c r="AM587" s="500" t="s">
        <v>11670</v>
      </c>
      <c r="AN587" s="411">
        <f t="shared" si="9"/>
        <v>580</v>
      </c>
      <c r="AO587" s="411">
        <v>2025</v>
      </c>
      <c r="AP587" s="432">
        <v>5432567</v>
      </c>
      <c r="AQ587" s="411" t="s">
        <v>10132</v>
      </c>
      <c r="AR587" s="411" t="s">
        <v>10132</v>
      </c>
      <c r="AS587" s="410"/>
      <c r="AT587" s="449"/>
    </row>
    <row r="588" spans="2:46" ht="15" customHeight="1">
      <c r="B588" s="448" t="s">
        <v>484</v>
      </c>
      <c r="C588" s="251" t="s">
        <v>10211</v>
      </c>
      <c r="D588" s="173" t="s">
        <v>11671</v>
      </c>
      <c r="E588" s="404">
        <v>52344112</v>
      </c>
      <c r="F588" s="404">
        <v>12378000</v>
      </c>
      <c r="G588" s="405" t="s">
        <v>10177</v>
      </c>
      <c r="H588" s="353">
        <v>2063000</v>
      </c>
      <c r="I588" s="363">
        <v>45726</v>
      </c>
      <c r="J588" s="363">
        <v>45909</v>
      </c>
      <c r="K588" s="354" t="s">
        <v>10699</v>
      </c>
      <c r="L588" s="190">
        <v>2583</v>
      </c>
      <c r="M588" s="406" t="s">
        <v>7495</v>
      </c>
      <c r="N588" s="406" t="s">
        <v>7343</v>
      </c>
      <c r="O588" s="406">
        <v>79553844</v>
      </c>
      <c r="P588" s="406" t="s">
        <v>7496</v>
      </c>
      <c r="Q588" s="190">
        <v>5</v>
      </c>
      <c r="R588" s="407">
        <v>130231</v>
      </c>
      <c r="S588" s="251" t="s">
        <v>7497</v>
      </c>
      <c r="T588" s="463">
        <v>0</v>
      </c>
      <c r="U588" s="190" t="s">
        <v>7347</v>
      </c>
      <c r="V588" s="407" t="s">
        <v>10136</v>
      </c>
      <c r="W588" s="404">
        <v>0</v>
      </c>
      <c r="X588" s="190" t="s">
        <v>7347</v>
      </c>
      <c r="Y588" s="190" t="s">
        <v>7347</v>
      </c>
      <c r="Z588" s="404">
        <v>0</v>
      </c>
      <c r="AA588" s="419" t="s">
        <v>7347</v>
      </c>
      <c r="AB588" s="190" t="s">
        <v>7347</v>
      </c>
      <c r="AC588" s="190" t="s">
        <v>7347</v>
      </c>
      <c r="AD588" s="190" t="s">
        <v>7347</v>
      </c>
      <c r="AE588" s="190" t="s">
        <v>8025</v>
      </c>
      <c r="AF588" s="411" t="s">
        <v>7349</v>
      </c>
      <c r="AG588" s="190" t="s">
        <v>7399</v>
      </c>
      <c r="AH588" s="173" t="s">
        <v>11672</v>
      </c>
      <c r="AI588" s="173">
        <v>3209927661</v>
      </c>
      <c r="AJ588" s="173" t="s">
        <v>10143</v>
      </c>
      <c r="AK588" s="420" t="s">
        <v>11673</v>
      </c>
      <c r="AL588" s="189" t="s">
        <v>7353</v>
      </c>
      <c r="AM588" s="500" t="s">
        <v>9916</v>
      </c>
      <c r="AN588" s="411">
        <f t="shared" si="9"/>
        <v>581</v>
      </c>
      <c r="AO588" s="411">
        <v>2025</v>
      </c>
      <c r="AP588" s="432">
        <v>618900</v>
      </c>
      <c r="AQ588" s="411"/>
      <c r="AR588" s="411"/>
      <c r="AS588" s="410"/>
      <c r="AT588" s="449"/>
    </row>
    <row r="589" spans="2:46" ht="15" customHeight="1">
      <c r="B589" s="448" t="s">
        <v>485</v>
      </c>
      <c r="C589" s="251" t="s">
        <v>10211</v>
      </c>
      <c r="D589" s="173" t="s">
        <v>10089</v>
      </c>
      <c r="E589" s="404">
        <v>77170183</v>
      </c>
      <c r="F589" s="404">
        <v>17856000</v>
      </c>
      <c r="G589" s="405" t="s">
        <v>10177</v>
      </c>
      <c r="H589" s="353">
        <v>2976000</v>
      </c>
      <c r="I589" s="363">
        <v>45726</v>
      </c>
      <c r="J589" s="363">
        <v>45909</v>
      </c>
      <c r="K589" s="354" t="s">
        <v>10536</v>
      </c>
      <c r="L589" s="190">
        <v>2583</v>
      </c>
      <c r="M589" s="406" t="s">
        <v>7495</v>
      </c>
      <c r="N589" s="406" t="s">
        <v>7343</v>
      </c>
      <c r="O589" s="406">
        <v>79553844</v>
      </c>
      <c r="P589" s="406" t="s">
        <v>7496</v>
      </c>
      <c r="Q589" s="190">
        <v>5</v>
      </c>
      <c r="R589" s="407">
        <v>127441</v>
      </c>
      <c r="S589" s="251" t="s">
        <v>7497</v>
      </c>
      <c r="T589" s="463">
        <v>0</v>
      </c>
      <c r="U589" s="190" t="s">
        <v>7347</v>
      </c>
      <c r="V589" s="407" t="s">
        <v>10136</v>
      </c>
      <c r="W589" s="404">
        <v>0</v>
      </c>
      <c r="X589" s="190" t="s">
        <v>7347</v>
      </c>
      <c r="Y589" s="190" t="s">
        <v>7347</v>
      </c>
      <c r="Z589" s="404">
        <v>0</v>
      </c>
      <c r="AA589" s="419" t="s">
        <v>7347</v>
      </c>
      <c r="AB589" s="190" t="s">
        <v>7347</v>
      </c>
      <c r="AC589" s="190" t="s">
        <v>7347</v>
      </c>
      <c r="AD589" s="190" t="s">
        <v>7347</v>
      </c>
      <c r="AE589" s="190" t="s">
        <v>7960</v>
      </c>
      <c r="AF589" s="411" t="s">
        <v>7349</v>
      </c>
      <c r="AG589" s="190" t="s">
        <v>7510</v>
      </c>
      <c r="AH589" s="173" t="s">
        <v>11674</v>
      </c>
      <c r="AI589" s="173">
        <v>3142113361</v>
      </c>
      <c r="AJ589" s="173" t="s">
        <v>10142</v>
      </c>
      <c r="AK589" s="420" t="s">
        <v>10091</v>
      </c>
      <c r="AL589" s="189" t="s">
        <v>7353</v>
      </c>
      <c r="AM589" s="500" t="s">
        <v>10092</v>
      </c>
      <c r="AN589" s="411">
        <f t="shared" si="9"/>
        <v>582</v>
      </c>
      <c r="AO589" s="411">
        <v>2025</v>
      </c>
      <c r="AP589" s="432">
        <v>892800</v>
      </c>
      <c r="AQ589" s="411" t="s">
        <v>10132</v>
      </c>
      <c r="AR589" s="411" t="s">
        <v>10139</v>
      </c>
      <c r="AS589" s="410" t="s">
        <v>10435</v>
      </c>
      <c r="AT589" s="449" t="s">
        <v>11675</v>
      </c>
    </row>
    <row r="590" spans="2:46" ht="15" customHeight="1">
      <c r="B590" s="448" t="s">
        <v>487</v>
      </c>
      <c r="C590" s="251" t="s">
        <v>10211</v>
      </c>
      <c r="D590" s="173" t="s">
        <v>9552</v>
      </c>
      <c r="E590" s="404">
        <v>20993442</v>
      </c>
      <c r="F590" s="404">
        <v>17856000</v>
      </c>
      <c r="G590" s="405" t="s">
        <v>10177</v>
      </c>
      <c r="H590" s="353">
        <v>2976000</v>
      </c>
      <c r="I590" s="363">
        <v>45722</v>
      </c>
      <c r="J590" s="363">
        <v>45906</v>
      </c>
      <c r="K590" s="354" t="s">
        <v>10536</v>
      </c>
      <c r="L590" s="190">
        <v>2583</v>
      </c>
      <c r="M590" s="406" t="s">
        <v>7495</v>
      </c>
      <c r="N590" s="406" t="s">
        <v>7343</v>
      </c>
      <c r="O590" s="406">
        <v>79553844</v>
      </c>
      <c r="P590" s="406" t="s">
        <v>7496</v>
      </c>
      <c r="Q590" s="190">
        <v>5</v>
      </c>
      <c r="R590" s="407">
        <v>127441</v>
      </c>
      <c r="S590" s="251" t="s">
        <v>7497</v>
      </c>
      <c r="T590" s="463">
        <v>0</v>
      </c>
      <c r="U590" s="190" t="s">
        <v>7347</v>
      </c>
      <c r="V590" s="407" t="s">
        <v>10136</v>
      </c>
      <c r="W590" s="404">
        <v>0</v>
      </c>
      <c r="X590" s="190" t="s">
        <v>7347</v>
      </c>
      <c r="Y590" s="190" t="s">
        <v>7347</v>
      </c>
      <c r="Z590" s="404">
        <v>0</v>
      </c>
      <c r="AA590" s="419" t="s">
        <v>7347</v>
      </c>
      <c r="AB590" s="190" t="s">
        <v>7347</v>
      </c>
      <c r="AC590" s="190" t="s">
        <v>7347</v>
      </c>
      <c r="AD590" s="190" t="s">
        <v>7347</v>
      </c>
      <c r="AE590" s="190" t="s">
        <v>7387</v>
      </c>
      <c r="AF590" s="411" t="s">
        <v>7349</v>
      </c>
      <c r="AG590" s="190" t="s">
        <v>7368</v>
      </c>
      <c r="AH590" s="173" t="s">
        <v>11676</v>
      </c>
      <c r="AI590" s="173">
        <v>3106747284</v>
      </c>
      <c r="AJ590" s="173" t="s">
        <v>7352</v>
      </c>
      <c r="AK590" s="420">
        <v>24073715337</v>
      </c>
      <c r="AL590" s="189" t="s">
        <v>7353</v>
      </c>
      <c r="AM590" s="500" t="s">
        <v>9556</v>
      </c>
      <c r="AN590" s="411">
        <f t="shared" si="9"/>
        <v>583</v>
      </c>
      <c r="AO590" s="411">
        <v>2025</v>
      </c>
      <c r="AP590" s="432">
        <v>496000</v>
      </c>
      <c r="AQ590" s="411" t="s">
        <v>10132</v>
      </c>
      <c r="AR590" s="411" t="s">
        <v>10132</v>
      </c>
      <c r="AS590" s="410"/>
      <c r="AT590" s="449"/>
    </row>
    <row r="591" spans="2:46" ht="15" customHeight="1">
      <c r="B591" s="448" t="s">
        <v>488</v>
      </c>
      <c r="C591" s="251" t="s">
        <v>10211</v>
      </c>
      <c r="D591" s="173" t="s">
        <v>11677</v>
      </c>
      <c r="E591" s="404">
        <v>79573265</v>
      </c>
      <c r="F591" s="404">
        <v>17856000</v>
      </c>
      <c r="G591" s="405" t="s">
        <v>10177</v>
      </c>
      <c r="H591" s="353">
        <v>2976000</v>
      </c>
      <c r="I591" s="363">
        <v>45723</v>
      </c>
      <c r="J591" s="363">
        <v>45906</v>
      </c>
      <c r="K591" s="354" t="s">
        <v>10536</v>
      </c>
      <c r="L591" s="190">
        <v>2583</v>
      </c>
      <c r="M591" s="406" t="s">
        <v>7495</v>
      </c>
      <c r="N591" s="406" t="s">
        <v>7343</v>
      </c>
      <c r="O591" s="406">
        <v>79553844</v>
      </c>
      <c r="P591" s="406" t="s">
        <v>7496</v>
      </c>
      <c r="Q591" s="190">
        <v>5</v>
      </c>
      <c r="R591" s="407">
        <v>127441</v>
      </c>
      <c r="S591" s="251" t="s">
        <v>7497</v>
      </c>
      <c r="T591" s="463">
        <v>0</v>
      </c>
      <c r="U591" s="190" t="s">
        <v>7347</v>
      </c>
      <c r="V591" s="407" t="s">
        <v>10136</v>
      </c>
      <c r="W591" s="404">
        <v>0</v>
      </c>
      <c r="X591" s="190" t="s">
        <v>7347</v>
      </c>
      <c r="Y591" s="190" t="s">
        <v>7347</v>
      </c>
      <c r="Z591" s="404">
        <v>0</v>
      </c>
      <c r="AA591" s="419" t="s">
        <v>7347</v>
      </c>
      <c r="AB591" s="190" t="s">
        <v>7347</v>
      </c>
      <c r="AC591" s="190" t="s">
        <v>7347</v>
      </c>
      <c r="AD591" s="190" t="s">
        <v>7347</v>
      </c>
      <c r="AE591" s="190" t="s">
        <v>7504</v>
      </c>
      <c r="AF591" s="411" t="s">
        <v>7349</v>
      </c>
      <c r="AG591" s="190" t="s">
        <v>7350</v>
      </c>
      <c r="AH591" s="173" t="s">
        <v>11678</v>
      </c>
      <c r="AI591" s="173" t="s">
        <v>11679</v>
      </c>
      <c r="AJ591" s="173" t="s">
        <v>10142</v>
      </c>
      <c r="AK591" s="420" t="s">
        <v>11680</v>
      </c>
      <c r="AL591" s="189" t="s">
        <v>7353</v>
      </c>
      <c r="AM591" s="500" t="s">
        <v>9739</v>
      </c>
      <c r="AN591" s="411">
        <f t="shared" si="9"/>
        <v>584</v>
      </c>
      <c r="AO591" s="411">
        <v>2025</v>
      </c>
      <c r="AP591" s="432">
        <v>595200</v>
      </c>
      <c r="AQ591" s="411" t="s">
        <v>10132</v>
      </c>
      <c r="AR591" s="411" t="s">
        <v>10139</v>
      </c>
      <c r="AS591" s="410" t="s">
        <v>10140</v>
      </c>
      <c r="AT591" s="449" t="s">
        <v>11681</v>
      </c>
    </row>
    <row r="592" spans="2:46" ht="15" customHeight="1">
      <c r="B592" s="448" t="s">
        <v>489</v>
      </c>
      <c r="C592" s="251" t="s">
        <v>10211</v>
      </c>
      <c r="D592" s="173" t="s">
        <v>8385</v>
      </c>
      <c r="E592" s="404">
        <v>1020810417</v>
      </c>
      <c r="F592" s="404">
        <v>17856000</v>
      </c>
      <c r="G592" s="405" t="s">
        <v>10177</v>
      </c>
      <c r="H592" s="353">
        <v>2976000</v>
      </c>
      <c r="I592" s="363">
        <v>45734</v>
      </c>
      <c r="J592" s="363">
        <v>45917</v>
      </c>
      <c r="K592" s="354" t="s">
        <v>10699</v>
      </c>
      <c r="L592" s="190">
        <v>2583</v>
      </c>
      <c r="M592" s="406" t="s">
        <v>7495</v>
      </c>
      <c r="N592" s="406" t="s">
        <v>7343</v>
      </c>
      <c r="O592" s="406">
        <v>79553844</v>
      </c>
      <c r="P592" s="406" t="s">
        <v>7496</v>
      </c>
      <c r="Q592" s="190">
        <v>5</v>
      </c>
      <c r="R592" s="407">
        <v>127441</v>
      </c>
      <c r="S592" s="251" t="s">
        <v>7497</v>
      </c>
      <c r="T592" s="463">
        <v>0</v>
      </c>
      <c r="U592" s="190" t="s">
        <v>7347</v>
      </c>
      <c r="V592" s="407" t="s">
        <v>10136</v>
      </c>
      <c r="W592" s="404">
        <v>0</v>
      </c>
      <c r="X592" s="190" t="s">
        <v>7347</v>
      </c>
      <c r="Y592" s="190" t="s">
        <v>7347</v>
      </c>
      <c r="Z592" s="404">
        <v>0</v>
      </c>
      <c r="AA592" s="419" t="s">
        <v>7347</v>
      </c>
      <c r="AB592" s="190" t="s">
        <v>7347</v>
      </c>
      <c r="AC592" s="190" t="s">
        <v>7347</v>
      </c>
      <c r="AD592" s="190" t="s">
        <v>7347</v>
      </c>
      <c r="AE592" s="190" t="s">
        <v>7387</v>
      </c>
      <c r="AF592" s="411" t="s">
        <v>7349</v>
      </c>
      <c r="AG592" s="190" t="s">
        <v>7510</v>
      </c>
      <c r="AH592" s="173" t="s">
        <v>11682</v>
      </c>
      <c r="AI592" s="173">
        <v>3193654657</v>
      </c>
      <c r="AJ592" s="173" t="s">
        <v>10142</v>
      </c>
      <c r="AK592" s="420">
        <v>550036100696719</v>
      </c>
      <c r="AL592" s="189" t="s">
        <v>7353</v>
      </c>
      <c r="AM592" s="500" t="s">
        <v>8388</v>
      </c>
      <c r="AN592" s="411">
        <f t="shared" si="9"/>
        <v>585</v>
      </c>
      <c r="AO592" s="411">
        <v>2025</v>
      </c>
      <c r="AP592" s="432">
        <v>2579200</v>
      </c>
      <c r="AQ592" s="411" t="s">
        <v>10132</v>
      </c>
      <c r="AR592" s="411" t="s">
        <v>10132</v>
      </c>
      <c r="AS592" s="410"/>
      <c r="AT592" s="449"/>
    </row>
    <row r="593" spans="2:46" ht="15" customHeight="1">
      <c r="B593" s="448" t="s">
        <v>490</v>
      </c>
      <c r="C593" s="251" t="s">
        <v>10341</v>
      </c>
      <c r="D593" s="173" t="s">
        <v>11683</v>
      </c>
      <c r="E593" s="404">
        <v>80197740</v>
      </c>
      <c r="F593" s="404">
        <v>17856000</v>
      </c>
      <c r="G593" s="405" t="s">
        <v>10177</v>
      </c>
      <c r="H593" s="353">
        <v>2976000</v>
      </c>
      <c r="I593" s="363">
        <v>45734</v>
      </c>
      <c r="J593" s="363">
        <v>45928</v>
      </c>
      <c r="K593" s="354" t="s">
        <v>10699</v>
      </c>
      <c r="L593" s="190">
        <v>2583</v>
      </c>
      <c r="M593" s="406" t="s">
        <v>7495</v>
      </c>
      <c r="N593" s="406" t="s">
        <v>7343</v>
      </c>
      <c r="O593" s="406">
        <v>79553844</v>
      </c>
      <c r="P593" s="406" t="s">
        <v>7496</v>
      </c>
      <c r="Q593" s="190">
        <v>5</v>
      </c>
      <c r="R593" s="407">
        <v>127441</v>
      </c>
      <c r="S593" s="251" t="s">
        <v>7497</v>
      </c>
      <c r="T593" s="463">
        <v>0</v>
      </c>
      <c r="U593" s="190" t="s">
        <v>7347</v>
      </c>
      <c r="V593" s="407" t="s">
        <v>10136</v>
      </c>
      <c r="W593" s="404">
        <v>0</v>
      </c>
      <c r="X593" s="190" t="s">
        <v>7347</v>
      </c>
      <c r="Y593" s="190" t="s">
        <v>7347</v>
      </c>
      <c r="Z593" s="404">
        <v>0</v>
      </c>
      <c r="AA593" s="419" t="s">
        <v>7347</v>
      </c>
      <c r="AB593" s="440">
        <v>45912</v>
      </c>
      <c r="AC593" s="440">
        <v>45922</v>
      </c>
      <c r="AD593" s="190" t="s">
        <v>11684</v>
      </c>
      <c r="AE593" s="190" t="s">
        <v>7504</v>
      </c>
      <c r="AF593" s="190" t="s">
        <v>7349</v>
      </c>
      <c r="AG593" s="190" t="s">
        <v>7368</v>
      </c>
      <c r="AH593" s="173" t="s">
        <v>11685</v>
      </c>
      <c r="AI593" s="173">
        <v>3157216379</v>
      </c>
      <c r="AJ593" s="173" t="s">
        <v>10572</v>
      </c>
      <c r="AK593" s="420">
        <v>91232106455</v>
      </c>
      <c r="AL593" s="189" t="s">
        <v>7353</v>
      </c>
      <c r="AM593" s="500" t="s">
        <v>11686</v>
      </c>
      <c r="AN593" s="411">
        <f t="shared" si="9"/>
        <v>586</v>
      </c>
      <c r="AO593" s="411">
        <v>2025</v>
      </c>
      <c r="AP593" s="432">
        <v>0</v>
      </c>
      <c r="AQ593" s="411"/>
      <c r="AR593" s="411"/>
      <c r="AS593" s="410"/>
      <c r="AT593" s="449"/>
    </row>
    <row r="594" spans="2:46" ht="15" customHeight="1">
      <c r="B594" s="448" t="s">
        <v>491</v>
      </c>
      <c r="C594" s="251" t="s">
        <v>10211</v>
      </c>
      <c r="D594" s="173" t="s">
        <v>11687</v>
      </c>
      <c r="E594" s="404">
        <v>1012360932</v>
      </c>
      <c r="F594" s="404">
        <v>17856000</v>
      </c>
      <c r="G594" s="405" t="s">
        <v>10177</v>
      </c>
      <c r="H594" s="353">
        <v>2976000</v>
      </c>
      <c r="I594" s="363">
        <v>45727</v>
      </c>
      <c r="J594" s="363">
        <v>45910</v>
      </c>
      <c r="K594" s="354" t="s">
        <v>11688</v>
      </c>
      <c r="L594" s="190">
        <v>2583</v>
      </c>
      <c r="M594" s="406" t="s">
        <v>7495</v>
      </c>
      <c r="N594" s="406" t="s">
        <v>7343</v>
      </c>
      <c r="O594" s="406">
        <v>79553844</v>
      </c>
      <c r="P594" s="406" t="s">
        <v>7496</v>
      </c>
      <c r="Q594" s="190">
        <v>5</v>
      </c>
      <c r="R594" s="407">
        <v>127441</v>
      </c>
      <c r="S594" s="251" t="s">
        <v>7497</v>
      </c>
      <c r="T594" s="463">
        <v>0</v>
      </c>
      <c r="U594" s="190" t="s">
        <v>7347</v>
      </c>
      <c r="V594" s="407" t="s">
        <v>10136</v>
      </c>
      <c r="W594" s="404">
        <v>0</v>
      </c>
      <c r="X594" s="190" t="s">
        <v>7347</v>
      </c>
      <c r="Y594" s="190" t="s">
        <v>7347</v>
      </c>
      <c r="Z594" s="404">
        <v>0</v>
      </c>
      <c r="AA594" s="419" t="s">
        <v>7347</v>
      </c>
      <c r="AB594" s="190" t="s">
        <v>7347</v>
      </c>
      <c r="AC594" s="190" t="s">
        <v>7347</v>
      </c>
      <c r="AD594" s="190" t="s">
        <v>7347</v>
      </c>
      <c r="AE594" s="190" t="s">
        <v>7504</v>
      </c>
      <c r="AF594" s="411" t="s">
        <v>7349</v>
      </c>
      <c r="AG594" s="190" t="s">
        <v>7510</v>
      </c>
      <c r="AH594" s="173" t="s">
        <v>11689</v>
      </c>
      <c r="AI594" s="173">
        <v>3123635895</v>
      </c>
      <c r="AJ594" s="173" t="s">
        <v>10143</v>
      </c>
      <c r="AK594" s="420">
        <v>91274167403</v>
      </c>
      <c r="AL594" s="189" t="s">
        <v>7353</v>
      </c>
      <c r="AM594" s="500" t="s">
        <v>9679</v>
      </c>
      <c r="AN594" s="411">
        <f t="shared" si="9"/>
        <v>587</v>
      </c>
      <c r="AO594" s="411">
        <v>2025</v>
      </c>
      <c r="AP594" s="432">
        <v>992000</v>
      </c>
      <c r="AQ594" s="411" t="s">
        <v>10132</v>
      </c>
      <c r="AR594" s="411" t="s">
        <v>10132</v>
      </c>
      <c r="AS594" s="410"/>
      <c r="AT594" s="449"/>
    </row>
    <row r="595" spans="2:46" ht="15" customHeight="1">
      <c r="B595" s="448" t="s">
        <v>492</v>
      </c>
      <c r="C595" s="251" t="s">
        <v>10211</v>
      </c>
      <c r="D595" s="173" t="s">
        <v>11690</v>
      </c>
      <c r="E595" s="404">
        <v>79624441</v>
      </c>
      <c r="F595" s="404">
        <v>17856000</v>
      </c>
      <c r="G595" s="405" t="s">
        <v>10177</v>
      </c>
      <c r="H595" s="353">
        <v>2976000</v>
      </c>
      <c r="I595" s="363">
        <v>45724</v>
      </c>
      <c r="J595" s="363">
        <v>45907</v>
      </c>
      <c r="K595" s="354" t="s">
        <v>11691</v>
      </c>
      <c r="L595" s="190">
        <v>2583</v>
      </c>
      <c r="M595" s="406" t="s">
        <v>7495</v>
      </c>
      <c r="N595" s="406" t="s">
        <v>7343</v>
      </c>
      <c r="O595" s="406">
        <v>79553844</v>
      </c>
      <c r="P595" s="406" t="s">
        <v>7496</v>
      </c>
      <c r="Q595" s="190">
        <v>5</v>
      </c>
      <c r="R595" s="407">
        <v>127441</v>
      </c>
      <c r="S595" s="251" t="s">
        <v>7497</v>
      </c>
      <c r="T595" s="463">
        <v>0</v>
      </c>
      <c r="U595" s="190" t="s">
        <v>7347</v>
      </c>
      <c r="V595" s="407" t="s">
        <v>10136</v>
      </c>
      <c r="W595" s="404">
        <v>0</v>
      </c>
      <c r="X595" s="190" t="s">
        <v>7347</v>
      </c>
      <c r="Y595" s="190" t="s">
        <v>7347</v>
      </c>
      <c r="Z595" s="404">
        <v>0</v>
      </c>
      <c r="AA595" s="419" t="s">
        <v>7347</v>
      </c>
      <c r="AB595" s="190" t="s">
        <v>7347</v>
      </c>
      <c r="AC595" s="190" t="s">
        <v>7347</v>
      </c>
      <c r="AD595" s="190" t="s">
        <v>7347</v>
      </c>
      <c r="AE595" s="190" t="s">
        <v>7504</v>
      </c>
      <c r="AF595" s="411" t="s">
        <v>7349</v>
      </c>
      <c r="AG595" s="190" t="s">
        <v>7399</v>
      </c>
      <c r="AH595" s="173" t="s">
        <v>11692</v>
      </c>
      <c r="AI595" s="173">
        <v>3105652051</v>
      </c>
      <c r="AJ595" s="173" t="s">
        <v>8019</v>
      </c>
      <c r="AK595" s="420">
        <v>50602874</v>
      </c>
      <c r="AL595" s="189" t="s">
        <v>7353</v>
      </c>
      <c r="AM595" s="500" t="s">
        <v>11693</v>
      </c>
      <c r="AN595" s="411">
        <f t="shared" si="9"/>
        <v>588</v>
      </c>
      <c r="AO595" s="411">
        <v>2025</v>
      </c>
      <c r="AP595" s="432">
        <v>694400</v>
      </c>
      <c r="AQ595" s="411" t="s">
        <v>10132</v>
      </c>
      <c r="AR595" s="411" t="s">
        <v>10139</v>
      </c>
      <c r="AS595" s="410" t="s">
        <v>10140</v>
      </c>
      <c r="AT595" s="449" t="s">
        <v>11694</v>
      </c>
    </row>
    <row r="596" spans="2:46" ht="15" customHeight="1">
      <c r="B596" s="448" t="s">
        <v>493</v>
      </c>
      <c r="C596" s="251" t="s">
        <v>10211</v>
      </c>
      <c r="D596" s="173" t="s">
        <v>11695</v>
      </c>
      <c r="E596" s="404">
        <v>52064851</v>
      </c>
      <c r="F596" s="404">
        <v>17856000</v>
      </c>
      <c r="G596" s="405" t="s">
        <v>10177</v>
      </c>
      <c r="H596" s="353">
        <v>2976000</v>
      </c>
      <c r="I596" s="363">
        <v>45723</v>
      </c>
      <c r="J596" s="363">
        <v>45905</v>
      </c>
      <c r="K596" s="354" t="s">
        <v>10536</v>
      </c>
      <c r="L596" s="190">
        <v>2583</v>
      </c>
      <c r="M596" s="406" t="s">
        <v>7495</v>
      </c>
      <c r="N596" s="406" t="s">
        <v>7343</v>
      </c>
      <c r="O596" s="406">
        <v>79553844</v>
      </c>
      <c r="P596" s="406" t="s">
        <v>7496</v>
      </c>
      <c r="Q596" s="190">
        <v>5</v>
      </c>
      <c r="R596" s="407">
        <v>127441</v>
      </c>
      <c r="S596" s="251" t="s">
        <v>7497</v>
      </c>
      <c r="T596" s="463">
        <v>0</v>
      </c>
      <c r="U596" s="190" t="s">
        <v>7347</v>
      </c>
      <c r="V596" s="407" t="s">
        <v>10136</v>
      </c>
      <c r="W596" s="404">
        <v>0</v>
      </c>
      <c r="X596" s="190" t="s">
        <v>7347</v>
      </c>
      <c r="Y596" s="190" t="s">
        <v>7347</v>
      </c>
      <c r="Z596" s="404">
        <v>0</v>
      </c>
      <c r="AA596" s="419" t="s">
        <v>7347</v>
      </c>
      <c r="AB596" s="190" t="s">
        <v>7347</v>
      </c>
      <c r="AC596" s="190" t="s">
        <v>7347</v>
      </c>
      <c r="AD596" s="190" t="s">
        <v>7347</v>
      </c>
      <c r="AE596" s="190" t="s">
        <v>7536</v>
      </c>
      <c r="AF596" s="411" t="s">
        <v>7349</v>
      </c>
      <c r="AG596" s="190" t="s">
        <v>7350</v>
      </c>
      <c r="AH596" s="173" t="s">
        <v>11696</v>
      </c>
      <c r="AI596" s="173" t="s">
        <v>11697</v>
      </c>
      <c r="AJ596" s="173" t="s">
        <v>10143</v>
      </c>
      <c r="AK596" s="420" t="s">
        <v>9767</v>
      </c>
      <c r="AL596" s="189" t="s">
        <v>7353</v>
      </c>
      <c r="AM596" s="500" t="s">
        <v>9768</v>
      </c>
      <c r="AN596" s="411">
        <f t="shared" si="9"/>
        <v>589</v>
      </c>
      <c r="AO596" s="411">
        <v>2025</v>
      </c>
      <c r="AP596" s="432">
        <v>595200</v>
      </c>
      <c r="AQ596" s="411"/>
      <c r="AR596" s="411"/>
      <c r="AS596" s="410"/>
      <c r="AT596" s="449"/>
    </row>
    <row r="597" spans="2:46" ht="15" customHeight="1">
      <c r="B597" s="448" t="s">
        <v>494</v>
      </c>
      <c r="C597" s="251" t="s">
        <v>10211</v>
      </c>
      <c r="D597" s="173" t="s">
        <v>11698</v>
      </c>
      <c r="E597" s="404">
        <v>1015404226</v>
      </c>
      <c r="F597" s="404">
        <v>17856000</v>
      </c>
      <c r="G597" s="405" t="s">
        <v>10177</v>
      </c>
      <c r="H597" s="353">
        <v>2976000</v>
      </c>
      <c r="I597" s="363">
        <v>45723</v>
      </c>
      <c r="J597" s="363">
        <v>45905</v>
      </c>
      <c r="K597" s="354" t="s">
        <v>11699</v>
      </c>
      <c r="L597" s="190">
        <v>2583</v>
      </c>
      <c r="M597" s="406" t="s">
        <v>7495</v>
      </c>
      <c r="N597" s="406" t="s">
        <v>7343</v>
      </c>
      <c r="O597" s="406">
        <v>79553844</v>
      </c>
      <c r="P597" s="406" t="s">
        <v>7496</v>
      </c>
      <c r="Q597" s="190">
        <v>5</v>
      </c>
      <c r="R597" s="407">
        <v>127441</v>
      </c>
      <c r="S597" s="251" t="s">
        <v>7497</v>
      </c>
      <c r="T597" s="463">
        <v>0</v>
      </c>
      <c r="U597" s="190" t="s">
        <v>7347</v>
      </c>
      <c r="V597" s="407" t="s">
        <v>10136</v>
      </c>
      <c r="W597" s="404">
        <v>0</v>
      </c>
      <c r="X597" s="190" t="s">
        <v>7347</v>
      </c>
      <c r="Y597" s="190" t="s">
        <v>7347</v>
      </c>
      <c r="Z597" s="404">
        <v>0</v>
      </c>
      <c r="AA597" s="419" t="s">
        <v>7347</v>
      </c>
      <c r="AB597" s="190" t="s">
        <v>7347</v>
      </c>
      <c r="AC597" s="190" t="s">
        <v>7347</v>
      </c>
      <c r="AD597" s="190" t="s">
        <v>7347</v>
      </c>
      <c r="AE597" s="190" t="s">
        <v>11312</v>
      </c>
      <c r="AF597" s="411" t="s">
        <v>7349</v>
      </c>
      <c r="AG597" s="190" t="s">
        <v>7399</v>
      </c>
      <c r="AH597" s="173" t="s">
        <v>11700</v>
      </c>
      <c r="AI597" s="173" t="s">
        <v>11701</v>
      </c>
      <c r="AJ597" s="173" t="s">
        <v>10143</v>
      </c>
      <c r="AK597" s="420" t="s">
        <v>11702</v>
      </c>
      <c r="AL597" s="189" t="s">
        <v>7353</v>
      </c>
      <c r="AM597" s="500" t="s">
        <v>9686</v>
      </c>
      <c r="AN597" s="411">
        <f t="shared" si="9"/>
        <v>590</v>
      </c>
      <c r="AO597" s="411">
        <v>2025</v>
      </c>
      <c r="AP597" s="432">
        <v>3571200</v>
      </c>
      <c r="AQ597" s="411" t="s">
        <v>10132</v>
      </c>
      <c r="AR597" s="411" t="s">
        <v>10132</v>
      </c>
      <c r="AS597" s="410"/>
      <c r="AT597" s="449"/>
    </row>
    <row r="598" spans="2:46" ht="15" customHeight="1">
      <c r="B598" s="448" t="s">
        <v>495</v>
      </c>
      <c r="C598" s="251" t="s">
        <v>10211</v>
      </c>
      <c r="D598" s="173" t="s">
        <v>11703</v>
      </c>
      <c r="E598" s="404">
        <v>40219853</v>
      </c>
      <c r="F598" s="404">
        <v>17856000</v>
      </c>
      <c r="G598" s="405" t="s">
        <v>10177</v>
      </c>
      <c r="H598" s="353">
        <v>2976000</v>
      </c>
      <c r="I598" s="363">
        <v>45728</v>
      </c>
      <c r="J598" s="363">
        <v>45911</v>
      </c>
      <c r="K598" s="354" t="s">
        <v>10536</v>
      </c>
      <c r="L598" s="190">
        <v>2583</v>
      </c>
      <c r="M598" s="406" t="s">
        <v>7495</v>
      </c>
      <c r="N598" s="406" t="s">
        <v>7343</v>
      </c>
      <c r="O598" s="406">
        <v>79553844</v>
      </c>
      <c r="P598" s="406" t="s">
        <v>7496</v>
      </c>
      <c r="Q598" s="190">
        <v>5</v>
      </c>
      <c r="R598" s="407">
        <v>127441</v>
      </c>
      <c r="S598" s="251" t="s">
        <v>7497</v>
      </c>
      <c r="T598" s="463">
        <v>0</v>
      </c>
      <c r="U598" s="190" t="s">
        <v>7347</v>
      </c>
      <c r="V598" s="407" t="s">
        <v>10136</v>
      </c>
      <c r="W598" s="404">
        <v>0</v>
      </c>
      <c r="X598" s="190" t="s">
        <v>7347</v>
      </c>
      <c r="Y598" s="190" t="s">
        <v>7347</v>
      </c>
      <c r="Z598" s="404">
        <v>0</v>
      </c>
      <c r="AA598" s="419" t="s">
        <v>7347</v>
      </c>
      <c r="AB598" s="190" t="s">
        <v>7347</v>
      </c>
      <c r="AC598" s="190" t="s">
        <v>7347</v>
      </c>
      <c r="AD598" s="190" t="s">
        <v>7347</v>
      </c>
      <c r="AE598" s="190" t="s">
        <v>7378</v>
      </c>
      <c r="AF598" s="411" t="s">
        <v>7349</v>
      </c>
      <c r="AG598" s="190" t="s">
        <v>7399</v>
      </c>
      <c r="AH598" s="173" t="s">
        <v>11704</v>
      </c>
      <c r="AI598" s="173">
        <v>3163775974</v>
      </c>
      <c r="AJ598" s="173" t="s">
        <v>8019</v>
      </c>
      <c r="AK598" s="420">
        <v>48788605</v>
      </c>
      <c r="AL598" s="189" t="s">
        <v>7353</v>
      </c>
      <c r="AM598" s="500" t="s">
        <v>11705</v>
      </c>
      <c r="AN598" s="411">
        <f t="shared" si="9"/>
        <v>591</v>
      </c>
      <c r="AO598" s="411">
        <v>2025</v>
      </c>
      <c r="AP598" s="432">
        <v>1091200</v>
      </c>
      <c r="AQ598" s="411"/>
      <c r="AR598" s="411"/>
      <c r="AS598" s="410"/>
      <c r="AT598" s="449"/>
    </row>
    <row r="599" spans="2:46" ht="15" customHeight="1">
      <c r="B599" s="448" t="s">
        <v>496</v>
      </c>
      <c r="C599" s="251" t="s">
        <v>10211</v>
      </c>
      <c r="D599" s="173" t="s">
        <v>10104</v>
      </c>
      <c r="E599" s="404">
        <v>1019051726</v>
      </c>
      <c r="F599" s="404">
        <v>17856000</v>
      </c>
      <c r="G599" s="405" t="s">
        <v>10177</v>
      </c>
      <c r="H599" s="353">
        <v>2976000</v>
      </c>
      <c r="I599" s="363">
        <v>45727</v>
      </c>
      <c r="J599" s="363">
        <v>45910</v>
      </c>
      <c r="K599" s="354" t="s">
        <v>10536</v>
      </c>
      <c r="L599" s="190">
        <v>2583</v>
      </c>
      <c r="M599" s="406" t="s">
        <v>7495</v>
      </c>
      <c r="N599" s="406" t="s">
        <v>7343</v>
      </c>
      <c r="O599" s="406">
        <v>79553844</v>
      </c>
      <c r="P599" s="406" t="s">
        <v>7496</v>
      </c>
      <c r="Q599" s="190">
        <v>5</v>
      </c>
      <c r="R599" s="407">
        <v>127441</v>
      </c>
      <c r="S599" s="251" t="s">
        <v>7497</v>
      </c>
      <c r="T599" s="463">
        <v>0</v>
      </c>
      <c r="U599" s="190" t="s">
        <v>7347</v>
      </c>
      <c r="V599" s="407" t="s">
        <v>10136</v>
      </c>
      <c r="W599" s="404">
        <v>0</v>
      </c>
      <c r="X599" s="190" t="s">
        <v>7347</v>
      </c>
      <c r="Y599" s="190" t="s">
        <v>7347</v>
      </c>
      <c r="Z599" s="404">
        <v>0</v>
      </c>
      <c r="AA599" s="419" t="s">
        <v>7347</v>
      </c>
      <c r="AB599" s="190" t="s">
        <v>7347</v>
      </c>
      <c r="AC599" s="190" t="s">
        <v>7347</v>
      </c>
      <c r="AD599" s="190" t="s">
        <v>7347</v>
      </c>
      <c r="AE599" s="190" t="s">
        <v>7387</v>
      </c>
      <c r="AF599" s="411" t="s">
        <v>7349</v>
      </c>
      <c r="AG599" s="190" t="s">
        <v>7510</v>
      </c>
      <c r="AH599" s="173" t="s">
        <v>10105</v>
      </c>
      <c r="AI599" s="173">
        <v>3013954041</v>
      </c>
      <c r="AJ599" s="173" t="s">
        <v>10142</v>
      </c>
      <c r="AK599" s="420" t="s">
        <v>10106</v>
      </c>
      <c r="AL599" s="189" t="s">
        <v>7353</v>
      </c>
      <c r="AM599" s="500" t="s">
        <v>10107</v>
      </c>
      <c r="AN599" s="411">
        <f t="shared" si="9"/>
        <v>592</v>
      </c>
      <c r="AO599" s="411">
        <v>2025</v>
      </c>
      <c r="AP599" s="432">
        <v>992000</v>
      </c>
      <c r="AQ599" s="411"/>
      <c r="AR599" s="411"/>
      <c r="AS599" s="410"/>
      <c r="AT599" s="449"/>
    </row>
    <row r="600" spans="2:46" ht="15" customHeight="1">
      <c r="B600" s="448" t="s">
        <v>497</v>
      </c>
      <c r="C600" s="251" t="s">
        <v>10211</v>
      </c>
      <c r="D600" s="173" t="s">
        <v>11706</v>
      </c>
      <c r="E600" s="404">
        <v>51724006</v>
      </c>
      <c r="F600" s="404">
        <v>17856000</v>
      </c>
      <c r="G600" s="405" t="s">
        <v>10177</v>
      </c>
      <c r="H600" s="353">
        <v>2976000</v>
      </c>
      <c r="I600" s="363">
        <v>45723</v>
      </c>
      <c r="J600" s="363">
        <v>45906</v>
      </c>
      <c r="K600" s="354" t="s">
        <v>11691</v>
      </c>
      <c r="L600" s="190">
        <v>2583</v>
      </c>
      <c r="M600" s="406" t="s">
        <v>7495</v>
      </c>
      <c r="N600" s="406" t="s">
        <v>7343</v>
      </c>
      <c r="O600" s="406">
        <v>79553844</v>
      </c>
      <c r="P600" s="406" t="s">
        <v>7496</v>
      </c>
      <c r="Q600" s="190">
        <v>5</v>
      </c>
      <c r="R600" s="407">
        <v>127441</v>
      </c>
      <c r="S600" s="251" t="s">
        <v>7497</v>
      </c>
      <c r="T600" s="463">
        <v>0</v>
      </c>
      <c r="U600" s="190" t="s">
        <v>7347</v>
      </c>
      <c r="V600" s="407" t="s">
        <v>10136</v>
      </c>
      <c r="W600" s="404">
        <v>0</v>
      </c>
      <c r="X600" s="190" t="s">
        <v>7347</v>
      </c>
      <c r="Y600" s="190" t="s">
        <v>7347</v>
      </c>
      <c r="Z600" s="404">
        <v>0</v>
      </c>
      <c r="AA600" s="419" t="s">
        <v>7347</v>
      </c>
      <c r="AB600" s="190" t="s">
        <v>7347</v>
      </c>
      <c r="AC600" s="190" t="s">
        <v>7347</v>
      </c>
      <c r="AD600" s="190" t="s">
        <v>7347</v>
      </c>
      <c r="AE600" s="190" t="s">
        <v>7387</v>
      </c>
      <c r="AF600" s="411" t="s">
        <v>7349</v>
      </c>
      <c r="AG600" s="190" t="s">
        <v>7347</v>
      </c>
      <c r="AH600" s="173" t="s">
        <v>11707</v>
      </c>
      <c r="AI600" s="173">
        <v>3152063564</v>
      </c>
      <c r="AJ600" s="173" t="s">
        <v>7352</v>
      </c>
      <c r="AK600" s="420">
        <v>24109918624</v>
      </c>
      <c r="AL600" s="189" t="s">
        <v>7353</v>
      </c>
      <c r="AM600" s="500" t="s">
        <v>11708</v>
      </c>
      <c r="AN600" s="411">
        <f t="shared" si="9"/>
        <v>593</v>
      </c>
      <c r="AO600" s="411">
        <v>2025</v>
      </c>
      <c r="AP600" s="432">
        <v>595200</v>
      </c>
      <c r="AQ600" s="411"/>
      <c r="AR600" s="411"/>
      <c r="AS600" s="410"/>
      <c r="AT600" s="449"/>
    </row>
    <row r="601" spans="2:46" ht="15" customHeight="1">
      <c r="B601" s="448" t="s">
        <v>498</v>
      </c>
      <c r="C601" s="251" t="s">
        <v>10211</v>
      </c>
      <c r="D601" s="173" t="s">
        <v>11709</v>
      </c>
      <c r="E601" s="404">
        <v>87942747</v>
      </c>
      <c r="F601" s="404">
        <v>17856000</v>
      </c>
      <c r="G601" s="405" t="s">
        <v>10177</v>
      </c>
      <c r="H601" s="353">
        <v>2976000</v>
      </c>
      <c r="I601" s="363">
        <v>45722</v>
      </c>
      <c r="J601" s="363">
        <v>45905</v>
      </c>
      <c r="K601" s="354" t="s">
        <v>10536</v>
      </c>
      <c r="L601" s="190">
        <v>2583</v>
      </c>
      <c r="M601" s="406" t="s">
        <v>7495</v>
      </c>
      <c r="N601" s="406" t="s">
        <v>7343</v>
      </c>
      <c r="O601" s="406">
        <v>79553844</v>
      </c>
      <c r="P601" s="406" t="s">
        <v>7496</v>
      </c>
      <c r="Q601" s="190">
        <v>5</v>
      </c>
      <c r="R601" s="407">
        <v>127441</v>
      </c>
      <c r="S601" s="251" t="s">
        <v>7497</v>
      </c>
      <c r="T601" s="463">
        <v>0</v>
      </c>
      <c r="U601" s="190" t="s">
        <v>7347</v>
      </c>
      <c r="V601" s="407" t="s">
        <v>10136</v>
      </c>
      <c r="W601" s="404">
        <v>0</v>
      </c>
      <c r="X601" s="190" t="s">
        <v>7347</v>
      </c>
      <c r="Y601" s="190" t="s">
        <v>7347</v>
      </c>
      <c r="Z601" s="404">
        <v>0</v>
      </c>
      <c r="AA601" s="419" t="s">
        <v>7347</v>
      </c>
      <c r="AB601" s="190" t="s">
        <v>7347</v>
      </c>
      <c r="AC601" s="190" t="s">
        <v>7347</v>
      </c>
      <c r="AD601" s="190" t="s">
        <v>7347</v>
      </c>
      <c r="AE601" s="190" t="s">
        <v>7387</v>
      </c>
      <c r="AF601" s="411" t="s">
        <v>7349</v>
      </c>
      <c r="AG601" s="190" t="s">
        <v>7399</v>
      </c>
      <c r="AH601" s="173" t="s">
        <v>11710</v>
      </c>
      <c r="AI601" s="173">
        <v>3218259874</v>
      </c>
      <c r="AJ601" s="173" t="s">
        <v>10160</v>
      </c>
      <c r="AK601" s="420">
        <v>6342035185</v>
      </c>
      <c r="AL601" s="189" t="s">
        <v>7353</v>
      </c>
      <c r="AM601" s="500" t="s">
        <v>11711</v>
      </c>
      <c r="AN601" s="411">
        <f t="shared" si="9"/>
        <v>594</v>
      </c>
      <c r="AO601" s="411">
        <v>2025</v>
      </c>
      <c r="AP601" s="432">
        <v>496000</v>
      </c>
      <c r="AQ601" s="411" t="s">
        <v>10132</v>
      </c>
      <c r="AR601" s="411" t="s">
        <v>10132</v>
      </c>
      <c r="AS601" s="410"/>
      <c r="AT601" s="449"/>
    </row>
    <row r="602" spans="2:46" ht="15" customHeight="1">
      <c r="B602" s="448" t="s">
        <v>499</v>
      </c>
      <c r="C602" s="251" t="s">
        <v>10211</v>
      </c>
      <c r="D602" s="173" t="s">
        <v>8115</v>
      </c>
      <c r="E602" s="404">
        <v>1060417462</v>
      </c>
      <c r="F602" s="404">
        <v>17856000</v>
      </c>
      <c r="G602" s="405" t="s">
        <v>10177</v>
      </c>
      <c r="H602" s="353">
        <v>2976000</v>
      </c>
      <c r="I602" s="363">
        <v>45723</v>
      </c>
      <c r="J602" s="363">
        <v>45906</v>
      </c>
      <c r="K602" s="354" t="s">
        <v>10536</v>
      </c>
      <c r="L602" s="190">
        <v>2583</v>
      </c>
      <c r="M602" s="406" t="s">
        <v>7495</v>
      </c>
      <c r="N602" s="406" t="s">
        <v>7343</v>
      </c>
      <c r="O602" s="406">
        <v>79553844</v>
      </c>
      <c r="P602" s="406" t="s">
        <v>7496</v>
      </c>
      <c r="Q602" s="190">
        <v>5</v>
      </c>
      <c r="R602" s="407">
        <v>127441</v>
      </c>
      <c r="S602" s="251" t="s">
        <v>7497</v>
      </c>
      <c r="T602" s="463">
        <v>0</v>
      </c>
      <c r="U602" s="190" t="s">
        <v>7347</v>
      </c>
      <c r="V602" s="407" t="s">
        <v>10136</v>
      </c>
      <c r="W602" s="404">
        <v>0</v>
      </c>
      <c r="X602" s="190" t="s">
        <v>7347</v>
      </c>
      <c r="Y602" s="190" t="s">
        <v>7347</v>
      </c>
      <c r="Z602" s="404">
        <v>0</v>
      </c>
      <c r="AA602" s="419" t="s">
        <v>7347</v>
      </c>
      <c r="AB602" s="190" t="s">
        <v>7347</v>
      </c>
      <c r="AC602" s="190" t="s">
        <v>7347</v>
      </c>
      <c r="AD602" s="190" t="s">
        <v>7347</v>
      </c>
      <c r="AE602" s="190" t="s">
        <v>7504</v>
      </c>
      <c r="AF602" s="411" t="s">
        <v>7349</v>
      </c>
      <c r="AG602" s="190" t="s">
        <v>7399</v>
      </c>
      <c r="AH602" s="173" t="s">
        <v>11712</v>
      </c>
      <c r="AI602" s="173">
        <v>3118119730</v>
      </c>
      <c r="AJ602" s="173" t="s">
        <v>11205</v>
      </c>
      <c r="AK602" s="420">
        <v>111130092316</v>
      </c>
      <c r="AL602" s="189" t="s">
        <v>7353</v>
      </c>
      <c r="AM602" s="500" t="s">
        <v>11713</v>
      </c>
      <c r="AN602" s="411">
        <f t="shared" si="9"/>
        <v>595</v>
      </c>
      <c r="AO602" s="411">
        <v>2025</v>
      </c>
      <c r="AP602" s="432">
        <v>595200</v>
      </c>
      <c r="AQ602" s="411"/>
      <c r="AR602" s="411"/>
      <c r="AS602" s="410"/>
      <c r="AT602" s="449"/>
    </row>
    <row r="603" spans="2:46" ht="15" customHeight="1">
      <c r="B603" s="448" t="s">
        <v>500</v>
      </c>
      <c r="C603" s="251" t="s">
        <v>10211</v>
      </c>
      <c r="D603" s="173" t="s">
        <v>8023</v>
      </c>
      <c r="E603" s="404">
        <v>52586736</v>
      </c>
      <c r="F603" s="404">
        <v>17856000</v>
      </c>
      <c r="G603" s="405" t="s">
        <v>10177</v>
      </c>
      <c r="H603" s="353">
        <v>2976000</v>
      </c>
      <c r="I603" s="363">
        <v>45719</v>
      </c>
      <c r="J603" s="363">
        <v>45912</v>
      </c>
      <c r="K603" s="354" t="s">
        <v>10699</v>
      </c>
      <c r="L603" s="190">
        <v>2583</v>
      </c>
      <c r="M603" s="406" t="s">
        <v>7495</v>
      </c>
      <c r="N603" s="406" t="s">
        <v>7343</v>
      </c>
      <c r="O603" s="406">
        <v>79553844</v>
      </c>
      <c r="P603" s="406" t="s">
        <v>7496</v>
      </c>
      <c r="Q603" s="190">
        <v>5</v>
      </c>
      <c r="R603" s="407">
        <v>127441</v>
      </c>
      <c r="S603" s="251" t="s">
        <v>7497</v>
      </c>
      <c r="T603" s="463">
        <v>0</v>
      </c>
      <c r="U603" s="190" t="s">
        <v>7347</v>
      </c>
      <c r="V603" s="407" t="s">
        <v>10136</v>
      </c>
      <c r="W603" s="404">
        <v>0</v>
      </c>
      <c r="X603" s="190" t="s">
        <v>7347</v>
      </c>
      <c r="Y603" s="190" t="s">
        <v>7347</v>
      </c>
      <c r="Z603" s="404">
        <v>0</v>
      </c>
      <c r="AA603" s="419" t="s">
        <v>7347</v>
      </c>
      <c r="AB603" s="190" t="s">
        <v>7347</v>
      </c>
      <c r="AC603" s="190" t="s">
        <v>7347</v>
      </c>
      <c r="AD603" s="190" t="s">
        <v>7347</v>
      </c>
      <c r="AE603" s="190" t="s">
        <v>8025</v>
      </c>
      <c r="AF603" s="411" t="s">
        <v>7349</v>
      </c>
      <c r="AG603" s="190" t="s">
        <v>7399</v>
      </c>
      <c r="AH603" s="173" t="s">
        <v>11714</v>
      </c>
      <c r="AI603" s="173">
        <v>3142893010</v>
      </c>
      <c r="AJ603" s="173" t="s">
        <v>7352</v>
      </c>
      <c r="AK603" s="420">
        <v>24115762763</v>
      </c>
      <c r="AL603" s="189" t="s">
        <v>7353</v>
      </c>
      <c r="AM603" s="500" t="s">
        <v>8027</v>
      </c>
      <c r="AN603" s="411">
        <f t="shared" si="9"/>
        <v>596</v>
      </c>
      <c r="AO603" s="411">
        <v>2025</v>
      </c>
      <c r="AP603" s="432">
        <v>1190400</v>
      </c>
      <c r="AQ603" s="411"/>
      <c r="AR603" s="411"/>
      <c r="AS603" s="410"/>
      <c r="AT603" s="449"/>
    </row>
    <row r="604" spans="2:46" ht="15" customHeight="1">
      <c r="B604" s="448" t="s">
        <v>501</v>
      </c>
      <c r="C604" s="251" t="s">
        <v>10211</v>
      </c>
      <c r="D604" s="173" t="s">
        <v>11715</v>
      </c>
      <c r="E604" s="404">
        <v>52114040</v>
      </c>
      <c r="F604" s="404">
        <v>17856000</v>
      </c>
      <c r="G604" s="405" t="s">
        <v>10177</v>
      </c>
      <c r="H604" s="353">
        <v>2976000</v>
      </c>
      <c r="I604" s="363">
        <v>45729</v>
      </c>
      <c r="J604" s="363">
        <v>45912</v>
      </c>
      <c r="K604" s="354" t="s">
        <v>11699</v>
      </c>
      <c r="L604" s="190">
        <v>2583</v>
      </c>
      <c r="M604" s="406" t="s">
        <v>7495</v>
      </c>
      <c r="N604" s="406" t="s">
        <v>7343</v>
      </c>
      <c r="O604" s="406">
        <v>79553844</v>
      </c>
      <c r="P604" s="406" t="s">
        <v>7496</v>
      </c>
      <c r="Q604" s="190">
        <v>5</v>
      </c>
      <c r="R604" s="407">
        <v>127441</v>
      </c>
      <c r="S604" s="251" t="s">
        <v>7497</v>
      </c>
      <c r="T604" s="463">
        <v>0</v>
      </c>
      <c r="U604" s="190" t="s">
        <v>7347</v>
      </c>
      <c r="V604" s="407" t="s">
        <v>10136</v>
      </c>
      <c r="W604" s="404">
        <v>0</v>
      </c>
      <c r="X604" s="190" t="s">
        <v>7347</v>
      </c>
      <c r="Y604" s="190" t="s">
        <v>7347</v>
      </c>
      <c r="Z604" s="404">
        <v>0</v>
      </c>
      <c r="AA604" s="419" t="s">
        <v>7347</v>
      </c>
      <c r="AB604" s="190" t="s">
        <v>7347</v>
      </c>
      <c r="AC604" s="190" t="s">
        <v>7347</v>
      </c>
      <c r="AD604" s="190" t="s">
        <v>7347</v>
      </c>
      <c r="AE604" s="190" t="s">
        <v>7378</v>
      </c>
      <c r="AF604" s="411" t="s">
        <v>7349</v>
      </c>
      <c r="AG604" s="190" t="s">
        <v>7399</v>
      </c>
      <c r="AH604" s="173" t="s">
        <v>10549</v>
      </c>
      <c r="AI604" s="173">
        <v>3192954138</v>
      </c>
      <c r="AJ604" s="173" t="s">
        <v>10143</v>
      </c>
      <c r="AK604" s="420">
        <v>19866169058</v>
      </c>
      <c r="AL604" s="189" t="s">
        <v>7353</v>
      </c>
      <c r="AM604" s="500" t="s">
        <v>9848</v>
      </c>
      <c r="AN604" s="411">
        <f t="shared" si="9"/>
        <v>597</v>
      </c>
      <c r="AO604" s="411">
        <v>2025</v>
      </c>
      <c r="AP604" s="432">
        <v>1190400</v>
      </c>
      <c r="AQ604" s="411"/>
      <c r="AR604" s="411"/>
      <c r="AS604" s="410"/>
      <c r="AT604" s="449"/>
    </row>
    <row r="605" spans="2:46" ht="15" customHeight="1">
      <c r="B605" s="448" t="s">
        <v>502</v>
      </c>
      <c r="C605" s="251" t="s">
        <v>10211</v>
      </c>
      <c r="D605" s="173" t="s">
        <v>11716</v>
      </c>
      <c r="E605" s="404">
        <v>79620012</v>
      </c>
      <c r="F605" s="404">
        <v>17856000</v>
      </c>
      <c r="G605" s="405" t="s">
        <v>10177</v>
      </c>
      <c r="H605" s="353">
        <v>2976000</v>
      </c>
      <c r="I605" s="363">
        <v>45733</v>
      </c>
      <c r="J605" s="363">
        <v>45916</v>
      </c>
      <c r="K605" s="354" t="s">
        <v>11691</v>
      </c>
      <c r="L605" s="190">
        <v>2583</v>
      </c>
      <c r="M605" s="406" t="s">
        <v>7495</v>
      </c>
      <c r="N605" s="406" t="s">
        <v>7343</v>
      </c>
      <c r="O605" s="406">
        <v>79553844</v>
      </c>
      <c r="P605" s="406" t="s">
        <v>7496</v>
      </c>
      <c r="Q605" s="190">
        <v>5</v>
      </c>
      <c r="R605" s="407">
        <v>127441</v>
      </c>
      <c r="S605" s="251" t="s">
        <v>7497</v>
      </c>
      <c r="T605" s="463">
        <v>0</v>
      </c>
      <c r="U605" s="190" t="s">
        <v>7347</v>
      </c>
      <c r="V605" s="407" t="s">
        <v>10136</v>
      </c>
      <c r="W605" s="404">
        <v>0</v>
      </c>
      <c r="X605" s="190" t="s">
        <v>7347</v>
      </c>
      <c r="Y605" s="190" t="s">
        <v>7347</v>
      </c>
      <c r="Z605" s="404">
        <v>0</v>
      </c>
      <c r="AA605" s="419" t="s">
        <v>7347</v>
      </c>
      <c r="AB605" s="190" t="s">
        <v>7347</v>
      </c>
      <c r="AC605" s="190" t="s">
        <v>7347</v>
      </c>
      <c r="AD605" s="190" t="s">
        <v>7347</v>
      </c>
      <c r="AE605" s="190" t="s">
        <v>7378</v>
      </c>
      <c r="AF605" s="411" t="s">
        <v>7349</v>
      </c>
      <c r="AG605" s="190" t="s">
        <v>11717</v>
      </c>
      <c r="AH605" s="173" t="s">
        <v>11718</v>
      </c>
      <c r="AI605" s="173">
        <v>3134873535</v>
      </c>
      <c r="AJ605" s="173" t="s">
        <v>7434</v>
      </c>
      <c r="AK605" s="420">
        <v>237602461</v>
      </c>
      <c r="AL605" s="189" t="s">
        <v>7353</v>
      </c>
      <c r="AM605" s="500" t="s">
        <v>11719</v>
      </c>
      <c r="AN605" s="411">
        <f t="shared" si="9"/>
        <v>598</v>
      </c>
      <c r="AO605" s="411">
        <v>2025</v>
      </c>
      <c r="AP605" s="432">
        <v>1587200</v>
      </c>
      <c r="AQ605" s="411"/>
      <c r="AR605" s="411"/>
      <c r="AS605" s="410"/>
      <c r="AT605" s="449"/>
    </row>
    <row r="606" spans="2:46" ht="15" customHeight="1">
      <c r="B606" s="448" t="s">
        <v>503</v>
      </c>
      <c r="C606" s="251" t="s">
        <v>10211</v>
      </c>
      <c r="D606" s="173" t="s">
        <v>11720</v>
      </c>
      <c r="E606" s="404">
        <v>1016089624</v>
      </c>
      <c r="F606" s="404">
        <v>17856000</v>
      </c>
      <c r="G606" s="405" t="s">
        <v>10177</v>
      </c>
      <c r="H606" s="353">
        <v>2976000</v>
      </c>
      <c r="I606" s="363">
        <v>45730</v>
      </c>
      <c r="J606" s="363">
        <v>45913</v>
      </c>
      <c r="K606" s="354" t="s">
        <v>10536</v>
      </c>
      <c r="L606" s="190">
        <v>2583</v>
      </c>
      <c r="M606" s="406" t="s">
        <v>7495</v>
      </c>
      <c r="N606" s="406" t="s">
        <v>7343</v>
      </c>
      <c r="O606" s="406">
        <v>79553844</v>
      </c>
      <c r="P606" s="406" t="s">
        <v>7496</v>
      </c>
      <c r="Q606" s="190">
        <v>5</v>
      </c>
      <c r="R606" s="407">
        <v>127441</v>
      </c>
      <c r="S606" s="251" t="s">
        <v>7497</v>
      </c>
      <c r="T606" s="463">
        <v>0</v>
      </c>
      <c r="U606" s="190" t="s">
        <v>7347</v>
      </c>
      <c r="V606" s="407" t="s">
        <v>10136</v>
      </c>
      <c r="W606" s="404">
        <v>0</v>
      </c>
      <c r="X606" s="190" t="s">
        <v>7347</v>
      </c>
      <c r="Y606" s="190" t="s">
        <v>7347</v>
      </c>
      <c r="Z606" s="404">
        <v>0</v>
      </c>
      <c r="AA606" s="419" t="s">
        <v>7347</v>
      </c>
      <c r="AB606" s="190" t="s">
        <v>7347</v>
      </c>
      <c r="AC606" s="190" t="s">
        <v>7347</v>
      </c>
      <c r="AD606" s="190" t="s">
        <v>7347</v>
      </c>
      <c r="AE606" s="190" t="s">
        <v>7387</v>
      </c>
      <c r="AF606" s="411" t="s">
        <v>7349</v>
      </c>
      <c r="AG606" s="190" t="s">
        <v>7399</v>
      </c>
      <c r="AH606" s="173" t="s">
        <v>11721</v>
      </c>
      <c r="AI606" s="173">
        <v>3212478964</v>
      </c>
      <c r="AJ606" s="173" t="s">
        <v>10143</v>
      </c>
      <c r="AK606" s="420">
        <v>21300007840</v>
      </c>
      <c r="AL606" s="189" t="s">
        <v>7353</v>
      </c>
      <c r="AM606" s="500" t="s">
        <v>11722</v>
      </c>
      <c r="AN606" s="411">
        <f t="shared" si="9"/>
        <v>599</v>
      </c>
      <c r="AO606" s="411">
        <v>2025</v>
      </c>
      <c r="AP606" s="432">
        <v>1289600</v>
      </c>
      <c r="AQ606" s="411" t="s">
        <v>10132</v>
      </c>
      <c r="AR606" s="411" t="s">
        <v>10132</v>
      </c>
      <c r="AS606" s="410"/>
      <c r="AT606" s="449"/>
    </row>
    <row r="607" spans="2:46" ht="15" customHeight="1">
      <c r="B607" s="448" t="s">
        <v>504</v>
      </c>
      <c r="C607" s="251" t="s">
        <v>10211</v>
      </c>
      <c r="D607" s="173" t="s">
        <v>11723</v>
      </c>
      <c r="E607" s="404">
        <v>1007135739</v>
      </c>
      <c r="F607" s="404">
        <v>17856000</v>
      </c>
      <c r="G607" s="405" t="s">
        <v>10177</v>
      </c>
      <c r="H607" s="353">
        <v>2976000</v>
      </c>
      <c r="I607" s="363">
        <v>45735</v>
      </c>
      <c r="J607" s="363">
        <v>45918</v>
      </c>
      <c r="K607" s="354" t="s">
        <v>10536</v>
      </c>
      <c r="L607" s="190">
        <v>2583</v>
      </c>
      <c r="M607" s="406" t="s">
        <v>7495</v>
      </c>
      <c r="N607" s="406" t="s">
        <v>7343</v>
      </c>
      <c r="O607" s="406">
        <v>79553844</v>
      </c>
      <c r="P607" s="406" t="s">
        <v>7496</v>
      </c>
      <c r="Q607" s="190">
        <v>5</v>
      </c>
      <c r="R607" s="407">
        <v>127441</v>
      </c>
      <c r="S607" s="251" t="s">
        <v>7497</v>
      </c>
      <c r="T607" s="463">
        <v>0</v>
      </c>
      <c r="U607" s="190" t="s">
        <v>7347</v>
      </c>
      <c r="V607" s="407" t="s">
        <v>10136</v>
      </c>
      <c r="W607" s="404">
        <v>0</v>
      </c>
      <c r="X607" s="190" t="s">
        <v>7347</v>
      </c>
      <c r="Y607" s="190" t="s">
        <v>7347</v>
      </c>
      <c r="Z607" s="404">
        <v>0</v>
      </c>
      <c r="AA607" s="419" t="s">
        <v>7347</v>
      </c>
      <c r="AB607" s="190" t="s">
        <v>7347</v>
      </c>
      <c r="AC607" s="190" t="s">
        <v>7347</v>
      </c>
      <c r="AD607" s="190" t="s">
        <v>7347</v>
      </c>
      <c r="AE607" s="190" t="s">
        <v>7504</v>
      </c>
      <c r="AF607" s="411" t="s">
        <v>7349</v>
      </c>
      <c r="AG607" s="190" t="s">
        <v>7399</v>
      </c>
      <c r="AH607" s="173" t="s">
        <v>11724</v>
      </c>
      <c r="AI607" s="173">
        <v>3103204983</v>
      </c>
      <c r="AJ607" s="173" t="s">
        <v>10143</v>
      </c>
      <c r="AK607" s="420">
        <v>49215200085</v>
      </c>
      <c r="AL607" s="189" t="s">
        <v>7353</v>
      </c>
      <c r="AM607" s="500" t="s">
        <v>8093</v>
      </c>
      <c r="AN607" s="411">
        <f t="shared" si="9"/>
        <v>600</v>
      </c>
      <c r="AO607" s="411">
        <v>2025</v>
      </c>
      <c r="AP607" s="432">
        <v>1785600</v>
      </c>
      <c r="AQ607" s="411" t="s">
        <v>10139</v>
      </c>
      <c r="AR607" s="411" t="s">
        <v>10139</v>
      </c>
      <c r="AS607" s="410" t="s">
        <v>10140</v>
      </c>
      <c r="AT607" s="449" t="s">
        <v>11725</v>
      </c>
    </row>
    <row r="608" spans="2:46" ht="15" customHeight="1">
      <c r="B608" s="448" t="s">
        <v>505</v>
      </c>
      <c r="C608" s="251" t="s">
        <v>10211</v>
      </c>
      <c r="D608" s="173" t="s">
        <v>11726</v>
      </c>
      <c r="E608" s="404">
        <v>35467656</v>
      </c>
      <c r="F608" s="404">
        <v>17856000</v>
      </c>
      <c r="G608" s="405" t="s">
        <v>10177</v>
      </c>
      <c r="H608" s="353">
        <v>2976000</v>
      </c>
      <c r="I608" s="363">
        <v>45735</v>
      </c>
      <c r="J608" s="363">
        <v>45918</v>
      </c>
      <c r="K608" s="354" t="s">
        <v>11699</v>
      </c>
      <c r="L608" s="190">
        <v>2583</v>
      </c>
      <c r="M608" s="406" t="s">
        <v>7495</v>
      </c>
      <c r="N608" s="406" t="s">
        <v>7343</v>
      </c>
      <c r="O608" s="406">
        <v>79553844</v>
      </c>
      <c r="P608" s="406" t="s">
        <v>7496</v>
      </c>
      <c r="Q608" s="190">
        <v>5</v>
      </c>
      <c r="R608" s="407">
        <v>127441</v>
      </c>
      <c r="S608" s="251" t="s">
        <v>7497</v>
      </c>
      <c r="T608" s="463">
        <v>0</v>
      </c>
      <c r="U608" s="190" t="s">
        <v>7347</v>
      </c>
      <c r="V608" s="407" t="s">
        <v>10136</v>
      </c>
      <c r="W608" s="404">
        <v>0</v>
      </c>
      <c r="X608" s="190" t="s">
        <v>7347</v>
      </c>
      <c r="Y608" s="190" t="s">
        <v>7347</v>
      </c>
      <c r="Z608" s="404">
        <v>0</v>
      </c>
      <c r="AA608" s="419" t="s">
        <v>7347</v>
      </c>
      <c r="AB608" s="190" t="s">
        <v>7347</v>
      </c>
      <c r="AC608" s="190" t="s">
        <v>7347</v>
      </c>
      <c r="AD608" s="190" t="s">
        <v>7347</v>
      </c>
      <c r="AE608" s="190" t="s">
        <v>8025</v>
      </c>
      <c r="AF608" s="411" t="s">
        <v>7349</v>
      </c>
      <c r="AG608" s="190" t="s">
        <v>7347</v>
      </c>
      <c r="AH608" s="173" t="s">
        <v>11727</v>
      </c>
      <c r="AI608" s="173" t="s">
        <v>11728</v>
      </c>
      <c r="AJ608" s="173" t="s">
        <v>10160</v>
      </c>
      <c r="AK608" s="420">
        <v>4342028716</v>
      </c>
      <c r="AL608" s="189" t="s">
        <v>7353</v>
      </c>
      <c r="AM608" s="500" t="s">
        <v>9703</v>
      </c>
      <c r="AN608" s="411">
        <f t="shared" si="9"/>
        <v>601</v>
      </c>
      <c r="AO608" s="411">
        <v>2025</v>
      </c>
      <c r="AP608" s="432">
        <v>1785600</v>
      </c>
      <c r="AQ608" s="411" t="s">
        <v>10132</v>
      </c>
      <c r="AR608" s="411" t="s">
        <v>10132</v>
      </c>
      <c r="AS608" s="410"/>
      <c r="AT608" s="449"/>
    </row>
    <row r="609" spans="2:46" ht="15" customHeight="1">
      <c r="B609" s="448" t="s">
        <v>506</v>
      </c>
      <c r="C609" s="251" t="s">
        <v>11008</v>
      </c>
      <c r="D609" s="173" t="s">
        <v>11729</v>
      </c>
      <c r="E609" s="404">
        <v>1019028360</v>
      </c>
      <c r="F609" s="463">
        <v>17856000</v>
      </c>
      <c r="G609" s="405" t="s">
        <v>10177</v>
      </c>
      <c r="H609" s="353">
        <v>2976000</v>
      </c>
      <c r="I609" s="363">
        <v>45743</v>
      </c>
      <c r="J609" s="363">
        <v>46017</v>
      </c>
      <c r="K609" s="354" t="s">
        <v>10699</v>
      </c>
      <c r="L609" s="190">
        <v>2583</v>
      </c>
      <c r="M609" s="406" t="s">
        <v>7495</v>
      </c>
      <c r="N609" s="406" t="s">
        <v>7343</v>
      </c>
      <c r="O609" s="406">
        <v>79553844</v>
      </c>
      <c r="P609" s="406" t="s">
        <v>7496</v>
      </c>
      <c r="Q609" s="190">
        <v>5</v>
      </c>
      <c r="R609" s="407">
        <v>127441</v>
      </c>
      <c r="S609" s="251" t="s">
        <v>7497</v>
      </c>
      <c r="T609" s="463">
        <v>8928000</v>
      </c>
      <c r="U609" s="190" t="s">
        <v>7347</v>
      </c>
      <c r="V609" s="407">
        <v>90</v>
      </c>
      <c r="W609" s="404">
        <v>0</v>
      </c>
      <c r="X609" s="190" t="s">
        <v>7347</v>
      </c>
      <c r="Y609" s="190"/>
      <c r="Z609" s="404">
        <f>Tabla13[[#This Row],[Adicion 1]]</f>
        <v>8928000</v>
      </c>
      <c r="AA609" s="464" t="s">
        <v>7966</v>
      </c>
      <c r="AB609" s="190" t="s">
        <v>7347</v>
      </c>
      <c r="AC609" s="190" t="s">
        <v>7347</v>
      </c>
      <c r="AD609" s="190" t="s">
        <v>7347</v>
      </c>
      <c r="AE609" s="190" t="s">
        <v>7960</v>
      </c>
      <c r="AF609" s="411" t="s">
        <v>7349</v>
      </c>
      <c r="AG609" s="190" t="s">
        <v>7350</v>
      </c>
      <c r="AH609" s="173" t="s">
        <v>10880</v>
      </c>
      <c r="AI609" s="173" t="s">
        <v>11730</v>
      </c>
      <c r="AJ609" s="173" t="s">
        <v>10160</v>
      </c>
      <c r="AK609" s="420">
        <v>6342070640</v>
      </c>
      <c r="AL609" s="189" t="s">
        <v>10225</v>
      </c>
      <c r="AM609" s="500" t="s">
        <v>8139</v>
      </c>
      <c r="AN609" s="411">
        <f t="shared" si="9"/>
        <v>602</v>
      </c>
      <c r="AO609" s="411">
        <v>2025</v>
      </c>
      <c r="AP609" s="432">
        <v>2579200</v>
      </c>
      <c r="AQ609" s="411"/>
      <c r="AR609" s="411"/>
      <c r="AS609" s="410"/>
      <c r="AT609" s="449"/>
    </row>
    <row r="610" spans="2:46" ht="15" customHeight="1">
      <c r="B610" s="448" t="s">
        <v>507</v>
      </c>
      <c r="C610" s="251" t="s">
        <v>10211</v>
      </c>
      <c r="D610" s="173" t="s">
        <v>11731</v>
      </c>
      <c r="E610" s="404">
        <v>1099208734</v>
      </c>
      <c r="F610" s="404">
        <v>17856000</v>
      </c>
      <c r="G610" s="405" t="s">
        <v>10177</v>
      </c>
      <c r="H610" s="353">
        <v>2976000</v>
      </c>
      <c r="I610" s="363">
        <v>45726</v>
      </c>
      <c r="J610" s="363">
        <v>45909</v>
      </c>
      <c r="K610" s="354" t="s">
        <v>11691</v>
      </c>
      <c r="L610" s="190">
        <v>2583</v>
      </c>
      <c r="M610" s="406" t="s">
        <v>7495</v>
      </c>
      <c r="N610" s="406" t="s">
        <v>7343</v>
      </c>
      <c r="O610" s="406">
        <v>79553844</v>
      </c>
      <c r="P610" s="406" t="s">
        <v>7496</v>
      </c>
      <c r="Q610" s="190">
        <v>5</v>
      </c>
      <c r="R610" s="407">
        <v>127441</v>
      </c>
      <c r="S610" s="251" t="s">
        <v>7497</v>
      </c>
      <c r="T610" s="463">
        <v>0</v>
      </c>
      <c r="U610" s="190" t="s">
        <v>7347</v>
      </c>
      <c r="V610" s="407" t="s">
        <v>10136</v>
      </c>
      <c r="W610" s="404">
        <v>0</v>
      </c>
      <c r="X610" s="190" t="s">
        <v>7347</v>
      </c>
      <c r="Y610" s="190" t="s">
        <v>7347</v>
      </c>
      <c r="Z610" s="404">
        <v>0</v>
      </c>
      <c r="AA610" s="419" t="s">
        <v>7347</v>
      </c>
      <c r="AB610" s="190" t="s">
        <v>7347</v>
      </c>
      <c r="AC610" s="190" t="s">
        <v>7347</v>
      </c>
      <c r="AD610" s="190" t="s">
        <v>7347</v>
      </c>
      <c r="AE610" s="190" t="s">
        <v>7504</v>
      </c>
      <c r="AF610" s="411" t="s">
        <v>7349</v>
      </c>
      <c r="AG610" s="190" t="s">
        <v>7368</v>
      </c>
      <c r="AH610" s="173" t="s">
        <v>11732</v>
      </c>
      <c r="AI610" s="173">
        <v>3158617128</v>
      </c>
      <c r="AJ610" s="173" t="s">
        <v>10142</v>
      </c>
      <c r="AK610" s="420" t="s">
        <v>7891</v>
      </c>
      <c r="AL610" s="189" t="s">
        <v>7353</v>
      </c>
      <c r="AM610" s="500" t="s">
        <v>7892</v>
      </c>
      <c r="AN610" s="411">
        <f t="shared" si="9"/>
        <v>603</v>
      </c>
      <c r="AO610" s="411">
        <v>2025</v>
      </c>
      <c r="AP610" s="432">
        <v>892800</v>
      </c>
      <c r="AQ610" s="411" t="s">
        <v>10132</v>
      </c>
      <c r="AR610" s="411" t="s">
        <v>10139</v>
      </c>
      <c r="AS610" s="410" t="s">
        <v>10262</v>
      </c>
      <c r="AT610" s="449" t="s">
        <v>11733</v>
      </c>
    </row>
    <row r="611" spans="2:46" ht="15" customHeight="1">
      <c r="B611" s="448" t="s">
        <v>508</v>
      </c>
      <c r="C611" s="251" t="s">
        <v>10211</v>
      </c>
      <c r="D611" s="173" t="s">
        <v>11734</v>
      </c>
      <c r="E611" s="404">
        <v>79042190</v>
      </c>
      <c r="F611" s="404">
        <v>17856000</v>
      </c>
      <c r="G611" s="405" t="s">
        <v>10177</v>
      </c>
      <c r="H611" s="353">
        <v>2976000</v>
      </c>
      <c r="I611" s="363">
        <v>45724</v>
      </c>
      <c r="J611" s="363">
        <v>45907</v>
      </c>
      <c r="K611" s="354" t="s">
        <v>10536</v>
      </c>
      <c r="L611" s="190">
        <v>2583</v>
      </c>
      <c r="M611" s="406" t="s">
        <v>7495</v>
      </c>
      <c r="N611" s="406" t="s">
        <v>7343</v>
      </c>
      <c r="O611" s="406">
        <v>79553844</v>
      </c>
      <c r="P611" s="406" t="s">
        <v>7496</v>
      </c>
      <c r="Q611" s="190">
        <v>5</v>
      </c>
      <c r="R611" s="407">
        <v>127441</v>
      </c>
      <c r="S611" s="251" t="s">
        <v>7497</v>
      </c>
      <c r="T611" s="463">
        <v>0</v>
      </c>
      <c r="U611" s="190" t="s">
        <v>7347</v>
      </c>
      <c r="V611" s="407" t="s">
        <v>10136</v>
      </c>
      <c r="W611" s="404">
        <v>0</v>
      </c>
      <c r="X611" s="190" t="s">
        <v>7347</v>
      </c>
      <c r="Y611" s="190" t="s">
        <v>7347</v>
      </c>
      <c r="Z611" s="404">
        <v>0</v>
      </c>
      <c r="AA611" s="419" t="s">
        <v>7347</v>
      </c>
      <c r="AB611" s="190" t="s">
        <v>7347</v>
      </c>
      <c r="AC611" s="190" t="s">
        <v>7347</v>
      </c>
      <c r="AD611" s="190" t="s">
        <v>7347</v>
      </c>
      <c r="AE611" s="190" t="s">
        <v>7504</v>
      </c>
      <c r="AF611" s="411" t="s">
        <v>7349</v>
      </c>
      <c r="AG611" s="190" t="s">
        <v>7350</v>
      </c>
      <c r="AH611" s="173" t="s">
        <v>11735</v>
      </c>
      <c r="AI611" s="173">
        <v>3156703100</v>
      </c>
      <c r="AJ611" s="173" t="s">
        <v>10142</v>
      </c>
      <c r="AK611" s="420">
        <v>455200270706</v>
      </c>
      <c r="AL611" s="189" t="s">
        <v>7353</v>
      </c>
      <c r="AM611" s="500" t="s">
        <v>11736</v>
      </c>
      <c r="AN611" s="411">
        <f t="shared" si="9"/>
        <v>604</v>
      </c>
      <c r="AO611" s="411">
        <v>2025</v>
      </c>
      <c r="AP611" s="432">
        <v>9622400</v>
      </c>
      <c r="AQ611" s="411"/>
      <c r="AR611" s="411"/>
      <c r="AS611" s="410"/>
      <c r="AT611" s="449"/>
    </row>
    <row r="612" spans="2:46" ht="15" customHeight="1">
      <c r="B612" s="448" t="s">
        <v>509</v>
      </c>
      <c r="C612" s="251" t="s">
        <v>10211</v>
      </c>
      <c r="D612" s="173" t="s">
        <v>7990</v>
      </c>
      <c r="E612" s="404">
        <v>86039504</v>
      </c>
      <c r="F612" s="404">
        <v>17856000</v>
      </c>
      <c r="G612" s="405" t="s">
        <v>10177</v>
      </c>
      <c r="H612" s="353">
        <v>2976000</v>
      </c>
      <c r="I612" s="363">
        <v>45735</v>
      </c>
      <c r="J612" s="363">
        <v>45918</v>
      </c>
      <c r="K612" s="354" t="s">
        <v>10536</v>
      </c>
      <c r="L612" s="190">
        <v>2583</v>
      </c>
      <c r="M612" s="406" t="s">
        <v>7495</v>
      </c>
      <c r="N612" s="406" t="s">
        <v>7343</v>
      </c>
      <c r="O612" s="406">
        <v>79553844</v>
      </c>
      <c r="P612" s="406" t="s">
        <v>7496</v>
      </c>
      <c r="Q612" s="190">
        <v>5</v>
      </c>
      <c r="R612" s="407">
        <v>127441</v>
      </c>
      <c r="S612" s="251" t="s">
        <v>7497</v>
      </c>
      <c r="T612" s="463">
        <v>0</v>
      </c>
      <c r="U612" s="190" t="s">
        <v>7347</v>
      </c>
      <c r="V612" s="407" t="s">
        <v>10136</v>
      </c>
      <c r="W612" s="404">
        <v>0</v>
      </c>
      <c r="X612" s="190" t="s">
        <v>7347</v>
      </c>
      <c r="Y612" s="190" t="s">
        <v>7347</v>
      </c>
      <c r="Z612" s="404">
        <v>0</v>
      </c>
      <c r="AA612" s="419" t="s">
        <v>7347</v>
      </c>
      <c r="AB612" s="190" t="s">
        <v>7347</v>
      </c>
      <c r="AC612" s="190" t="s">
        <v>7347</v>
      </c>
      <c r="AD612" s="190" t="s">
        <v>7347</v>
      </c>
      <c r="AE612" s="190" t="s">
        <v>7504</v>
      </c>
      <c r="AF612" s="411" t="s">
        <v>7349</v>
      </c>
      <c r="AG612" s="190" t="s">
        <v>7350</v>
      </c>
      <c r="AH612" s="173" t="s">
        <v>11737</v>
      </c>
      <c r="AI612" s="173" t="s">
        <v>11738</v>
      </c>
      <c r="AJ612" s="173" t="s">
        <v>7352</v>
      </c>
      <c r="AK612" s="420">
        <v>24131943913</v>
      </c>
      <c r="AL612" s="189" t="s">
        <v>10225</v>
      </c>
      <c r="AM612" s="500" t="s">
        <v>7995</v>
      </c>
      <c r="AN612" s="411">
        <f t="shared" si="9"/>
        <v>605</v>
      </c>
      <c r="AO612" s="411">
        <v>2025</v>
      </c>
      <c r="AP612" s="432">
        <v>1785600</v>
      </c>
      <c r="AQ612" s="411" t="s">
        <v>10132</v>
      </c>
      <c r="AR612" s="411" t="s">
        <v>10132</v>
      </c>
      <c r="AS612" s="410"/>
      <c r="AT612" s="449"/>
    </row>
    <row r="613" spans="2:46" ht="15" customHeight="1">
      <c r="B613" s="448" t="s">
        <v>510</v>
      </c>
      <c r="C613" s="251" t="s">
        <v>10211</v>
      </c>
      <c r="D613" s="173" t="s">
        <v>7947</v>
      </c>
      <c r="E613" s="404">
        <v>1012445138</v>
      </c>
      <c r="F613" s="404">
        <v>17856000</v>
      </c>
      <c r="G613" s="405" t="s">
        <v>10177</v>
      </c>
      <c r="H613" s="353">
        <v>2976000</v>
      </c>
      <c r="I613" s="363">
        <v>45726</v>
      </c>
      <c r="J613" s="363">
        <v>45909</v>
      </c>
      <c r="K613" s="354" t="s">
        <v>10536</v>
      </c>
      <c r="L613" s="190">
        <v>2583</v>
      </c>
      <c r="M613" s="406" t="s">
        <v>7495</v>
      </c>
      <c r="N613" s="406" t="s">
        <v>7343</v>
      </c>
      <c r="O613" s="406">
        <v>79553844</v>
      </c>
      <c r="P613" s="406" t="s">
        <v>7496</v>
      </c>
      <c r="Q613" s="190">
        <v>5</v>
      </c>
      <c r="R613" s="407">
        <v>127441</v>
      </c>
      <c r="S613" s="251" t="s">
        <v>7497</v>
      </c>
      <c r="T613" s="463">
        <v>0</v>
      </c>
      <c r="U613" s="190" t="s">
        <v>7347</v>
      </c>
      <c r="V613" s="407" t="s">
        <v>10136</v>
      </c>
      <c r="W613" s="404">
        <v>0</v>
      </c>
      <c r="X613" s="190" t="s">
        <v>7347</v>
      </c>
      <c r="Y613" s="190" t="s">
        <v>7347</v>
      </c>
      <c r="Z613" s="404">
        <v>0</v>
      </c>
      <c r="AA613" s="419" t="s">
        <v>7347</v>
      </c>
      <c r="AB613" s="190" t="s">
        <v>7347</v>
      </c>
      <c r="AC613" s="190" t="s">
        <v>7347</v>
      </c>
      <c r="AD613" s="190" t="s">
        <v>7347</v>
      </c>
      <c r="AE613" s="190" t="s">
        <v>10896</v>
      </c>
      <c r="AF613" s="411" t="s">
        <v>7349</v>
      </c>
      <c r="AG613" s="190" t="s">
        <v>7368</v>
      </c>
      <c r="AH613" s="173" t="s">
        <v>11739</v>
      </c>
      <c r="AI613" s="173">
        <v>3133622563</v>
      </c>
      <c r="AJ613" s="173" t="s">
        <v>7352</v>
      </c>
      <c r="AK613" s="420" t="s">
        <v>7950</v>
      </c>
      <c r="AL613" s="189" t="s">
        <v>7353</v>
      </c>
      <c r="AM613" s="500" t="s">
        <v>7951</v>
      </c>
      <c r="AN613" s="411">
        <f t="shared" si="9"/>
        <v>606</v>
      </c>
      <c r="AO613" s="411">
        <v>2025</v>
      </c>
      <c r="AP613" s="432">
        <v>892800</v>
      </c>
      <c r="AQ613" s="411" t="s">
        <v>10139</v>
      </c>
      <c r="AR613" s="411" t="s">
        <v>10132</v>
      </c>
      <c r="AS613" s="410"/>
      <c r="AT613" s="449"/>
    </row>
    <row r="614" spans="2:46" ht="15" customHeight="1">
      <c r="B614" s="448" t="s">
        <v>511</v>
      </c>
      <c r="C614" s="251" t="s">
        <v>10246</v>
      </c>
      <c r="D614" s="173" t="s">
        <v>10094</v>
      </c>
      <c r="E614" s="404">
        <v>79592592</v>
      </c>
      <c r="F614" s="404">
        <v>17856000</v>
      </c>
      <c r="G614" s="405" t="s">
        <v>10177</v>
      </c>
      <c r="H614" s="353">
        <v>2976000</v>
      </c>
      <c r="I614" s="363">
        <v>45722</v>
      </c>
      <c r="J614" s="363">
        <v>45905</v>
      </c>
      <c r="K614" s="354" t="s">
        <v>10699</v>
      </c>
      <c r="L614" s="190">
        <v>2583</v>
      </c>
      <c r="M614" s="406" t="s">
        <v>7495</v>
      </c>
      <c r="N614" s="406" t="s">
        <v>7343</v>
      </c>
      <c r="O614" s="406">
        <v>79553844</v>
      </c>
      <c r="P614" s="406" t="s">
        <v>7496</v>
      </c>
      <c r="Q614" s="190">
        <v>5</v>
      </c>
      <c r="R614" s="407">
        <v>127441</v>
      </c>
      <c r="S614" s="251" t="s">
        <v>7497</v>
      </c>
      <c r="T614" s="463">
        <v>0</v>
      </c>
      <c r="U614" s="190" t="s">
        <v>7347</v>
      </c>
      <c r="V614" s="407" t="s">
        <v>10136</v>
      </c>
      <c r="W614" s="404">
        <v>0</v>
      </c>
      <c r="X614" s="190" t="s">
        <v>7347</v>
      </c>
      <c r="Y614" s="190" t="s">
        <v>7347</v>
      </c>
      <c r="Z614" s="404">
        <v>0</v>
      </c>
      <c r="AA614" s="419" t="s">
        <v>7347</v>
      </c>
      <c r="AB614" s="190" t="s">
        <v>7347</v>
      </c>
      <c r="AC614" s="190" t="s">
        <v>7347</v>
      </c>
      <c r="AD614" s="190" t="s">
        <v>7347</v>
      </c>
      <c r="AE614" s="190" t="s">
        <v>10179</v>
      </c>
      <c r="AF614" s="411" t="s">
        <v>7349</v>
      </c>
      <c r="AG614" s="190" t="s">
        <v>7399</v>
      </c>
      <c r="AH614" s="173" t="s">
        <v>11740</v>
      </c>
      <c r="AI614" s="173" t="s">
        <v>11741</v>
      </c>
      <c r="AJ614" s="173" t="s">
        <v>7352</v>
      </c>
      <c r="AK614" s="420" t="s">
        <v>10096</v>
      </c>
      <c r="AL614" s="189" t="s">
        <v>7353</v>
      </c>
      <c r="AM614" s="500" t="s">
        <v>10097</v>
      </c>
      <c r="AN614" s="411">
        <f t="shared" si="9"/>
        <v>607</v>
      </c>
      <c r="AO614" s="411">
        <v>2025</v>
      </c>
      <c r="AP614" s="432">
        <v>496000</v>
      </c>
      <c r="AQ614" s="411" t="s">
        <v>10132</v>
      </c>
      <c r="AR614" s="411" t="s">
        <v>10132</v>
      </c>
      <c r="AS614" s="410"/>
      <c r="AT614" s="449"/>
    </row>
    <row r="615" spans="2:46" ht="15" customHeight="1">
      <c r="B615" s="448" t="s">
        <v>512</v>
      </c>
      <c r="C615" s="251" t="s">
        <v>10341</v>
      </c>
      <c r="D615" s="173" t="s">
        <v>11742</v>
      </c>
      <c r="E615" s="404">
        <v>53154527</v>
      </c>
      <c r="F615" s="404">
        <v>17856000</v>
      </c>
      <c r="G615" s="405" t="s">
        <v>10177</v>
      </c>
      <c r="H615" s="353">
        <v>2976000</v>
      </c>
      <c r="I615" s="363">
        <v>45772</v>
      </c>
      <c r="J615" s="363">
        <v>46022</v>
      </c>
      <c r="K615" s="354" t="s">
        <v>7757</v>
      </c>
      <c r="L615" s="190">
        <v>2537</v>
      </c>
      <c r="M615" s="406" t="s">
        <v>7573</v>
      </c>
      <c r="N615" s="406" t="s">
        <v>7448</v>
      </c>
      <c r="O615" s="406">
        <v>51895879</v>
      </c>
      <c r="P615" s="406" t="s">
        <v>7574</v>
      </c>
      <c r="Q615" s="190">
        <v>4</v>
      </c>
      <c r="R615" s="407">
        <v>124899</v>
      </c>
      <c r="S615" s="251" t="s">
        <v>7575</v>
      </c>
      <c r="T615" s="463">
        <v>6646400</v>
      </c>
      <c r="U615" s="190" t="s">
        <v>7398</v>
      </c>
      <c r="V615" s="407" t="s">
        <v>11743</v>
      </c>
      <c r="W615" s="404">
        <v>0</v>
      </c>
      <c r="X615" s="190" t="s">
        <v>7347</v>
      </c>
      <c r="Y615" s="190" t="s">
        <v>7347</v>
      </c>
      <c r="Z615" s="404">
        <v>6646400</v>
      </c>
      <c r="AA615" s="419" t="s">
        <v>10218</v>
      </c>
      <c r="AB615" s="190" t="s">
        <v>7347</v>
      </c>
      <c r="AC615" s="190" t="s">
        <v>7347</v>
      </c>
      <c r="AD615" s="190" t="s">
        <v>7347</v>
      </c>
      <c r="AE615" s="190" t="s">
        <v>10179</v>
      </c>
      <c r="AF615" s="411" t="s">
        <v>7349</v>
      </c>
      <c r="AG615" s="190" t="s">
        <v>7399</v>
      </c>
      <c r="AH615" s="173" t="s">
        <v>11744</v>
      </c>
      <c r="AI615" s="173">
        <v>3022258997</v>
      </c>
      <c r="AJ615" s="173" t="s">
        <v>7352</v>
      </c>
      <c r="AK615" s="420">
        <v>24095454618</v>
      </c>
      <c r="AL615" s="189" t="s">
        <v>10225</v>
      </c>
      <c r="AM615" s="500" t="s">
        <v>11745</v>
      </c>
      <c r="AN615" s="411">
        <f t="shared" si="9"/>
        <v>608</v>
      </c>
      <c r="AO615" s="411">
        <v>2025</v>
      </c>
      <c r="AP615" s="432">
        <v>5356800</v>
      </c>
      <c r="AQ615" s="411" t="s">
        <v>10132</v>
      </c>
      <c r="AR615" s="411" t="s">
        <v>10132</v>
      </c>
      <c r="AS615" s="410"/>
      <c r="AT615" s="449"/>
    </row>
    <row r="616" spans="2:46" ht="15" customHeight="1">
      <c r="B616" s="448" t="s">
        <v>513</v>
      </c>
      <c r="C616" s="251" t="s">
        <v>10246</v>
      </c>
      <c r="D616" s="173" t="s">
        <v>11746</v>
      </c>
      <c r="E616" s="404">
        <v>52898025</v>
      </c>
      <c r="F616" s="404">
        <v>89496000</v>
      </c>
      <c r="G616" s="405" t="s">
        <v>10213</v>
      </c>
      <c r="H616" s="353">
        <v>11187000</v>
      </c>
      <c r="I616" s="363">
        <v>45727</v>
      </c>
      <c r="J616" s="363">
        <v>45971</v>
      </c>
      <c r="K616" s="354" t="s">
        <v>11747</v>
      </c>
      <c r="L616" s="190">
        <v>2537</v>
      </c>
      <c r="M616" s="406" t="s">
        <v>7347</v>
      </c>
      <c r="N616" s="406" t="s">
        <v>7407</v>
      </c>
      <c r="O616" s="406" t="s">
        <v>7407</v>
      </c>
      <c r="P616" s="406" t="s">
        <v>7407</v>
      </c>
      <c r="Q616" s="190">
        <v>1</v>
      </c>
      <c r="R616" s="407">
        <v>125036</v>
      </c>
      <c r="S616" s="251" t="s">
        <v>10321</v>
      </c>
      <c r="T616" s="463">
        <v>0</v>
      </c>
      <c r="U616" s="190" t="s">
        <v>7347</v>
      </c>
      <c r="V616" s="407" t="s">
        <v>10136</v>
      </c>
      <c r="W616" s="404">
        <v>0</v>
      </c>
      <c r="X616" s="190" t="s">
        <v>7347</v>
      </c>
      <c r="Y616" s="190" t="s">
        <v>7347</v>
      </c>
      <c r="Z616" s="404">
        <v>0</v>
      </c>
      <c r="AA616" s="419" t="s">
        <v>7347</v>
      </c>
      <c r="AB616" s="190" t="s">
        <v>7347</v>
      </c>
      <c r="AC616" s="190" t="s">
        <v>7347</v>
      </c>
      <c r="AD616" s="190" t="s">
        <v>7347</v>
      </c>
      <c r="AE616" s="190" t="s">
        <v>7536</v>
      </c>
      <c r="AF616" s="411" t="s">
        <v>7349</v>
      </c>
      <c r="AG616" s="190" t="s">
        <v>7350</v>
      </c>
      <c r="AH616" s="173" t="s">
        <v>11748</v>
      </c>
      <c r="AI616" s="173">
        <v>3114750710</v>
      </c>
      <c r="AJ616" s="173" t="s">
        <v>10142</v>
      </c>
      <c r="AK616" s="420">
        <v>570008188080678</v>
      </c>
      <c r="AL616" s="189" t="s">
        <v>7353</v>
      </c>
      <c r="AM616" s="500" t="s">
        <v>8364</v>
      </c>
      <c r="AN616" s="411">
        <f t="shared" si="9"/>
        <v>609</v>
      </c>
      <c r="AO616" s="411">
        <v>2025</v>
      </c>
      <c r="AP616" s="432">
        <v>26103000</v>
      </c>
      <c r="AQ616" s="411"/>
      <c r="AR616" s="411"/>
      <c r="AS616" s="410"/>
      <c r="AT616" s="449"/>
    </row>
    <row r="617" spans="2:46" ht="15" customHeight="1">
      <c r="B617" s="448" t="s">
        <v>514</v>
      </c>
      <c r="C617" s="251" t="s">
        <v>10211</v>
      </c>
      <c r="D617" s="173" t="s">
        <v>7875</v>
      </c>
      <c r="E617" s="404">
        <v>52582802</v>
      </c>
      <c r="F617" s="404">
        <v>17856000</v>
      </c>
      <c r="G617" s="405" t="s">
        <v>10177</v>
      </c>
      <c r="H617" s="353">
        <v>2976000</v>
      </c>
      <c r="I617" s="363">
        <v>45737</v>
      </c>
      <c r="J617" s="363">
        <v>45920</v>
      </c>
      <c r="K617" s="354" t="s">
        <v>7673</v>
      </c>
      <c r="L617" s="190">
        <v>2537</v>
      </c>
      <c r="M617" s="251" t="s">
        <v>10634</v>
      </c>
      <c r="N617" s="406" t="s">
        <v>7343</v>
      </c>
      <c r="O617" s="406">
        <v>26872947</v>
      </c>
      <c r="P617" s="501" t="s">
        <v>10635</v>
      </c>
      <c r="Q617" s="190">
        <v>1</v>
      </c>
      <c r="R617" s="407">
        <v>125102</v>
      </c>
      <c r="S617" s="251" t="s">
        <v>7648</v>
      </c>
      <c r="T617" s="463">
        <v>0</v>
      </c>
      <c r="U617" s="190" t="s">
        <v>7347</v>
      </c>
      <c r="V617" s="407" t="s">
        <v>10136</v>
      </c>
      <c r="W617" s="404">
        <v>0</v>
      </c>
      <c r="X617" s="190" t="s">
        <v>7347</v>
      </c>
      <c r="Y617" s="190" t="s">
        <v>7347</v>
      </c>
      <c r="Z617" s="404">
        <v>0</v>
      </c>
      <c r="AA617" s="419" t="s">
        <v>7347</v>
      </c>
      <c r="AB617" s="190" t="s">
        <v>7347</v>
      </c>
      <c r="AC617" s="190" t="s">
        <v>7347</v>
      </c>
      <c r="AD617" s="190" t="s">
        <v>7347</v>
      </c>
      <c r="AE617" s="190" t="s">
        <v>7720</v>
      </c>
      <c r="AF617" s="411" t="s">
        <v>7349</v>
      </c>
      <c r="AG617" s="190" t="s">
        <v>7350</v>
      </c>
      <c r="AH617" s="173" t="s">
        <v>11749</v>
      </c>
      <c r="AI617" s="173" t="s">
        <v>11750</v>
      </c>
      <c r="AJ617" s="173" t="s">
        <v>10142</v>
      </c>
      <c r="AK617" s="420" t="s">
        <v>7878</v>
      </c>
      <c r="AL617" s="189" t="s">
        <v>7353</v>
      </c>
      <c r="AM617" s="500" t="s">
        <v>11751</v>
      </c>
      <c r="AN617" s="411">
        <f t="shared" si="9"/>
        <v>610</v>
      </c>
      <c r="AO617" s="411">
        <v>2025</v>
      </c>
      <c r="AP617" s="432">
        <v>1984000</v>
      </c>
      <c r="AQ617" s="411" t="s">
        <v>10132</v>
      </c>
      <c r="AR617" s="411" t="s">
        <v>10132</v>
      </c>
      <c r="AS617" s="410"/>
      <c r="AT617" s="449"/>
    </row>
    <row r="618" spans="2:46" ht="15" customHeight="1">
      <c r="B618" s="448" t="s">
        <v>515</v>
      </c>
      <c r="C618" s="251" t="s">
        <v>10246</v>
      </c>
      <c r="D618" s="173" t="s">
        <v>8438</v>
      </c>
      <c r="E618" s="404">
        <v>52110945</v>
      </c>
      <c r="F618" s="404">
        <v>19220000</v>
      </c>
      <c r="G618" s="405" t="s">
        <v>11752</v>
      </c>
      <c r="H618" s="353">
        <v>7688000</v>
      </c>
      <c r="I618" s="363">
        <v>45730</v>
      </c>
      <c r="J618" s="363">
        <v>45843</v>
      </c>
      <c r="K618" s="354" t="s">
        <v>7561</v>
      </c>
      <c r="L618" s="190">
        <v>2537</v>
      </c>
      <c r="M618" s="406" t="s">
        <v>7464</v>
      </c>
      <c r="N618" s="406" t="s">
        <v>7343</v>
      </c>
      <c r="O618" s="406">
        <v>1010170739</v>
      </c>
      <c r="P618" s="501" t="s">
        <v>7465</v>
      </c>
      <c r="Q618" s="190">
        <v>1</v>
      </c>
      <c r="R618" s="407">
        <v>125119</v>
      </c>
      <c r="S618" s="251" t="s">
        <v>7450</v>
      </c>
      <c r="T618" s="463">
        <v>9481867</v>
      </c>
      <c r="U618" s="190" t="s">
        <v>7347</v>
      </c>
      <c r="V618" s="407">
        <v>37</v>
      </c>
      <c r="W618" s="404">
        <v>0</v>
      </c>
      <c r="X618" s="190" t="s">
        <v>7347</v>
      </c>
      <c r="Y618" s="190"/>
      <c r="Z618" s="404">
        <f>Tabla13[[#This Row],[Adicion 1]]</f>
        <v>9481867</v>
      </c>
      <c r="AA618" s="464" t="s">
        <v>11753</v>
      </c>
      <c r="AB618" s="190" t="s">
        <v>7347</v>
      </c>
      <c r="AC618" s="190" t="s">
        <v>7347</v>
      </c>
      <c r="AD618" s="190" t="s">
        <v>7347</v>
      </c>
      <c r="AE618" s="190" t="s">
        <v>7408</v>
      </c>
      <c r="AF618" s="411" t="s">
        <v>7349</v>
      </c>
      <c r="AG618" s="190" t="s">
        <v>7399</v>
      </c>
      <c r="AH618" s="173" t="s">
        <v>8439</v>
      </c>
      <c r="AI618" s="173">
        <v>3219198572</v>
      </c>
      <c r="AJ618" s="173" t="s">
        <v>10142</v>
      </c>
      <c r="AK618" s="420">
        <v>5300461208</v>
      </c>
      <c r="AL618" s="189" t="s">
        <v>7353</v>
      </c>
      <c r="AM618" s="500" t="s">
        <v>8440</v>
      </c>
      <c r="AN618" s="411">
        <f t="shared" si="9"/>
        <v>611</v>
      </c>
      <c r="AO618" s="411">
        <v>2025</v>
      </c>
      <c r="AP618" s="432">
        <v>0</v>
      </c>
      <c r="AQ618" s="411"/>
      <c r="AR618" s="411"/>
      <c r="AS618" s="410"/>
      <c r="AT618" s="449"/>
    </row>
    <row r="619" spans="2:46" ht="15" customHeight="1">
      <c r="B619" s="448" t="s">
        <v>516</v>
      </c>
      <c r="C619" s="251" t="s">
        <v>10246</v>
      </c>
      <c r="D619" s="173" t="s">
        <v>8191</v>
      </c>
      <c r="E619" s="404">
        <v>1023962248</v>
      </c>
      <c r="F619" s="404">
        <v>33810000</v>
      </c>
      <c r="G619" s="405" t="s">
        <v>10177</v>
      </c>
      <c r="H619" s="353">
        <v>5635000</v>
      </c>
      <c r="I619" s="363">
        <v>45730</v>
      </c>
      <c r="J619" s="363">
        <v>45913</v>
      </c>
      <c r="K619" s="354" t="s">
        <v>7487</v>
      </c>
      <c r="L619" s="190">
        <v>2537</v>
      </c>
      <c r="M619" s="406" t="s">
        <v>7447</v>
      </c>
      <c r="N619" s="406" t="s">
        <v>7448</v>
      </c>
      <c r="O619" s="406">
        <v>51698679</v>
      </c>
      <c r="P619" s="406" t="s">
        <v>7449</v>
      </c>
      <c r="Q619" s="190">
        <v>1</v>
      </c>
      <c r="R619" s="407">
        <v>125127</v>
      </c>
      <c r="S619" s="251" t="s">
        <v>7450</v>
      </c>
      <c r="T619" s="463">
        <v>0</v>
      </c>
      <c r="U619" s="190" t="s">
        <v>7347</v>
      </c>
      <c r="V619" s="407" t="s">
        <v>10136</v>
      </c>
      <c r="W619" s="404">
        <v>0</v>
      </c>
      <c r="X619" s="190" t="s">
        <v>7347</v>
      </c>
      <c r="Y619" s="190" t="s">
        <v>7347</v>
      </c>
      <c r="Z619" s="404">
        <v>0</v>
      </c>
      <c r="AA619" s="419" t="s">
        <v>7347</v>
      </c>
      <c r="AB619" s="190" t="s">
        <v>7347</v>
      </c>
      <c r="AC619" s="190" t="s">
        <v>7347</v>
      </c>
      <c r="AD619" s="190" t="s">
        <v>7347</v>
      </c>
      <c r="AE619" s="190" t="s">
        <v>7387</v>
      </c>
      <c r="AF619" s="411" t="s">
        <v>7349</v>
      </c>
      <c r="AG619" s="190" t="s">
        <v>7350</v>
      </c>
      <c r="AH619" s="173" t="s">
        <v>11754</v>
      </c>
      <c r="AI619" s="173" t="s">
        <v>11755</v>
      </c>
      <c r="AJ619" s="173" t="s">
        <v>10142</v>
      </c>
      <c r="AK619" s="420" t="s">
        <v>8193</v>
      </c>
      <c r="AL619" s="189" t="s">
        <v>7353</v>
      </c>
      <c r="AM619" s="500" t="s">
        <v>8194</v>
      </c>
      <c r="AN619" s="411">
        <f t="shared" si="9"/>
        <v>612</v>
      </c>
      <c r="AO619" s="411">
        <v>2025</v>
      </c>
      <c r="AP619" s="432">
        <v>2441833</v>
      </c>
      <c r="AQ619" s="411" t="s">
        <v>10139</v>
      </c>
      <c r="AR619" s="411" t="s">
        <v>10132</v>
      </c>
      <c r="AS619" s="410"/>
      <c r="AT619" s="449"/>
    </row>
    <row r="620" spans="2:46" ht="15" customHeight="1">
      <c r="B620" s="448" t="s">
        <v>518</v>
      </c>
      <c r="C620" s="251" t="s">
        <v>10246</v>
      </c>
      <c r="D620" s="173" t="s">
        <v>11756</v>
      </c>
      <c r="E620" s="404">
        <v>1015437974</v>
      </c>
      <c r="F620" s="404">
        <v>46128000</v>
      </c>
      <c r="G620" s="405" t="s">
        <v>10177</v>
      </c>
      <c r="H620" s="353">
        <v>7688000</v>
      </c>
      <c r="I620" s="363">
        <v>45800</v>
      </c>
      <c r="J620" s="363">
        <v>46022</v>
      </c>
      <c r="K620" s="354" t="s">
        <v>11757</v>
      </c>
      <c r="L620" s="190">
        <v>2489</v>
      </c>
      <c r="M620" s="406" t="s">
        <v>7616</v>
      </c>
      <c r="N620" s="406" t="s">
        <v>7343</v>
      </c>
      <c r="O620" s="406">
        <v>1063481921</v>
      </c>
      <c r="P620" s="501" t="s">
        <v>7617</v>
      </c>
      <c r="Q620" s="190">
        <v>1</v>
      </c>
      <c r="R620" s="407">
        <v>125873</v>
      </c>
      <c r="S620" s="251" t="s">
        <v>7618</v>
      </c>
      <c r="T620" s="463">
        <v>9994400</v>
      </c>
      <c r="U620" s="190" t="s">
        <v>7347</v>
      </c>
      <c r="V620" s="407">
        <v>39</v>
      </c>
      <c r="W620" s="404">
        <v>0</v>
      </c>
      <c r="X620" s="190" t="s">
        <v>7347</v>
      </c>
      <c r="Y620" s="190"/>
      <c r="Z620" s="404">
        <f>Tabla13[[#This Row],[Adicion 1]]</f>
        <v>9994400</v>
      </c>
      <c r="AA620" s="464" t="s">
        <v>11758</v>
      </c>
      <c r="AB620" s="190" t="s">
        <v>7347</v>
      </c>
      <c r="AC620" s="190" t="s">
        <v>7347</v>
      </c>
      <c r="AD620" s="190" t="s">
        <v>7347</v>
      </c>
      <c r="AE620" s="190" t="s">
        <v>7378</v>
      </c>
      <c r="AF620" s="190" t="s">
        <v>7349</v>
      </c>
      <c r="AG620" s="190" t="s">
        <v>7399</v>
      </c>
      <c r="AH620" s="173" t="s">
        <v>11759</v>
      </c>
      <c r="AI620" s="173">
        <v>3132562143</v>
      </c>
      <c r="AJ620" s="173" t="s">
        <v>10152</v>
      </c>
      <c r="AK620" s="420">
        <v>550004200239301</v>
      </c>
      <c r="AL620" s="189" t="s">
        <v>7353</v>
      </c>
      <c r="AM620" s="500" t="s">
        <v>8251</v>
      </c>
      <c r="AN620" s="411">
        <f t="shared" si="9"/>
        <v>613</v>
      </c>
      <c r="AO620" s="411">
        <v>2025</v>
      </c>
      <c r="AP620" s="432">
        <v>21013867</v>
      </c>
      <c r="AQ620" s="411"/>
      <c r="AR620" s="411"/>
      <c r="AS620" s="410"/>
      <c r="AT620" s="449"/>
    </row>
    <row r="621" spans="2:46" ht="15" customHeight="1">
      <c r="B621" s="448" t="s">
        <v>519</v>
      </c>
      <c r="C621" s="251" t="s">
        <v>10246</v>
      </c>
      <c r="D621" s="173" t="s">
        <v>11760</v>
      </c>
      <c r="E621" s="404">
        <v>52148893</v>
      </c>
      <c r="F621" s="404">
        <v>46128000</v>
      </c>
      <c r="G621" s="405" t="s">
        <v>10177</v>
      </c>
      <c r="H621" s="353">
        <v>7688000</v>
      </c>
      <c r="I621" s="363">
        <v>45726</v>
      </c>
      <c r="J621" s="363">
        <v>45909</v>
      </c>
      <c r="K621" s="354" t="s">
        <v>11761</v>
      </c>
      <c r="L621" s="190">
        <v>2537</v>
      </c>
      <c r="M621" s="406" t="s">
        <v>10161</v>
      </c>
      <c r="N621" s="406" t="s">
        <v>7343</v>
      </c>
      <c r="O621" s="406">
        <v>98566660</v>
      </c>
      <c r="P621" s="406" t="s">
        <v>7534</v>
      </c>
      <c r="Q621" s="190">
        <v>1</v>
      </c>
      <c r="R621" s="407">
        <v>125913</v>
      </c>
      <c r="S621" s="251" t="s">
        <v>8951</v>
      </c>
      <c r="T621" s="463">
        <v>0</v>
      </c>
      <c r="U621" s="190" t="s">
        <v>7347</v>
      </c>
      <c r="V621" s="407" t="s">
        <v>10136</v>
      </c>
      <c r="W621" s="404">
        <v>0</v>
      </c>
      <c r="X621" s="190" t="s">
        <v>7347</v>
      </c>
      <c r="Y621" s="190" t="s">
        <v>7347</v>
      </c>
      <c r="Z621" s="404">
        <v>0</v>
      </c>
      <c r="AA621" s="419" t="s">
        <v>7347</v>
      </c>
      <c r="AB621" s="190" t="s">
        <v>7347</v>
      </c>
      <c r="AC621" s="190" t="s">
        <v>7347</v>
      </c>
      <c r="AD621" s="190" t="s">
        <v>7347</v>
      </c>
      <c r="AE621" s="190" t="s">
        <v>7361</v>
      </c>
      <c r="AF621" s="411" t="s">
        <v>7349</v>
      </c>
      <c r="AG621" s="190" t="s">
        <v>7350</v>
      </c>
      <c r="AH621" s="173" t="s">
        <v>11762</v>
      </c>
      <c r="AI621" s="173">
        <v>3102411877</v>
      </c>
      <c r="AJ621" s="173" t="s">
        <v>10142</v>
      </c>
      <c r="AK621" s="420">
        <v>8970270669</v>
      </c>
      <c r="AL621" s="189" t="s">
        <v>7353</v>
      </c>
      <c r="AM621" s="500" t="s">
        <v>11763</v>
      </c>
      <c r="AN621" s="411">
        <f t="shared" si="9"/>
        <v>614</v>
      </c>
      <c r="AO621" s="411">
        <v>2025</v>
      </c>
      <c r="AP621" s="432">
        <v>2306400</v>
      </c>
      <c r="AQ621" s="411"/>
      <c r="AR621" s="411"/>
      <c r="AS621" s="410"/>
      <c r="AT621" s="449"/>
    </row>
    <row r="622" spans="2:46" ht="15" customHeight="1">
      <c r="B622" s="448" t="s">
        <v>520</v>
      </c>
      <c r="C622" s="251" t="s">
        <v>10211</v>
      </c>
      <c r="D622" s="173" t="s">
        <v>11764</v>
      </c>
      <c r="E622" s="404">
        <v>1053341483</v>
      </c>
      <c r="F622" s="404">
        <v>27042000</v>
      </c>
      <c r="G622" s="405" t="s">
        <v>10177</v>
      </c>
      <c r="H622" s="353">
        <v>4507000</v>
      </c>
      <c r="I622" s="363">
        <v>45769</v>
      </c>
      <c r="J622" s="363">
        <v>45951</v>
      </c>
      <c r="K622" s="354" t="s">
        <v>9130</v>
      </c>
      <c r="L622" s="190">
        <v>2599</v>
      </c>
      <c r="M622" s="406" t="s">
        <v>7689</v>
      </c>
      <c r="N622" s="406" t="s">
        <v>7343</v>
      </c>
      <c r="O622" s="173">
        <v>80257080</v>
      </c>
      <c r="P622" s="501" t="s">
        <v>7690</v>
      </c>
      <c r="Q622" s="190">
        <v>1</v>
      </c>
      <c r="R622" s="407">
        <v>125947</v>
      </c>
      <c r="S622" s="251" t="s">
        <v>7726</v>
      </c>
      <c r="T622" s="463">
        <v>0</v>
      </c>
      <c r="U622" s="190" t="s">
        <v>7347</v>
      </c>
      <c r="V622" s="407" t="s">
        <v>10136</v>
      </c>
      <c r="W622" s="404">
        <v>0</v>
      </c>
      <c r="X622" s="190" t="s">
        <v>7347</v>
      </c>
      <c r="Y622" s="190" t="s">
        <v>7347</v>
      </c>
      <c r="Z622" s="404">
        <v>0</v>
      </c>
      <c r="AA622" s="419" t="s">
        <v>7347</v>
      </c>
      <c r="AB622" s="190" t="s">
        <v>7347</v>
      </c>
      <c r="AC622" s="190" t="s">
        <v>7347</v>
      </c>
      <c r="AD622" s="190" t="s">
        <v>7347</v>
      </c>
      <c r="AE622" s="190" t="s">
        <v>7408</v>
      </c>
      <c r="AF622" s="411" t="s">
        <v>7349</v>
      </c>
      <c r="AG622" s="190" t="s">
        <v>7362</v>
      </c>
      <c r="AH622" s="173" t="s">
        <v>11765</v>
      </c>
      <c r="AI622" s="173">
        <v>3138351755</v>
      </c>
      <c r="AJ622" s="173" t="s">
        <v>10142</v>
      </c>
      <c r="AK622" s="420">
        <v>488431241261</v>
      </c>
      <c r="AL622" s="189" t="s">
        <v>10225</v>
      </c>
      <c r="AM622" s="500" t="s">
        <v>11766</v>
      </c>
      <c r="AN622" s="411">
        <f t="shared" si="9"/>
        <v>615</v>
      </c>
      <c r="AO622" s="411">
        <v>2025</v>
      </c>
      <c r="AP622" s="432">
        <v>7661900</v>
      </c>
      <c r="AQ622" s="411" t="s">
        <v>10132</v>
      </c>
      <c r="AR622" s="411" t="s">
        <v>10132</v>
      </c>
      <c r="AS622" s="410"/>
      <c r="AT622" s="449"/>
    </row>
    <row r="623" spans="2:46" ht="15" customHeight="1">
      <c r="B623" s="448" t="s">
        <v>521</v>
      </c>
      <c r="C623" s="251" t="s">
        <v>10341</v>
      </c>
      <c r="D623" s="173" t="s">
        <v>11767</v>
      </c>
      <c r="E623" s="404">
        <v>79444716</v>
      </c>
      <c r="F623" s="404">
        <v>27042000</v>
      </c>
      <c r="G623" s="405" t="s">
        <v>10177</v>
      </c>
      <c r="H623" s="353">
        <v>4507000</v>
      </c>
      <c r="I623" s="363">
        <v>45769</v>
      </c>
      <c r="J623" s="363">
        <v>46022</v>
      </c>
      <c r="K623" s="354" t="s">
        <v>9130</v>
      </c>
      <c r="L623" s="190">
        <v>2599</v>
      </c>
      <c r="M623" s="406" t="s">
        <v>7689</v>
      </c>
      <c r="N623" s="406" t="s">
        <v>7343</v>
      </c>
      <c r="O623" s="406">
        <v>80257080</v>
      </c>
      <c r="P623" s="406" t="s">
        <v>7690</v>
      </c>
      <c r="Q623" s="190">
        <v>1</v>
      </c>
      <c r="R623" s="407">
        <v>125947</v>
      </c>
      <c r="S623" s="251" t="s">
        <v>7726</v>
      </c>
      <c r="T623" s="463">
        <v>10366100</v>
      </c>
      <c r="U623" s="190" t="s">
        <v>7347</v>
      </c>
      <c r="V623" s="407">
        <v>69</v>
      </c>
      <c r="W623" s="404">
        <v>0</v>
      </c>
      <c r="X623" s="190" t="s">
        <v>7347</v>
      </c>
      <c r="Y623" s="190"/>
      <c r="Z623" s="404">
        <f>Tabla13[[#This Row],[Adicion 1]]</f>
        <v>10366100</v>
      </c>
      <c r="AA623" s="464" t="s">
        <v>10975</v>
      </c>
      <c r="AB623" s="190" t="s">
        <v>7347</v>
      </c>
      <c r="AC623" s="190" t="s">
        <v>7347</v>
      </c>
      <c r="AD623" s="190" t="s">
        <v>7347</v>
      </c>
      <c r="AE623" s="190" t="s">
        <v>7441</v>
      </c>
      <c r="AF623" s="190" t="s">
        <v>7451</v>
      </c>
      <c r="AG623" s="190" t="s">
        <v>7362</v>
      </c>
      <c r="AH623" s="173" t="s">
        <v>11768</v>
      </c>
      <c r="AI623" s="173">
        <v>3142278431</v>
      </c>
      <c r="AJ623" s="173" t="s">
        <v>10152</v>
      </c>
      <c r="AK623" s="420">
        <v>550474300000608</v>
      </c>
      <c r="AL623" s="189" t="s">
        <v>10225</v>
      </c>
      <c r="AM623" s="500" t="s">
        <v>11769</v>
      </c>
      <c r="AN623" s="411">
        <f t="shared" si="9"/>
        <v>616</v>
      </c>
      <c r="AO623" s="411">
        <v>2025</v>
      </c>
      <c r="AP623" s="432">
        <v>0</v>
      </c>
      <c r="AQ623" s="411"/>
      <c r="AR623" s="411"/>
      <c r="AS623" s="410"/>
      <c r="AT623" s="449"/>
    </row>
    <row r="624" spans="2:46" ht="15" customHeight="1">
      <c r="B624" s="448" t="s">
        <v>522</v>
      </c>
      <c r="C624" s="251" t="s">
        <v>10211</v>
      </c>
      <c r="D624" s="173" t="s">
        <v>10099</v>
      </c>
      <c r="E624" s="404">
        <v>1063489784</v>
      </c>
      <c r="F624" s="404">
        <v>17856000</v>
      </c>
      <c r="G624" s="405" t="s">
        <v>10177</v>
      </c>
      <c r="H624" s="353">
        <v>2976000</v>
      </c>
      <c r="I624" s="363">
        <v>45727</v>
      </c>
      <c r="J624" s="363">
        <v>45910</v>
      </c>
      <c r="K624" s="354" t="s">
        <v>10536</v>
      </c>
      <c r="L624" s="190">
        <v>2583</v>
      </c>
      <c r="M624" s="406" t="s">
        <v>7495</v>
      </c>
      <c r="N624" s="406" t="s">
        <v>7343</v>
      </c>
      <c r="O624" s="406">
        <v>79553844</v>
      </c>
      <c r="P624" s="406" t="s">
        <v>7496</v>
      </c>
      <c r="Q624" s="190">
        <v>5</v>
      </c>
      <c r="R624" s="407">
        <v>127441</v>
      </c>
      <c r="S624" s="251" t="s">
        <v>7497</v>
      </c>
      <c r="T624" s="463">
        <v>0</v>
      </c>
      <c r="U624" s="190" t="s">
        <v>7347</v>
      </c>
      <c r="V624" s="407" t="s">
        <v>10136</v>
      </c>
      <c r="W624" s="404">
        <v>0</v>
      </c>
      <c r="X624" s="190" t="s">
        <v>7347</v>
      </c>
      <c r="Y624" s="190" t="s">
        <v>7347</v>
      </c>
      <c r="Z624" s="404">
        <v>0</v>
      </c>
      <c r="AA624" s="419" t="s">
        <v>7347</v>
      </c>
      <c r="AB624" s="190" t="s">
        <v>7347</v>
      </c>
      <c r="AC624" s="190" t="s">
        <v>7347</v>
      </c>
      <c r="AD624" s="190" t="s">
        <v>7347</v>
      </c>
      <c r="AE624" s="190" t="s">
        <v>7720</v>
      </c>
      <c r="AF624" s="411" t="s">
        <v>7349</v>
      </c>
      <c r="AG624" s="190" t="s">
        <v>7414</v>
      </c>
      <c r="AH624" s="173" t="s">
        <v>11770</v>
      </c>
      <c r="AI624" s="173">
        <v>3244747702</v>
      </c>
      <c r="AJ624" s="173" t="s">
        <v>10142</v>
      </c>
      <c r="AK624" s="420">
        <v>550488404840909</v>
      </c>
      <c r="AL624" s="189" t="s">
        <v>7353</v>
      </c>
      <c r="AM624" s="500" t="s">
        <v>10102</v>
      </c>
      <c r="AN624" s="411">
        <f t="shared" si="9"/>
        <v>617</v>
      </c>
      <c r="AO624" s="411">
        <v>2025</v>
      </c>
      <c r="AP624" s="432">
        <v>992000</v>
      </c>
      <c r="AQ624" s="411" t="s">
        <v>10132</v>
      </c>
      <c r="AR624" s="411" t="s">
        <v>10132</v>
      </c>
      <c r="AS624" s="410"/>
      <c r="AT624" s="449"/>
    </row>
    <row r="625" spans="2:46" ht="15" customHeight="1">
      <c r="B625" s="448" t="s">
        <v>523</v>
      </c>
      <c r="C625" s="251" t="s">
        <v>10211</v>
      </c>
      <c r="D625" s="173" t="s">
        <v>11771</v>
      </c>
      <c r="E625" s="404">
        <v>79268869</v>
      </c>
      <c r="F625" s="404">
        <v>17856000</v>
      </c>
      <c r="G625" s="405" t="s">
        <v>10177</v>
      </c>
      <c r="H625" s="353">
        <v>2976000</v>
      </c>
      <c r="I625" s="363">
        <v>45755</v>
      </c>
      <c r="J625" s="363">
        <v>46022</v>
      </c>
      <c r="K625" s="354" t="s">
        <v>10699</v>
      </c>
      <c r="L625" s="190">
        <v>2583</v>
      </c>
      <c r="M625" s="406" t="s">
        <v>7495</v>
      </c>
      <c r="N625" s="406" t="s">
        <v>7343</v>
      </c>
      <c r="O625" s="406">
        <v>79553844</v>
      </c>
      <c r="P625" s="406" t="s">
        <v>7496</v>
      </c>
      <c r="Q625" s="190">
        <v>5</v>
      </c>
      <c r="R625" s="407">
        <v>127441</v>
      </c>
      <c r="S625" s="251" t="s">
        <v>7497</v>
      </c>
      <c r="T625" s="463">
        <v>8233600</v>
      </c>
      <c r="U625" s="190" t="s">
        <v>7347</v>
      </c>
      <c r="V625" s="407">
        <v>83</v>
      </c>
      <c r="W625" s="404">
        <v>0</v>
      </c>
      <c r="X625" s="190" t="s">
        <v>7347</v>
      </c>
      <c r="Y625" s="190"/>
      <c r="Z625" s="404">
        <f>Tabla13[[#This Row],[Adicion 1]]</f>
        <v>8233600</v>
      </c>
      <c r="AA625" s="464" t="s">
        <v>10912</v>
      </c>
      <c r="AB625" s="190" t="s">
        <v>7347</v>
      </c>
      <c r="AC625" s="190" t="s">
        <v>7347</v>
      </c>
      <c r="AD625" s="190" t="s">
        <v>7347</v>
      </c>
      <c r="AE625" s="190" t="s">
        <v>10179</v>
      </c>
      <c r="AF625" s="411" t="s">
        <v>7349</v>
      </c>
      <c r="AG625" s="190" t="s">
        <v>7350</v>
      </c>
      <c r="AH625" s="173" t="s">
        <v>11772</v>
      </c>
      <c r="AI625" s="173">
        <v>3157513745</v>
      </c>
      <c r="AJ625" s="173" t="s">
        <v>10142</v>
      </c>
      <c r="AK625" s="420">
        <v>456370063871</v>
      </c>
      <c r="AL625" s="189" t="s">
        <v>10512</v>
      </c>
      <c r="AM625" s="500" t="s">
        <v>11773</v>
      </c>
      <c r="AN625" s="411">
        <f t="shared" si="9"/>
        <v>618</v>
      </c>
      <c r="AO625" s="411">
        <v>2025</v>
      </c>
      <c r="AP625" s="432">
        <v>3670400</v>
      </c>
      <c r="AQ625" s="411" t="s">
        <v>10132</v>
      </c>
      <c r="AR625" s="411" t="s">
        <v>10132</v>
      </c>
      <c r="AS625" s="410"/>
      <c r="AT625" s="449"/>
    </row>
    <row r="626" spans="2:46" ht="15" customHeight="1">
      <c r="B626" s="448" t="s">
        <v>524</v>
      </c>
      <c r="C626" s="251" t="s">
        <v>10211</v>
      </c>
      <c r="D626" s="173" t="s">
        <v>11774</v>
      </c>
      <c r="E626" s="404">
        <v>79958684</v>
      </c>
      <c r="F626" s="404">
        <v>46128000</v>
      </c>
      <c r="G626" s="405" t="s">
        <v>10177</v>
      </c>
      <c r="H626" s="353">
        <v>7688000</v>
      </c>
      <c r="I626" s="363">
        <v>45754</v>
      </c>
      <c r="J626" s="363">
        <v>45936</v>
      </c>
      <c r="K626" s="354" t="s">
        <v>8491</v>
      </c>
      <c r="L626" s="190">
        <v>2537</v>
      </c>
      <c r="M626" s="406" t="s">
        <v>7375</v>
      </c>
      <c r="N626" s="406" t="s">
        <v>7343</v>
      </c>
      <c r="O626" s="406">
        <v>1010190690</v>
      </c>
      <c r="P626" s="406" t="s">
        <v>7699</v>
      </c>
      <c r="Q626" s="190">
        <v>5</v>
      </c>
      <c r="R626" s="407">
        <v>127502</v>
      </c>
      <c r="S626" s="251" t="s">
        <v>10332</v>
      </c>
      <c r="T626" s="463">
        <v>0</v>
      </c>
      <c r="U626" s="190" t="s">
        <v>7347</v>
      </c>
      <c r="V626" s="407" t="s">
        <v>10136</v>
      </c>
      <c r="W626" s="404">
        <v>0</v>
      </c>
      <c r="X626" s="190" t="s">
        <v>7347</v>
      </c>
      <c r="Y626" s="190" t="s">
        <v>7347</v>
      </c>
      <c r="Z626" s="404">
        <v>0</v>
      </c>
      <c r="AA626" s="419" t="s">
        <v>7347</v>
      </c>
      <c r="AB626" s="190" t="s">
        <v>7347</v>
      </c>
      <c r="AC626" s="190" t="s">
        <v>7347</v>
      </c>
      <c r="AD626" s="190" t="s">
        <v>7347</v>
      </c>
      <c r="AE626" s="190" t="s">
        <v>7504</v>
      </c>
      <c r="AF626" s="411" t="s">
        <v>7349</v>
      </c>
      <c r="AG626" s="190" t="s">
        <v>7586</v>
      </c>
      <c r="AH626" s="173" t="s">
        <v>11775</v>
      </c>
      <c r="AI626" s="173">
        <v>3143522622</v>
      </c>
      <c r="AJ626" s="173" t="s">
        <v>10142</v>
      </c>
      <c r="AK626" s="420">
        <v>7380566963</v>
      </c>
      <c r="AL626" s="189" t="s">
        <v>10512</v>
      </c>
      <c r="AM626" s="500" t="s">
        <v>11776</v>
      </c>
      <c r="AN626" s="411">
        <f t="shared" si="9"/>
        <v>619</v>
      </c>
      <c r="AO626" s="411">
        <v>2025</v>
      </c>
      <c r="AP626" s="432">
        <v>9225600</v>
      </c>
      <c r="AQ626" s="411" t="s">
        <v>10132</v>
      </c>
      <c r="AR626" s="411" t="s">
        <v>10132</v>
      </c>
      <c r="AS626" s="410"/>
      <c r="AT626" s="449"/>
    </row>
    <row r="627" spans="2:46" ht="15" customHeight="1">
      <c r="B627" s="448" t="s">
        <v>525</v>
      </c>
      <c r="C627" s="251" t="s">
        <v>10246</v>
      </c>
      <c r="D627" s="173" t="s">
        <v>11777</v>
      </c>
      <c r="E627" s="404">
        <v>79939839</v>
      </c>
      <c r="F627" s="404">
        <v>46128000</v>
      </c>
      <c r="G627" s="405" t="s">
        <v>10177</v>
      </c>
      <c r="H627" s="353">
        <v>7688000</v>
      </c>
      <c r="I627" s="363">
        <v>45842</v>
      </c>
      <c r="J627" s="363">
        <v>46021</v>
      </c>
      <c r="K627" s="354" t="s">
        <v>8491</v>
      </c>
      <c r="L627" s="190">
        <v>2537</v>
      </c>
      <c r="M627" s="406" t="s">
        <v>7375</v>
      </c>
      <c r="N627" s="406" t="s">
        <v>7343</v>
      </c>
      <c r="O627" s="406">
        <v>1010190690</v>
      </c>
      <c r="P627" s="406" t="s">
        <v>7699</v>
      </c>
      <c r="Q627" s="190">
        <v>5</v>
      </c>
      <c r="R627" s="407">
        <v>127502</v>
      </c>
      <c r="S627" s="251" t="s">
        <v>10332</v>
      </c>
      <c r="T627" s="463">
        <v>21526400</v>
      </c>
      <c r="U627" s="190" t="s">
        <v>7347</v>
      </c>
      <c r="V627" s="407">
        <v>84</v>
      </c>
      <c r="W627" s="404">
        <v>0</v>
      </c>
      <c r="X627" s="190" t="s">
        <v>7347</v>
      </c>
      <c r="Y627" s="190"/>
      <c r="Z627" s="404">
        <f>Tabla13[[#This Row],[Adicion 1]]</f>
        <v>21526400</v>
      </c>
      <c r="AA627" s="464" t="s">
        <v>11072</v>
      </c>
      <c r="AB627" s="190" t="s">
        <v>7347</v>
      </c>
      <c r="AC627" s="190" t="s">
        <v>7347</v>
      </c>
      <c r="AD627" s="190" t="s">
        <v>7347</v>
      </c>
      <c r="AE627" s="190" t="s">
        <v>7378</v>
      </c>
      <c r="AF627" s="190" t="s">
        <v>7349</v>
      </c>
      <c r="AG627" s="190" t="s">
        <v>7399</v>
      </c>
      <c r="AH627" s="173" t="s">
        <v>11778</v>
      </c>
      <c r="AI627" s="173">
        <v>3175862309</v>
      </c>
      <c r="AJ627" s="173" t="s">
        <v>10482</v>
      </c>
      <c r="AK627" s="420">
        <v>74368938860</v>
      </c>
      <c r="AL627" s="189" t="s">
        <v>7353</v>
      </c>
      <c r="AM627" s="500" t="s">
        <v>11779</v>
      </c>
      <c r="AN627" s="411">
        <f t="shared" si="9"/>
        <v>620</v>
      </c>
      <c r="AO627" s="411">
        <v>2025</v>
      </c>
      <c r="AP627" s="432">
        <v>0</v>
      </c>
      <c r="AQ627" s="411"/>
      <c r="AR627" s="411"/>
      <c r="AS627" s="410"/>
      <c r="AT627" s="449"/>
    </row>
    <row r="628" spans="2:46" ht="15" customHeight="1">
      <c r="B628" s="448" t="s">
        <v>526</v>
      </c>
      <c r="C628" s="251" t="s">
        <v>10246</v>
      </c>
      <c r="D628" s="173" t="s">
        <v>11780</v>
      </c>
      <c r="E628" s="404">
        <v>92546759</v>
      </c>
      <c r="F628" s="404">
        <v>46128000</v>
      </c>
      <c r="G628" s="405" t="s">
        <v>10177</v>
      </c>
      <c r="H628" s="353">
        <v>7688000</v>
      </c>
      <c r="I628" s="363">
        <v>45728</v>
      </c>
      <c r="J628" s="363">
        <v>45911</v>
      </c>
      <c r="K628" s="354" t="s">
        <v>7472</v>
      </c>
      <c r="L628" s="190">
        <v>2537</v>
      </c>
      <c r="M628" s="406" t="s">
        <v>7464</v>
      </c>
      <c r="N628" s="406" t="s">
        <v>7343</v>
      </c>
      <c r="O628" s="406">
        <v>1010170739</v>
      </c>
      <c r="P628" s="501" t="s">
        <v>7465</v>
      </c>
      <c r="Q628" s="190">
        <v>1</v>
      </c>
      <c r="R628" s="407">
        <v>125131</v>
      </c>
      <c r="S628" s="251" t="s">
        <v>7450</v>
      </c>
      <c r="T628" s="463">
        <v>0</v>
      </c>
      <c r="U628" s="190" t="s">
        <v>7347</v>
      </c>
      <c r="V628" s="407" t="s">
        <v>10136</v>
      </c>
      <c r="W628" s="404">
        <v>0</v>
      </c>
      <c r="X628" s="190" t="s">
        <v>7347</v>
      </c>
      <c r="Y628" s="190" t="s">
        <v>7347</v>
      </c>
      <c r="Z628" s="404">
        <v>0</v>
      </c>
      <c r="AA628" s="419" t="s">
        <v>7347</v>
      </c>
      <c r="AB628" s="190" t="s">
        <v>7347</v>
      </c>
      <c r="AC628" s="190" t="s">
        <v>7347</v>
      </c>
      <c r="AD628" s="190" t="s">
        <v>7347</v>
      </c>
      <c r="AE628" s="190" t="s">
        <v>11781</v>
      </c>
      <c r="AF628" s="411" t="s">
        <v>7349</v>
      </c>
      <c r="AG628" s="190" t="s">
        <v>7399</v>
      </c>
      <c r="AH628" s="173" t="s">
        <v>11782</v>
      </c>
      <c r="AI628" s="173" t="s">
        <v>11783</v>
      </c>
      <c r="AJ628" s="173" t="s">
        <v>10143</v>
      </c>
      <c r="AK628" s="420" t="s">
        <v>11784</v>
      </c>
      <c r="AL628" s="189" t="s">
        <v>7353</v>
      </c>
      <c r="AM628" s="500" t="s">
        <v>11785</v>
      </c>
      <c r="AN628" s="411">
        <f t="shared" si="9"/>
        <v>621</v>
      </c>
      <c r="AO628" s="411">
        <v>2025</v>
      </c>
      <c r="AP628" s="432">
        <v>10506933</v>
      </c>
      <c r="AQ628" s="411" t="s">
        <v>10139</v>
      </c>
      <c r="AR628" s="411" t="s">
        <v>10139</v>
      </c>
      <c r="AS628" s="410" t="s">
        <v>10140</v>
      </c>
      <c r="AT628" s="449">
        <v>0</v>
      </c>
    </row>
    <row r="629" spans="2:46" ht="15" customHeight="1">
      <c r="B629" s="448" t="s">
        <v>527</v>
      </c>
      <c r="C629" s="251" t="s">
        <v>10246</v>
      </c>
      <c r="D629" s="173" t="s">
        <v>11786</v>
      </c>
      <c r="E629" s="404">
        <v>52336841</v>
      </c>
      <c r="F629" s="404">
        <v>33810000</v>
      </c>
      <c r="G629" s="405" t="s">
        <v>10177</v>
      </c>
      <c r="H629" s="353">
        <v>5635000</v>
      </c>
      <c r="I629" s="363">
        <v>45736</v>
      </c>
      <c r="J629" s="363">
        <v>45919</v>
      </c>
      <c r="K629" s="354" t="s">
        <v>11787</v>
      </c>
      <c r="L629" s="190">
        <v>2498</v>
      </c>
      <c r="M629" s="406" t="s">
        <v>7616</v>
      </c>
      <c r="N629" s="406" t="s">
        <v>7343</v>
      </c>
      <c r="O629" s="406">
        <v>1063481921</v>
      </c>
      <c r="P629" s="501" t="s">
        <v>7617</v>
      </c>
      <c r="Q629" s="190">
        <v>1</v>
      </c>
      <c r="R629" s="407">
        <v>124861</v>
      </c>
      <c r="S629" s="251" t="s">
        <v>7618</v>
      </c>
      <c r="T629" s="463">
        <v>0</v>
      </c>
      <c r="U629" s="190" t="s">
        <v>7347</v>
      </c>
      <c r="V629" s="407" t="s">
        <v>10136</v>
      </c>
      <c r="W629" s="404">
        <v>0</v>
      </c>
      <c r="X629" s="190" t="s">
        <v>7347</v>
      </c>
      <c r="Y629" s="190" t="s">
        <v>7347</v>
      </c>
      <c r="Z629" s="404">
        <v>0</v>
      </c>
      <c r="AA629" s="419" t="s">
        <v>7347</v>
      </c>
      <c r="AB629" s="190" t="s">
        <v>7347</v>
      </c>
      <c r="AC629" s="190" t="s">
        <v>7347</v>
      </c>
      <c r="AD629" s="190" t="s">
        <v>7347</v>
      </c>
      <c r="AE629" s="190" t="s">
        <v>7504</v>
      </c>
      <c r="AF629" s="411" t="s">
        <v>7349</v>
      </c>
      <c r="AG629" s="190" t="s">
        <v>7350</v>
      </c>
      <c r="AH629" s="173" t="s">
        <v>11788</v>
      </c>
      <c r="AI629" s="173">
        <v>3003550902</v>
      </c>
      <c r="AJ629" s="173" t="s">
        <v>7434</v>
      </c>
      <c r="AK629" s="420">
        <v>237061189</v>
      </c>
      <c r="AL629" s="189" t="s">
        <v>7353</v>
      </c>
      <c r="AM629" s="500" t="s">
        <v>8871</v>
      </c>
      <c r="AN629" s="411">
        <f t="shared" si="9"/>
        <v>622</v>
      </c>
      <c r="AO629" s="411">
        <v>2025</v>
      </c>
      <c r="AP629" s="432">
        <v>3568833</v>
      </c>
      <c r="AQ629" s="411" t="s">
        <v>10132</v>
      </c>
      <c r="AR629" s="411" t="s">
        <v>10139</v>
      </c>
      <c r="AS629" s="410" t="s">
        <v>10140</v>
      </c>
      <c r="AT629" s="449" t="s">
        <v>11789</v>
      </c>
    </row>
    <row r="630" spans="2:46" ht="15" customHeight="1">
      <c r="B630" s="448" t="s">
        <v>528</v>
      </c>
      <c r="C630" s="251" t="s">
        <v>10246</v>
      </c>
      <c r="D630" s="173" t="s">
        <v>7431</v>
      </c>
      <c r="E630" s="404">
        <v>1032496258</v>
      </c>
      <c r="F630" s="404">
        <v>51000000</v>
      </c>
      <c r="G630" s="405" t="s">
        <v>10177</v>
      </c>
      <c r="H630" s="353">
        <v>8500000</v>
      </c>
      <c r="I630" s="363">
        <v>45730</v>
      </c>
      <c r="J630" s="363">
        <v>45913</v>
      </c>
      <c r="K630" s="354" t="s">
        <v>11790</v>
      </c>
      <c r="L630" s="190">
        <v>2537</v>
      </c>
      <c r="M630" s="406" t="s">
        <v>7395</v>
      </c>
      <c r="N630" s="406" t="s">
        <v>7343</v>
      </c>
      <c r="O630" s="406">
        <v>1022949089</v>
      </c>
      <c r="P630" s="501" t="s">
        <v>7396</v>
      </c>
      <c r="Q630" s="190">
        <v>1</v>
      </c>
      <c r="R630" s="407">
        <v>125037</v>
      </c>
      <c r="S630" s="251" t="s">
        <v>9045</v>
      </c>
      <c r="T630" s="463">
        <v>0</v>
      </c>
      <c r="U630" s="190" t="s">
        <v>7347</v>
      </c>
      <c r="V630" s="407" t="s">
        <v>10136</v>
      </c>
      <c r="W630" s="404">
        <v>0</v>
      </c>
      <c r="X630" s="190" t="s">
        <v>7347</v>
      </c>
      <c r="Y630" s="190" t="s">
        <v>7347</v>
      </c>
      <c r="Z630" s="404">
        <v>0</v>
      </c>
      <c r="AA630" s="419" t="s">
        <v>7347</v>
      </c>
      <c r="AB630" s="190" t="s">
        <v>7347</v>
      </c>
      <c r="AC630" s="190" t="s">
        <v>7347</v>
      </c>
      <c r="AD630" s="190" t="s">
        <v>7347</v>
      </c>
      <c r="AE630" s="190" t="s">
        <v>7408</v>
      </c>
      <c r="AF630" s="411" t="s">
        <v>7349</v>
      </c>
      <c r="AG630" s="190" t="s">
        <v>7399</v>
      </c>
      <c r="AH630" s="173" t="s">
        <v>11791</v>
      </c>
      <c r="AI630" s="173" t="s">
        <v>11792</v>
      </c>
      <c r="AJ630" s="173" t="s">
        <v>7434</v>
      </c>
      <c r="AK630" s="420" t="s">
        <v>7435</v>
      </c>
      <c r="AL630" s="189" t="s">
        <v>7353</v>
      </c>
      <c r="AM630" s="500" t="s">
        <v>7436</v>
      </c>
      <c r="AN630" s="411">
        <f t="shared" si="9"/>
        <v>623</v>
      </c>
      <c r="AO630" s="411">
        <v>2025</v>
      </c>
      <c r="AP630" s="432">
        <v>3683333</v>
      </c>
      <c r="AQ630" s="411" t="s">
        <v>10139</v>
      </c>
      <c r="AR630" s="411" t="s">
        <v>10132</v>
      </c>
      <c r="AS630" s="410"/>
      <c r="AT630" s="449"/>
    </row>
    <row r="631" spans="2:46" ht="15" customHeight="1">
      <c r="B631" s="448" t="s">
        <v>529</v>
      </c>
      <c r="C631" s="251" t="s">
        <v>10246</v>
      </c>
      <c r="D631" s="173" t="s">
        <v>7509</v>
      </c>
      <c r="E631" s="404">
        <v>80878166</v>
      </c>
      <c r="F631" s="404">
        <v>46128000</v>
      </c>
      <c r="G631" s="405" t="s">
        <v>10177</v>
      </c>
      <c r="H631" s="353">
        <v>7688000</v>
      </c>
      <c r="I631" s="363">
        <v>45730</v>
      </c>
      <c r="J631" s="363">
        <v>45913</v>
      </c>
      <c r="K631" s="354" t="s">
        <v>11081</v>
      </c>
      <c r="L631" s="190">
        <v>2537</v>
      </c>
      <c r="M631" s="406" t="s">
        <v>7395</v>
      </c>
      <c r="N631" s="406" t="s">
        <v>7343</v>
      </c>
      <c r="O631" s="406">
        <v>1022949089</v>
      </c>
      <c r="P631" s="501" t="s">
        <v>7396</v>
      </c>
      <c r="Q631" s="190">
        <v>1</v>
      </c>
      <c r="R631" s="407">
        <v>125004</v>
      </c>
      <c r="S631" s="251" t="s">
        <v>9045</v>
      </c>
      <c r="T631" s="463">
        <v>0</v>
      </c>
      <c r="U631" s="190" t="s">
        <v>7347</v>
      </c>
      <c r="V631" s="407" t="s">
        <v>10136</v>
      </c>
      <c r="W631" s="404">
        <v>0</v>
      </c>
      <c r="X631" s="190" t="s">
        <v>7347</v>
      </c>
      <c r="Y631" s="190" t="s">
        <v>7347</v>
      </c>
      <c r="Z631" s="404">
        <v>0</v>
      </c>
      <c r="AA631" s="419" t="s">
        <v>7347</v>
      </c>
      <c r="AB631" s="190" t="s">
        <v>7347</v>
      </c>
      <c r="AC631" s="190" t="s">
        <v>7347</v>
      </c>
      <c r="AD631" s="190" t="s">
        <v>7347</v>
      </c>
      <c r="AE631" s="190" t="s">
        <v>7378</v>
      </c>
      <c r="AF631" s="411" t="s">
        <v>7349</v>
      </c>
      <c r="AG631" s="190" t="s">
        <v>7368</v>
      </c>
      <c r="AH631" s="173" t="s">
        <v>11793</v>
      </c>
      <c r="AI631" s="173" t="s">
        <v>11794</v>
      </c>
      <c r="AJ631" s="173" t="s">
        <v>10143</v>
      </c>
      <c r="AK631" s="420">
        <v>27327859841</v>
      </c>
      <c r="AL631" s="189" t="s">
        <v>7353</v>
      </c>
      <c r="AM631" s="500" t="s">
        <v>11795</v>
      </c>
      <c r="AN631" s="411">
        <f t="shared" si="9"/>
        <v>624</v>
      </c>
      <c r="AO631" s="411">
        <v>2025</v>
      </c>
      <c r="AP631" s="432">
        <v>3331467</v>
      </c>
      <c r="AQ631" s="411"/>
      <c r="AR631" s="411"/>
      <c r="AS631" s="410"/>
      <c r="AT631" s="449"/>
    </row>
    <row r="632" spans="2:46" ht="15" customHeight="1">
      <c r="B632" s="448" t="s">
        <v>530</v>
      </c>
      <c r="C632" s="251" t="s">
        <v>10246</v>
      </c>
      <c r="D632" s="173" t="s">
        <v>7395</v>
      </c>
      <c r="E632" s="404">
        <v>1022949089</v>
      </c>
      <c r="F632" s="404">
        <v>85200000</v>
      </c>
      <c r="G632" s="405" t="s">
        <v>10213</v>
      </c>
      <c r="H632" s="353">
        <v>10650000</v>
      </c>
      <c r="I632" s="363">
        <v>45728</v>
      </c>
      <c r="J632" s="363">
        <v>46022</v>
      </c>
      <c r="K632" s="354" t="s">
        <v>11796</v>
      </c>
      <c r="L632" s="190">
        <v>2537</v>
      </c>
      <c r="M632" s="406" t="s">
        <v>7347</v>
      </c>
      <c r="N632" s="406" t="s">
        <v>7407</v>
      </c>
      <c r="O632" s="406" t="s">
        <v>7407</v>
      </c>
      <c r="P632" s="406" t="s">
        <v>7407</v>
      </c>
      <c r="Q632" s="190">
        <v>1</v>
      </c>
      <c r="R632" s="407">
        <v>124920</v>
      </c>
      <c r="S632" s="251" t="s">
        <v>10321</v>
      </c>
      <c r="T632" s="463">
        <v>17395000</v>
      </c>
      <c r="U632" s="190" t="s">
        <v>7347</v>
      </c>
      <c r="V632" s="407">
        <v>49</v>
      </c>
      <c r="W632" s="404">
        <v>0</v>
      </c>
      <c r="X632" s="190" t="s">
        <v>7347</v>
      </c>
      <c r="Y632" s="190"/>
      <c r="Z632" s="404">
        <f>Tabla13[[#This Row],[Adicion 1]]</f>
        <v>17395000</v>
      </c>
      <c r="AA632" s="464" t="s">
        <v>10347</v>
      </c>
      <c r="AB632" s="190" t="s">
        <v>7347</v>
      </c>
      <c r="AC632" s="190" t="s">
        <v>7347</v>
      </c>
      <c r="AD632" s="190" t="s">
        <v>7347</v>
      </c>
      <c r="AE632" s="190" t="s">
        <v>7387</v>
      </c>
      <c r="AF632" s="411" t="s">
        <v>7349</v>
      </c>
      <c r="AG632" s="190" t="s">
        <v>7350</v>
      </c>
      <c r="AH632" s="173" t="s">
        <v>11797</v>
      </c>
      <c r="AI632" s="173">
        <v>3213040487</v>
      </c>
      <c r="AJ632" s="173" t="s">
        <v>10142</v>
      </c>
      <c r="AK632" s="420">
        <v>550488416237458</v>
      </c>
      <c r="AL632" s="189" t="s">
        <v>7353</v>
      </c>
      <c r="AM632" s="500" t="s">
        <v>11798</v>
      </c>
      <c r="AN632" s="411">
        <f t="shared" si="9"/>
        <v>625</v>
      </c>
      <c r="AO632" s="411">
        <v>2025</v>
      </c>
      <c r="AP632" s="432">
        <v>25205000</v>
      </c>
      <c r="AQ632" s="411"/>
      <c r="AR632" s="411"/>
      <c r="AS632" s="410"/>
      <c r="AT632" s="449"/>
    </row>
    <row r="633" spans="2:46" ht="15" customHeight="1">
      <c r="B633" s="448" t="s">
        <v>531</v>
      </c>
      <c r="C633" s="251" t="s">
        <v>10246</v>
      </c>
      <c r="D633" s="173" t="s">
        <v>7526</v>
      </c>
      <c r="E633" s="404">
        <v>1030695047</v>
      </c>
      <c r="F633" s="404">
        <v>46128000</v>
      </c>
      <c r="G633" s="405" t="s">
        <v>10177</v>
      </c>
      <c r="H633" s="353">
        <v>7688000</v>
      </c>
      <c r="I633" s="363">
        <v>45729</v>
      </c>
      <c r="J633" s="363">
        <v>45912</v>
      </c>
      <c r="K633" s="354" t="s">
        <v>11799</v>
      </c>
      <c r="L633" s="190">
        <v>2537</v>
      </c>
      <c r="M633" s="406" t="s">
        <v>7395</v>
      </c>
      <c r="N633" s="406" t="s">
        <v>7343</v>
      </c>
      <c r="O633" s="406">
        <v>1022949089</v>
      </c>
      <c r="P633" s="501" t="s">
        <v>7396</v>
      </c>
      <c r="Q633" s="190">
        <v>1</v>
      </c>
      <c r="R633" s="407">
        <v>125004</v>
      </c>
      <c r="S633" s="251" t="s">
        <v>9045</v>
      </c>
      <c r="T633" s="463">
        <v>0</v>
      </c>
      <c r="U633" s="190" t="s">
        <v>7347</v>
      </c>
      <c r="V633" s="407" t="s">
        <v>10136</v>
      </c>
      <c r="W633" s="404">
        <v>0</v>
      </c>
      <c r="X633" s="190" t="s">
        <v>7347</v>
      </c>
      <c r="Y633" s="190" t="s">
        <v>7347</v>
      </c>
      <c r="Z633" s="404">
        <v>0</v>
      </c>
      <c r="AA633" s="419" t="s">
        <v>7347</v>
      </c>
      <c r="AB633" s="190" t="s">
        <v>7347</v>
      </c>
      <c r="AC633" s="190" t="s">
        <v>7347</v>
      </c>
      <c r="AD633" s="190" t="s">
        <v>7347</v>
      </c>
      <c r="AE633" s="190" t="s">
        <v>7387</v>
      </c>
      <c r="AF633" s="411" t="s">
        <v>7349</v>
      </c>
      <c r="AG633" s="190" t="s">
        <v>7350</v>
      </c>
      <c r="AH633" s="173" t="s">
        <v>11108</v>
      </c>
      <c r="AI633" s="173">
        <v>3219542807</v>
      </c>
      <c r="AJ633" s="173" t="s">
        <v>10142</v>
      </c>
      <c r="AK633" s="420">
        <v>550488411843094</v>
      </c>
      <c r="AL633" s="189" t="s">
        <v>7353</v>
      </c>
      <c r="AM633" s="500" t="s">
        <v>7529</v>
      </c>
      <c r="AN633" s="411">
        <f t="shared" si="9"/>
        <v>626</v>
      </c>
      <c r="AO633" s="411">
        <v>2025</v>
      </c>
      <c r="AP633" s="432">
        <v>3075200</v>
      </c>
      <c r="AQ633" s="411" t="s">
        <v>10139</v>
      </c>
      <c r="AR633" s="411" t="s">
        <v>10139</v>
      </c>
      <c r="AS633" s="410" t="s">
        <v>10262</v>
      </c>
      <c r="AT633" s="449" t="s">
        <v>11800</v>
      </c>
    </row>
    <row r="634" spans="2:46" ht="15" customHeight="1">
      <c r="B634" s="448" t="s">
        <v>532</v>
      </c>
      <c r="C634" s="251" t="s">
        <v>10246</v>
      </c>
      <c r="D634" s="173" t="s">
        <v>11801</v>
      </c>
      <c r="E634" s="404">
        <v>52718955</v>
      </c>
      <c r="F634" s="404">
        <v>46128000</v>
      </c>
      <c r="G634" s="405" t="s">
        <v>10177</v>
      </c>
      <c r="H634" s="353">
        <v>7688000</v>
      </c>
      <c r="I634" s="363">
        <v>45729</v>
      </c>
      <c r="J634" s="363">
        <v>45912</v>
      </c>
      <c r="K634" s="354" t="s">
        <v>11799</v>
      </c>
      <c r="L634" s="190">
        <v>2537</v>
      </c>
      <c r="M634" s="406" t="s">
        <v>7395</v>
      </c>
      <c r="N634" s="406" t="s">
        <v>7343</v>
      </c>
      <c r="O634" s="173">
        <v>1022949089</v>
      </c>
      <c r="P634" s="501" t="s">
        <v>7396</v>
      </c>
      <c r="Q634" s="190">
        <v>1</v>
      </c>
      <c r="R634" s="407">
        <v>125004</v>
      </c>
      <c r="S634" s="251" t="s">
        <v>9045</v>
      </c>
      <c r="T634" s="463">
        <v>0</v>
      </c>
      <c r="U634" s="190" t="s">
        <v>7347</v>
      </c>
      <c r="V634" s="407" t="s">
        <v>10136</v>
      </c>
      <c r="W634" s="404">
        <v>0</v>
      </c>
      <c r="X634" s="190" t="s">
        <v>7347</v>
      </c>
      <c r="Y634" s="190" t="s">
        <v>7347</v>
      </c>
      <c r="Z634" s="404">
        <v>0</v>
      </c>
      <c r="AA634" s="419" t="s">
        <v>7347</v>
      </c>
      <c r="AB634" s="190" t="s">
        <v>7347</v>
      </c>
      <c r="AC634" s="190" t="s">
        <v>7347</v>
      </c>
      <c r="AD634" s="190" t="s">
        <v>7347</v>
      </c>
      <c r="AE634" s="190" t="s">
        <v>7387</v>
      </c>
      <c r="AF634" s="190" t="s">
        <v>7349</v>
      </c>
      <c r="AG634" s="190" t="s">
        <v>7350</v>
      </c>
      <c r="AH634" s="173" t="s">
        <v>11802</v>
      </c>
      <c r="AI634" s="173">
        <v>3142749139</v>
      </c>
      <c r="AJ634" s="173" t="s">
        <v>7434</v>
      </c>
      <c r="AK634" s="420" t="s">
        <v>11803</v>
      </c>
      <c r="AL634" s="189" t="s">
        <v>7353</v>
      </c>
      <c r="AM634" s="500" t="s">
        <v>11804</v>
      </c>
      <c r="AN634" s="411">
        <f t="shared" si="9"/>
        <v>627</v>
      </c>
      <c r="AO634" s="411">
        <v>2025</v>
      </c>
      <c r="AP634" s="432">
        <v>0</v>
      </c>
      <c r="AQ634" s="411"/>
      <c r="AR634" s="411"/>
      <c r="AS634" s="410"/>
      <c r="AT634" s="449"/>
    </row>
    <row r="635" spans="2:46" ht="15" customHeight="1">
      <c r="B635" s="448" t="s">
        <v>533</v>
      </c>
      <c r="C635" s="251" t="s">
        <v>10246</v>
      </c>
      <c r="D635" s="173" t="s">
        <v>8012</v>
      </c>
      <c r="E635" s="404">
        <v>1020713661</v>
      </c>
      <c r="F635" s="404">
        <v>46128000</v>
      </c>
      <c r="G635" s="405" t="s">
        <v>10177</v>
      </c>
      <c r="H635" s="353">
        <v>7688000</v>
      </c>
      <c r="I635" s="363">
        <v>45729</v>
      </c>
      <c r="J635" s="363">
        <v>45912</v>
      </c>
      <c r="K635" s="354" t="s">
        <v>11081</v>
      </c>
      <c r="L635" s="190">
        <v>2537</v>
      </c>
      <c r="M635" s="406" t="s">
        <v>7395</v>
      </c>
      <c r="N635" s="406" t="s">
        <v>7343</v>
      </c>
      <c r="O635" s="406">
        <v>1022949089</v>
      </c>
      <c r="P635" s="501" t="s">
        <v>7396</v>
      </c>
      <c r="Q635" s="190">
        <v>1</v>
      </c>
      <c r="R635" s="407">
        <v>125004</v>
      </c>
      <c r="S635" s="251" t="s">
        <v>9045</v>
      </c>
      <c r="T635" s="463">
        <v>0</v>
      </c>
      <c r="U635" s="190" t="s">
        <v>7347</v>
      </c>
      <c r="V635" s="407" t="s">
        <v>10136</v>
      </c>
      <c r="W635" s="404">
        <v>0</v>
      </c>
      <c r="X635" s="190" t="s">
        <v>7347</v>
      </c>
      <c r="Y635" s="190" t="s">
        <v>7347</v>
      </c>
      <c r="Z635" s="404">
        <v>0</v>
      </c>
      <c r="AA635" s="419" t="s">
        <v>7347</v>
      </c>
      <c r="AB635" s="190" t="s">
        <v>7347</v>
      </c>
      <c r="AC635" s="190" t="s">
        <v>7347</v>
      </c>
      <c r="AD635" s="190" t="s">
        <v>7347</v>
      </c>
      <c r="AE635" s="190" t="s">
        <v>7387</v>
      </c>
      <c r="AF635" s="411" t="s">
        <v>7349</v>
      </c>
      <c r="AG635" s="190" t="s">
        <v>7368</v>
      </c>
      <c r="AH635" s="173" t="s">
        <v>11805</v>
      </c>
      <c r="AI635" s="173">
        <v>3105728082</v>
      </c>
      <c r="AJ635" s="173" t="s">
        <v>7611</v>
      </c>
      <c r="AK635" s="420" t="s">
        <v>11806</v>
      </c>
      <c r="AL635" s="189" t="s">
        <v>10225</v>
      </c>
      <c r="AM635" s="500" t="s">
        <v>7529</v>
      </c>
      <c r="AN635" s="411">
        <f t="shared" si="9"/>
        <v>628</v>
      </c>
      <c r="AO635" s="411">
        <v>2025</v>
      </c>
      <c r="AP635" s="432">
        <v>3075200</v>
      </c>
      <c r="AQ635" s="411"/>
      <c r="AR635" s="411"/>
      <c r="AS635" s="410"/>
      <c r="AT635" s="449"/>
    </row>
    <row r="636" spans="2:46" ht="15" customHeight="1">
      <c r="B636" s="448" t="s">
        <v>534</v>
      </c>
      <c r="C636" s="251" t="s">
        <v>10246</v>
      </c>
      <c r="D636" s="173" t="s">
        <v>7614</v>
      </c>
      <c r="E636" s="404">
        <v>1026256392</v>
      </c>
      <c r="F636" s="404">
        <v>33810000</v>
      </c>
      <c r="G636" s="405" t="s">
        <v>10177</v>
      </c>
      <c r="H636" s="353">
        <v>5635000</v>
      </c>
      <c r="I636" s="363">
        <v>45763</v>
      </c>
      <c r="J636" s="363">
        <v>46022</v>
      </c>
      <c r="K636" s="354" t="s">
        <v>7959</v>
      </c>
      <c r="L636" s="190">
        <v>2498</v>
      </c>
      <c r="M636" s="406" t="s">
        <v>7616</v>
      </c>
      <c r="N636" s="406" t="s">
        <v>7343</v>
      </c>
      <c r="O636" s="406">
        <v>1063481921</v>
      </c>
      <c r="P636" s="406" t="s">
        <v>7617</v>
      </c>
      <c r="Q636" s="190">
        <v>3</v>
      </c>
      <c r="R636" s="407">
        <v>124798</v>
      </c>
      <c r="S636" s="251" t="s">
        <v>7618</v>
      </c>
      <c r="T636" s="463">
        <v>14275333</v>
      </c>
      <c r="U636" s="190" t="s">
        <v>7347</v>
      </c>
      <c r="V636" s="407">
        <v>76</v>
      </c>
      <c r="W636" s="404">
        <v>0</v>
      </c>
      <c r="X636" s="190" t="s">
        <v>7347</v>
      </c>
      <c r="Y636" s="190"/>
      <c r="Z636" s="404">
        <f>Tabla13[[#This Row],[Adicion 1]]</f>
        <v>14275333</v>
      </c>
      <c r="AA636" s="464" t="s">
        <v>11807</v>
      </c>
      <c r="AB636" s="190" t="s">
        <v>7347</v>
      </c>
      <c r="AC636" s="190" t="s">
        <v>7347</v>
      </c>
      <c r="AD636" s="190" t="s">
        <v>7347</v>
      </c>
      <c r="AE636" s="190" t="s">
        <v>10179</v>
      </c>
      <c r="AF636" s="411" t="s">
        <v>7349</v>
      </c>
      <c r="AG636" s="190" t="s">
        <v>7362</v>
      </c>
      <c r="AH636" s="173" t="s">
        <v>11808</v>
      </c>
      <c r="AI636" s="173">
        <v>3137900272</v>
      </c>
      <c r="AJ636" s="173" t="s">
        <v>7352</v>
      </c>
      <c r="AK636" s="420">
        <v>24060901839</v>
      </c>
      <c r="AL636" s="189" t="s">
        <v>10757</v>
      </c>
      <c r="AM636" s="500" t="s">
        <v>7621</v>
      </c>
      <c r="AN636" s="411">
        <f t="shared" si="9"/>
        <v>629</v>
      </c>
      <c r="AO636" s="411">
        <v>2025</v>
      </c>
      <c r="AP636" s="432">
        <v>19722500</v>
      </c>
      <c r="AQ636" s="411" t="s">
        <v>10132</v>
      </c>
      <c r="AR636" s="411" t="s">
        <v>10132</v>
      </c>
      <c r="AS636" s="410"/>
      <c r="AT636" s="449"/>
    </row>
    <row r="637" spans="2:46" ht="15" customHeight="1">
      <c r="B637" s="448" t="s">
        <v>535</v>
      </c>
      <c r="C637" s="251" t="s">
        <v>10211</v>
      </c>
      <c r="D637" s="173" t="s">
        <v>11809</v>
      </c>
      <c r="E637" s="404">
        <v>19429219</v>
      </c>
      <c r="F637" s="404">
        <v>17856000</v>
      </c>
      <c r="G637" s="405" t="s">
        <v>10177</v>
      </c>
      <c r="H637" s="353">
        <v>2976000</v>
      </c>
      <c r="I637" s="363">
        <v>45750</v>
      </c>
      <c r="J637" s="363">
        <v>46021</v>
      </c>
      <c r="K637" s="354" t="s">
        <v>7757</v>
      </c>
      <c r="L637" s="190">
        <v>2537</v>
      </c>
      <c r="M637" s="406" t="s">
        <v>7573</v>
      </c>
      <c r="N637" s="406" t="s">
        <v>7448</v>
      </c>
      <c r="O637" s="406">
        <v>51895879</v>
      </c>
      <c r="P637" s="406" t="s">
        <v>7574</v>
      </c>
      <c r="Q637" s="190">
        <v>4</v>
      </c>
      <c r="R637" s="407">
        <v>124899</v>
      </c>
      <c r="S637" s="251" t="s">
        <v>7575</v>
      </c>
      <c r="T637" s="463">
        <v>8828800</v>
      </c>
      <c r="U637" s="190" t="s">
        <v>7347</v>
      </c>
      <c r="V637" s="407">
        <v>89</v>
      </c>
      <c r="W637" s="404">
        <v>0</v>
      </c>
      <c r="X637" s="190" t="s">
        <v>7347</v>
      </c>
      <c r="Y637" s="190"/>
      <c r="Z637" s="404">
        <f>Tabla13[[#This Row],[Adicion 1]]</f>
        <v>8828800</v>
      </c>
      <c r="AA637" s="464" t="s">
        <v>10833</v>
      </c>
      <c r="AB637" s="190" t="s">
        <v>7347</v>
      </c>
      <c r="AC637" s="190" t="s">
        <v>7347</v>
      </c>
      <c r="AD637" s="190" t="s">
        <v>7347</v>
      </c>
      <c r="AE637" s="190" t="s">
        <v>7504</v>
      </c>
      <c r="AF637" s="411" t="s">
        <v>7349</v>
      </c>
      <c r="AG637" s="190" t="s">
        <v>7399</v>
      </c>
      <c r="AH637" s="173" t="s">
        <v>11810</v>
      </c>
      <c r="AI637" s="173">
        <v>3158381291</v>
      </c>
      <c r="AJ637" s="173" t="s">
        <v>10143</v>
      </c>
      <c r="AK637" s="420">
        <v>63484570649</v>
      </c>
      <c r="AL637" s="189" t="s">
        <v>10757</v>
      </c>
      <c r="AM637" s="500" t="s">
        <v>11811</v>
      </c>
      <c r="AN637" s="411">
        <f t="shared" si="9"/>
        <v>630</v>
      </c>
      <c r="AO637" s="411">
        <v>2025</v>
      </c>
      <c r="AP637" s="432">
        <v>3174400</v>
      </c>
      <c r="AQ637" s="411" t="s">
        <v>10139</v>
      </c>
      <c r="AR637" s="411" t="s">
        <v>10132</v>
      </c>
      <c r="AS637" s="410"/>
      <c r="AT637" s="449"/>
    </row>
    <row r="638" spans="2:46" ht="15" customHeight="1">
      <c r="B638" s="448" t="s">
        <v>536</v>
      </c>
      <c r="C638" s="251" t="s">
        <v>10211</v>
      </c>
      <c r="D638" s="173" t="s">
        <v>11812</v>
      </c>
      <c r="E638" s="404">
        <v>1030623911</v>
      </c>
      <c r="F638" s="404">
        <v>21000000</v>
      </c>
      <c r="G638" s="405" t="s">
        <v>10177</v>
      </c>
      <c r="H638" s="353">
        <v>3500000</v>
      </c>
      <c r="I638" s="363">
        <v>45734</v>
      </c>
      <c r="J638" s="363">
        <v>45917</v>
      </c>
      <c r="K638" s="354" t="s">
        <v>8814</v>
      </c>
      <c r="L638" s="190">
        <v>2498</v>
      </c>
      <c r="M638" s="406" t="s">
        <v>7616</v>
      </c>
      <c r="N638" s="406" t="s">
        <v>7343</v>
      </c>
      <c r="O638" s="406">
        <v>1063481921</v>
      </c>
      <c r="P638" s="501" t="s">
        <v>7617</v>
      </c>
      <c r="Q638" s="190">
        <v>3</v>
      </c>
      <c r="R638" s="407">
        <v>124912</v>
      </c>
      <c r="S638" s="251" t="s">
        <v>7618</v>
      </c>
      <c r="T638" s="463">
        <v>0</v>
      </c>
      <c r="U638" s="190" t="s">
        <v>7347</v>
      </c>
      <c r="V638" s="407" t="s">
        <v>10136</v>
      </c>
      <c r="W638" s="404">
        <v>0</v>
      </c>
      <c r="X638" s="190" t="s">
        <v>7347</v>
      </c>
      <c r="Y638" s="190" t="s">
        <v>7347</v>
      </c>
      <c r="Z638" s="404">
        <v>0</v>
      </c>
      <c r="AA638" s="419" t="s">
        <v>7347</v>
      </c>
      <c r="AB638" s="190" t="s">
        <v>7347</v>
      </c>
      <c r="AC638" s="190" t="s">
        <v>7347</v>
      </c>
      <c r="AD638" s="190" t="s">
        <v>7347</v>
      </c>
      <c r="AE638" s="190" t="s">
        <v>7387</v>
      </c>
      <c r="AF638" s="411" t="s">
        <v>7349</v>
      </c>
      <c r="AG638" s="190" t="s">
        <v>7586</v>
      </c>
      <c r="AH638" s="173" t="s">
        <v>11813</v>
      </c>
      <c r="AI638" s="173" t="s">
        <v>11814</v>
      </c>
      <c r="AJ638" s="173" t="s">
        <v>10160</v>
      </c>
      <c r="AK638" s="420" t="s">
        <v>11815</v>
      </c>
      <c r="AL638" s="189" t="s">
        <v>7353</v>
      </c>
      <c r="AM638" s="500" t="s">
        <v>11816</v>
      </c>
      <c r="AN638" s="411">
        <f t="shared" si="9"/>
        <v>631</v>
      </c>
      <c r="AO638" s="411">
        <v>2025</v>
      </c>
      <c r="AP638" s="432">
        <v>1983333</v>
      </c>
      <c r="AQ638" s="411"/>
      <c r="AR638" s="411"/>
      <c r="AS638" s="410"/>
      <c r="AT638" s="449"/>
    </row>
    <row r="639" spans="2:46" ht="15" customHeight="1">
      <c r="B639" s="448" t="s">
        <v>537</v>
      </c>
      <c r="C639" s="251" t="s">
        <v>10211</v>
      </c>
      <c r="D639" s="173" t="s">
        <v>11817</v>
      </c>
      <c r="E639" s="404">
        <v>80245347</v>
      </c>
      <c r="F639" s="404">
        <v>21000000</v>
      </c>
      <c r="G639" s="405" t="s">
        <v>10177</v>
      </c>
      <c r="H639" s="353">
        <v>3500000</v>
      </c>
      <c r="I639" s="363">
        <v>45733</v>
      </c>
      <c r="J639" s="363">
        <v>45916</v>
      </c>
      <c r="K639" s="354" t="s">
        <v>8814</v>
      </c>
      <c r="L639" s="190">
        <v>2498</v>
      </c>
      <c r="M639" s="406" t="s">
        <v>7616</v>
      </c>
      <c r="N639" s="406" t="s">
        <v>7343</v>
      </c>
      <c r="O639" s="406">
        <v>1063481921</v>
      </c>
      <c r="P639" s="501" t="s">
        <v>7617</v>
      </c>
      <c r="Q639" s="190">
        <v>3</v>
      </c>
      <c r="R639" s="407">
        <v>124912</v>
      </c>
      <c r="S639" s="251" t="s">
        <v>7618</v>
      </c>
      <c r="T639" s="463">
        <v>0</v>
      </c>
      <c r="U639" s="190" t="s">
        <v>7347</v>
      </c>
      <c r="V639" s="407" t="s">
        <v>10136</v>
      </c>
      <c r="W639" s="404">
        <v>0</v>
      </c>
      <c r="X639" s="190" t="s">
        <v>7347</v>
      </c>
      <c r="Y639" s="190" t="s">
        <v>7347</v>
      </c>
      <c r="Z639" s="404">
        <v>0</v>
      </c>
      <c r="AA639" s="419" t="s">
        <v>7347</v>
      </c>
      <c r="AB639" s="190" t="s">
        <v>7347</v>
      </c>
      <c r="AC639" s="190" t="s">
        <v>7347</v>
      </c>
      <c r="AD639" s="190" t="s">
        <v>7347</v>
      </c>
      <c r="AE639" s="190" t="s">
        <v>7387</v>
      </c>
      <c r="AF639" s="411" t="s">
        <v>7349</v>
      </c>
      <c r="AG639" s="190" t="s">
        <v>7510</v>
      </c>
      <c r="AH639" s="173" t="s">
        <v>11818</v>
      </c>
      <c r="AI639" s="173" t="s">
        <v>11819</v>
      </c>
      <c r="AJ639" s="173" t="s">
        <v>10143</v>
      </c>
      <c r="AK639" s="420">
        <v>52500010880</v>
      </c>
      <c r="AL639" s="189" t="s">
        <v>7353</v>
      </c>
      <c r="AM639" s="500" t="s">
        <v>9505</v>
      </c>
      <c r="AN639" s="411">
        <f t="shared" si="9"/>
        <v>632</v>
      </c>
      <c r="AO639" s="411">
        <v>2025</v>
      </c>
      <c r="AP639" s="432">
        <v>1866667</v>
      </c>
      <c r="AQ639" s="411" t="s">
        <v>10132</v>
      </c>
      <c r="AR639" s="411" t="s">
        <v>10132</v>
      </c>
      <c r="AS639" s="410"/>
      <c r="AT639" s="449"/>
    </row>
    <row r="640" spans="2:46" ht="15" customHeight="1">
      <c r="B640" s="448" t="s">
        <v>538</v>
      </c>
      <c r="C640" s="251" t="s">
        <v>10211</v>
      </c>
      <c r="D640" s="173" t="s">
        <v>11820</v>
      </c>
      <c r="E640" s="404">
        <v>52841938</v>
      </c>
      <c r="F640" s="404">
        <v>21000000</v>
      </c>
      <c r="G640" s="405" t="s">
        <v>10177</v>
      </c>
      <c r="H640" s="353">
        <v>3500000</v>
      </c>
      <c r="I640" s="363">
        <v>45733</v>
      </c>
      <c r="J640" s="363">
        <v>45916</v>
      </c>
      <c r="K640" s="354" t="s">
        <v>8814</v>
      </c>
      <c r="L640" s="190">
        <v>2498</v>
      </c>
      <c r="M640" s="406" t="s">
        <v>7616</v>
      </c>
      <c r="N640" s="406" t="s">
        <v>7343</v>
      </c>
      <c r="O640" s="406">
        <v>1063481921</v>
      </c>
      <c r="P640" s="501" t="s">
        <v>7617</v>
      </c>
      <c r="Q640" s="190">
        <v>3</v>
      </c>
      <c r="R640" s="407">
        <v>124912</v>
      </c>
      <c r="S640" s="251" t="s">
        <v>7618</v>
      </c>
      <c r="T640" s="463">
        <v>0</v>
      </c>
      <c r="U640" s="190" t="s">
        <v>7347</v>
      </c>
      <c r="V640" s="407" t="s">
        <v>10136</v>
      </c>
      <c r="W640" s="404">
        <v>0</v>
      </c>
      <c r="X640" s="190" t="s">
        <v>7347</v>
      </c>
      <c r="Y640" s="190" t="s">
        <v>7347</v>
      </c>
      <c r="Z640" s="404">
        <v>0</v>
      </c>
      <c r="AA640" s="419" t="s">
        <v>7347</v>
      </c>
      <c r="AB640" s="190" t="s">
        <v>7347</v>
      </c>
      <c r="AC640" s="190" t="s">
        <v>7347</v>
      </c>
      <c r="AD640" s="190" t="s">
        <v>7347</v>
      </c>
      <c r="AE640" s="190" t="s">
        <v>7504</v>
      </c>
      <c r="AF640" s="411" t="s">
        <v>7349</v>
      </c>
      <c r="AG640" s="190" t="s">
        <v>7414</v>
      </c>
      <c r="AH640" s="173" t="s">
        <v>11821</v>
      </c>
      <c r="AI640" s="173">
        <v>3114650024</v>
      </c>
      <c r="AJ640" s="173" t="s">
        <v>10143</v>
      </c>
      <c r="AK640" s="420">
        <v>15428598765</v>
      </c>
      <c r="AL640" s="189" t="s">
        <v>7353</v>
      </c>
      <c r="AM640" s="500" t="s">
        <v>11822</v>
      </c>
      <c r="AN640" s="411">
        <f t="shared" si="9"/>
        <v>633</v>
      </c>
      <c r="AO640" s="411">
        <v>2025</v>
      </c>
      <c r="AP640" s="432">
        <v>0</v>
      </c>
      <c r="AQ640" s="411" t="s">
        <v>10132</v>
      </c>
      <c r="AR640" s="411" t="s">
        <v>10132</v>
      </c>
      <c r="AS640" s="410"/>
      <c r="AT640" s="449"/>
    </row>
    <row r="641" spans="2:46" ht="15" customHeight="1">
      <c r="B641" s="448" t="s">
        <v>539</v>
      </c>
      <c r="C641" s="251" t="s">
        <v>10246</v>
      </c>
      <c r="D641" s="173" t="s">
        <v>9459</v>
      </c>
      <c r="E641" s="404">
        <v>1015401209</v>
      </c>
      <c r="F641" s="404">
        <v>32808000</v>
      </c>
      <c r="G641" s="405" t="s">
        <v>10177</v>
      </c>
      <c r="H641" s="353">
        <v>5468000</v>
      </c>
      <c r="I641" s="363">
        <v>45730</v>
      </c>
      <c r="J641" s="363">
        <v>45913</v>
      </c>
      <c r="K641" s="354" t="s">
        <v>8751</v>
      </c>
      <c r="L641" s="190">
        <v>2537</v>
      </c>
      <c r="M641" s="406" t="s">
        <v>8515</v>
      </c>
      <c r="N641" s="406" t="s">
        <v>7343</v>
      </c>
      <c r="O641" s="406">
        <v>52356206</v>
      </c>
      <c r="P641" s="406" t="s">
        <v>8516</v>
      </c>
      <c r="Q641" s="190">
        <v>4</v>
      </c>
      <c r="R641" s="407">
        <v>124943</v>
      </c>
      <c r="S641" s="251" t="s">
        <v>10169</v>
      </c>
      <c r="T641" s="463">
        <v>0</v>
      </c>
      <c r="U641" s="190" t="s">
        <v>7347</v>
      </c>
      <c r="V641" s="407" t="s">
        <v>10136</v>
      </c>
      <c r="W641" s="404">
        <v>0</v>
      </c>
      <c r="X641" s="190" t="s">
        <v>7347</v>
      </c>
      <c r="Y641" s="190" t="s">
        <v>7347</v>
      </c>
      <c r="Z641" s="404">
        <v>0</v>
      </c>
      <c r="AA641" s="419" t="s">
        <v>7347</v>
      </c>
      <c r="AB641" s="190" t="s">
        <v>7347</v>
      </c>
      <c r="AC641" s="190" t="s">
        <v>7347</v>
      </c>
      <c r="AD641" s="190" t="s">
        <v>7347</v>
      </c>
      <c r="AE641" s="190" t="s">
        <v>10179</v>
      </c>
      <c r="AF641" s="411" t="s">
        <v>7349</v>
      </c>
      <c r="AG641" s="190" t="s">
        <v>7399</v>
      </c>
      <c r="AH641" s="173" t="s">
        <v>11823</v>
      </c>
      <c r="AI641" s="173">
        <v>3046828035</v>
      </c>
      <c r="AJ641" s="173" t="s">
        <v>7352</v>
      </c>
      <c r="AK641" s="420" t="s">
        <v>11824</v>
      </c>
      <c r="AL641" s="189" t="s">
        <v>7353</v>
      </c>
      <c r="AM641" s="500" t="s">
        <v>9463</v>
      </c>
      <c r="AN641" s="411">
        <f t="shared" si="9"/>
        <v>634</v>
      </c>
      <c r="AO641" s="411">
        <v>2025</v>
      </c>
      <c r="AP641" s="432">
        <v>2369467</v>
      </c>
      <c r="AQ641" s="411" t="s">
        <v>10139</v>
      </c>
      <c r="AR641" s="411" t="s">
        <v>10139</v>
      </c>
      <c r="AS641" s="410" t="s">
        <v>10140</v>
      </c>
      <c r="AT641" s="449" t="s">
        <v>11825</v>
      </c>
    </row>
    <row r="642" spans="2:46" ht="15" customHeight="1">
      <c r="B642" s="448" t="s">
        <v>540</v>
      </c>
      <c r="C642" s="251" t="s">
        <v>10246</v>
      </c>
      <c r="D642" s="173" t="s">
        <v>11826</v>
      </c>
      <c r="E642" s="404">
        <v>1007409585</v>
      </c>
      <c r="F642" s="404">
        <v>33810000</v>
      </c>
      <c r="G642" s="405" t="s">
        <v>10177</v>
      </c>
      <c r="H642" s="353">
        <v>5635000</v>
      </c>
      <c r="I642" s="363">
        <v>45727</v>
      </c>
      <c r="J642" s="363">
        <v>45910</v>
      </c>
      <c r="K642" s="354" t="s">
        <v>11827</v>
      </c>
      <c r="L642" s="190">
        <v>2537</v>
      </c>
      <c r="M642" s="406" t="s">
        <v>10455</v>
      </c>
      <c r="N642" s="251" t="s">
        <v>7343</v>
      </c>
      <c r="O642" s="173">
        <v>33377780</v>
      </c>
      <c r="P642" s="501" t="s">
        <v>10456</v>
      </c>
      <c r="Q642" s="190">
        <v>5</v>
      </c>
      <c r="R642" s="407">
        <v>125069</v>
      </c>
      <c r="S642" s="251" t="s">
        <v>7359</v>
      </c>
      <c r="T642" s="463">
        <v>0</v>
      </c>
      <c r="U642" s="190" t="s">
        <v>7347</v>
      </c>
      <c r="V642" s="407" t="s">
        <v>10136</v>
      </c>
      <c r="W642" s="404">
        <v>0</v>
      </c>
      <c r="X642" s="190" t="s">
        <v>7347</v>
      </c>
      <c r="Y642" s="190" t="s">
        <v>7347</v>
      </c>
      <c r="Z642" s="404">
        <v>0</v>
      </c>
      <c r="AA642" s="419" t="s">
        <v>7347</v>
      </c>
      <c r="AB642" s="190" t="s">
        <v>7347</v>
      </c>
      <c r="AC642" s="190" t="s">
        <v>7347</v>
      </c>
      <c r="AD642" s="190" t="s">
        <v>7347</v>
      </c>
      <c r="AE642" s="190" t="s">
        <v>7378</v>
      </c>
      <c r="AF642" s="411" t="s">
        <v>7349</v>
      </c>
      <c r="AG642" s="190" t="s">
        <v>7399</v>
      </c>
      <c r="AH642" s="173" t="s">
        <v>11828</v>
      </c>
      <c r="AI642" s="173" t="s">
        <v>11829</v>
      </c>
      <c r="AJ642" s="173" t="s">
        <v>10143</v>
      </c>
      <c r="AK642" s="420">
        <v>63900023041</v>
      </c>
      <c r="AL642" s="189" t="s">
        <v>7353</v>
      </c>
      <c r="AM642" s="500" t="s">
        <v>11830</v>
      </c>
      <c r="AN642" s="411">
        <f t="shared" si="9"/>
        <v>635</v>
      </c>
      <c r="AO642" s="411">
        <v>2025</v>
      </c>
      <c r="AP642" s="432">
        <v>1878333</v>
      </c>
      <c r="AQ642" s="411" t="s">
        <v>10132</v>
      </c>
      <c r="AR642" s="411" t="s">
        <v>10132</v>
      </c>
      <c r="AS642" s="410"/>
      <c r="AT642" s="449"/>
    </row>
    <row r="643" spans="2:46" ht="15" customHeight="1">
      <c r="B643" s="448" t="s">
        <v>541</v>
      </c>
      <c r="C643" s="251" t="s">
        <v>10246</v>
      </c>
      <c r="D643" s="173" t="s">
        <v>11831</v>
      </c>
      <c r="E643" s="404">
        <v>1019149919</v>
      </c>
      <c r="F643" s="404">
        <v>46128000</v>
      </c>
      <c r="G643" s="405" t="s">
        <v>10177</v>
      </c>
      <c r="H643" s="353">
        <v>7688000</v>
      </c>
      <c r="I643" s="363">
        <v>45749</v>
      </c>
      <c r="J643" s="363">
        <v>45992</v>
      </c>
      <c r="K643" s="354" t="s">
        <v>11832</v>
      </c>
      <c r="L643" s="190">
        <v>2504</v>
      </c>
      <c r="M643" s="406" t="s">
        <v>7616</v>
      </c>
      <c r="N643" s="406" t="s">
        <v>7343</v>
      </c>
      <c r="O643" s="406">
        <v>1063481921</v>
      </c>
      <c r="P643" s="406" t="s">
        <v>7617</v>
      </c>
      <c r="Q643" s="190">
        <v>1</v>
      </c>
      <c r="R643" s="407">
        <v>126973</v>
      </c>
      <c r="S643" s="251" t="s">
        <v>7618</v>
      </c>
      <c r="T643" s="463">
        <v>15376000</v>
      </c>
      <c r="U643" s="190" t="s">
        <v>7347</v>
      </c>
      <c r="V643" s="407">
        <v>60</v>
      </c>
      <c r="W643" s="404">
        <v>0</v>
      </c>
      <c r="X643" s="190" t="s">
        <v>7347</v>
      </c>
      <c r="Y643" s="190"/>
      <c r="Z643" s="404">
        <f>Tabla13[[#This Row],[Adicion 1]]</f>
        <v>15376000</v>
      </c>
      <c r="AA643" s="464" t="s">
        <v>7398</v>
      </c>
      <c r="AB643" s="190" t="s">
        <v>7347</v>
      </c>
      <c r="AC643" s="190" t="s">
        <v>7347</v>
      </c>
      <c r="AD643" s="190" t="s">
        <v>7347</v>
      </c>
      <c r="AE643" s="190" t="s">
        <v>7378</v>
      </c>
      <c r="AF643" s="411" t="s">
        <v>7349</v>
      </c>
      <c r="AG643" s="190" t="s">
        <v>7368</v>
      </c>
      <c r="AH643" s="173" t="s">
        <v>11833</v>
      </c>
      <c r="AI643" s="173">
        <v>3196552018</v>
      </c>
      <c r="AJ643" s="173" t="s">
        <v>7352</v>
      </c>
      <c r="AK643" s="420">
        <v>24108664917</v>
      </c>
      <c r="AL643" s="189" t="s">
        <v>10512</v>
      </c>
      <c r="AM643" s="500" t="s">
        <v>11834</v>
      </c>
      <c r="AN643" s="411">
        <f t="shared" si="9"/>
        <v>636</v>
      </c>
      <c r="AO643" s="411">
        <v>2025</v>
      </c>
      <c r="AP643" s="432">
        <v>7944267</v>
      </c>
      <c r="AQ643" s="411" t="s">
        <v>10132</v>
      </c>
      <c r="AR643" s="411" t="s">
        <v>10132</v>
      </c>
      <c r="AS643" s="410"/>
      <c r="AT643" s="449"/>
    </row>
    <row r="644" spans="2:46" ht="15" customHeight="1">
      <c r="B644" s="448" t="s">
        <v>542</v>
      </c>
      <c r="C644" s="365" t="s">
        <v>11008</v>
      </c>
      <c r="D644" s="499" t="s">
        <v>11835</v>
      </c>
      <c r="E644" s="404">
        <v>1073167387</v>
      </c>
      <c r="F644" s="404">
        <v>33810000</v>
      </c>
      <c r="G644" s="405" t="s">
        <v>10177</v>
      </c>
      <c r="H644" s="353">
        <v>5635000</v>
      </c>
      <c r="I644" s="363">
        <v>45737</v>
      </c>
      <c r="J644" s="363">
        <v>45920</v>
      </c>
      <c r="K644" s="354" t="s">
        <v>9718</v>
      </c>
      <c r="L644" s="190">
        <v>2456</v>
      </c>
      <c r="M644" s="406" t="s">
        <v>7342</v>
      </c>
      <c r="N644" s="251" t="s">
        <v>7343</v>
      </c>
      <c r="O644" s="406">
        <v>79148675</v>
      </c>
      <c r="P644" s="406" t="s">
        <v>7344</v>
      </c>
      <c r="Q644" s="190">
        <v>3</v>
      </c>
      <c r="R644" s="407">
        <v>127373</v>
      </c>
      <c r="S644" s="251" t="s">
        <v>7345</v>
      </c>
      <c r="T644" s="463">
        <v>0</v>
      </c>
      <c r="U644" s="190" t="s">
        <v>7347</v>
      </c>
      <c r="V644" s="407" t="s">
        <v>10136</v>
      </c>
      <c r="W644" s="404">
        <v>0</v>
      </c>
      <c r="X644" s="190" t="s">
        <v>7347</v>
      </c>
      <c r="Y644" s="190" t="s">
        <v>7347</v>
      </c>
      <c r="Z644" s="404">
        <v>0</v>
      </c>
      <c r="AA644" s="419" t="s">
        <v>7347</v>
      </c>
      <c r="AB644" s="190" t="s">
        <v>7347</v>
      </c>
      <c r="AC644" s="190" t="s">
        <v>7347</v>
      </c>
      <c r="AD644" s="190" t="s">
        <v>7347</v>
      </c>
      <c r="AE644" s="190" t="s">
        <v>7504</v>
      </c>
      <c r="AF644" s="411" t="s">
        <v>7349</v>
      </c>
      <c r="AG644" s="190" t="s">
        <v>7362</v>
      </c>
      <c r="AH644" s="173" t="s">
        <v>11836</v>
      </c>
      <c r="AI644" s="173">
        <v>3208798403</v>
      </c>
      <c r="AJ644" s="173" t="s">
        <v>7352</v>
      </c>
      <c r="AK644" s="420">
        <v>24102776829</v>
      </c>
      <c r="AL644" s="189" t="s">
        <v>7353</v>
      </c>
      <c r="AM644" s="500" t="s">
        <v>11837</v>
      </c>
      <c r="AN644" s="411">
        <f t="shared" si="9"/>
        <v>637</v>
      </c>
      <c r="AO644" s="411">
        <v>2025</v>
      </c>
      <c r="AP644" s="432">
        <v>3756667</v>
      </c>
      <c r="AQ644" s="411"/>
      <c r="AR644" s="411"/>
      <c r="AS644" s="410"/>
      <c r="AT644" s="449"/>
    </row>
    <row r="645" spans="2:46" ht="15" customHeight="1">
      <c r="B645" s="448" t="s">
        <v>543</v>
      </c>
      <c r="C645" s="251" t="s">
        <v>10211</v>
      </c>
      <c r="D645" s="173" t="s">
        <v>11838</v>
      </c>
      <c r="E645" s="404">
        <v>69008042</v>
      </c>
      <c r="F645" s="404">
        <v>33810000</v>
      </c>
      <c r="G645" s="405" t="s">
        <v>10177</v>
      </c>
      <c r="H645" s="353">
        <v>5635000</v>
      </c>
      <c r="I645" s="363">
        <v>45734</v>
      </c>
      <c r="J645" s="363">
        <v>45917</v>
      </c>
      <c r="K645" s="354" t="s">
        <v>11839</v>
      </c>
      <c r="L645" s="190">
        <v>2442</v>
      </c>
      <c r="M645" s="406" t="s">
        <v>7616</v>
      </c>
      <c r="N645" s="406" t="s">
        <v>7343</v>
      </c>
      <c r="O645" s="406">
        <v>1063481921</v>
      </c>
      <c r="P645" s="501" t="s">
        <v>7617</v>
      </c>
      <c r="Q645" s="190">
        <v>4</v>
      </c>
      <c r="R645" s="407">
        <v>127419</v>
      </c>
      <c r="S645" s="251" t="s">
        <v>7618</v>
      </c>
      <c r="T645" s="463">
        <v>0</v>
      </c>
      <c r="U645" s="190" t="s">
        <v>7347</v>
      </c>
      <c r="V645" s="407" t="s">
        <v>10136</v>
      </c>
      <c r="W645" s="404">
        <v>0</v>
      </c>
      <c r="X645" s="190" t="s">
        <v>7347</v>
      </c>
      <c r="Y645" s="190" t="s">
        <v>7347</v>
      </c>
      <c r="Z645" s="404">
        <v>0</v>
      </c>
      <c r="AA645" s="419" t="s">
        <v>7347</v>
      </c>
      <c r="AB645" s="190" t="s">
        <v>7347</v>
      </c>
      <c r="AC645" s="190" t="s">
        <v>7347</v>
      </c>
      <c r="AD645" s="190" t="s">
        <v>7347</v>
      </c>
      <c r="AE645" s="190" t="s">
        <v>7720</v>
      </c>
      <c r="AF645" s="411" t="s">
        <v>7349</v>
      </c>
      <c r="AG645" s="190" t="s">
        <v>7368</v>
      </c>
      <c r="AH645" s="173" t="s">
        <v>11840</v>
      </c>
      <c r="AI645" s="173">
        <v>3103927238</v>
      </c>
      <c r="AJ645" s="173" t="s">
        <v>10143</v>
      </c>
      <c r="AK645" s="420" t="s">
        <v>8574</v>
      </c>
      <c r="AL645" s="189" t="s">
        <v>7353</v>
      </c>
      <c r="AM645" s="500" t="s">
        <v>8575</v>
      </c>
      <c r="AN645" s="411">
        <f t="shared" ref="AN645:AN708" si="10">+AN644+1</f>
        <v>638</v>
      </c>
      <c r="AO645" s="411">
        <v>2025</v>
      </c>
      <c r="AP645" s="432">
        <v>3193167</v>
      </c>
      <c r="AQ645" s="411" t="s">
        <v>10139</v>
      </c>
      <c r="AR645" s="411" t="s">
        <v>10132</v>
      </c>
      <c r="AS645" s="410"/>
      <c r="AT645" s="449"/>
    </row>
    <row r="646" spans="2:46" ht="15" customHeight="1">
      <c r="B646" s="448" t="s">
        <v>544</v>
      </c>
      <c r="C646" s="251" t="s">
        <v>10341</v>
      </c>
      <c r="D646" s="173" t="s">
        <v>9780</v>
      </c>
      <c r="E646" s="404">
        <v>1023020958</v>
      </c>
      <c r="F646" s="404">
        <v>21000000</v>
      </c>
      <c r="G646" s="405" t="s">
        <v>10177</v>
      </c>
      <c r="H646" s="353">
        <v>3500000</v>
      </c>
      <c r="I646" s="363">
        <v>45775</v>
      </c>
      <c r="J646" s="363">
        <v>46022</v>
      </c>
      <c r="K646" s="354" t="s">
        <v>9781</v>
      </c>
      <c r="L646" s="190">
        <v>2581</v>
      </c>
      <c r="M646" s="406" t="s">
        <v>7495</v>
      </c>
      <c r="N646" s="406" t="s">
        <v>7343</v>
      </c>
      <c r="O646" s="406">
        <v>79553844</v>
      </c>
      <c r="P646" s="406" t="s">
        <v>7496</v>
      </c>
      <c r="Q646" s="190">
        <v>5</v>
      </c>
      <c r="R646" s="407">
        <v>127541</v>
      </c>
      <c r="S646" s="251" t="s">
        <v>7497</v>
      </c>
      <c r="T646" s="463">
        <v>7350000</v>
      </c>
      <c r="U646" s="190" t="s">
        <v>7347</v>
      </c>
      <c r="V646" s="407">
        <v>63</v>
      </c>
      <c r="W646" s="404">
        <v>0</v>
      </c>
      <c r="X646" s="190" t="s">
        <v>7347</v>
      </c>
      <c r="Y646" s="190"/>
      <c r="Z646" s="404">
        <f>Tabla13[[#This Row],[Adicion 1]]</f>
        <v>7350000</v>
      </c>
      <c r="AA646" s="464" t="s">
        <v>10463</v>
      </c>
      <c r="AB646" s="190" t="s">
        <v>7347</v>
      </c>
      <c r="AC646" s="190" t="s">
        <v>7347</v>
      </c>
      <c r="AD646" s="190" t="s">
        <v>7347</v>
      </c>
      <c r="AE646" s="190" t="s">
        <v>7408</v>
      </c>
      <c r="AF646" s="411" t="s">
        <v>7349</v>
      </c>
      <c r="AG646" s="190" t="s">
        <v>7399</v>
      </c>
      <c r="AH646" s="173" t="s">
        <v>11841</v>
      </c>
      <c r="AI646" s="173">
        <v>3133605362</v>
      </c>
      <c r="AJ646" s="173" t="s">
        <v>11389</v>
      </c>
      <c r="AK646" s="423" t="s">
        <v>9783</v>
      </c>
      <c r="AL646" s="189" t="s">
        <v>10225</v>
      </c>
      <c r="AM646" s="500" t="s">
        <v>9784</v>
      </c>
      <c r="AN646" s="411">
        <f t="shared" si="10"/>
        <v>639</v>
      </c>
      <c r="AO646" s="411">
        <v>2025</v>
      </c>
      <c r="AP646" s="432">
        <v>6650000</v>
      </c>
      <c r="AQ646" s="411" t="s">
        <v>10132</v>
      </c>
      <c r="AR646" s="411" t="s">
        <v>10132</v>
      </c>
      <c r="AS646" s="410"/>
      <c r="AT646" s="449"/>
    </row>
    <row r="647" spans="2:46" ht="15" customHeight="1">
      <c r="B647" s="448" t="s">
        <v>545</v>
      </c>
      <c r="C647" s="251" t="s">
        <v>10341</v>
      </c>
      <c r="D647" s="173" t="s">
        <v>7809</v>
      </c>
      <c r="E647" s="404">
        <v>1001114137</v>
      </c>
      <c r="F647" s="404">
        <v>21000000</v>
      </c>
      <c r="G647" s="405" t="s">
        <v>10177</v>
      </c>
      <c r="H647" s="353">
        <v>3500000</v>
      </c>
      <c r="I647" s="363">
        <v>45775</v>
      </c>
      <c r="J647" s="363">
        <v>46006</v>
      </c>
      <c r="K647" s="354" t="s">
        <v>11842</v>
      </c>
      <c r="L647" s="190">
        <v>2581</v>
      </c>
      <c r="M647" s="406" t="s">
        <v>7495</v>
      </c>
      <c r="N647" s="406" t="s">
        <v>7343</v>
      </c>
      <c r="O647" s="406">
        <v>79553844</v>
      </c>
      <c r="P647" s="406" t="s">
        <v>7496</v>
      </c>
      <c r="Q647" s="190">
        <v>5</v>
      </c>
      <c r="R647" s="407">
        <v>127541</v>
      </c>
      <c r="S647" s="251" t="s">
        <v>7497</v>
      </c>
      <c r="T647" s="463">
        <v>7116667</v>
      </c>
      <c r="U647" s="190" t="s">
        <v>7347</v>
      </c>
      <c r="V647" s="407">
        <v>48</v>
      </c>
      <c r="W647" s="404">
        <v>0</v>
      </c>
      <c r="X647" s="190" t="s">
        <v>7347</v>
      </c>
      <c r="Y647" s="190"/>
      <c r="Z647" s="404">
        <f>Tabla13[[#This Row],[Adicion 1]]</f>
        <v>7116667</v>
      </c>
      <c r="AA647" s="464" t="s">
        <v>10344</v>
      </c>
      <c r="AB647" s="190" t="s">
        <v>7347</v>
      </c>
      <c r="AC647" s="190" t="s">
        <v>7347</v>
      </c>
      <c r="AD647" s="190" t="s">
        <v>7347</v>
      </c>
      <c r="AE647" s="190" t="s">
        <v>7348</v>
      </c>
      <c r="AF647" s="411" t="s">
        <v>7349</v>
      </c>
      <c r="AG647" s="190" t="s">
        <v>7362</v>
      </c>
      <c r="AH647" s="173" t="s">
        <v>11843</v>
      </c>
      <c r="AI647" s="173">
        <v>3045982955</v>
      </c>
      <c r="AJ647" s="173" t="s">
        <v>10143</v>
      </c>
      <c r="AK647" s="420">
        <v>19844126282</v>
      </c>
      <c r="AL647" s="189" t="s">
        <v>10225</v>
      </c>
      <c r="AM647" s="500" t="s">
        <v>7814</v>
      </c>
      <c r="AN647" s="411">
        <f t="shared" si="10"/>
        <v>640</v>
      </c>
      <c r="AO647" s="411">
        <v>2025</v>
      </c>
      <c r="AP647" s="432">
        <v>6650000</v>
      </c>
      <c r="AQ647" s="411"/>
      <c r="AR647" s="411"/>
      <c r="AS647" s="410"/>
      <c r="AT647" s="449"/>
    </row>
    <row r="648" spans="2:46" ht="15" customHeight="1">
      <c r="B648" s="448" t="s">
        <v>546</v>
      </c>
      <c r="C648" s="251" t="s">
        <v>10211</v>
      </c>
      <c r="D648" s="173" t="s">
        <v>11844</v>
      </c>
      <c r="E648" s="404">
        <v>37935388</v>
      </c>
      <c r="F648" s="404">
        <v>12378000</v>
      </c>
      <c r="G648" s="405" t="s">
        <v>10177</v>
      </c>
      <c r="H648" s="353">
        <v>2063000</v>
      </c>
      <c r="I648" s="363">
        <v>45733</v>
      </c>
      <c r="J648" s="363">
        <v>45916</v>
      </c>
      <c r="K648" s="354" t="s">
        <v>11699</v>
      </c>
      <c r="L648" s="190">
        <v>2583</v>
      </c>
      <c r="M648" s="406" t="s">
        <v>7495</v>
      </c>
      <c r="N648" s="406" t="s">
        <v>7343</v>
      </c>
      <c r="O648" s="406">
        <v>79553844</v>
      </c>
      <c r="P648" s="406" t="s">
        <v>7496</v>
      </c>
      <c r="Q648" s="190">
        <v>5</v>
      </c>
      <c r="R648" s="407">
        <v>130231</v>
      </c>
      <c r="S648" s="251" t="s">
        <v>7497</v>
      </c>
      <c r="T648" s="404">
        <v>0</v>
      </c>
      <c r="U648" s="190" t="s">
        <v>7347</v>
      </c>
      <c r="V648" s="407" t="s">
        <v>10136</v>
      </c>
      <c r="W648" s="404">
        <v>0</v>
      </c>
      <c r="X648" s="190" t="s">
        <v>7347</v>
      </c>
      <c r="Y648" s="190" t="s">
        <v>7347</v>
      </c>
      <c r="Z648" s="404">
        <v>0</v>
      </c>
      <c r="AA648" s="419" t="s">
        <v>7347</v>
      </c>
      <c r="AB648" s="190" t="s">
        <v>7347</v>
      </c>
      <c r="AC648" s="190" t="s">
        <v>7347</v>
      </c>
      <c r="AD648" s="190" t="s">
        <v>7347</v>
      </c>
      <c r="AE648" s="190" t="s">
        <v>10179</v>
      </c>
      <c r="AF648" s="411" t="s">
        <v>7349</v>
      </c>
      <c r="AG648" s="190" t="s">
        <v>7510</v>
      </c>
      <c r="AH648" s="173" t="s">
        <v>11845</v>
      </c>
      <c r="AI648" s="173">
        <v>3054420363</v>
      </c>
      <c r="AJ648" s="173" t="s">
        <v>10143</v>
      </c>
      <c r="AK648" s="420" t="s">
        <v>11846</v>
      </c>
      <c r="AL648" s="189" t="s">
        <v>7353</v>
      </c>
      <c r="AM648" s="500" t="s">
        <v>11847</v>
      </c>
      <c r="AN648" s="411">
        <f t="shared" si="10"/>
        <v>641</v>
      </c>
      <c r="AO648" s="411">
        <v>2025</v>
      </c>
      <c r="AP648" s="432">
        <v>0</v>
      </c>
      <c r="AQ648" s="411" t="s">
        <v>10132</v>
      </c>
      <c r="AR648" s="411" t="s">
        <v>10132</v>
      </c>
      <c r="AS648" s="410"/>
      <c r="AT648" s="449"/>
    </row>
    <row r="649" spans="2:46" ht="15" customHeight="1">
      <c r="B649" s="448" t="s">
        <v>547</v>
      </c>
      <c r="C649" s="251" t="s">
        <v>10341</v>
      </c>
      <c r="D649" s="173" t="s">
        <v>11848</v>
      </c>
      <c r="E649" s="404">
        <v>1072700551</v>
      </c>
      <c r="F649" s="404">
        <v>12378000</v>
      </c>
      <c r="G649" s="405" t="s">
        <v>10177</v>
      </c>
      <c r="H649" s="353">
        <v>2063000</v>
      </c>
      <c r="I649" s="363">
        <v>45796</v>
      </c>
      <c r="J649" s="363">
        <v>45979</v>
      </c>
      <c r="K649" s="354" t="s">
        <v>10536</v>
      </c>
      <c r="L649" s="190">
        <v>2583</v>
      </c>
      <c r="M649" s="406" t="s">
        <v>7495</v>
      </c>
      <c r="N649" s="406" t="s">
        <v>7343</v>
      </c>
      <c r="O649" s="406">
        <v>79553844</v>
      </c>
      <c r="P649" s="406" t="s">
        <v>7496</v>
      </c>
      <c r="Q649" s="190">
        <v>5</v>
      </c>
      <c r="R649" s="407">
        <v>132916</v>
      </c>
      <c r="S649" s="251" t="s">
        <v>7497</v>
      </c>
      <c r="T649" s="404">
        <v>0</v>
      </c>
      <c r="U649" s="190" t="s">
        <v>7347</v>
      </c>
      <c r="V649" s="407" t="s">
        <v>10136</v>
      </c>
      <c r="W649" s="404">
        <v>0</v>
      </c>
      <c r="X649" s="190" t="s">
        <v>7347</v>
      </c>
      <c r="Y649" s="190" t="s">
        <v>7347</v>
      </c>
      <c r="Z649" s="404">
        <v>0</v>
      </c>
      <c r="AA649" s="419" t="s">
        <v>7347</v>
      </c>
      <c r="AB649" s="190" t="s">
        <v>7347</v>
      </c>
      <c r="AC649" s="190" t="s">
        <v>7347</v>
      </c>
      <c r="AD649" s="190" t="s">
        <v>7347</v>
      </c>
      <c r="AE649" s="190" t="s">
        <v>7720</v>
      </c>
      <c r="AF649" s="411" t="s">
        <v>7349</v>
      </c>
      <c r="AG649" s="190" t="s">
        <v>7399</v>
      </c>
      <c r="AH649" s="173" t="s">
        <v>11849</v>
      </c>
      <c r="AI649" s="173">
        <v>3017931475</v>
      </c>
      <c r="AJ649" s="173" t="s">
        <v>10142</v>
      </c>
      <c r="AK649" s="423" t="s">
        <v>11850</v>
      </c>
      <c r="AL649" s="189" t="s">
        <v>7353</v>
      </c>
      <c r="AM649" s="500" t="s">
        <v>11851</v>
      </c>
      <c r="AN649" s="411">
        <f t="shared" si="10"/>
        <v>642</v>
      </c>
      <c r="AO649" s="411">
        <v>2025</v>
      </c>
      <c r="AP649" s="432">
        <v>5363800</v>
      </c>
      <c r="AQ649" s="411" t="s">
        <v>10132</v>
      </c>
      <c r="AR649" s="411" t="s">
        <v>10132</v>
      </c>
      <c r="AS649" s="410"/>
      <c r="AT649" s="449"/>
    </row>
    <row r="650" spans="2:46" ht="15" customHeight="1">
      <c r="B650" s="448" t="s">
        <v>548</v>
      </c>
      <c r="C650" s="251" t="s">
        <v>10341</v>
      </c>
      <c r="D650" s="173" t="s">
        <v>11852</v>
      </c>
      <c r="E650" s="404">
        <v>1233888381</v>
      </c>
      <c r="F650" s="404">
        <v>12378000</v>
      </c>
      <c r="G650" s="405" t="s">
        <v>10177</v>
      </c>
      <c r="H650" s="353">
        <v>2063000</v>
      </c>
      <c r="I650" s="363">
        <v>45796</v>
      </c>
      <c r="J650" s="363">
        <v>45979</v>
      </c>
      <c r="K650" s="354" t="s">
        <v>10548</v>
      </c>
      <c r="L650" s="190">
        <v>2583</v>
      </c>
      <c r="M650" s="406" t="s">
        <v>7495</v>
      </c>
      <c r="N650" s="406" t="s">
        <v>7343</v>
      </c>
      <c r="O650" s="406">
        <v>79553844</v>
      </c>
      <c r="P650" s="406" t="s">
        <v>7496</v>
      </c>
      <c r="Q650" s="190">
        <v>5</v>
      </c>
      <c r="R650" s="407">
        <v>130231</v>
      </c>
      <c r="S650" s="251" t="s">
        <v>7497</v>
      </c>
      <c r="T650" s="404">
        <v>0</v>
      </c>
      <c r="U650" s="190" t="s">
        <v>7347</v>
      </c>
      <c r="V650" s="407" t="s">
        <v>10136</v>
      </c>
      <c r="W650" s="404">
        <v>0</v>
      </c>
      <c r="X650" s="190" t="s">
        <v>7347</v>
      </c>
      <c r="Y650" s="190" t="s">
        <v>7347</v>
      </c>
      <c r="Z650" s="404">
        <v>0</v>
      </c>
      <c r="AA650" s="419" t="s">
        <v>7347</v>
      </c>
      <c r="AB650" s="190" t="s">
        <v>7347</v>
      </c>
      <c r="AC650" s="190" t="s">
        <v>7347</v>
      </c>
      <c r="AD650" s="190" t="s">
        <v>7347</v>
      </c>
      <c r="AE650" s="190" t="s">
        <v>7361</v>
      </c>
      <c r="AF650" s="190" t="s">
        <v>7349</v>
      </c>
      <c r="AG650" s="190" t="s">
        <v>7399</v>
      </c>
      <c r="AH650" s="173" t="s">
        <v>11853</v>
      </c>
      <c r="AI650" s="173">
        <v>3124394745</v>
      </c>
      <c r="AJ650" s="173" t="s">
        <v>10993</v>
      </c>
      <c r="AK650" s="420">
        <v>24083028054</v>
      </c>
      <c r="AL650" s="189" t="s">
        <v>7353</v>
      </c>
      <c r="AM650" s="500" t="s">
        <v>11854</v>
      </c>
      <c r="AN650" s="411">
        <f t="shared" si="10"/>
        <v>643</v>
      </c>
      <c r="AO650" s="411">
        <v>2025</v>
      </c>
      <c r="AP650" s="432">
        <v>0</v>
      </c>
      <c r="AQ650" s="411"/>
      <c r="AR650" s="411"/>
      <c r="AS650" s="410"/>
      <c r="AT650" s="449"/>
    </row>
    <row r="651" spans="2:46" ht="15" customHeight="1">
      <c r="B651" s="448" t="s">
        <v>549</v>
      </c>
      <c r="C651" s="251" t="s">
        <v>10246</v>
      </c>
      <c r="D651" s="173" t="s">
        <v>11855</v>
      </c>
      <c r="E651" s="404">
        <v>80007059</v>
      </c>
      <c r="F651" s="404">
        <v>33810000</v>
      </c>
      <c r="G651" s="405" t="s">
        <v>10177</v>
      </c>
      <c r="H651" s="353">
        <v>5635000</v>
      </c>
      <c r="I651" s="363">
        <v>45786</v>
      </c>
      <c r="J651" s="363">
        <v>46022</v>
      </c>
      <c r="K651" s="354" t="s">
        <v>11856</v>
      </c>
      <c r="L651" s="190">
        <v>2537</v>
      </c>
      <c r="M651" s="406" t="s">
        <v>7419</v>
      </c>
      <c r="N651" s="406" t="s">
        <v>7343</v>
      </c>
      <c r="O651" s="406">
        <v>79693760</v>
      </c>
      <c r="P651" s="501" t="s">
        <v>8259</v>
      </c>
      <c r="Q651" s="190">
        <v>5</v>
      </c>
      <c r="R651" s="407">
        <v>126922</v>
      </c>
      <c r="S651" s="251" t="s">
        <v>8260</v>
      </c>
      <c r="T651" s="463">
        <v>9767333</v>
      </c>
      <c r="U651" s="190" t="s">
        <v>7347</v>
      </c>
      <c r="V651" s="407">
        <v>52</v>
      </c>
      <c r="W651" s="404">
        <v>0</v>
      </c>
      <c r="X651" s="190" t="s">
        <v>7347</v>
      </c>
      <c r="Y651" s="190"/>
      <c r="Z651" s="404">
        <f>Tabla13[[#This Row],[Adicion 1]]</f>
        <v>9767333</v>
      </c>
      <c r="AA651" s="464" t="str">
        <f>VLOOKUP(Tabla13[[#This Row],[No. CONTRATO]],[1]Hoja3!$B$4:$M$271,12,FALSE)</f>
        <v>1 meses y 22 días</v>
      </c>
      <c r="AB651" s="190" t="s">
        <v>7347</v>
      </c>
      <c r="AC651" s="190" t="s">
        <v>7347</v>
      </c>
      <c r="AD651" s="190" t="s">
        <v>7347</v>
      </c>
      <c r="AE651" s="190" t="s">
        <v>7387</v>
      </c>
      <c r="AF651" s="411" t="s">
        <v>7349</v>
      </c>
      <c r="AG651" s="190" t="s">
        <v>10180</v>
      </c>
      <c r="AH651" s="173" t="s">
        <v>11857</v>
      </c>
      <c r="AI651" s="173">
        <v>3213628344</v>
      </c>
      <c r="AJ651" s="173" t="s">
        <v>10143</v>
      </c>
      <c r="AK651" s="420">
        <v>56837753983</v>
      </c>
      <c r="AL651" s="189" t="s">
        <v>7353</v>
      </c>
      <c r="AM651" s="500" t="s">
        <v>11858</v>
      </c>
      <c r="AN651" s="411">
        <f t="shared" si="10"/>
        <v>644</v>
      </c>
      <c r="AO651" s="411">
        <v>2025</v>
      </c>
      <c r="AP651" s="432">
        <v>24042667</v>
      </c>
      <c r="AQ651" s="411"/>
      <c r="AR651" s="411"/>
      <c r="AS651" s="410"/>
      <c r="AT651" s="449"/>
    </row>
    <row r="652" spans="2:46" ht="15" customHeight="1">
      <c r="B652" s="448" t="s">
        <v>550</v>
      </c>
      <c r="C652" s="251" t="s">
        <v>10211</v>
      </c>
      <c r="D652" s="173" t="s">
        <v>11859</v>
      </c>
      <c r="E652" s="404">
        <v>80183656</v>
      </c>
      <c r="F652" s="404">
        <v>46128000</v>
      </c>
      <c r="G652" s="405" t="s">
        <v>10177</v>
      </c>
      <c r="H652" s="353">
        <v>7688000</v>
      </c>
      <c r="I652" s="363">
        <v>45729</v>
      </c>
      <c r="J652" s="363">
        <v>45912</v>
      </c>
      <c r="K652" s="354" t="s">
        <v>8601</v>
      </c>
      <c r="L652" s="190">
        <v>2537</v>
      </c>
      <c r="M652" s="406" t="s">
        <v>8620</v>
      </c>
      <c r="N652" s="406" t="s">
        <v>7448</v>
      </c>
      <c r="O652" s="417">
        <v>67012149</v>
      </c>
      <c r="P652" s="406" t="s">
        <v>8621</v>
      </c>
      <c r="Q652" s="190">
        <v>5</v>
      </c>
      <c r="R652" s="407">
        <v>124748</v>
      </c>
      <c r="S652" s="251" t="s">
        <v>8622</v>
      </c>
      <c r="T652" s="404">
        <v>0</v>
      </c>
      <c r="U652" s="190" t="s">
        <v>7347</v>
      </c>
      <c r="V652" s="407" t="s">
        <v>10136</v>
      </c>
      <c r="W652" s="404">
        <v>0</v>
      </c>
      <c r="X652" s="190" t="s">
        <v>7347</v>
      </c>
      <c r="Y652" s="190" t="s">
        <v>7347</v>
      </c>
      <c r="Z652" s="404">
        <v>0</v>
      </c>
      <c r="AA652" s="419" t="s">
        <v>7347</v>
      </c>
      <c r="AB652" s="190" t="s">
        <v>7347</v>
      </c>
      <c r="AC652" s="190" t="s">
        <v>7347</v>
      </c>
      <c r="AD652" s="190" t="s">
        <v>7347</v>
      </c>
      <c r="AE652" s="190" t="s">
        <v>7387</v>
      </c>
      <c r="AF652" s="411" t="s">
        <v>7349</v>
      </c>
      <c r="AG652" s="190" t="s">
        <v>7399</v>
      </c>
      <c r="AH652" s="173" t="s">
        <v>11860</v>
      </c>
      <c r="AI652" s="173">
        <v>3212513348</v>
      </c>
      <c r="AJ652" s="173" t="s">
        <v>10142</v>
      </c>
      <c r="AK652" s="420" t="s">
        <v>11861</v>
      </c>
      <c r="AL652" s="189" t="s">
        <v>10225</v>
      </c>
      <c r="AM652" s="500" t="s">
        <v>11862</v>
      </c>
      <c r="AN652" s="411">
        <f t="shared" si="10"/>
        <v>645</v>
      </c>
      <c r="AO652" s="411">
        <v>2025</v>
      </c>
      <c r="AP652" s="432">
        <v>3075200</v>
      </c>
      <c r="AQ652" s="411"/>
      <c r="AR652" s="411"/>
      <c r="AS652" s="410"/>
      <c r="AT652" s="449"/>
    </row>
    <row r="653" spans="2:46" ht="15" customHeight="1">
      <c r="B653" s="448" t="s">
        <v>551</v>
      </c>
      <c r="C653" s="251" t="s">
        <v>10211</v>
      </c>
      <c r="D653" s="173" t="s">
        <v>11863</v>
      </c>
      <c r="E653" s="404">
        <v>33377780</v>
      </c>
      <c r="F653" s="404">
        <v>83200000</v>
      </c>
      <c r="G653" s="405" t="s">
        <v>10213</v>
      </c>
      <c r="H653" s="353">
        <v>10400000</v>
      </c>
      <c r="I653" s="363">
        <v>45734</v>
      </c>
      <c r="J653" s="363">
        <v>46022</v>
      </c>
      <c r="K653" s="354" t="s">
        <v>11864</v>
      </c>
      <c r="L653" s="190">
        <v>2537</v>
      </c>
      <c r="M653" s="406" t="s">
        <v>7347</v>
      </c>
      <c r="N653" s="406" t="s">
        <v>7407</v>
      </c>
      <c r="O653" s="406" t="s">
        <v>7407</v>
      </c>
      <c r="P653" s="406" t="s">
        <v>7407</v>
      </c>
      <c r="Q653" s="190">
        <v>5</v>
      </c>
      <c r="R653" s="407">
        <v>124907</v>
      </c>
      <c r="S653" s="251" t="s">
        <v>11865</v>
      </c>
      <c r="T653" s="463">
        <v>14906666</v>
      </c>
      <c r="U653" s="190" t="s">
        <v>7347</v>
      </c>
      <c r="V653" s="407">
        <v>43</v>
      </c>
      <c r="W653" s="404">
        <v>0</v>
      </c>
      <c r="X653" s="190" t="s">
        <v>7347</v>
      </c>
      <c r="Y653" s="190"/>
      <c r="Z653" s="404">
        <f>Tabla13[[#This Row],[Adicion 1]]</f>
        <v>14906666</v>
      </c>
      <c r="AA653" s="464" t="s">
        <v>11142</v>
      </c>
      <c r="AB653" s="190" t="s">
        <v>7347</v>
      </c>
      <c r="AC653" s="190" t="s">
        <v>7347</v>
      </c>
      <c r="AD653" s="190" t="s">
        <v>7347</v>
      </c>
      <c r="AE653" s="190" t="s">
        <v>7504</v>
      </c>
      <c r="AF653" s="411" t="s">
        <v>7349</v>
      </c>
      <c r="AG653" s="190" t="s">
        <v>7388</v>
      </c>
      <c r="AH653" s="173" t="s">
        <v>11866</v>
      </c>
      <c r="AI653" s="173">
        <v>3156512629</v>
      </c>
      <c r="AJ653" s="173" t="s">
        <v>10142</v>
      </c>
      <c r="AK653" s="420" t="s">
        <v>8850</v>
      </c>
      <c r="AL653" s="189" t="s">
        <v>10225</v>
      </c>
      <c r="AM653" s="500" t="s">
        <v>8851</v>
      </c>
      <c r="AN653" s="411">
        <f t="shared" si="10"/>
        <v>646</v>
      </c>
      <c r="AO653" s="411">
        <v>2025</v>
      </c>
      <c r="AP653" s="432">
        <v>26693333</v>
      </c>
      <c r="AQ653" s="411"/>
      <c r="AR653" s="411"/>
      <c r="AS653" s="410"/>
      <c r="AT653" s="449"/>
    </row>
    <row r="654" spans="2:46" ht="15" customHeight="1">
      <c r="B654" s="448" t="s">
        <v>552</v>
      </c>
      <c r="C654" s="251" t="s">
        <v>10211</v>
      </c>
      <c r="D654" s="173" t="s">
        <v>11867</v>
      </c>
      <c r="E654" s="404">
        <v>19319446</v>
      </c>
      <c r="F654" s="404">
        <v>12378000</v>
      </c>
      <c r="G654" s="405" t="s">
        <v>10177</v>
      </c>
      <c r="H654" s="353">
        <v>2063000</v>
      </c>
      <c r="I654" s="363">
        <v>45755</v>
      </c>
      <c r="J654" s="363">
        <v>46022</v>
      </c>
      <c r="K654" s="354" t="s">
        <v>10536</v>
      </c>
      <c r="L654" s="190">
        <v>2583</v>
      </c>
      <c r="M654" s="406" t="s">
        <v>7495</v>
      </c>
      <c r="N654" s="406" t="s">
        <v>7343</v>
      </c>
      <c r="O654" s="406">
        <v>79553844</v>
      </c>
      <c r="P654" s="406" t="s">
        <v>7496</v>
      </c>
      <c r="Q654" s="190">
        <v>5</v>
      </c>
      <c r="R654" s="407">
        <v>130231</v>
      </c>
      <c r="S654" s="251" t="s">
        <v>7497</v>
      </c>
      <c r="T654" s="463">
        <v>5707633</v>
      </c>
      <c r="U654" s="190" t="s">
        <v>7347</v>
      </c>
      <c r="V654" s="407">
        <v>83</v>
      </c>
      <c r="W654" s="404">
        <v>0</v>
      </c>
      <c r="X654" s="190" t="s">
        <v>7347</v>
      </c>
      <c r="Y654" s="190"/>
      <c r="Z654" s="404">
        <f>Tabla13[[#This Row],[Adicion 1]]</f>
        <v>5707633</v>
      </c>
      <c r="AA654" s="464" t="s">
        <v>10912</v>
      </c>
      <c r="AB654" s="190" t="s">
        <v>7347</v>
      </c>
      <c r="AC654" s="190" t="s">
        <v>7347</v>
      </c>
      <c r="AD654" s="190" t="s">
        <v>7347</v>
      </c>
      <c r="AE654" s="190" t="s">
        <v>7504</v>
      </c>
      <c r="AF654" s="411" t="s">
        <v>7349</v>
      </c>
      <c r="AG654" s="190" t="s">
        <v>7399</v>
      </c>
      <c r="AH654" s="173" t="s">
        <v>11868</v>
      </c>
      <c r="AI654" s="173">
        <v>3107686718</v>
      </c>
      <c r="AJ654" s="173" t="s">
        <v>7352</v>
      </c>
      <c r="AK654" s="420">
        <v>24087704235</v>
      </c>
      <c r="AL654" s="189" t="s">
        <v>10757</v>
      </c>
      <c r="AM654" s="500"/>
      <c r="AN654" s="411">
        <f t="shared" si="10"/>
        <v>647</v>
      </c>
      <c r="AO654" s="411">
        <v>2025</v>
      </c>
      <c r="AP654" s="432">
        <v>2544367</v>
      </c>
      <c r="AQ654" s="411"/>
      <c r="AR654" s="411"/>
      <c r="AS654" s="410"/>
      <c r="AT654" s="449"/>
    </row>
    <row r="655" spans="2:46" ht="15" customHeight="1">
      <c r="B655" s="448" t="s">
        <v>553</v>
      </c>
      <c r="C655" s="251" t="s">
        <v>10211</v>
      </c>
      <c r="D655" s="173" t="s">
        <v>11869</v>
      </c>
      <c r="E655" s="404">
        <v>1032458565</v>
      </c>
      <c r="F655" s="404">
        <v>17856000</v>
      </c>
      <c r="G655" s="405" t="s">
        <v>10177</v>
      </c>
      <c r="H655" s="353">
        <v>2976000</v>
      </c>
      <c r="I655" s="363">
        <v>45730</v>
      </c>
      <c r="J655" s="363">
        <v>45913</v>
      </c>
      <c r="K655" s="354" t="s">
        <v>10699</v>
      </c>
      <c r="L655" s="190">
        <v>2583</v>
      </c>
      <c r="M655" s="406" t="s">
        <v>7495</v>
      </c>
      <c r="N655" s="406" t="s">
        <v>7343</v>
      </c>
      <c r="O655" s="406">
        <v>79553844</v>
      </c>
      <c r="P655" s="406" t="s">
        <v>7496</v>
      </c>
      <c r="Q655" s="190">
        <v>5</v>
      </c>
      <c r="R655" s="407">
        <v>127441</v>
      </c>
      <c r="S655" s="251" t="s">
        <v>7497</v>
      </c>
      <c r="T655" s="404">
        <v>0</v>
      </c>
      <c r="U655" s="190" t="s">
        <v>7347</v>
      </c>
      <c r="V655" s="407" t="s">
        <v>10136</v>
      </c>
      <c r="W655" s="404">
        <v>0</v>
      </c>
      <c r="X655" s="190" t="s">
        <v>7347</v>
      </c>
      <c r="Y655" s="190" t="s">
        <v>7347</v>
      </c>
      <c r="Z655" s="404">
        <v>0</v>
      </c>
      <c r="AA655" s="419" t="s">
        <v>7347</v>
      </c>
      <c r="AB655" s="190" t="s">
        <v>7347</v>
      </c>
      <c r="AC655" s="190" t="s">
        <v>7347</v>
      </c>
      <c r="AD655" s="190" t="s">
        <v>7347</v>
      </c>
      <c r="AE655" s="190" t="s">
        <v>7378</v>
      </c>
      <c r="AF655" s="411" t="s">
        <v>7349</v>
      </c>
      <c r="AG655" s="190" t="s">
        <v>7414</v>
      </c>
      <c r="AH655" s="173" t="s">
        <v>11870</v>
      </c>
      <c r="AI655" s="173">
        <v>3106985546</v>
      </c>
      <c r="AJ655" s="173" t="s">
        <v>7434</v>
      </c>
      <c r="AK655" s="420">
        <v>264441692</v>
      </c>
      <c r="AL655" s="189" t="s">
        <v>10225</v>
      </c>
      <c r="AM655" s="500" t="s">
        <v>9727</v>
      </c>
      <c r="AN655" s="411">
        <f t="shared" si="10"/>
        <v>648</v>
      </c>
      <c r="AO655" s="411">
        <v>2025</v>
      </c>
      <c r="AP655" s="432">
        <v>1289600</v>
      </c>
      <c r="AQ655" s="411" t="s">
        <v>10132</v>
      </c>
      <c r="AR655" s="411" t="s">
        <v>10132</v>
      </c>
      <c r="AS655" s="410"/>
      <c r="AT655" s="449"/>
    </row>
    <row r="656" spans="2:46" ht="15" customHeight="1">
      <c r="B656" s="448" t="s">
        <v>555</v>
      </c>
      <c r="C656" s="251" t="s">
        <v>10211</v>
      </c>
      <c r="D656" s="173" t="s">
        <v>11871</v>
      </c>
      <c r="E656" s="404">
        <v>52150029</v>
      </c>
      <c r="F656" s="404">
        <v>17856000</v>
      </c>
      <c r="G656" s="405" t="s">
        <v>10177</v>
      </c>
      <c r="H656" s="353">
        <v>2976000</v>
      </c>
      <c r="I656" s="363">
        <v>45755</v>
      </c>
      <c r="J656" s="363">
        <v>45937</v>
      </c>
      <c r="K656" s="354" t="s">
        <v>10885</v>
      </c>
      <c r="L656" s="190">
        <v>2537</v>
      </c>
      <c r="M656" s="406" t="s">
        <v>8620</v>
      </c>
      <c r="N656" s="406" t="s">
        <v>7448</v>
      </c>
      <c r="O656" s="417">
        <v>67012149</v>
      </c>
      <c r="P656" s="406" t="s">
        <v>8621</v>
      </c>
      <c r="Q656" s="190">
        <v>1</v>
      </c>
      <c r="R656" s="407">
        <v>124749</v>
      </c>
      <c r="S656" s="251" t="s">
        <v>8622</v>
      </c>
      <c r="T656" s="404">
        <v>0</v>
      </c>
      <c r="U656" s="190" t="s">
        <v>7347</v>
      </c>
      <c r="V656" s="407" t="s">
        <v>10136</v>
      </c>
      <c r="W656" s="404">
        <v>0</v>
      </c>
      <c r="X656" s="190" t="s">
        <v>7347</v>
      </c>
      <c r="Y656" s="190" t="s">
        <v>7347</v>
      </c>
      <c r="Z656" s="404">
        <v>0</v>
      </c>
      <c r="AA656" s="419" t="s">
        <v>7347</v>
      </c>
      <c r="AB656" s="190" t="s">
        <v>7347</v>
      </c>
      <c r="AC656" s="190" t="s">
        <v>7347</v>
      </c>
      <c r="AD656" s="190" t="s">
        <v>7347</v>
      </c>
      <c r="AE656" s="190" t="s">
        <v>7720</v>
      </c>
      <c r="AF656" s="411" t="s">
        <v>7349</v>
      </c>
      <c r="AG656" s="190" t="s">
        <v>7350</v>
      </c>
      <c r="AH656" s="173" t="s">
        <v>11872</v>
      </c>
      <c r="AI656" s="173">
        <v>3058102825</v>
      </c>
      <c r="AJ656" s="173" t="s">
        <v>10160</v>
      </c>
      <c r="AK656" s="420">
        <v>6342072015</v>
      </c>
      <c r="AL656" s="189" t="s">
        <v>10757</v>
      </c>
      <c r="AM656" s="500" t="s">
        <v>11873</v>
      </c>
      <c r="AN656" s="411">
        <f t="shared" si="10"/>
        <v>649</v>
      </c>
      <c r="AO656" s="411">
        <v>2025</v>
      </c>
      <c r="AP656" s="432">
        <v>3670400</v>
      </c>
      <c r="AQ656" s="411" t="s">
        <v>10139</v>
      </c>
      <c r="AR656" s="411" t="s">
        <v>10132</v>
      </c>
      <c r="AS656" s="410"/>
      <c r="AT656" s="449"/>
    </row>
    <row r="657" spans="2:46" ht="15" customHeight="1">
      <c r="B657" s="448" t="s">
        <v>556</v>
      </c>
      <c r="C657" s="251" t="s">
        <v>10211</v>
      </c>
      <c r="D657" s="173" t="s">
        <v>11874</v>
      </c>
      <c r="E657" s="404">
        <v>52079980</v>
      </c>
      <c r="F657" s="404">
        <v>33810000</v>
      </c>
      <c r="G657" s="405" t="s">
        <v>10177</v>
      </c>
      <c r="H657" s="353">
        <v>5635000</v>
      </c>
      <c r="I657" s="363">
        <v>45734</v>
      </c>
      <c r="J657" s="363">
        <v>45917</v>
      </c>
      <c r="K657" s="354" t="s">
        <v>10734</v>
      </c>
      <c r="L657" s="190">
        <v>2309</v>
      </c>
      <c r="M657" s="406" t="s">
        <v>10273</v>
      </c>
      <c r="N657" s="406" t="s">
        <v>7343</v>
      </c>
      <c r="O657" s="406">
        <v>52371623</v>
      </c>
      <c r="P657" s="406" t="s">
        <v>10274</v>
      </c>
      <c r="Q657" s="190">
        <v>1</v>
      </c>
      <c r="R657" s="407">
        <v>125560</v>
      </c>
      <c r="S657" s="251" t="s">
        <v>10275</v>
      </c>
      <c r="T657" s="404">
        <v>0</v>
      </c>
      <c r="U657" s="190" t="s">
        <v>7347</v>
      </c>
      <c r="V657" s="407" t="s">
        <v>10136</v>
      </c>
      <c r="W657" s="404">
        <v>0</v>
      </c>
      <c r="X657" s="190" t="s">
        <v>7347</v>
      </c>
      <c r="Y657" s="190" t="s">
        <v>7347</v>
      </c>
      <c r="Z657" s="404">
        <v>0</v>
      </c>
      <c r="AA657" s="419" t="s">
        <v>7347</v>
      </c>
      <c r="AB657" s="190" t="s">
        <v>7347</v>
      </c>
      <c r="AC657" s="190" t="s">
        <v>7347</v>
      </c>
      <c r="AD657" s="190" t="s">
        <v>7347</v>
      </c>
      <c r="AE657" s="190" t="s">
        <v>7348</v>
      </c>
      <c r="AF657" s="411" t="s">
        <v>7349</v>
      </c>
      <c r="AG657" s="190" t="s">
        <v>7350</v>
      </c>
      <c r="AH657" s="173" t="s">
        <v>11875</v>
      </c>
      <c r="AI657" s="173">
        <v>3134403347</v>
      </c>
      <c r="AJ657" s="173" t="s">
        <v>10160</v>
      </c>
      <c r="AK657" s="420">
        <v>4602036683</v>
      </c>
      <c r="AL657" s="189" t="s">
        <v>7353</v>
      </c>
      <c r="AM657" s="500" t="s">
        <v>11876</v>
      </c>
      <c r="AN657" s="411">
        <f t="shared" si="10"/>
        <v>650</v>
      </c>
      <c r="AO657" s="411">
        <v>2025</v>
      </c>
      <c r="AP657" s="432">
        <v>3193167</v>
      </c>
      <c r="AQ657" s="411" t="s">
        <v>10139</v>
      </c>
      <c r="AR657" s="411" t="s">
        <v>10139</v>
      </c>
      <c r="AS657" s="410" t="s">
        <v>10140</v>
      </c>
      <c r="AT657" s="449" t="s">
        <v>11877</v>
      </c>
    </row>
    <row r="658" spans="2:46" ht="15" customHeight="1">
      <c r="B658" s="448" t="s">
        <v>557</v>
      </c>
      <c r="C658" s="251" t="s">
        <v>10211</v>
      </c>
      <c r="D658" s="173" t="s">
        <v>11878</v>
      </c>
      <c r="E658" s="404">
        <v>53004908</v>
      </c>
      <c r="F658" s="404">
        <v>17856000</v>
      </c>
      <c r="G658" s="405" t="s">
        <v>10177</v>
      </c>
      <c r="H658" s="353">
        <v>2976000</v>
      </c>
      <c r="I658" s="363">
        <v>45754</v>
      </c>
      <c r="J658" s="363">
        <v>45936</v>
      </c>
      <c r="K658" s="354" t="s">
        <v>8686</v>
      </c>
      <c r="L658" s="190">
        <v>2537</v>
      </c>
      <c r="M658" s="406" t="s">
        <v>8602</v>
      </c>
      <c r="N658" s="406" t="s">
        <v>7448</v>
      </c>
      <c r="O658" s="406">
        <v>79413209</v>
      </c>
      <c r="P658" s="406" t="s">
        <v>8603</v>
      </c>
      <c r="Q658" s="190">
        <v>1</v>
      </c>
      <c r="R658" s="407">
        <v>124749</v>
      </c>
      <c r="S658" s="251" t="s">
        <v>8604</v>
      </c>
      <c r="T658" s="404">
        <v>0</v>
      </c>
      <c r="U658" s="190" t="s">
        <v>7347</v>
      </c>
      <c r="V658" s="407" t="s">
        <v>10136</v>
      </c>
      <c r="W658" s="404">
        <v>0</v>
      </c>
      <c r="X658" s="190" t="s">
        <v>7347</v>
      </c>
      <c r="Y658" s="190" t="s">
        <v>7347</v>
      </c>
      <c r="Z658" s="404">
        <v>0</v>
      </c>
      <c r="AA658" s="419" t="s">
        <v>7347</v>
      </c>
      <c r="AB658" s="190" t="s">
        <v>7347</v>
      </c>
      <c r="AC658" s="190" t="s">
        <v>7347</v>
      </c>
      <c r="AD658" s="190" t="s">
        <v>7347</v>
      </c>
      <c r="AE658" s="190" t="s">
        <v>10179</v>
      </c>
      <c r="AF658" s="411" t="s">
        <v>7349</v>
      </c>
      <c r="AG658" s="190" t="s">
        <v>7350</v>
      </c>
      <c r="AH658" s="173" t="s">
        <v>11879</v>
      </c>
      <c r="AI658" s="173">
        <v>3507285326</v>
      </c>
      <c r="AJ658" s="173" t="s">
        <v>7352</v>
      </c>
      <c r="AK658" s="420">
        <v>24104729982</v>
      </c>
      <c r="AL658" s="189" t="s">
        <v>10757</v>
      </c>
      <c r="AM658" s="500" t="s">
        <v>11880</v>
      </c>
      <c r="AN658" s="411">
        <f t="shared" si="10"/>
        <v>651</v>
      </c>
      <c r="AO658" s="411">
        <v>2025</v>
      </c>
      <c r="AP658" s="432">
        <v>5852800</v>
      </c>
      <c r="AQ658" s="411"/>
      <c r="AR658" s="411"/>
      <c r="AS658" s="410"/>
      <c r="AT658" s="449"/>
    </row>
    <row r="659" spans="2:46" ht="15" customHeight="1">
      <c r="B659" s="448" t="s">
        <v>558</v>
      </c>
      <c r="C659" s="251" t="s">
        <v>10341</v>
      </c>
      <c r="D659" s="173" t="s">
        <v>11881</v>
      </c>
      <c r="E659" s="404">
        <v>1020810326</v>
      </c>
      <c r="F659" s="404">
        <v>17856000</v>
      </c>
      <c r="G659" s="405" t="s">
        <v>10177</v>
      </c>
      <c r="H659" s="353">
        <v>2976000</v>
      </c>
      <c r="I659" s="363">
        <v>45754</v>
      </c>
      <c r="J659" s="363">
        <v>46022</v>
      </c>
      <c r="K659" s="354" t="s">
        <v>8686</v>
      </c>
      <c r="L659" s="190">
        <v>2537</v>
      </c>
      <c r="M659" s="406" t="s">
        <v>8602</v>
      </c>
      <c r="N659" s="406" t="s">
        <v>7448</v>
      </c>
      <c r="O659" s="406">
        <v>79413209</v>
      </c>
      <c r="P659" s="406" t="s">
        <v>8603</v>
      </c>
      <c r="Q659" s="190">
        <v>1</v>
      </c>
      <c r="R659" s="407">
        <v>124749</v>
      </c>
      <c r="S659" s="251" t="s">
        <v>8604</v>
      </c>
      <c r="T659" s="463">
        <v>8332800</v>
      </c>
      <c r="U659" s="190" t="s">
        <v>7347</v>
      </c>
      <c r="V659" s="407">
        <v>84</v>
      </c>
      <c r="W659" s="404">
        <v>0</v>
      </c>
      <c r="X659" s="190" t="s">
        <v>7347</v>
      </c>
      <c r="Y659" s="190"/>
      <c r="Z659" s="404">
        <f>Tabla13[[#This Row],[Adicion 1]]</f>
        <v>8332800</v>
      </c>
      <c r="AA659" s="464" t="s">
        <v>11072</v>
      </c>
      <c r="AB659" s="190" t="s">
        <v>7347</v>
      </c>
      <c r="AC659" s="190" t="s">
        <v>7347</v>
      </c>
      <c r="AD659" s="190" t="s">
        <v>7347</v>
      </c>
      <c r="AE659" s="190" t="s">
        <v>11882</v>
      </c>
      <c r="AF659" s="190" t="s">
        <v>7451</v>
      </c>
      <c r="AG659" s="190" t="s">
        <v>7399</v>
      </c>
      <c r="AH659" s="173" t="s">
        <v>11883</v>
      </c>
      <c r="AI659" s="173">
        <v>3213277399</v>
      </c>
      <c r="AJ659" s="173" t="s">
        <v>10572</v>
      </c>
      <c r="AK659" s="420">
        <v>63960919213</v>
      </c>
      <c r="AL659" s="189" t="s">
        <v>10225</v>
      </c>
      <c r="AM659" s="500" t="s">
        <v>11884</v>
      </c>
      <c r="AN659" s="411">
        <f t="shared" si="10"/>
        <v>652</v>
      </c>
      <c r="AO659" s="411">
        <v>2025</v>
      </c>
      <c r="AP659" s="432">
        <v>0</v>
      </c>
      <c r="AQ659" s="411"/>
      <c r="AR659" s="411"/>
      <c r="AS659" s="410"/>
      <c r="AT659" s="449"/>
    </row>
    <row r="660" spans="2:46" ht="15" customHeight="1">
      <c r="B660" s="448" t="s">
        <v>559</v>
      </c>
      <c r="C660" s="251" t="s">
        <v>10211</v>
      </c>
      <c r="D660" s="173" t="s">
        <v>10253</v>
      </c>
      <c r="E660" s="404">
        <v>1069078587</v>
      </c>
      <c r="F660" s="404">
        <v>51000000</v>
      </c>
      <c r="G660" s="405" t="s">
        <v>10177</v>
      </c>
      <c r="H660" s="353">
        <v>8500000</v>
      </c>
      <c r="I660" s="363">
        <v>45736</v>
      </c>
      <c r="J660" s="363">
        <v>45919</v>
      </c>
      <c r="K660" s="354" t="s">
        <v>11885</v>
      </c>
      <c r="L660" s="190">
        <v>2537</v>
      </c>
      <c r="M660" s="406" t="s">
        <v>7395</v>
      </c>
      <c r="N660" s="406" t="s">
        <v>7343</v>
      </c>
      <c r="O660" s="406">
        <v>1022949089</v>
      </c>
      <c r="P660" s="501" t="s">
        <v>7396</v>
      </c>
      <c r="Q660" s="190">
        <v>1</v>
      </c>
      <c r="R660" s="407">
        <v>124999</v>
      </c>
      <c r="S660" s="251" t="s">
        <v>9045</v>
      </c>
      <c r="T660" s="404">
        <v>0</v>
      </c>
      <c r="U660" s="190" t="s">
        <v>7347</v>
      </c>
      <c r="V660" s="407" t="s">
        <v>10136</v>
      </c>
      <c r="W660" s="404">
        <v>0</v>
      </c>
      <c r="X660" s="190" t="s">
        <v>7347</v>
      </c>
      <c r="Y660" s="190" t="s">
        <v>7347</v>
      </c>
      <c r="Z660" s="404">
        <v>0</v>
      </c>
      <c r="AA660" s="419" t="s">
        <v>7347</v>
      </c>
      <c r="AB660" s="190" t="s">
        <v>7347</v>
      </c>
      <c r="AC660" s="190" t="s">
        <v>7347</v>
      </c>
      <c r="AD660" s="190" t="s">
        <v>7347</v>
      </c>
      <c r="AE660" s="190" t="s">
        <v>7387</v>
      </c>
      <c r="AF660" s="411" t="s">
        <v>7349</v>
      </c>
      <c r="AG660" s="190" t="s">
        <v>7510</v>
      </c>
      <c r="AH660" s="173" t="s">
        <v>11886</v>
      </c>
      <c r="AI660" s="173">
        <v>3193809629</v>
      </c>
      <c r="AJ660" s="173" t="s">
        <v>10256</v>
      </c>
      <c r="AK660" s="420">
        <v>102201433</v>
      </c>
      <c r="AL660" s="189" t="s">
        <v>10225</v>
      </c>
      <c r="AM660" s="500" t="s">
        <v>11887</v>
      </c>
      <c r="AN660" s="411">
        <f t="shared" si="10"/>
        <v>653</v>
      </c>
      <c r="AO660" s="411">
        <v>2025</v>
      </c>
      <c r="AP660" s="432">
        <v>5383333</v>
      </c>
      <c r="AQ660" s="411"/>
      <c r="AR660" s="411"/>
      <c r="AS660" s="410"/>
      <c r="AT660" s="449"/>
    </row>
    <row r="661" spans="2:46" ht="15" customHeight="1">
      <c r="B661" s="448" t="s">
        <v>560</v>
      </c>
      <c r="C661" s="251" t="s">
        <v>11008</v>
      </c>
      <c r="D661" s="173" t="s">
        <v>11888</v>
      </c>
      <c r="E661" s="404">
        <v>24040547</v>
      </c>
      <c r="F661" s="463">
        <v>17856000</v>
      </c>
      <c r="G661" s="405" t="s">
        <v>10177</v>
      </c>
      <c r="H661" s="353">
        <v>2976000</v>
      </c>
      <c r="I661" s="363">
        <v>45742</v>
      </c>
      <c r="J661" s="363">
        <v>46016</v>
      </c>
      <c r="K661" s="354" t="s">
        <v>11889</v>
      </c>
      <c r="L661" s="190">
        <v>2537</v>
      </c>
      <c r="M661" s="406" t="s">
        <v>10157</v>
      </c>
      <c r="N661" s="406" t="s">
        <v>7343</v>
      </c>
      <c r="O661" s="416">
        <v>51790928</v>
      </c>
      <c r="P661" s="501" t="s">
        <v>10158</v>
      </c>
      <c r="Q661" s="190">
        <v>1</v>
      </c>
      <c r="R661" s="407">
        <v>125084</v>
      </c>
      <c r="S661" s="251" t="s">
        <v>8637</v>
      </c>
      <c r="T661" s="463">
        <v>8928000</v>
      </c>
      <c r="U661" s="190" t="s">
        <v>7347</v>
      </c>
      <c r="V661" s="407">
        <v>90</v>
      </c>
      <c r="W661" s="404">
        <v>0</v>
      </c>
      <c r="X661" s="190" t="s">
        <v>7347</v>
      </c>
      <c r="Y661" s="190"/>
      <c r="Z661" s="404">
        <f>Tabla13[[#This Row],[Adicion 1]]</f>
        <v>8928000</v>
      </c>
      <c r="AA661" s="464" t="s">
        <v>7966</v>
      </c>
      <c r="AB661" s="190" t="s">
        <v>7347</v>
      </c>
      <c r="AC661" s="190" t="s">
        <v>7347</v>
      </c>
      <c r="AD661" s="190" t="s">
        <v>7347</v>
      </c>
      <c r="AE661" s="190" t="s">
        <v>7536</v>
      </c>
      <c r="AF661" s="411" t="s">
        <v>7349</v>
      </c>
      <c r="AG661" s="190" t="s">
        <v>7350</v>
      </c>
      <c r="AH661" s="173" t="s">
        <v>11890</v>
      </c>
      <c r="AI661" s="173">
        <v>3212960200</v>
      </c>
      <c r="AJ661" s="173" t="s">
        <v>10142</v>
      </c>
      <c r="AK661" s="423" t="s">
        <v>11891</v>
      </c>
      <c r="AL661" s="189" t="s">
        <v>11378</v>
      </c>
      <c r="AM661" s="500" t="s">
        <v>11892</v>
      </c>
      <c r="AN661" s="411">
        <f t="shared" si="10"/>
        <v>654</v>
      </c>
      <c r="AO661" s="411">
        <v>2025</v>
      </c>
      <c r="AP661" s="432">
        <v>2480000</v>
      </c>
      <c r="AQ661" s="411" t="s">
        <v>10132</v>
      </c>
      <c r="AR661" s="411" t="s">
        <v>10132</v>
      </c>
      <c r="AS661" s="410"/>
      <c r="AT661" s="449"/>
    </row>
    <row r="662" spans="2:46" ht="15" customHeight="1">
      <c r="B662" s="524" t="s">
        <v>561</v>
      </c>
      <c r="C662" s="251" t="s">
        <v>10341</v>
      </c>
      <c r="D662" s="173" t="s">
        <v>7861</v>
      </c>
      <c r="E662" s="404">
        <v>72208761</v>
      </c>
      <c r="F662" s="404">
        <v>17856000</v>
      </c>
      <c r="G662" s="405" t="s">
        <v>10177</v>
      </c>
      <c r="H662" s="353">
        <v>2976000</v>
      </c>
      <c r="I662" s="363">
        <v>45767</v>
      </c>
      <c r="J662" s="363">
        <v>45929</v>
      </c>
      <c r="K662" s="354" t="s">
        <v>10536</v>
      </c>
      <c r="L662" s="190">
        <v>2583</v>
      </c>
      <c r="M662" s="525" t="s">
        <v>7495</v>
      </c>
      <c r="N662" s="525" t="s">
        <v>7343</v>
      </c>
      <c r="O662" s="525">
        <v>79553844</v>
      </c>
      <c r="P662" s="525" t="s">
        <v>7496</v>
      </c>
      <c r="Q662" s="190">
        <v>5</v>
      </c>
      <c r="R662" s="407">
        <v>125102</v>
      </c>
      <c r="S662" s="526" t="s">
        <v>7497</v>
      </c>
      <c r="T662" s="463" t="e">
        <f>#REF!</f>
        <v>#REF!</v>
      </c>
      <c r="U662" s="190" t="s">
        <v>7347</v>
      </c>
      <c r="V662" s="407">
        <v>71</v>
      </c>
      <c r="W662" s="404">
        <v>0</v>
      </c>
      <c r="X662" s="190" t="s">
        <v>7347</v>
      </c>
      <c r="Y662" s="190"/>
      <c r="Z662" s="404" t="e">
        <f>Tabla13[[#This Row],[Adicion 1]]</f>
        <v>#REF!</v>
      </c>
      <c r="AA662" s="464" t="s">
        <v>10204</v>
      </c>
      <c r="AB662" s="190" t="s">
        <v>7347</v>
      </c>
      <c r="AC662" s="190" t="s">
        <v>7347</v>
      </c>
      <c r="AD662" s="190" t="s">
        <v>7347</v>
      </c>
      <c r="AE662" s="190" t="s">
        <v>11893</v>
      </c>
      <c r="AF662" s="411" t="s">
        <v>7349</v>
      </c>
      <c r="AG662" s="190" t="s">
        <v>7368</v>
      </c>
      <c r="AH662" s="173" t="s">
        <v>7862</v>
      </c>
      <c r="AI662" s="173">
        <v>3227525370</v>
      </c>
      <c r="AJ662" s="173" t="s">
        <v>10143</v>
      </c>
      <c r="AK662" s="420">
        <v>54725744164</v>
      </c>
      <c r="AL662" s="189" t="s">
        <v>10225</v>
      </c>
      <c r="AM662" s="500" t="s">
        <v>7863</v>
      </c>
      <c r="AN662" s="411">
        <f t="shared" si="10"/>
        <v>655</v>
      </c>
      <c r="AO662" s="411">
        <v>2025</v>
      </c>
      <c r="AP662" s="432">
        <v>4860800</v>
      </c>
      <c r="AQ662" s="411"/>
      <c r="AR662" s="411"/>
      <c r="AS662" s="410"/>
      <c r="AT662" s="449"/>
    </row>
    <row r="663" spans="2:46" ht="15" customHeight="1">
      <c r="B663" s="448" t="s">
        <v>562</v>
      </c>
      <c r="C663" s="251" t="s">
        <v>10246</v>
      </c>
      <c r="D663" s="173" t="s">
        <v>11894</v>
      </c>
      <c r="E663" s="404">
        <v>52410879</v>
      </c>
      <c r="F663" s="404">
        <v>72000000</v>
      </c>
      <c r="G663" s="405" t="s">
        <v>10213</v>
      </c>
      <c r="H663" s="353">
        <v>9000000</v>
      </c>
      <c r="I663" s="363">
        <v>45741</v>
      </c>
      <c r="J663" s="363">
        <v>45985</v>
      </c>
      <c r="K663" s="354" t="s">
        <v>9111</v>
      </c>
      <c r="L663" s="190">
        <v>2537</v>
      </c>
      <c r="M663" s="406" t="s">
        <v>7347</v>
      </c>
      <c r="N663" s="406" t="s">
        <v>7407</v>
      </c>
      <c r="O663" s="406" t="s">
        <v>7407</v>
      </c>
      <c r="P663" s="406" t="s">
        <v>7407</v>
      </c>
      <c r="Q663" s="190">
        <v>1</v>
      </c>
      <c r="R663" s="407">
        <v>125136</v>
      </c>
      <c r="S663" s="251" t="s">
        <v>10321</v>
      </c>
      <c r="T663" s="404">
        <v>0</v>
      </c>
      <c r="U663" s="190" t="s">
        <v>7347</v>
      </c>
      <c r="V663" s="407" t="s">
        <v>10136</v>
      </c>
      <c r="W663" s="404">
        <v>0</v>
      </c>
      <c r="X663" s="190" t="s">
        <v>7347</v>
      </c>
      <c r="Y663" s="190" t="s">
        <v>7347</v>
      </c>
      <c r="Z663" s="404">
        <v>0</v>
      </c>
      <c r="AA663" s="419" t="s">
        <v>7347</v>
      </c>
      <c r="AB663" s="190" t="s">
        <v>7347</v>
      </c>
      <c r="AC663" s="190" t="s">
        <v>7347</v>
      </c>
      <c r="AD663" s="190" t="s">
        <v>7347</v>
      </c>
      <c r="AE663" s="190" t="s">
        <v>7387</v>
      </c>
      <c r="AF663" s="411" t="s">
        <v>7349</v>
      </c>
      <c r="AG663" s="190" t="s">
        <v>7399</v>
      </c>
      <c r="AH663" s="173" t="s">
        <v>11895</v>
      </c>
      <c r="AI663" s="173">
        <v>3203971828</v>
      </c>
      <c r="AJ663" s="173" t="s">
        <v>10143</v>
      </c>
      <c r="AK663" s="423" t="s">
        <v>9113</v>
      </c>
      <c r="AL663" s="189" t="s">
        <v>11378</v>
      </c>
      <c r="AM663" s="500" t="s">
        <v>9114</v>
      </c>
      <c r="AN663" s="411">
        <f t="shared" si="10"/>
        <v>656</v>
      </c>
      <c r="AO663" s="411">
        <v>2025</v>
      </c>
      <c r="AP663" s="432">
        <v>25200000</v>
      </c>
      <c r="AQ663" s="411" t="s">
        <v>10139</v>
      </c>
      <c r="AR663" s="411" t="s">
        <v>10132</v>
      </c>
      <c r="AS663" s="410"/>
      <c r="AT663" s="449"/>
    </row>
    <row r="664" spans="2:46" ht="15" customHeight="1">
      <c r="B664" s="448" t="s">
        <v>563</v>
      </c>
      <c r="C664" s="251" t="s">
        <v>10246</v>
      </c>
      <c r="D664" s="173" t="s">
        <v>11896</v>
      </c>
      <c r="E664" s="404">
        <v>52371623</v>
      </c>
      <c r="F664" s="404">
        <v>70536000</v>
      </c>
      <c r="G664" s="405" t="s">
        <v>10213</v>
      </c>
      <c r="H664" s="353">
        <v>8817000</v>
      </c>
      <c r="I664" s="363">
        <v>45735</v>
      </c>
      <c r="J664" s="363">
        <v>46022</v>
      </c>
      <c r="K664" s="354" t="s">
        <v>9447</v>
      </c>
      <c r="L664" s="190">
        <v>2309</v>
      </c>
      <c r="M664" s="406" t="s">
        <v>7347</v>
      </c>
      <c r="N664" s="406" t="s">
        <v>7407</v>
      </c>
      <c r="O664" s="406" t="s">
        <v>7407</v>
      </c>
      <c r="P664" s="406" t="s">
        <v>7407</v>
      </c>
      <c r="Q664" s="190">
        <v>1</v>
      </c>
      <c r="R664" s="407">
        <v>125463</v>
      </c>
      <c r="S664" s="251" t="s">
        <v>11897</v>
      </c>
      <c r="T664" s="463">
        <v>12343800</v>
      </c>
      <c r="U664" s="190" t="s">
        <v>7347</v>
      </c>
      <c r="V664" s="407">
        <v>42</v>
      </c>
      <c r="W664" s="404">
        <v>0</v>
      </c>
      <c r="X664" s="190" t="s">
        <v>7347</v>
      </c>
      <c r="Y664" s="190"/>
      <c r="Z664" s="404">
        <f>Tabla13[[#This Row],[Adicion 1]]</f>
        <v>12343800</v>
      </c>
      <c r="AA664" s="464" t="s">
        <v>11898</v>
      </c>
      <c r="AB664" s="190" t="s">
        <v>7347</v>
      </c>
      <c r="AC664" s="190" t="s">
        <v>7347</v>
      </c>
      <c r="AD664" s="190" t="s">
        <v>7347</v>
      </c>
      <c r="AE664" s="190" t="s">
        <v>7387</v>
      </c>
      <c r="AF664" s="411" t="s">
        <v>7349</v>
      </c>
      <c r="AG664" s="190" t="s">
        <v>7350</v>
      </c>
      <c r="AH664" s="173" t="s">
        <v>11899</v>
      </c>
      <c r="AI664" s="173">
        <v>3158175841</v>
      </c>
      <c r="AJ664" s="173" t="s">
        <v>10142</v>
      </c>
      <c r="AK664" s="420" t="s">
        <v>11900</v>
      </c>
      <c r="AL664" s="189" t="s">
        <v>10225</v>
      </c>
      <c r="AM664" s="500" t="s">
        <v>11901</v>
      </c>
      <c r="AN664" s="411">
        <f t="shared" si="10"/>
        <v>657</v>
      </c>
      <c r="AO664" s="411">
        <v>2025</v>
      </c>
      <c r="AP664" s="432">
        <v>22924200</v>
      </c>
      <c r="AQ664" s="411"/>
      <c r="AR664" s="411"/>
      <c r="AS664" s="410"/>
      <c r="AT664" s="449"/>
    </row>
    <row r="665" spans="2:46" ht="15" customHeight="1">
      <c r="B665" s="448" t="s">
        <v>565</v>
      </c>
      <c r="C665" s="251" t="s">
        <v>10246</v>
      </c>
      <c r="D665" s="173" t="s">
        <v>9982</v>
      </c>
      <c r="E665" s="404">
        <v>79791852</v>
      </c>
      <c r="F665" s="463">
        <v>46128000</v>
      </c>
      <c r="G665" s="405" t="s">
        <v>10177</v>
      </c>
      <c r="H665" s="353">
        <v>7688000</v>
      </c>
      <c r="I665" s="363">
        <v>45748</v>
      </c>
      <c r="J665" s="363">
        <v>46022</v>
      </c>
      <c r="K665" s="354" t="s">
        <v>9983</v>
      </c>
      <c r="L665" s="190">
        <v>2537</v>
      </c>
      <c r="M665" s="406" t="s">
        <v>7515</v>
      </c>
      <c r="N665" s="406" t="s">
        <v>7343</v>
      </c>
      <c r="O665" s="406">
        <v>80912935</v>
      </c>
      <c r="P665" s="406" t="s">
        <v>9984</v>
      </c>
      <c r="Q665" s="190">
        <v>1</v>
      </c>
      <c r="R665" s="407">
        <v>125671</v>
      </c>
      <c r="S665" s="251" t="s">
        <v>10887</v>
      </c>
      <c r="T665" s="463">
        <v>23064000</v>
      </c>
      <c r="U665" s="190" t="s">
        <v>7347</v>
      </c>
      <c r="V665" s="407">
        <v>90</v>
      </c>
      <c r="W665" s="404">
        <v>0</v>
      </c>
      <c r="X665" s="190" t="s">
        <v>7347</v>
      </c>
      <c r="Y665" s="190"/>
      <c r="Z665" s="404">
        <f>Tabla13[[#This Row],[Adicion 1]]</f>
        <v>23064000</v>
      </c>
      <c r="AA665" s="464" t="s">
        <v>7966</v>
      </c>
      <c r="AB665" s="190" t="s">
        <v>7347</v>
      </c>
      <c r="AC665" s="190" t="s">
        <v>7347</v>
      </c>
      <c r="AD665" s="190" t="s">
        <v>7347</v>
      </c>
      <c r="AE665" s="190" t="s">
        <v>10179</v>
      </c>
      <c r="AF665" s="190" t="s">
        <v>7361</v>
      </c>
      <c r="AG665" s="190" t="s">
        <v>7586</v>
      </c>
      <c r="AH665" s="173" t="s">
        <v>11902</v>
      </c>
      <c r="AI665" s="173">
        <v>3102354756</v>
      </c>
      <c r="AJ665" s="173" t="s">
        <v>10143</v>
      </c>
      <c r="AK665" s="420">
        <v>20115818896</v>
      </c>
      <c r="AL665" s="189" t="s">
        <v>10757</v>
      </c>
      <c r="AM665" s="500" t="s">
        <v>11903</v>
      </c>
      <c r="AN665" s="411">
        <f t="shared" si="10"/>
        <v>658</v>
      </c>
      <c r="AO665" s="411">
        <v>2025</v>
      </c>
      <c r="AP665" s="432">
        <v>30752000</v>
      </c>
      <c r="AQ665" s="411" t="s">
        <v>10139</v>
      </c>
      <c r="AR665" s="411" t="s">
        <v>10132</v>
      </c>
      <c r="AS665" s="410"/>
      <c r="AT665" s="449"/>
    </row>
    <row r="666" spans="2:46" ht="15" customHeight="1">
      <c r="B666" s="448" t="s">
        <v>566</v>
      </c>
      <c r="C666" s="251" t="s">
        <v>10246</v>
      </c>
      <c r="D666" s="173" t="s">
        <v>8242</v>
      </c>
      <c r="E666" s="404">
        <v>1016052697</v>
      </c>
      <c r="F666" s="404">
        <v>46128000</v>
      </c>
      <c r="G666" s="405" t="s">
        <v>10177</v>
      </c>
      <c r="H666" s="353">
        <v>7688000</v>
      </c>
      <c r="I666" s="363">
        <v>45749</v>
      </c>
      <c r="J666" s="363">
        <v>46021</v>
      </c>
      <c r="K666" s="354" t="s">
        <v>8243</v>
      </c>
      <c r="L666" s="190">
        <v>2537</v>
      </c>
      <c r="M666" s="406" t="s">
        <v>7573</v>
      </c>
      <c r="N666" s="406" t="s">
        <v>7448</v>
      </c>
      <c r="O666" s="406">
        <v>51895879</v>
      </c>
      <c r="P666" s="406" t="s">
        <v>7574</v>
      </c>
      <c r="Q666" s="190">
        <v>1</v>
      </c>
      <c r="R666" s="407">
        <v>125946</v>
      </c>
      <c r="S666" s="251" t="s">
        <v>7575</v>
      </c>
      <c r="T666" s="463">
        <v>23064000</v>
      </c>
      <c r="U666" s="190" t="s">
        <v>7347</v>
      </c>
      <c r="V666" s="407">
        <v>90</v>
      </c>
      <c r="W666" s="404">
        <v>0</v>
      </c>
      <c r="X666" s="190" t="s">
        <v>7347</v>
      </c>
      <c r="Y666" s="190"/>
      <c r="Z666" s="404">
        <f>Tabla13[[#This Row],[Adicion 1]]</f>
        <v>23064000</v>
      </c>
      <c r="AA666" s="464" t="s">
        <v>7966</v>
      </c>
      <c r="AB666" s="190" t="s">
        <v>7347</v>
      </c>
      <c r="AC666" s="190" t="s">
        <v>7347</v>
      </c>
      <c r="AD666" s="190" t="s">
        <v>7347</v>
      </c>
      <c r="AE666" s="190" t="s">
        <v>7408</v>
      </c>
      <c r="AF666" s="411" t="s">
        <v>7349</v>
      </c>
      <c r="AG666" s="190" t="s">
        <v>7362</v>
      </c>
      <c r="AH666" s="173" t="s">
        <v>11904</v>
      </c>
      <c r="AI666" s="173">
        <v>3214890571</v>
      </c>
      <c r="AJ666" s="173" t="s">
        <v>8019</v>
      </c>
      <c r="AK666" s="420">
        <v>52326555</v>
      </c>
      <c r="AL666" s="189" t="s">
        <v>10757</v>
      </c>
      <c r="AM666" s="500" t="s">
        <v>8246</v>
      </c>
      <c r="AN666" s="411">
        <f t="shared" si="10"/>
        <v>659</v>
      </c>
      <c r="AO666" s="411">
        <v>2025</v>
      </c>
      <c r="AP666" s="432">
        <v>7944267</v>
      </c>
      <c r="AQ666" s="411" t="s">
        <v>10132</v>
      </c>
      <c r="AR666" s="411" t="s">
        <v>10132</v>
      </c>
      <c r="AS666" s="410"/>
      <c r="AT666" s="449"/>
    </row>
    <row r="667" spans="2:46" ht="15" customHeight="1">
      <c r="B667" s="448" t="s">
        <v>567</v>
      </c>
      <c r="C667" s="251" t="s">
        <v>10246</v>
      </c>
      <c r="D667" s="173" t="s">
        <v>11905</v>
      </c>
      <c r="E667" s="404">
        <v>1014263066</v>
      </c>
      <c r="F667" s="404">
        <v>33810000</v>
      </c>
      <c r="G667" s="405" t="s">
        <v>10177</v>
      </c>
      <c r="H667" s="353">
        <v>5635000</v>
      </c>
      <c r="I667" s="363">
        <v>45735</v>
      </c>
      <c r="J667" s="363">
        <v>45918</v>
      </c>
      <c r="K667" s="354" t="s">
        <v>9718</v>
      </c>
      <c r="L667" s="190">
        <v>2456</v>
      </c>
      <c r="M667" s="406" t="s">
        <v>7342</v>
      </c>
      <c r="N667" s="251" t="s">
        <v>7343</v>
      </c>
      <c r="O667" s="406">
        <v>79148675</v>
      </c>
      <c r="P667" s="406" t="s">
        <v>7344</v>
      </c>
      <c r="Q667" s="190">
        <v>3</v>
      </c>
      <c r="R667" s="407">
        <v>127373</v>
      </c>
      <c r="S667" s="251" t="s">
        <v>7345</v>
      </c>
      <c r="T667" s="404">
        <v>0</v>
      </c>
      <c r="U667" s="190" t="s">
        <v>7347</v>
      </c>
      <c r="V667" s="407" t="s">
        <v>10136</v>
      </c>
      <c r="W667" s="404">
        <v>0</v>
      </c>
      <c r="X667" s="190" t="s">
        <v>7347</v>
      </c>
      <c r="Y667" s="190" t="s">
        <v>7347</v>
      </c>
      <c r="Z667" s="404">
        <v>0</v>
      </c>
      <c r="AA667" s="419" t="s">
        <v>7347</v>
      </c>
      <c r="AB667" s="190" t="s">
        <v>7347</v>
      </c>
      <c r="AC667" s="190" t="s">
        <v>7347</v>
      </c>
      <c r="AD667" s="190" t="s">
        <v>7347</v>
      </c>
      <c r="AE667" s="190" t="s">
        <v>7387</v>
      </c>
      <c r="AF667" s="411" t="s">
        <v>7349</v>
      </c>
      <c r="AG667" s="190" t="s">
        <v>7414</v>
      </c>
      <c r="AH667" s="173" t="s">
        <v>11906</v>
      </c>
      <c r="AI667" s="173">
        <v>3112895268</v>
      </c>
      <c r="AJ667" s="173" t="s">
        <v>7352</v>
      </c>
      <c r="AK667" s="420">
        <v>24059513302</v>
      </c>
      <c r="AL667" s="189" t="s">
        <v>7353</v>
      </c>
      <c r="AM667" s="500" t="s">
        <v>11907</v>
      </c>
      <c r="AN667" s="411">
        <f t="shared" si="10"/>
        <v>660</v>
      </c>
      <c r="AO667" s="411">
        <v>2025</v>
      </c>
      <c r="AP667" s="432">
        <v>3381000</v>
      </c>
      <c r="AQ667" s="411" t="s">
        <v>10139</v>
      </c>
      <c r="AR667" s="411" t="s">
        <v>10132</v>
      </c>
      <c r="AS667" s="410"/>
      <c r="AT667" s="449"/>
    </row>
    <row r="668" spans="2:46" ht="15" customHeight="1">
      <c r="B668" s="448" t="s">
        <v>568</v>
      </c>
      <c r="C668" s="251" t="s">
        <v>10246</v>
      </c>
      <c r="D668" s="173" t="s">
        <v>7515</v>
      </c>
      <c r="E668" s="404">
        <v>80912935</v>
      </c>
      <c r="F668" s="404">
        <v>83200000</v>
      </c>
      <c r="G668" s="405" t="s">
        <v>10177</v>
      </c>
      <c r="H668" s="353">
        <v>10400000</v>
      </c>
      <c r="I668" s="363">
        <v>45741</v>
      </c>
      <c r="J668" s="363">
        <v>46022</v>
      </c>
      <c r="K668" s="354" t="s">
        <v>7516</v>
      </c>
      <c r="L668" s="190">
        <v>2537</v>
      </c>
      <c r="M668" s="406" t="s">
        <v>7347</v>
      </c>
      <c r="N668" s="406" t="s">
        <v>7407</v>
      </c>
      <c r="O668" s="406" t="s">
        <v>7407</v>
      </c>
      <c r="P668" s="406" t="s">
        <v>7407</v>
      </c>
      <c r="Q668" s="190">
        <v>1</v>
      </c>
      <c r="R668" s="407">
        <v>130216</v>
      </c>
      <c r="S668" s="251" t="s">
        <v>10321</v>
      </c>
      <c r="T668" s="463">
        <v>12480000</v>
      </c>
      <c r="U668" s="190" t="s">
        <v>7347</v>
      </c>
      <c r="V668" s="407">
        <v>36</v>
      </c>
      <c r="W668" s="404">
        <v>0</v>
      </c>
      <c r="X668" s="190" t="s">
        <v>7347</v>
      </c>
      <c r="Y668" s="190"/>
      <c r="Z668" s="404">
        <f>Tabla13[[#This Row],[Adicion 1]]</f>
        <v>12480000</v>
      </c>
      <c r="AA668" s="464" t="str">
        <f>VLOOKUP(Tabla13[[#This Row],[No. CONTRATO]],[1]Hoja3!$B$4:$M$271,12,FALSE)</f>
        <v>1 meses y 6 días</v>
      </c>
      <c r="AB668" s="190" t="s">
        <v>7347</v>
      </c>
      <c r="AC668" s="190" t="s">
        <v>7347</v>
      </c>
      <c r="AD668" s="190" t="s">
        <v>7347</v>
      </c>
      <c r="AE668" s="190" t="s">
        <v>7378</v>
      </c>
      <c r="AF668" s="411" t="s">
        <v>7349</v>
      </c>
      <c r="AG668" s="190" t="s">
        <v>7510</v>
      </c>
      <c r="AH668" s="173" t="s">
        <v>11908</v>
      </c>
      <c r="AI668" s="173">
        <v>3107919258</v>
      </c>
      <c r="AJ668" s="173" t="s">
        <v>10143</v>
      </c>
      <c r="AK668" s="420">
        <v>91248623948</v>
      </c>
      <c r="AL668" s="189" t="s">
        <v>10225</v>
      </c>
      <c r="AM668" s="500" t="s">
        <v>7519</v>
      </c>
      <c r="AN668" s="411">
        <f t="shared" si="10"/>
        <v>661</v>
      </c>
      <c r="AO668" s="411">
        <v>2025</v>
      </c>
      <c r="AP668" s="432">
        <v>29120000</v>
      </c>
      <c r="AQ668" s="411"/>
      <c r="AR668" s="411"/>
      <c r="AS668" s="410"/>
      <c r="AT668" s="449"/>
    </row>
    <row r="669" spans="2:46" ht="15" customHeight="1">
      <c r="B669" s="448" t="s">
        <v>569</v>
      </c>
      <c r="C669" s="251" t="s">
        <v>10211</v>
      </c>
      <c r="D669" s="173" t="s">
        <v>11909</v>
      </c>
      <c r="E669" s="404">
        <v>1003710488</v>
      </c>
      <c r="F669" s="463">
        <v>12378000</v>
      </c>
      <c r="G669" s="405" t="s">
        <v>10177</v>
      </c>
      <c r="H669" s="353">
        <v>2063000</v>
      </c>
      <c r="I669" s="363">
        <v>45747</v>
      </c>
      <c r="J669" s="363">
        <v>46022</v>
      </c>
      <c r="K669" s="354" t="s">
        <v>10699</v>
      </c>
      <c r="L669" s="190">
        <v>2583</v>
      </c>
      <c r="M669" s="406" t="s">
        <v>7495</v>
      </c>
      <c r="N669" s="406" t="s">
        <v>7343</v>
      </c>
      <c r="O669" s="406">
        <v>79553844</v>
      </c>
      <c r="P669" s="406" t="s">
        <v>7496</v>
      </c>
      <c r="Q669" s="190">
        <v>5</v>
      </c>
      <c r="R669" s="407">
        <v>130231</v>
      </c>
      <c r="S669" s="251" t="s">
        <v>7497</v>
      </c>
      <c r="T669" s="463">
        <v>6189000</v>
      </c>
      <c r="U669" s="190" t="s">
        <v>7347</v>
      </c>
      <c r="V669" s="407">
        <v>90</v>
      </c>
      <c r="W669" s="404">
        <v>0</v>
      </c>
      <c r="X669" s="190" t="s">
        <v>7347</v>
      </c>
      <c r="Y669" s="190"/>
      <c r="Z669" s="404">
        <f>Tabla13[[#This Row],[Adicion 1]]</f>
        <v>6189000</v>
      </c>
      <c r="AA669" s="464" t="s">
        <v>7966</v>
      </c>
      <c r="AB669" s="190" t="s">
        <v>7347</v>
      </c>
      <c r="AC669" s="190" t="s">
        <v>7347</v>
      </c>
      <c r="AD669" s="190" t="s">
        <v>7347</v>
      </c>
      <c r="AE669" s="190" t="s">
        <v>7378</v>
      </c>
      <c r="AF669" s="411" t="s">
        <v>7350</v>
      </c>
      <c r="AG669" s="190" t="s">
        <v>7350</v>
      </c>
      <c r="AH669" s="173" t="s">
        <v>11910</v>
      </c>
      <c r="AI669" s="173">
        <v>3046420462</v>
      </c>
      <c r="AJ669" s="173" t="s">
        <v>10143</v>
      </c>
      <c r="AK669" s="420">
        <v>91282746714</v>
      </c>
      <c r="AL669" s="189" t="s">
        <v>7353</v>
      </c>
      <c r="AM669" s="500" t="s">
        <v>11911</v>
      </c>
      <c r="AN669" s="411">
        <f t="shared" si="10"/>
        <v>662</v>
      </c>
      <c r="AO669" s="411">
        <v>2025</v>
      </c>
      <c r="AP669" s="432">
        <v>2063000</v>
      </c>
      <c r="AQ669" s="411" t="s">
        <v>10132</v>
      </c>
      <c r="AR669" s="411" t="s">
        <v>10132</v>
      </c>
      <c r="AS669" s="410"/>
      <c r="AT669" s="449"/>
    </row>
    <row r="670" spans="2:46" ht="15" customHeight="1">
      <c r="B670" s="448" t="s">
        <v>570</v>
      </c>
      <c r="C670" s="251" t="s">
        <v>10211</v>
      </c>
      <c r="D670" s="173" t="s">
        <v>11912</v>
      </c>
      <c r="E670" s="404">
        <v>1221968931</v>
      </c>
      <c r="F670" s="463">
        <v>12378000</v>
      </c>
      <c r="G670" s="405" t="s">
        <v>10177</v>
      </c>
      <c r="H670" s="353">
        <v>2063000</v>
      </c>
      <c r="I670" s="363">
        <v>45744</v>
      </c>
      <c r="J670" s="363">
        <v>46018</v>
      </c>
      <c r="K670" s="354" t="s">
        <v>10699</v>
      </c>
      <c r="L670" s="190">
        <v>2583</v>
      </c>
      <c r="M670" s="406" t="s">
        <v>7495</v>
      </c>
      <c r="N670" s="406" t="s">
        <v>7343</v>
      </c>
      <c r="O670" s="406">
        <v>79553844</v>
      </c>
      <c r="P670" s="406" t="s">
        <v>7496</v>
      </c>
      <c r="Q670" s="190">
        <v>5</v>
      </c>
      <c r="R670" s="407">
        <v>130231</v>
      </c>
      <c r="S670" s="251" t="s">
        <v>7497</v>
      </c>
      <c r="T670" s="463">
        <v>6189000</v>
      </c>
      <c r="U670" s="190" t="s">
        <v>7347</v>
      </c>
      <c r="V670" s="407">
        <v>90</v>
      </c>
      <c r="W670" s="404">
        <v>0</v>
      </c>
      <c r="X670" s="190" t="s">
        <v>7347</v>
      </c>
      <c r="Y670" s="190"/>
      <c r="Z670" s="404">
        <f>Tabla13[[#This Row],[Adicion 1]]</f>
        <v>6189000</v>
      </c>
      <c r="AA670" s="464" t="s">
        <v>7966</v>
      </c>
      <c r="AB670" s="190" t="s">
        <v>7347</v>
      </c>
      <c r="AC670" s="190" t="s">
        <v>7347</v>
      </c>
      <c r="AD670" s="190" t="s">
        <v>7347</v>
      </c>
      <c r="AE670" s="190" t="s">
        <v>7960</v>
      </c>
      <c r="AF670" s="411" t="s">
        <v>7349</v>
      </c>
      <c r="AG670" s="190" t="s">
        <v>7399</v>
      </c>
      <c r="AH670" s="173" t="s">
        <v>11913</v>
      </c>
      <c r="AI670" s="173">
        <v>3214258384</v>
      </c>
      <c r="AJ670" s="173" t="s">
        <v>7364</v>
      </c>
      <c r="AK670" s="423" t="s">
        <v>11914</v>
      </c>
      <c r="AL670" s="189" t="s">
        <v>10512</v>
      </c>
      <c r="AM670" s="500" t="s">
        <v>11915</v>
      </c>
      <c r="AN670" s="411">
        <f t="shared" si="10"/>
        <v>663</v>
      </c>
      <c r="AO670" s="411">
        <v>2025</v>
      </c>
      <c r="AP670" s="432">
        <v>1856700</v>
      </c>
      <c r="AQ670" s="411" t="s">
        <v>10132</v>
      </c>
      <c r="AR670" s="411" t="s">
        <v>10132</v>
      </c>
      <c r="AS670" s="410"/>
      <c r="AT670" s="449"/>
    </row>
    <row r="671" spans="2:46" ht="15" customHeight="1">
      <c r="B671" s="448" t="s">
        <v>571</v>
      </c>
      <c r="C671" s="251" t="s">
        <v>10211</v>
      </c>
      <c r="D671" s="173" t="s">
        <v>11916</v>
      </c>
      <c r="E671" s="404">
        <v>1010205145</v>
      </c>
      <c r="F671" s="404">
        <v>12378000</v>
      </c>
      <c r="G671" s="405" t="s">
        <v>10177</v>
      </c>
      <c r="H671" s="353">
        <v>2063000</v>
      </c>
      <c r="I671" s="363">
        <v>45747</v>
      </c>
      <c r="J671" s="363">
        <v>45930</v>
      </c>
      <c r="K671" s="354" t="s">
        <v>10536</v>
      </c>
      <c r="L671" s="190">
        <v>2583</v>
      </c>
      <c r="M671" s="406" t="s">
        <v>7495</v>
      </c>
      <c r="N671" s="406" t="s">
        <v>7343</v>
      </c>
      <c r="O671" s="406">
        <v>79553844</v>
      </c>
      <c r="P671" s="406" t="s">
        <v>7496</v>
      </c>
      <c r="Q671" s="190">
        <v>5</v>
      </c>
      <c r="R671" s="407">
        <v>130231</v>
      </c>
      <c r="S671" s="251" t="s">
        <v>7497</v>
      </c>
      <c r="T671" s="404">
        <v>0</v>
      </c>
      <c r="U671" s="190" t="s">
        <v>7347</v>
      </c>
      <c r="V671" s="407" t="s">
        <v>10136</v>
      </c>
      <c r="W671" s="404">
        <v>0</v>
      </c>
      <c r="X671" s="190" t="s">
        <v>7347</v>
      </c>
      <c r="Y671" s="190" t="s">
        <v>7347</v>
      </c>
      <c r="Z671" s="404">
        <v>0</v>
      </c>
      <c r="AA671" s="419" t="s">
        <v>7347</v>
      </c>
      <c r="AB671" s="190" t="s">
        <v>7347</v>
      </c>
      <c r="AC671" s="190" t="s">
        <v>7347</v>
      </c>
      <c r="AD671" s="190" t="s">
        <v>7347</v>
      </c>
      <c r="AE671" s="190" t="s">
        <v>7720</v>
      </c>
      <c r="AF671" s="411" t="s">
        <v>7349</v>
      </c>
      <c r="AG671" s="190" t="s">
        <v>7399</v>
      </c>
      <c r="AH671" s="173" t="s">
        <v>11917</v>
      </c>
      <c r="AI671" s="173">
        <v>3014536792</v>
      </c>
      <c r="AJ671" s="173" t="s">
        <v>10143</v>
      </c>
      <c r="AK671" s="423" t="s">
        <v>11918</v>
      </c>
      <c r="AL671" s="189" t="s">
        <v>10225</v>
      </c>
      <c r="AM671" s="500" t="s">
        <v>11919</v>
      </c>
      <c r="AN671" s="411">
        <f t="shared" si="10"/>
        <v>664</v>
      </c>
      <c r="AO671" s="411">
        <v>2025</v>
      </c>
      <c r="AP671" s="432">
        <v>2888200</v>
      </c>
      <c r="AQ671" s="411" t="s">
        <v>10132</v>
      </c>
      <c r="AR671" s="411" t="s">
        <v>10139</v>
      </c>
      <c r="AS671" s="410" t="s">
        <v>10140</v>
      </c>
      <c r="AT671" s="449" t="s">
        <v>11920</v>
      </c>
    </row>
    <row r="672" spans="2:46" ht="15" customHeight="1">
      <c r="B672" s="448" t="s">
        <v>572</v>
      </c>
      <c r="C672" s="251" t="s">
        <v>10341</v>
      </c>
      <c r="D672" s="173" t="s">
        <v>11921</v>
      </c>
      <c r="E672" s="404">
        <v>79346657</v>
      </c>
      <c r="F672" s="404">
        <v>12378000</v>
      </c>
      <c r="G672" s="405" t="s">
        <v>10177</v>
      </c>
      <c r="H672" s="353">
        <v>2063000</v>
      </c>
      <c r="I672" s="363">
        <v>45747</v>
      </c>
      <c r="J672" s="363">
        <v>45930</v>
      </c>
      <c r="K672" s="354" t="s">
        <v>11699</v>
      </c>
      <c r="L672" s="190">
        <v>2583</v>
      </c>
      <c r="M672" s="406" t="s">
        <v>7495</v>
      </c>
      <c r="N672" s="406" t="s">
        <v>7343</v>
      </c>
      <c r="O672" s="406">
        <v>79553844</v>
      </c>
      <c r="P672" s="406" t="s">
        <v>7496</v>
      </c>
      <c r="Q672" s="190">
        <v>5</v>
      </c>
      <c r="R672" s="407">
        <v>130231</v>
      </c>
      <c r="S672" s="251" t="s">
        <v>7497</v>
      </c>
      <c r="T672" s="404">
        <v>0</v>
      </c>
      <c r="U672" s="190" t="s">
        <v>7347</v>
      </c>
      <c r="V672" s="407" t="s">
        <v>10136</v>
      </c>
      <c r="W672" s="404">
        <v>0</v>
      </c>
      <c r="X672" s="190" t="s">
        <v>7347</v>
      </c>
      <c r="Y672" s="190" t="s">
        <v>7347</v>
      </c>
      <c r="Z672" s="404">
        <v>0</v>
      </c>
      <c r="AA672" s="419" t="s">
        <v>7347</v>
      </c>
      <c r="AB672" s="190" t="s">
        <v>7347</v>
      </c>
      <c r="AC672" s="190" t="s">
        <v>7347</v>
      </c>
      <c r="AD672" s="190" t="s">
        <v>7347</v>
      </c>
      <c r="AE672" s="190" t="s">
        <v>7378</v>
      </c>
      <c r="AF672" s="190" t="s">
        <v>7451</v>
      </c>
      <c r="AG672" s="190" t="s">
        <v>7399</v>
      </c>
      <c r="AH672" s="173" t="s">
        <v>11922</v>
      </c>
      <c r="AI672" s="173">
        <v>3103459958</v>
      </c>
      <c r="AJ672" s="173" t="s">
        <v>10152</v>
      </c>
      <c r="AK672" s="420">
        <v>550488453258136</v>
      </c>
      <c r="AL672" s="189" t="s">
        <v>7353</v>
      </c>
      <c r="AM672" s="500" t="s">
        <v>11923</v>
      </c>
      <c r="AN672" s="411">
        <f t="shared" si="10"/>
        <v>665</v>
      </c>
      <c r="AO672" s="411">
        <v>2025</v>
      </c>
      <c r="AP672" s="432">
        <v>0</v>
      </c>
      <c r="AQ672" s="411" t="s">
        <v>10132</v>
      </c>
      <c r="AR672" s="411" t="s">
        <v>10132</v>
      </c>
      <c r="AS672" s="410"/>
      <c r="AT672" s="449"/>
    </row>
    <row r="673" spans="2:46" ht="15" customHeight="1">
      <c r="B673" s="448" t="s">
        <v>573</v>
      </c>
      <c r="C673" s="251" t="s">
        <v>10246</v>
      </c>
      <c r="D673" s="173" t="s">
        <v>7710</v>
      </c>
      <c r="E673" s="404">
        <v>1032453867</v>
      </c>
      <c r="F673" s="463">
        <v>33810000</v>
      </c>
      <c r="G673" s="405" t="s">
        <v>10177</v>
      </c>
      <c r="H673" s="353">
        <v>5635000</v>
      </c>
      <c r="I673" s="363">
        <v>45743</v>
      </c>
      <c r="J673" s="363">
        <v>46017</v>
      </c>
      <c r="K673" s="354" t="s">
        <v>11570</v>
      </c>
      <c r="L673" s="190">
        <v>2537</v>
      </c>
      <c r="M673" s="406" t="s">
        <v>7712</v>
      </c>
      <c r="N673" s="406" t="s">
        <v>7343</v>
      </c>
      <c r="O673" s="173">
        <v>20533153</v>
      </c>
      <c r="P673" s="501" t="s">
        <v>7713</v>
      </c>
      <c r="Q673" s="190">
        <v>5</v>
      </c>
      <c r="R673" s="407">
        <v>124746</v>
      </c>
      <c r="S673" s="251" t="s">
        <v>7714</v>
      </c>
      <c r="T673" s="463">
        <v>16905000</v>
      </c>
      <c r="U673" s="190" t="s">
        <v>7347</v>
      </c>
      <c r="V673" s="407">
        <v>90</v>
      </c>
      <c r="W673" s="404">
        <v>0</v>
      </c>
      <c r="X673" s="190" t="s">
        <v>7347</v>
      </c>
      <c r="Y673" s="190"/>
      <c r="Z673" s="404">
        <f>Tabla13[[#This Row],[Adicion 1]]</f>
        <v>16905000</v>
      </c>
      <c r="AA673" s="464" t="s">
        <v>7966</v>
      </c>
      <c r="AB673" s="190" t="s">
        <v>7347</v>
      </c>
      <c r="AC673" s="190" t="s">
        <v>7347</v>
      </c>
      <c r="AD673" s="190" t="s">
        <v>7347</v>
      </c>
      <c r="AE673" s="190" t="s">
        <v>7387</v>
      </c>
      <c r="AF673" s="411" t="s">
        <v>7349</v>
      </c>
      <c r="AG673" s="190" t="s">
        <v>7399</v>
      </c>
      <c r="AH673" s="173" t="s">
        <v>11924</v>
      </c>
      <c r="AI673" s="173">
        <v>3153899026</v>
      </c>
      <c r="AJ673" s="173" t="s">
        <v>10143</v>
      </c>
      <c r="AK673" s="420">
        <v>66249099156</v>
      </c>
      <c r="AL673" s="189" t="s">
        <v>10225</v>
      </c>
      <c r="AM673" s="500" t="s">
        <v>7717</v>
      </c>
      <c r="AN673" s="411">
        <f t="shared" si="10"/>
        <v>666</v>
      </c>
      <c r="AO673" s="411">
        <v>2025</v>
      </c>
      <c r="AP673" s="432">
        <v>4883667</v>
      </c>
      <c r="AQ673" s="411"/>
      <c r="AR673" s="411"/>
      <c r="AS673" s="410"/>
      <c r="AT673" s="449"/>
    </row>
    <row r="674" spans="2:46" ht="15" customHeight="1">
      <c r="B674" s="448" t="s">
        <v>574</v>
      </c>
      <c r="C674" s="251" t="s">
        <v>10246</v>
      </c>
      <c r="D674" s="173" t="s">
        <v>11925</v>
      </c>
      <c r="E674" s="404">
        <v>53121137</v>
      </c>
      <c r="F674" s="404">
        <v>46128000</v>
      </c>
      <c r="G674" s="405" t="s">
        <v>10177</v>
      </c>
      <c r="H674" s="353">
        <v>7688000</v>
      </c>
      <c r="I674" s="363">
        <v>45736</v>
      </c>
      <c r="J674" s="363">
        <v>45919</v>
      </c>
      <c r="K674" s="354" t="s">
        <v>11926</v>
      </c>
      <c r="L674" s="190">
        <v>2537</v>
      </c>
      <c r="M674" s="406" t="s">
        <v>7712</v>
      </c>
      <c r="N674" s="406" t="s">
        <v>7343</v>
      </c>
      <c r="O674" s="406">
        <v>20533153</v>
      </c>
      <c r="P674" s="501" t="s">
        <v>7713</v>
      </c>
      <c r="Q674" s="190">
        <v>5</v>
      </c>
      <c r="R674" s="407">
        <v>124916</v>
      </c>
      <c r="S674" s="251" t="s">
        <v>7714</v>
      </c>
      <c r="T674" s="404">
        <v>0</v>
      </c>
      <c r="U674" s="190" t="s">
        <v>7347</v>
      </c>
      <c r="V674" s="407" t="s">
        <v>10136</v>
      </c>
      <c r="W674" s="404">
        <v>0</v>
      </c>
      <c r="X674" s="190" t="s">
        <v>7347</v>
      </c>
      <c r="Y674" s="190" t="s">
        <v>7347</v>
      </c>
      <c r="Z674" s="404">
        <v>0</v>
      </c>
      <c r="AA674" s="419" t="s">
        <v>7347</v>
      </c>
      <c r="AB674" s="190" t="s">
        <v>7347</v>
      </c>
      <c r="AC674" s="190" t="s">
        <v>7347</v>
      </c>
      <c r="AD674" s="190" t="s">
        <v>7347</v>
      </c>
      <c r="AE674" s="190" t="s">
        <v>7378</v>
      </c>
      <c r="AF674" s="411" t="s">
        <v>7349</v>
      </c>
      <c r="AG674" s="190" t="s">
        <v>7510</v>
      </c>
      <c r="AH674" s="352" t="s">
        <v>11927</v>
      </c>
      <c r="AI674" s="173">
        <v>3158443177</v>
      </c>
      <c r="AJ674" s="173" t="s">
        <v>10143</v>
      </c>
      <c r="AK674" s="420">
        <v>68351127957</v>
      </c>
      <c r="AL674" s="189" t="s">
        <v>10225</v>
      </c>
      <c r="AM674" s="500" t="s">
        <v>9420</v>
      </c>
      <c r="AN674" s="411">
        <f t="shared" si="10"/>
        <v>667</v>
      </c>
      <c r="AO674" s="411">
        <v>2025</v>
      </c>
      <c r="AP674" s="432">
        <v>4869067</v>
      </c>
      <c r="AQ674" s="411"/>
      <c r="AR674" s="411"/>
      <c r="AS674" s="410"/>
      <c r="AT674" s="449"/>
    </row>
    <row r="675" spans="2:46" ht="15" customHeight="1">
      <c r="B675" s="448" t="s">
        <v>575</v>
      </c>
      <c r="C675" s="251" t="s">
        <v>10246</v>
      </c>
      <c r="D675" s="173" t="s">
        <v>8981</v>
      </c>
      <c r="E675" s="404">
        <v>28684792</v>
      </c>
      <c r="F675" s="404">
        <v>32808000</v>
      </c>
      <c r="G675" s="405" t="s">
        <v>10177</v>
      </c>
      <c r="H675" s="353">
        <v>5468000</v>
      </c>
      <c r="I675" s="363">
        <v>45747</v>
      </c>
      <c r="J675" s="363">
        <v>45930</v>
      </c>
      <c r="K675" s="354" t="s">
        <v>8751</v>
      </c>
      <c r="L675" s="190">
        <v>2537</v>
      </c>
      <c r="M675" s="406" t="s">
        <v>8515</v>
      </c>
      <c r="N675" s="406" t="s">
        <v>7343</v>
      </c>
      <c r="O675" s="406">
        <v>52356206</v>
      </c>
      <c r="P675" s="406" t="s">
        <v>8516</v>
      </c>
      <c r="Q675" s="190">
        <v>4</v>
      </c>
      <c r="R675" s="407">
        <v>124943</v>
      </c>
      <c r="S675" s="251" t="s">
        <v>10169</v>
      </c>
      <c r="T675" s="404">
        <v>0</v>
      </c>
      <c r="U675" s="190" t="s">
        <v>7347</v>
      </c>
      <c r="V675" s="407" t="s">
        <v>10136</v>
      </c>
      <c r="W675" s="404">
        <v>0</v>
      </c>
      <c r="X675" s="190" t="s">
        <v>7347</v>
      </c>
      <c r="Y675" s="190" t="s">
        <v>7347</v>
      </c>
      <c r="Z675" s="404">
        <v>0</v>
      </c>
      <c r="AA675" s="419" t="s">
        <v>7347</v>
      </c>
      <c r="AB675" s="190" t="s">
        <v>7347</v>
      </c>
      <c r="AC675" s="190" t="s">
        <v>7347</v>
      </c>
      <c r="AD675" s="190" t="s">
        <v>7347</v>
      </c>
      <c r="AE675" s="190" t="s">
        <v>7361</v>
      </c>
      <c r="AF675" s="411" t="s">
        <v>7349</v>
      </c>
      <c r="AG675" s="190" t="s">
        <v>7350</v>
      </c>
      <c r="AH675" s="173" t="s">
        <v>11928</v>
      </c>
      <c r="AI675" s="173" t="s">
        <v>11929</v>
      </c>
      <c r="AJ675" s="173" t="s">
        <v>7352</v>
      </c>
      <c r="AK675" s="420">
        <v>24075287698</v>
      </c>
      <c r="AL675" s="189" t="s">
        <v>11378</v>
      </c>
      <c r="AM675" s="500" t="s">
        <v>8985</v>
      </c>
      <c r="AN675" s="411">
        <f t="shared" si="10"/>
        <v>668</v>
      </c>
      <c r="AO675" s="411">
        <v>2025</v>
      </c>
      <c r="AP675" s="432">
        <v>5468000</v>
      </c>
      <c r="AQ675" s="411" t="s">
        <v>10139</v>
      </c>
      <c r="AR675" s="411" t="s">
        <v>10132</v>
      </c>
      <c r="AS675" s="410"/>
      <c r="AT675" s="449"/>
    </row>
    <row r="676" spans="2:46" ht="15" customHeight="1">
      <c r="B676" s="448" t="s">
        <v>576</v>
      </c>
      <c r="C676" s="251" t="s">
        <v>10246</v>
      </c>
      <c r="D676" s="173" t="s">
        <v>11930</v>
      </c>
      <c r="E676" s="404">
        <v>19480746</v>
      </c>
      <c r="F676" s="404">
        <v>51000000</v>
      </c>
      <c r="G676" s="405" t="s">
        <v>10177</v>
      </c>
      <c r="H676" s="353">
        <v>8500000</v>
      </c>
      <c r="I676" s="363">
        <v>45741</v>
      </c>
      <c r="J676" s="363">
        <v>45924</v>
      </c>
      <c r="K676" s="354" t="s">
        <v>7978</v>
      </c>
      <c r="L676" s="190">
        <v>2537</v>
      </c>
      <c r="M676" s="406" t="s">
        <v>7395</v>
      </c>
      <c r="N676" s="406" t="s">
        <v>7343</v>
      </c>
      <c r="O676" s="406">
        <v>1022949089</v>
      </c>
      <c r="P676" s="501" t="s">
        <v>7396</v>
      </c>
      <c r="Q676" s="190">
        <v>1</v>
      </c>
      <c r="R676" s="407">
        <v>125081</v>
      </c>
      <c r="S676" s="251" t="s">
        <v>9045</v>
      </c>
      <c r="T676" s="404">
        <v>0</v>
      </c>
      <c r="U676" s="190" t="s">
        <v>7347</v>
      </c>
      <c r="V676" s="407" t="s">
        <v>10136</v>
      </c>
      <c r="W676" s="404">
        <v>0</v>
      </c>
      <c r="X676" s="190" t="s">
        <v>7347</v>
      </c>
      <c r="Y676" s="190" t="s">
        <v>7347</v>
      </c>
      <c r="Z676" s="404">
        <v>0</v>
      </c>
      <c r="AA676" s="419" t="s">
        <v>7347</v>
      </c>
      <c r="AB676" s="190" t="s">
        <v>7347</v>
      </c>
      <c r="AC676" s="190" t="s">
        <v>7347</v>
      </c>
      <c r="AD676" s="190" t="s">
        <v>7347</v>
      </c>
      <c r="AE676" s="190" t="s">
        <v>7504</v>
      </c>
      <c r="AF676" s="411" t="s">
        <v>7349</v>
      </c>
      <c r="AG676" s="190" t="s">
        <v>10180</v>
      </c>
      <c r="AH676" s="173" t="s">
        <v>10430</v>
      </c>
      <c r="AI676" s="173">
        <v>3134995016</v>
      </c>
      <c r="AJ676" s="173" t="s">
        <v>10143</v>
      </c>
      <c r="AK676" s="420" t="s">
        <v>11931</v>
      </c>
      <c r="AL676" s="189" t="s">
        <v>10225</v>
      </c>
      <c r="AM676" s="500" t="s">
        <v>10431</v>
      </c>
      <c r="AN676" s="411">
        <f t="shared" si="10"/>
        <v>669</v>
      </c>
      <c r="AO676" s="411">
        <v>2025</v>
      </c>
      <c r="AP676" s="432">
        <v>6800000</v>
      </c>
      <c r="AQ676" s="411" t="s">
        <v>10139</v>
      </c>
      <c r="AR676" s="411" t="s">
        <v>10132</v>
      </c>
      <c r="AS676" s="410"/>
      <c r="AT676" s="449"/>
    </row>
    <row r="677" spans="2:46" ht="15" customHeight="1">
      <c r="B677" s="448" t="s">
        <v>577</v>
      </c>
      <c r="C677" s="251" t="s">
        <v>10211</v>
      </c>
      <c r="D677" s="173" t="s">
        <v>11932</v>
      </c>
      <c r="E677" s="404">
        <v>1023953657</v>
      </c>
      <c r="F677" s="463">
        <v>17856000</v>
      </c>
      <c r="G677" s="405" t="s">
        <v>10177</v>
      </c>
      <c r="H677" s="353">
        <v>2976000</v>
      </c>
      <c r="I677" s="363">
        <v>45743</v>
      </c>
      <c r="J677" s="363">
        <v>46017</v>
      </c>
      <c r="K677" s="354" t="s">
        <v>7673</v>
      </c>
      <c r="L677" s="190">
        <v>2537</v>
      </c>
      <c r="M677" s="251" t="s">
        <v>10634</v>
      </c>
      <c r="N677" s="406" t="s">
        <v>7343</v>
      </c>
      <c r="O677" s="406">
        <v>26872947</v>
      </c>
      <c r="P677" s="501" t="s">
        <v>10635</v>
      </c>
      <c r="Q677" s="190">
        <v>1</v>
      </c>
      <c r="R677" s="407">
        <v>125102</v>
      </c>
      <c r="S677" s="251" t="s">
        <v>7648</v>
      </c>
      <c r="T677" s="463">
        <v>8928000</v>
      </c>
      <c r="U677" s="190" t="s">
        <v>7347</v>
      </c>
      <c r="V677" s="407">
        <v>90</v>
      </c>
      <c r="W677" s="404">
        <v>0</v>
      </c>
      <c r="X677" s="190" t="s">
        <v>7347</v>
      </c>
      <c r="Y677" s="190"/>
      <c r="Z677" s="404">
        <f>Tabla13[[#This Row],[Adicion 1]]</f>
        <v>8928000</v>
      </c>
      <c r="AA677" s="464" t="s">
        <v>7966</v>
      </c>
      <c r="AB677" s="190" t="s">
        <v>7347</v>
      </c>
      <c r="AC677" s="190" t="s">
        <v>7347</v>
      </c>
      <c r="AD677" s="190" t="s">
        <v>7347</v>
      </c>
      <c r="AE677" s="190" t="s">
        <v>7387</v>
      </c>
      <c r="AF677" s="411" t="s">
        <v>7349</v>
      </c>
      <c r="AG677" s="190" t="s">
        <v>7399</v>
      </c>
      <c r="AH677" s="173" t="s">
        <v>11933</v>
      </c>
      <c r="AI677" s="173">
        <v>3002999640</v>
      </c>
      <c r="AJ677" s="173" t="s">
        <v>10143</v>
      </c>
      <c r="AK677" s="420">
        <v>91247475589</v>
      </c>
      <c r="AL677" s="189" t="s">
        <v>11378</v>
      </c>
      <c r="AM677" s="500" t="s">
        <v>7652</v>
      </c>
      <c r="AN677" s="411">
        <f t="shared" si="10"/>
        <v>670</v>
      </c>
      <c r="AO677" s="411">
        <v>2025</v>
      </c>
      <c r="AP677" s="432">
        <v>2579200</v>
      </c>
      <c r="AQ677" s="411"/>
      <c r="AR677" s="411"/>
      <c r="AS677" s="410"/>
      <c r="AT677" s="449"/>
    </row>
    <row r="678" spans="2:46" ht="15" customHeight="1">
      <c r="B678" s="448" t="s">
        <v>578</v>
      </c>
      <c r="C678" s="251" t="s">
        <v>10246</v>
      </c>
      <c r="D678" s="173" t="s">
        <v>11934</v>
      </c>
      <c r="E678" s="404">
        <v>52397524</v>
      </c>
      <c r="F678" s="404">
        <v>46128000</v>
      </c>
      <c r="G678" s="405" t="s">
        <v>10177</v>
      </c>
      <c r="H678" s="353">
        <v>7688000</v>
      </c>
      <c r="I678" s="363">
        <v>45755</v>
      </c>
      <c r="J678" s="363">
        <v>46022</v>
      </c>
      <c r="K678" s="354" t="s">
        <v>11935</v>
      </c>
      <c r="L678" s="190">
        <v>2309</v>
      </c>
      <c r="M678" s="406" t="s">
        <v>10273</v>
      </c>
      <c r="N678" s="406" t="s">
        <v>7343</v>
      </c>
      <c r="O678" s="406">
        <v>52371623</v>
      </c>
      <c r="P678" s="406" t="s">
        <v>10274</v>
      </c>
      <c r="Q678" s="190">
        <v>1</v>
      </c>
      <c r="R678" s="407">
        <v>125493</v>
      </c>
      <c r="S678" s="251" t="s">
        <v>10275</v>
      </c>
      <c r="T678" s="463">
        <v>21270133</v>
      </c>
      <c r="U678" s="190" t="s">
        <v>7347</v>
      </c>
      <c r="V678" s="407">
        <v>83</v>
      </c>
      <c r="W678" s="404">
        <v>0</v>
      </c>
      <c r="X678" s="190" t="s">
        <v>7347</v>
      </c>
      <c r="Y678" s="190"/>
      <c r="Z678" s="404">
        <f>Tabla13[[#This Row],[Adicion 1]]</f>
        <v>21270133</v>
      </c>
      <c r="AA678" s="464" t="str">
        <f>VLOOKUP(Tabla13[[#This Row],[No. CONTRATO]],[1]Hoja3!$B$4:$M$271,12,FALSE)</f>
        <v>2 meses y 23 días</v>
      </c>
      <c r="AB678" s="190" t="s">
        <v>7347</v>
      </c>
      <c r="AC678" s="190" t="s">
        <v>7347</v>
      </c>
      <c r="AD678" s="190" t="s">
        <v>7347</v>
      </c>
      <c r="AE678" s="190" t="s">
        <v>7387</v>
      </c>
      <c r="AF678" s="411" t="s">
        <v>7349</v>
      </c>
      <c r="AG678" s="190" t="s">
        <v>7350</v>
      </c>
      <c r="AH678" s="173" t="s">
        <v>11936</v>
      </c>
      <c r="AI678" s="173">
        <v>3203252483</v>
      </c>
      <c r="AJ678" s="173" t="s">
        <v>10143</v>
      </c>
      <c r="AK678" s="420">
        <v>54746959527</v>
      </c>
      <c r="AL678" s="189" t="s">
        <v>11378</v>
      </c>
      <c r="AM678" s="500" t="s">
        <v>11937</v>
      </c>
      <c r="AN678" s="411">
        <f t="shared" si="10"/>
        <v>671</v>
      </c>
      <c r="AO678" s="411">
        <v>2025</v>
      </c>
      <c r="AP678" s="432">
        <v>9481867</v>
      </c>
      <c r="AQ678" s="411" t="s">
        <v>10132</v>
      </c>
      <c r="AR678" s="411" t="s">
        <v>10132</v>
      </c>
      <c r="AS678" s="410"/>
      <c r="AT678" s="449"/>
    </row>
    <row r="679" spans="2:46" ht="15" customHeight="1">
      <c r="B679" s="448" t="s">
        <v>579</v>
      </c>
      <c r="C679" s="251" t="s">
        <v>10246</v>
      </c>
      <c r="D679" s="173" t="s">
        <v>11938</v>
      </c>
      <c r="E679" s="404">
        <v>1026298434</v>
      </c>
      <c r="F679" s="204">
        <v>33810000</v>
      </c>
      <c r="G679" s="405" t="s">
        <v>10177</v>
      </c>
      <c r="H679" s="204">
        <v>5635000</v>
      </c>
      <c r="I679" s="363">
        <v>45743</v>
      </c>
      <c r="J679" s="363">
        <v>45926</v>
      </c>
      <c r="K679" s="354" t="s">
        <v>11939</v>
      </c>
      <c r="L679" s="190">
        <v>2537</v>
      </c>
      <c r="M679" s="406" t="s">
        <v>7515</v>
      </c>
      <c r="N679" s="406" t="s">
        <v>7343</v>
      </c>
      <c r="O679" s="406">
        <v>80912935</v>
      </c>
      <c r="P679" s="406" t="s">
        <v>9984</v>
      </c>
      <c r="Q679" s="190">
        <v>1</v>
      </c>
      <c r="R679" s="407">
        <v>125675</v>
      </c>
      <c r="S679" s="251" t="s">
        <v>10887</v>
      </c>
      <c r="T679" s="404">
        <v>0</v>
      </c>
      <c r="U679" s="190" t="s">
        <v>7347</v>
      </c>
      <c r="V679" s="407" t="s">
        <v>10136</v>
      </c>
      <c r="W679" s="404">
        <v>0</v>
      </c>
      <c r="X679" s="190" t="s">
        <v>7347</v>
      </c>
      <c r="Y679" s="190" t="s">
        <v>7347</v>
      </c>
      <c r="Z679" s="404">
        <v>0</v>
      </c>
      <c r="AA679" s="419" t="s">
        <v>7347</v>
      </c>
      <c r="AB679" s="190" t="s">
        <v>7347</v>
      </c>
      <c r="AC679" s="190" t="s">
        <v>7347</v>
      </c>
      <c r="AD679" s="190" t="s">
        <v>7347</v>
      </c>
      <c r="AE679" s="190" t="s">
        <v>7387</v>
      </c>
      <c r="AF679" s="411" t="s">
        <v>7349</v>
      </c>
      <c r="AG679" s="190" t="s">
        <v>7350</v>
      </c>
      <c r="AH679" s="173" t="s">
        <v>11940</v>
      </c>
      <c r="AI679" s="173">
        <v>3007062010</v>
      </c>
      <c r="AJ679" s="173" t="s">
        <v>7352</v>
      </c>
      <c r="AK679" s="420">
        <v>24118394169</v>
      </c>
      <c r="AL679" s="189" t="s">
        <v>10225</v>
      </c>
      <c r="AM679" s="500" t="s">
        <v>11941</v>
      </c>
      <c r="AN679" s="411">
        <f t="shared" si="10"/>
        <v>672</v>
      </c>
      <c r="AO679" s="411">
        <v>2025</v>
      </c>
      <c r="AP679" s="432">
        <v>10518667</v>
      </c>
      <c r="AQ679" s="411" t="s">
        <v>10139</v>
      </c>
      <c r="AR679" s="411" t="s">
        <v>10132</v>
      </c>
      <c r="AS679" s="410"/>
      <c r="AT679" s="449"/>
    </row>
    <row r="680" spans="2:46" ht="15" customHeight="1">
      <c r="B680" s="448" t="s">
        <v>580</v>
      </c>
      <c r="C680" s="251" t="s">
        <v>10211</v>
      </c>
      <c r="D680" s="173" t="s">
        <v>9535</v>
      </c>
      <c r="E680" s="404">
        <v>1015464163</v>
      </c>
      <c r="F680" s="463">
        <v>27042000</v>
      </c>
      <c r="G680" s="405" t="s">
        <v>10177</v>
      </c>
      <c r="H680" s="353">
        <v>4507000</v>
      </c>
      <c r="I680" s="363">
        <v>45743</v>
      </c>
      <c r="J680" s="363">
        <v>46017</v>
      </c>
      <c r="K680" s="354" t="s">
        <v>11942</v>
      </c>
      <c r="L680" s="190">
        <v>2599</v>
      </c>
      <c r="M680" s="406" t="s">
        <v>7689</v>
      </c>
      <c r="N680" s="406" t="s">
        <v>7343</v>
      </c>
      <c r="O680" s="173">
        <v>80257080</v>
      </c>
      <c r="P680" s="501" t="s">
        <v>7690</v>
      </c>
      <c r="Q680" s="190">
        <v>1</v>
      </c>
      <c r="R680" s="407">
        <v>125942</v>
      </c>
      <c r="S680" s="251" t="s">
        <v>7726</v>
      </c>
      <c r="T680" s="463">
        <v>13521000</v>
      </c>
      <c r="U680" s="190" t="s">
        <v>7347</v>
      </c>
      <c r="V680" s="407">
        <v>90</v>
      </c>
      <c r="W680" s="404">
        <v>0</v>
      </c>
      <c r="X680" s="190" t="s">
        <v>7347</v>
      </c>
      <c r="Y680" s="190"/>
      <c r="Z680" s="404">
        <f>Tabla13[[#This Row],[Adicion 1]]</f>
        <v>13521000</v>
      </c>
      <c r="AA680" s="464" t="s">
        <v>7966</v>
      </c>
      <c r="AB680" s="190" t="s">
        <v>7347</v>
      </c>
      <c r="AC680" s="190" t="s">
        <v>7347</v>
      </c>
      <c r="AD680" s="190" t="s">
        <v>7347</v>
      </c>
      <c r="AE680" s="190" t="s">
        <v>7387</v>
      </c>
      <c r="AF680" s="411" t="s">
        <v>7349</v>
      </c>
      <c r="AG680" s="190" t="s">
        <v>7368</v>
      </c>
      <c r="AH680" s="173" t="s">
        <v>11943</v>
      </c>
      <c r="AI680" s="173">
        <v>3202270225</v>
      </c>
      <c r="AJ680" s="173" t="s">
        <v>10143</v>
      </c>
      <c r="AK680" s="420">
        <v>21772407553</v>
      </c>
      <c r="AL680" s="189" t="s">
        <v>10225</v>
      </c>
      <c r="AM680" s="500" t="s">
        <v>9539</v>
      </c>
      <c r="AN680" s="411">
        <f t="shared" si="10"/>
        <v>673</v>
      </c>
      <c r="AO680" s="411">
        <v>2025</v>
      </c>
      <c r="AP680" s="432">
        <v>3906067</v>
      </c>
      <c r="AQ680" s="411" t="s">
        <v>10132</v>
      </c>
      <c r="AR680" s="411" t="s">
        <v>10139</v>
      </c>
      <c r="AS680" s="410" t="s">
        <v>10140</v>
      </c>
      <c r="AT680" s="449" t="s">
        <v>11944</v>
      </c>
    </row>
    <row r="681" spans="2:46" ht="15" customHeight="1">
      <c r="B681" s="448" t="s">
        <v>581</v>
      </c>
      <c r="C681" s="251" t="s">
        <v>10341</v>
      </c>
      <c r="D681" s="173" t="s">
        <v>9873</v>
      </c>
      <c r="E681" s="404">
        <v>1074132829</v>
      </c>
      <c r="F681" s="463">
        <v>27042000</v>
      </c>
      <c r="G681" s="405" t="s">
        <v>10177</v>
      </c>
      <c r="H681" s="353">
        <v>4507000</v>
      </c>
      <c r="I681" s="363">
        <v>45744</v>
      </c>
      <c r="J681" s="363">
        <v>46018</v>
      </c>
      <c r="K681" s="354" t="s">
        <v>11942</v>
      </c>
      <c r="L681" s="190">
        <v>2599</v>
      </c>
      <c r="M681" s="406" t="s">
        <v>7689</v>
      </c>
      <c r="N681" s="406" t="s">
        <v>7343</v>
      </c>
      <c r="O681" s="406">
        <v>80257080</v>
      </c>
      <c r="P681" s="406" t="s">
        <v>7690</v>
      </c>
      <c r="Q681" s="190">
        <v>1</v>
      </c>
      <c r="R681" s="407">
        <v>125942</v>
      </c>
      <c r="S681" s="251" t="s">
        <v>7726</v>
      </c>
      <c r="T681" s="463">
        <v>13521000</v>
      </c>
      <c r="U681" s="190" t="s">
        <v>7347</v>
      </c>
      <c r="V681" s="407">
        <v>90</v>
      </c>
      <c r="W681" s="404">
        <v>0</v>
      </c>
      <c r="X681" s="190" t="s">
        <v>7347</v>
      </c>
      <c r="Y681" s="190"/>
      <c r="Z681" s="404">
        <f>Tabla13[[#This Row],[Adicion 1]]</f>
        <v>13521000</v>
      </c>
      <c r="AA681" s="464" t="s">
        <v>7966</v>
      </c>
      <c r="AB681" s="190" t="s">
        <v>7347</v>
      </c>
      <c r="AC681" s="190" t="s">
        <v>7347</v>
      </c>
      <c r="AD681" s="190" t="s">
        <v>7347</v>
      </c>
      <c r="AE681" s="190" t="s">
        <v>7504</v>
      </c>
      <c r="AF681" s="411" t="s">
        <v>7349</v>
      </c>
      <c r="AG681" s="190" t="s">
        <v>7399</v>
      </c>
      <c r="AH681" s="173" t="s">
        <v>11945</v>
      </c>
      <c r="AI681" s="173">
        <v>3214239220</v>
      </c>
      <c r="AJ681" s="173" t="s">
        <v>7352</v>
      </c>
      <c r="AK681" s="420">
        <v>24132556723</v>
      </c>
      <c r="AL681" s="189" t="s">
        <v>7353</v>
      </c>
      <c r="AM681" s="500" t="s">
        <v>9876</v>
      </c>
      <c r="AN681" s="411">
        <f t="shared" si="10"/>
        <v>674</v>
      </c>
      <c r="AO681" s="411">
        <v>2025</v>
      </c>
      <c r="AP681" s="432">
        <v>4056300</v>
      </c>
      <c r="AQ681" s="411" t="s">
        <v>10132</v>
      </c>
      <c r="AR681" s="411" t="s">
        <v>10139</v>
      </c>
      <c r="AS681" s="410" t="s">
        <v>10435</v>
      </c>
      <c r="AT681" s="449" t="s">
        <v>11946</v>
      </c>
    </row>
    <row r="682" spans="2:46" ht="15" customHeight="1">
      <c r="B682" s="448" t="s">
        <v>582</v>
      </c>
      <c r="C682" s="251" t="s">
        <v>10772</v>
      </c>
      <c r="D682" s="173" t="s">
        <v>11947</v>
      </c>
      <c r="E682" s="404">
        <v>52812359</v>
      </c>
      <c r="F682" s="463">
        <v>27042000</v>
      </c>
      <c r="G682" s="405" t="s">
        <v>10177</v>
      </c>
      <c r="H682" s="353">
        <v>4507000</v>
      </c>
      <c r="I682" s="363">
        <v>45743</v>
      </c>
      <c r="J682" s="363">
        <v>46017</v>
      </c>
      <c r="K682" s="354" t="s">
        <v>11942</v>
      </c>
      <c r="L682" s="190">
        <v>2599</v>
      </c>
      <c r="M682" s="406" t="s">
        <v>7689</v>
      </c>
      <c r="N682" s="406" t="s">
        <v>7343</v>
      </c>
      <c r="O682" s="173">
        <v>80257080</v>
      </c>
      <c r="P682" s="501" t="s">
        <v>7690</v>
      </c>
      <c r="Q682" s="190">
        <v>1</v>
      </c>
      <c r="R682" s="407">
        <v>125942</v>
      </c>
      <c r="S682" s="251" t="s">
        <v>7726</v>
      </c>
      <c r="T682" s="463">
        <v>13521000</v>
      </c>
      <c r="U682" s="190" t="s">
        <v>7347</v>
      </c>
      <c r="V682" s="407">
        <v>90</v>
      </c>
      <c r="W682" s="404">
        <v>0</v>
      </c>
      <c r="X682" s="190" t="s">
        <v>7347</v>
      </c>
      <c r="Y682" s="190"/>
      <c r="Z682" s="404">
        <f>Tabla13[[#This Row],[Adicion 1]]</f>
        <v>13521000</v>
      </c>
      <c r="AA682" s="464" t="s">
        <v>7966</v>
      </c>
      <c r="AB682" s="190" t="s">
        <v>7347</v>
      </c>
      <c r="AC682" s="190" t="s">
        <v>7347</v>
      </c>
      <c r="AD682" s="190" t="s">
        <v>7347</v>
      </c>
      <c r="AE682" s="190" t="s">
        <v>7504</v>
      </c>
      <c r="AF682" s="411" t="s">
        <v>7349</v>
      </c>
      <c r="AG682" s="190" t="s">
        <v>7399</v>
      </c>
      <c r="AH682" s="173" t="s">
        <v>11948</v>
      </c>
      <c r="AI682" s="173">
        <v>3057537325</v>
      </c>
      <c r="AJ682" s="173" t="s">
        <v>7352</v>
      </c>
      <c r="AK682" s="420">
        <v>24051820169</v>
      </c>
      <c r="AL682" s="189" t="s">
        <v>10225</v>
      </c>
      <c r="AM682" s="500" t="s">
        <v>11949</v>
      </c>
      <c r="AN682" s="411">
        <f t="shared" si="10"/>
        <v>675</v>
      </c>
      <c r="AO682" s="411">
        <v>2025</v>
      </c>
      <c r="AP682" s="432">
        <v>3906067</v>
      </c>
      <c r="AQ682" s="411" t="s">
        <v>10132</v>
      </c>
      <c r="AR682" s="411" t="s">
        <v>10132</v>
      </c>
      <c r="AS682" s="410"/>
      <c r="AT682" s="449"/>
    </row>
    <row r="683" spans="2:46" ht="15" customHeight="1">
      <c r="B683" s="448" t="s">
        <v>584</v>
      </c>
      <c r="C683" s="251" t="s">
        <v>10246</v>
      </c>
      <c r="D683" s="173" t="s">
        <v>9646</v>
      </c>
      <c r="E683" s="404">
        <v>52858338</v>
      </c>
      <c r="F683" s="463">
        <v>46128000</v>
      </c>
      <c r="G683" s="405" t="s">
        <v>10177</v>
      </c>
      <c r="H683" s="353">
        <v>7688000</v>
      </c>
      <c r="I683" s="363">
        <v>45747</v>
      </c>
      <c r="J683" s="363">
        <v>46022</v>
      </c>
      <c r="K683" s="354" t="s">
        <v>11115</v>
      </c>
      <c r="L683" s="190">
        <v>2439</v>
      </c>
      <c r="M683" s="406" t="s">
        <v>10273</v>
      </c>
      <c r="N683" s="406" t="s">
        <v>7343</v>
      </c>
      <c r="O683" s="406">
        <v>52371623</v>
      </c>
      <c r="P683" s="406" t="s">
        <v>10274</v>
      </c>
      <c r="Q683" s="190">
        <v>1</v>
      </c>
      <c r="R683" s="407">
        <v>127523</v>
      </c>
      <c r="S683" s="251" t="s">
        <v>10275</v>
      </c>
      <c r="T683" s="463">
        <v>23064000</v>
      </c>
      <c r="U683" s="190" t="s">
        <v>7347</v>
      </c>
      <c r="V683" s="407">
        <v>90</v>
      </c>
      <c r="W683" s="404">
        <v>0</v>
      </c>
      <c r="X683" s="190" t="s">
        <v>7347</v>
      </c>
      <c r="Y683" s="190"/>
      <c r="Z683" s="404">
        <f>Tabla13[[#This Row],[Adicion 1]]</f>
        <v>23064000</v>
      </c>
      <c r="AA683" s="464" t="s">
        <v>7966</v>
      </c>
      <c r="AB683" s="190" t="s">
        <v>7347</v>
      </c>
      <c r="AC683" s="190" t="s">
        <v>7347</v>
      </c>
      <c r="AD683" s="190" t="s">
        <v>7347</v>
      </c>
      <c r="AE683" s="190" t="s">
        <v>7378</v>
      </c>
      <c r="AF683" s="411" t="s">
        <v>7349</v>
      </c>
      <c r="AG683" s="190" t="s">
        <v>7399</v>
      </c>
      <c r="AH683" s="173" t="s">
        <v>11950</v>
      </c>
      <c r="AI683" s="173">
        <v>3208283740</v>
      </c>
      <c r="AJ683" s="173" t="s">
        <v>10142</v>
      </c>
      <c r="AK683" s="423" t="s">
        <v>9649</v>
      </c>
      <c r="AL683" s="189" t="s">
        <v>7353</v>
      </c>
      <c r="AM683" s="500" t="s">
        <v>9650</v>
      </c>
      <c r="AN683" s="411">
        <f t="shared" si="10"/>
        <v>676</v>
      </c>
      <c r="AO683" s="411">
        <v>2025</v>
      </c>
      <c r="AP683" s="432">
        <v>7688000</v>
      </c>
      <c r="AQ683" s="411" t="s">
        <v>10132</v>
      </c>
      <c r="AR683" s="411" t="s">
        <v>10139</v>
      </c>
      <c r="AS683" s="410" t="s">
        <v>10140</v>
      </c>
      <c r="AT683" s="449" t="s">
        <v>11951</v>
      </c>
    </row>
    <row r="684" spans="2:46" ht="15" customHeight="1">
      <c r="B684" s="448" t="s">
        <v>585</v>
      </c>
      <c r="C684" s="251" t="s">
        <v>10341</v>
      </c>
      <c r="D684" s="173" t="s">
        <v>11952</v>
      </c>
      <c r="E684" s="404">
        <v>1032390216</v>
      </c>
      <c r="F684" s="404">
        <v>21000000</v>
      </c>
      <c r="G684" s="405" t="s">
        <v>10177</v>
      </c>
      <c r="H684" s="353">
        <v>3500000</v>
      </c>
      <c r="I684" s="363">
        <v>45771</v>
      </c>
      <c r="J684" s="363">
        <v>46022</v>
      </c>
      <c r="K684" s="354" t="s">
        <v>11953</v>
      </c>
      <c r="L684" s="190">
        <v>2581</v>
      </c>
      <c r="M684" s="406" t="s">
        <v>7495</v>
      </c>
      <c r="N684" s="406" t="s">
        <v>7343</v>
      </c>
      <c r="O684" s="406">
        <v>79553844</v>
      </c>
      <c r="P684" s="406" t="s">
        <v>7496</v>
      </c>
      <c r="Q684" s="190">
        <v>5</v>
      </c>
      <c r="R684" s="407">
        <v>127541</v>
      </c>
      <c r="S684" s="251" t="s">
        <v>7497</v>
      </c>
      <c r="T684" s="463">
        <v>7816666</v>
      </c>
      <c r="U684" s="190" t="s">
        <v>7347</v>
      </c>
      <c r="V684" s="407">
        <v>67</v>
      </c>
      <c r="W684" s="404">
        <v>0</v>
      </c>
      <c r="X684" s="190" t="s">
        <v>7347</v>
      </c>
      <c r="Y684" s="190"/>
      <c r="Z684" s="404">
        <f>Tabla13[[#This Row],[Adicion 1]]</f>
        <v>7816666</v>
      </c>
      <c r="AA684" s="464" t="s">
        <v>10218</v>
      </c>
      <c r="AB684" s="190" t="s">
        <v>7347</v>
      </c>
      <c r="AC684" s="190" t="s">
        <v>7347</v>
      </c>
      <c r="AD684" s="190" t="s">
        <v>7347</v>
      </c>
      <c r="AE684" s="190" t="s">
        <v>7387</v>
      </c>
      <c r="AF684" s="411" t="s">
        <v>7349</v>
      </c>
      <c r="AG684" s="190" t="s">
        <v>7368</v>
      </c>
      <c r="AH684" s="173" t="s">
        <v>11954</v>
      </c>
      <c r="AI684" s="173">
        <v>3147074080</v>
      </c>
      <c r="AJ684" s="173" t="s">
        <v>7352</v>
      </c>
      <c r="AK684" s="420">
        <v>24056102950</v>
      </c>
      <c r="AL684" s="189" t="s">
        <v>7353</v>
      </c>
      <c r="AM684" s="500" t="s">
        <v>11955</v>
      </c>
      <c r="AN684" s="411">
        <f t="shared" si="10"/>
        <v>677</v>
      </c>
      <c r="AO684" s="411">
        <v>2025</v>
      </c>
      <c r="AP684" s="432">
        <v>6183333</v>
      </c>
      <c r="AQ684" s="411"/>
      <c r="AR684" s="411"/>
      <c r="AS684" s="410"/>
      <c r="AT684" s="449"/>
    </row>
    <row r="685" spans="2:46" ht="15" customHeight="1">
      <c r="B685" s="448" t="s">
        <v>586</v>
      </c>
      <c r="C685" s="251" t="s">
        <v>10246</v>
      </c>
      <c r="D685" s="173" t="s">
        <v>9600</v>
      </c>
      <c r="E685" s="404">
        <v>63505246</v>
      </c>
      <c r="F685" s="404">
        <v>46128000</v>
      </c>
      <c r="G685" s="405" t="s">
        <v>10177</v>
      </c>
      <c r="H685" s="353">
        <v>7688000</v>
      </c>
      <c r="I685" s="363">
        <v>45743</v>
      </c>
      <c r="J685" s="363">
        <v>45926</v>
      </c>
      <c r="K685" s="354" t="s">
        <v>10615</v>
      </c>
      <c r="L685" s="190">
        <v>2537</v>
      </c>
      <c r="M685" s="406" t="s">
        <v>10161</v>
      </c>
      <c r="N685" s="406" t="s">
        <v>7343</v>
      </c>
      <c r="O685" s="406">
        <v>98566660</v>
      </c>
      <c r="P685" s="406" t="s">
        <v>7534</v>
      </c>
      <c r="Q685" s="190">
        <v>1</v>
      </c>
      <c r="R685" s="407">
        <v>130215</v>
      </c>
      <c r="S685" s="251" t="s">
        <v>8951</v>
      </c>
      <c r="T685" s="404">
        <v>0</v>
      </c>
      <c r="U685" s="190" t="s">
        <v>7347</v>
      </c>
      <c r="V685" s="407" t="s">
        <v>10136</v>
      </c>
      <c r="W685" s="404">
        <v>0</v>
      </c>
      <c r="X685" s="190" t="s">
        <v>7347</v>
      </c>
      <c r="Y685" s="190" t="s">
        <v>7347</v>
      </c>
      <c r="Z685" s="404">
        <v>0</v>
      </c>
      <c r="AA685" s="419" t="s">
        <v>7347</v>
      </c>
      <c r="AB685" s="190" t="s">
        <v>7347</v>
      </c>
      <c r="AC685" s="190" t="s">
        <v>7347</v>
      </c>
      <c r="AD685" s="190" t="s">
        <v>7347</v>
      </c>
      <c r="AE685" s="190" t="s">
        <v>7378</v>
      </c>
      <c r="AF685" s="411" t="s">
        <v>7349</v>
      </c>
      <c r="AG685" s="190" t="s">
        <v>7510</v>
      </c>
      <c r="AH685" s="173" t="s">
        <v>11956</v>
      </c>
      <c r="AI685" s="173">
        <v>3212177356</v>
      </c>
      <c r="AJ685" s="173" t="s">
        <v>10143</v>
      </c>
      <c r="AK685" s="420">
        <v>63831286051</v>
      </c>
      <c r="AL685" s="189" t="s">
        <v>7353</v>
      </c>
      <c r="AM685" s="500" t="s">
        <v>9605</v>
      </c>
      <c r="AN685" s="411">
        <f t="shared" si="10"/>
        <v>678</v>
      </c>
      <c r="AO685" s="411">
        <v>2025</v>
      </c>
      <c r="AP685" s="432">
        <v>6662934</v>
      </c>
      <c r="AQ685" s="411"/>
      <c r="AR685" s="411"/>
      <c r="AS685" s="410"/>
      <c r="AT685" s="449"/>
    </row>
    <row r="686" spans="2:46" ht="15" customHeight="1">
      <c r="B686" s="448" t="s">
        <v>588</v>
      </c>
      <c r="C686" s="251" t="s">
        <v>11008</v>
      </c>
      <c r="D686" s="173" t="s">
        <v>11957</v>
      </c>
      <c r="E686" s="404">
        <v>1031650224</v>
      </c>
      <c r="F686" s="463">
        <v>12378000</v>
      </c>
      <c r="G686" s="405" t="s">
        <v>10177</v>
      </c>
      <c r="H686" s="353">
        <v>2063000</v>
      </c>
      <c r="I686" s="363">
        <v>45742</v>
      </c>
      <c r="J686" s="363">
        <v>46016</v>
      </c>
      <c r="K686" s="354" t="s">
        <v>10536</v>
      </c>
      <c r="L686" s="190">
        <v>2583</v>
      </c>
      <c r="M686" s="406" t="s">
        <v>7495</v>
      </c>
      <c r="N686" s="406" t="s">
        <v>7343</v>
      </c>
      <c r="O686" s="406">
        <v>79553844</v>
      </c>
      <c r="P686" s="406" t="s">
        <v>7496</v>
      </c>
      <c r="Q686" s="190">
        <v>5</v>
      </c>
      <c r="R686" s="407">
        <v>130231</v>
      </c>
      <c r="S686" s="251" t="s">
        <v>7497</v>
      </c>
      <c r="T686" s="463">
        <v>6189000</v>
      </c>
      <c r="U686" s="190" t="s">
        <v>7347</v>
      </c>
      <c r="V686" s="407">
        <v>90</v>
      </c>
      <c r="W686" s="404">
        <v>0</v>
      </c>
      <c r="X686" s="190" t="s">
        <v>7347</v>
      </c>
      <c r="Y686" s="190"/>
      <c r="Z686" s="404">
        <f>Tabla13[[#This Row],[Adicion 1]]</f>
        <v>6189000</v>
      </c>
      <c r="AA686" s="464" t="s">
        <v>7966</v>
      </c>
      <c r="AB686" s="190" t="s">
        <v>7347</v>
      </c>
      <c r="AC686" s="190" t="s">
        <v>7347</v>
      </c>
      <c r="AD686" s="190" t="s">
        <v>7347</v>
      </c>
      <c r="AE686" s="190" t="s">
        <v>7378</v>
      </c>
      <c r="AF686" s="411" t="s">
        <v>7349</v>
      </c>
      <c r="AG686" s="190" t="s">
        <v>10180</v>
      </c>
      <c r="AH686" s="173" t="s">
        <v>11958</v>
      </c>
      <c r="AI686" s="173" t="s">
        <v>11959</v>
      </c>
      <c r="AJ686" s="173" t="s">
        <v>10143</v>
      </c>
      <c r="AK686" s="420" t="s">
        <v>11960</v>
      </c>
      <c r="AL686" s="189" t="s">
        <v>10225</v>
      </c>
      <c r="AM686" s="500" t="s">
        <v>11961</v>
      </c>
      <c r="AN686" s="411">
        <f t="shared" si="10"/>
        <v>679</v>
      </c>
      <c r="AO686" s="411">
        <v>2025</v>
      </c>
      <c r="AP686" s="432">
        <v>1719167</v>
      </c>
      <c r="AQ686" s="411" t="s">
        <v>10132</v>
      </c>
      <c r="AR686" s="411" t="s">
        <v>10132</v>
      </c>
      <c r="AS686" s="410"/>
      <c r="AT686" s="449"/>
    </row>
    <row r="687" spans="2:46" ht="15" customHeight="1">
      <c r="B687" s="448" t="s">
        <v>590</v>
      </c>
      <c r="C687" s="251" t="s">
        <v>10246</v>
      </c>
      <c r="D687" s="173" t="s">
        <v>11962</v>
      </c>
      <c r="E687" s="404">
        <v>1022349338</v>
      </c>
      <c r="F687" s="404">
        <v>33810000</v>
      </c>
      <c r="G687" s="405" t="s">
        <v>10177</v>
      </c>
      <c r="H687" s="353">
        <v>5635000</v>
      </c>
      <c r="I687" s="363">
        <v>45755</v>
      </c>
      <c r="J687" s="363">
        <v>46022</v>
      </c>
      <c r="K687" s="354" t="s">
        <v>8258</v>
      </c>
      <c r="L687" s="190">
        <v>2537</v>
      </c>
      <c r="M687" s="406" t="s">
        <v>7419</v>
      </c>
      <c r="N687" s="406" t="s">
        <v>7343</v>
      </c>
      <c r="O687" s="406">
        <v>79693760</v>
      </c>
      <c r="P687" s="501" t="s">
        <v>8259</v>
      </c>
      <c r="Q687" s="190">
        <v>4</v>
      </c>
      <c r="R687" s="407">
        <v>126917</v>
      </c>
      <c r="S687" s="251" t="s">
        <v>8260</v>
      </c>
      <c r="T687" s="463">
        <v>15590167</v>
      </c>
      <c r="U687" s="190" t="s">
        <v>7347</v>
      </c>
      <c r="V687" s="407">
        <v>83</v>
      </c>
      <c r="W687" s="404">
        <v>0</v>
      </c>
      <c r="X687" s="190" t="s">
        <v>7347</v>
      </c>
      <c r="Y687" s="190"/>
      <c r="Z687" s="404">
        <f>Tabla13[[#This Row],[Adicion 1]]</f>
        <v>15590167</v>
      </c>
      <c r="AA687" s="464" t="s">
        <v>10912</v>
      </c>
      <c r="AB687" s="190" t="s">
        <v>7347</v>
      </c>
      <c r="AC687" s="190" t="s">
        <v>7347</v>
      </c>
      <c r="AD687" s="190" t="s">
        <v>7347</v>
      </c>
      <c r="AE687" s="190" t="s">
        <v>7408</v>
      </c>
      <c r="AF687" s="411" t="s">
        <v>7349</v>
      </c>
      <c r="AG687" s="190" t="s">
        <v>7362</v>
      </c>
      <c r="AH687" s="173" t="s">
        <v>11963</v>
      </c>
      <c r="AI687" s="173" t="s">
        <v>11964</v>
      </c>
      <c r="AJ687" s="173" t="s">
        <v>7352</v>
      </c>
      <c r="AK687" s="420">
        <v>241202337479</v>
      </c>
      <c r="AL687" s="189" t="s">
        <v>10225</v>
      </c>
      <c r="AM687" s="500" t="s">
        <v>11965</v>
      </c>
      <c r="AN687" s="411">
        <f t="shared" si="10"/>
        <v>680</v>
      </c>
      <c r="AO687" s="411">
        <v>2025</v>
      </c>
      <c r="AP687" s="432">
        <v>6949833</v>
      </c>
      <c r="AQ687" s="411" t="s">
        <v>10132</v>
      </c>
      <c r="AR687" s="411" t="s">
        <v>10132</v>
      </c>
      <c r="AS687" s="410"/>
      <c r="AT687" s="449"/>
    </row>
    <row r="688" spans="2:46" ht="15" customHeight="1">
      <c r="B688" s="448" t="s">
        <v>591</v>
      </c>
      <c r="C688" s="251" t="s">
        <v>10341</v>
      </c>
      <c r="D688" s="173" t="s">
        <v>7953</v>
      </c>
      <c r="E688" s="404">
        <v>52584430</v>
      </c>
      <c r="F688" s="404">
        <v>17856000</v>
      </c>
      <c r="G688" s="405" t="s">
        <v>10177</v>
      </c>
      <c r="H688" s="353">
        <v>2976000</v>
      </c>
      <c r="I688" s="363">
        <v>45750</v>
      </c>
      <c r="J688" s="363">
        <v>46022</v>
      </c>
      <c r="K688" s="354" t="s">
        <v>10699</v>
      </c>
      <c r="L688" s="190">
        <v>2583</v>
      </c>
      <c r="M688" s="406" t="s">
        <v>7495</v>
      </c>
      <c r="N688" s="406" t="s">
        <v>7343</v>
      </c>
      <c r="O688" s="406">
        <v>79553844</v>
      </c>
      <c r="P688" s="406" t="s">
        <v>7496</v>
      </c>
      <c r="Q688" s="190">
        <v>5</v>
      </c>
      <c r="R688" s="407">
        <v>127441</v>
      </c>
      <c r="S688" s="251" t="s">
        <v>7497</v>
      </c>
      <c r="T688" s="463">
        <v>8729600</v>
      </c>
      <c r="U688" s="190" t="s">
        <v>7347</v>
      </c>
      <c r="V688" s="407">
        <v>88</v>
      </c>
      <c r="W688" s="404">
        <v>0</v>
      </c>
      <c r="X688" s="190" t="s">
        <v>7347</v>
      </c>
      <c r="Y688" s="190"/>
      <c r="Z688" s="404">
        <f>Tabla13[[#This Row],[Adicion 1]]</f>
        <v>8729600</v>
      </c>
      <c r="AA688" s="464" t="s">
        <v>10912</v>
      </c>
      <c r="AB688" s="190" t="s">
        <v>7347</v>
      </c>
      <c r="AC688" s="190" t="s">
        <v>7347</v>
      </c>
      <c r="AD688" s="190" t="s">
        <v>7347</v>
      </c>
      <c r="AE688" s="190" t="s">
        <v>7504</v>
      </c>
      <c r="AF688" s="411" t="s">
        <v>7349</v>
      </c>
      <c r="AG688" s="190" t="s">
        <v>7362</v>
      </c>
      <c r="AH688" s="173" t="s">
        <v>11966</v>
      </c>
      <c r="AI688" s="173">
        <v>3112006271</v>
      </c>
      <c r="AJ688" s="173" t="s">
        <v>7434</v>
      </c>
      <c r="AK688" s="420">
        <v>30210595</v>
      </c>
      <c r="AL688" s="189" t="s">
        <v>10225</v>
      </c>
      <c r="AM688" s="500" t="s">
        <v>7957</v>
      </c>
      <c r="AN688" s="411">
        <f t="shared" si="10"/>
        <v>681</v>
      </c>
      <c r="AO688" s="411">
        <v>2025</v>
      </c>
      <c r="AP688" s="432">
        <v>3174400</v>
      </c>
      <c r="AQ688" s="411" t="s">
        <v>10132</v>
      </c>
      <c r="AR688" s="411" t="s">
        <v>10132</v>
      </c>
      <c r="AS688" s="410"/>
      <c r="AT688" s="449"/>
    </row>
    <row r="689" spans="2:46" ht="15" customHeight="1">
      <c r="B689" s="448" t="s">
        <v>592</v>
      </c>
      <c r="C689" s="251" t="s">
        <v>11008</v>
      </c>
      <c r="D689" s="173" t="s">
        <v>11967</v>
      </c>
      <c r="E689" s="404">
        <v>1019052561</v>
      </c>
      <c r="F689" s="404">
        <v>17856000</v>
      </c>
      <c r="G689" s="405" t="s">
        <v>10177</v>
      </c>
      <c r="H689" s="353">
        <v>2976000</v>
      </c>
      <c r="I689" s="363">
        <v>45754</v>
      </c>
      <c r="J689" s="363">
        <v>46022</v>
      </c>
      <c r="K689" s="354" t="s">
        <v>11968</v>
      </c>
      <c r="L689" s="190">
        <v>2537</v>
      </c>
      <c r="M689" s="406" t="s">
        <v>7375</v>
      </c>
      <c r="N689" s="406" t="s">
        <v>7343</v>
      </c>
      <c r="O689" s="406">
        <v>1010190690</v>
      </c>
      <c r="P689" s="406" t="s">
        <v>7699</v>
      </c>
      <c r="Q689" s="190">
        <v>1</v>
      </c>
      <c r="R689" s="407">
        <v>127499</v>
      </c>
      <c r="S689" s="251" t="s">
        <v>10332</v>
      </c>
      <c r="T689" s="463">
        <v>8432000</v>
      </c>
      <c r="U689" s="190" t="s">
        <v>7347</v>
      </c>
      <c r="V689" s="407">
        <v>85</v>
      </c>
      <c r="W689" s="404">
        <v>0</v>
      </c>
      <c r="X689" s="190" t="s">
        <v>7347</v>
      </c>
      <c r="Y689" s="190"/>
      <c r="Z689" s="404">
        <f>Tabla13[[#This Row],[Adicion 1]]</f>
        <v>8432000</v>
      </c>
      <c r="AA689" s="464" t="s">
        <v>11969</v>
      </c>
      <c r="AB689" s="190" t="s">
        <v>7347</v>
      </c>
      <c r="AC689" s="190" t="s">
        <v>7347</v>
      </c>
      <c r="AD689" s="190" t="s">
        <v>7347</v>
      </c>
      <c r="AE689" s="190" t="s">
        <v>10179</v>
      </c>
      <c r="AF689" s="411" t="s">
        <v>7349</v>
      </c>
      <c r="AG689" s="190" t="s">
        <v>7399</v>
      </c>
      <c r="AH689" s="173" t="s">
        <v>11970</v>
      </c>
      <c r="AI689" s="173">
        <v>3043892824</v>
      </c>
      <c r="AJ689" s="173" t="s">
        <v>11971</v>
      </c>
      <c r="AK689" s="420">
        <v>58941548</v>
      </c>
      <c r="AL689" s="189" t="s">
        <v>10757</v>
      </c>
      <c r="AM689" s="500" t="s">
        <v>8348</v>
      </c>
      <c r="AN689" s="411">
        <f t="shared" si="10"/>
        <v>682</v>
      </c>
      <c r="AO689" s="411">
        <v>2025</v>
      </c>
      <c r="AP689" s="432">
        <v>3571200</v>
      </c>
      <c r="AQ689" s="411" t="s">
        <v>10132</v>
      </c>
      <c r="AR689" s="411" t="s">
        <v>10139</v>
      </c>
      <c r="AS689" s="410" t="s">
        <v>10140</v>
      </c>
      <c r="AT689" s="449" t="s">
        <v>11972</v>
      </c>
    </row>
    <row r="690" spans="2:46" ht="15" customHeight="1">
      <c r="B690" s="448" t="s">
        <v>593</v>
      </c>
      <c r="C690" s="251" t="s">
        <v>10246</v>
      </c>
      <c r="D690" s="173" t="s">
        <v>11973</v>
      </c>
      <c r="E690" s="404">
        <v>1013639105</v>
      </c>
      <c r="F690" s="463">
        <v>33810000</v>
      </c>
      <c r="G690" s="405" t="s">
        <v>10177</v>
      </c>
      <c r="H690" s="353">
        <v>5635000</v>
      </c>
      <c r="I690" s="363">
        <v>45744</v>
      </c>
      <c r="J690" s="363">
        <v>46018</v>
      </c>
      <c r="K690" s="354" t="s">
        <v>7752</v>
      </c>
      <c r="L690" s="190">
        <v>2537</v>
      </c>
      <c r="M690" s="406" t="s">
        <v>7375</v>
      </c>
      <c r="N690" s="251" t="s">
        <v>7343</v>
      </c>
      <c r="O690" s="173">
        <v>1010190690</v>
      </c>
      <c r="P690" s="501" t="s">
        <v>7699</v>
      </c>
      <c r="Q690" s="190">
        <v>1</v>
      </c>
      <c r="R690" s="407">
        <v>127402</v>
      </c>
      <c r="S690" s="251" t="s">
        <v>7700</v>
      </c>
      <c r="T690" s="463">
        <v>16905000</v>
      </c>
      <c r="U690" s="190" t="s">
        <v>7347</v>
      </c>
      <c r="V690" s="407">
        <v>90</v>
      </c>
      <c r="W690" s="404">
        <v>0</v>
      </c>
      <c r="X690" s="190" t="s">
        <v>7347</v>
      </c>
      <c r="Y690" s="190"/>
      <c r="Z690" s="404">
        <f>Tabla13[[#This Row],[Adicion 1]]</f>
        <v>16905000</v>
      </c>
      <c r="AA690" s="464" t="s">
        <v>7966</v>
      </c>
      <c r="AB690" s="190" t="s">
        <v>7347</v>
      </c>
      <c r="AC690" s="190" t="s">
        <v>7347</v>
      </c>
      <c r="AD690" s="190" t="s">
        <v>7347</v>
      </c>
      <c r="AE690" s="190" t="s">
        <v>7504</v>
      </c>
      <c r="AF690" s="411" t="s">
        <v>7349</v>
      </c>
      <c r="AG690" s="190" t="s">
        <v>7350</v>
      </c>
      <c r="AH690" s="173" t="s">
        <v>11974</v>
      </c>
      <c r="AI690" s="173">
        <v>3014362917</v>
      </c>
      <c r="AJ690" s="173" t="s">
        <v>7352</v>
      </c>
      <c r="AK690" s="420">
        <v>24110235165</v>
      </c>
      <c r="AL690" s="189" t="s">
        <v>10225</v>
      </c>
      <c r="AM690" s="500" t="s">
        <v>8074</v>
      </c>
      <c r="AN690" s="411">
        <f t="shared" si="10"/>
        <v>683</v>
      </c>
      <c r="AO690" s="411">
        <v>2025</v>
      </c>
      <c r="AP690" s="432">
        <v>5071500</v>
      </c>
      <c r="AQ690" s="411" t="s">
        <v>10132</v>
      </c>
      <c r="AR690" s="411" t="s">
        <v>10132</v>
      </c>
      <c r="AS690" s="410"/>
      <c r="AT690" s="449"/>
    </row>
    <row r="691" spans="2:46" ht="15" customHeight="1">
      <c r="B691" s="448" t="s">
        <v>594</v>
      </c>
      <c r="C691" s="251" t="s">
        <v>10246</v>
      </c>
      <c r="D691" s="173" t="s">
        <v>8422</v>
      </c>
      <c r="E691" s="404">
        <v>53121197</v>
      </c>
      <c r="F691" s="404">
        <v>33810000</v>
      </c>
      <c r="G691" s="405" t="s">
        <v>10177</v>
      </c>
      <c r="H691" s="353">
        <v>5635000</v>
      </c>
      <c r="I691" s="363">
        <v>45750</v>
      </c>
      <c r="J691" s="363">
        <v>46021</v>
      </c>
      <c r="K691" s="354" t="s">
        <v>7752</v>
      </c>
      <c r="L691" s="190">
        <v>2537</v>
      </c>
      <c r="M691" s="406" t="s">
        <v>7375</v>
      </c>
      <c r="N691" s="406" t="s">
        <v>7343</v>
      </c>
      <c r="O691" s="406">
        <v>1010190690</v>
      </c>
      <c r="P691" s="406" t="s">
        <v>7699</v>
      </c>
      <c r="Q691" s="190">
        <v>1</v>
      </c>
      <c r="R691" s="407">
        <v>127402</v>
      </c>
      <c r="S691" s="251" t="s">
        <v>10332</v>
      </c>
      <c r="T691" s="463">
        <v>15402333</v>
      </c>
      <c r="U691" s="190" t="s">
        <v>7347</v>
      </c>
      <c r="V691" s="407">
        <v>82</v>
      </c>
      <c r="W691" s="404">
        <v>0</v>
      </c>
      <c r="X691" s="190" t="s">
        <v>7347</v>
      </c>
      <c r="Y691" s="190"/>
      <c r="Z691" s="404">
        <f>Tabla13[[#This Row],[Adicion 1]]</f>
        <v>15402333</v>
      </c>
      <c r="AA691" s="464" t="s">
        <v>11402</v>
      </c>
      <c r="AB691" s="429">
        <v>45848</v>
      </c>
      <c r="AC691" s="429">
        <v>45855</v>
      </c>
      <c r="AD691" s="251" t="s">
        <v>11975</v>
      </c>
      <c r="AE691" s="190" t="s">
        <v>7387</v>
      </c>
      <c r="AF691" s="411" t="s">
        <v>7349</v>
      </c>
      <c r="AG691" s="190" t="s">
        <v>7399</v>
      </c>
      <c r="AH691" s="173" t="s">
        <v>11976</v>
      </c>
      <c r="AI691" s="173">
        <v>3105776362</v>
      </c>
      <c r="AJ691" s="173" t="s">
        <v>10142</v>
      </c>
      <c r="AK691" s="420">
        <v>452970000066</v>
      </c>
      <c r="AL691" s="189" t="s">
        <v>10225</v>
      </c>
      <c r="AM691" s="500" t="s">
        <v>11977</v>
      </c>
      <c r="AN691" s="411">
        <f t="shared" si="10"/>
        <v>684</v>
      </c>
      <c r="AO691" s="411">
        <v>2025</v>
      </c>
      <c r="AP691" s="432">
        <v>7137667</v>
      </c>
      <c r="AQ691" s="411" t="s">
        <v>10139</v>
      </c>
      <c r="AR691" s="411" t="s">
        <v>10132</v>
      </c>
      <c r="AS691" s="410"/>
      <c r="AT691" s="449"/>
    </row>
    <row r="692" spans="2:46" ht="15" customHeight="1">
      <c r="B692" s="448" t="s">
        <v>595</v>
      </c>
      <c r="C692" s="251" t="s">
        <v>10341</v>
      </c>
      <c r="D692" s="173" t="s">
        <v>11978</v>
      </c>
      <c r="E692" s="404">
        <v>1073524530</v>
      </c>
      <c r="F692" s="404">
        <v>21000000</v>
      </c>
      <c r="G692" s="405" t="s">
        <v>10177</v>
      </c>
      <c r="H692" s="353">
        <v>3500000</v>
      </c>
      <c r="I692" s="363">
        <v>45772</v>
      </c>
      <c r="J692" s="363">
        <v>46022</v>
      </c>
      <c r="K692" s="354" t="s">
        <v>8814</v>
      </c>
      <c r="L692" s="190">
        <v>2498</v>
      </c>
      <c r="M692" s="406" t="s">
        <v>7616</v>
      </c>
      <c r="N692" s="406" t="s">
        <v>7343</v>
      </c>
      <c r="O692" s="406">
        <v>1063481921</v>
      </c>
      <c r="P692" s="501" t="s">
        <v>7617</v>
      </c>
      <c r="Q692" s="190">
        <v>3</v>
      </c>
      <c r="R692" s="407">
        <v>130222</v>
      </c>
      <c r="S692" s="251" t="s">
        <v>7618</v>
      </c>
      <c r="T692" s="463">
        <v>7816667</v>
      </c>
      <c r="U692" s="190" t="s">
        <v>7347</v>
      </c>
      <c r="V692" s="407">
        <v>67</v>
      </c>
      <c r="W692" s="404">
        <v>0</v>
      </c>
      <c r="X692" s="190" t="s">
        <v>7347</v>
      </c>
      <c r="Y692" s="190"/>
      <c r="Z692" s="404">
        <f>Tabla13[[#This Row],[Adicion 1]]</f>
        <v>7816667</v>
      </c>
      <c r="AA692" s="464" t="str">
        <f>VLOOKUP(Tabla13[[#This Row],[No. CONTRATO]],[1]Hoja3!$B$4:$M$271,12,FALSE)</f>
        <v>2 meses y 7 días</v>
      </c>
      <c r="AB692" s="190" t="s">
        <v>7347</v>
      </c>
      <c r="AC692" s="190" t="s">
        <v>7347</v>
      </c>
      <c r="AD692" s="190" t="s">
        <v>7347</v>
      </c>
      <c r="AE692" s="190" t="s">
        <v>7504</v>
      </c>
      <c r="AF692" s="411" t="s">
        <v>7349</v>
      </c>
      <c r="AG692" s="190" t="s">
        <v>7362</v>
      </c>
      <c r="AH692" s="173" t="s">
        <v>11979</v>
      </c>
      <c r="AI692" s="173">
        <v>3125114087</v>
      </c>
      <c r="AJ692" s="173" t="s">
        <v>8019</v>
      </c>
      <c r="AK692" s="420">
        <v>36806572</v>
      </c>
      <c r="AL692" s="189" t="s">
        <v>10225</v>
      </c>
      <c r="AM692" s="500" t="s">
        <v>11980</v>
      </c>
      <c r="AN692" s="411">
        <f t="shared" si="10"/>
        <v>685</v>
      </c>
      <c r="AO692" s="411">
        <v>2025</v>
      </c>
      <c r="AP692" s="432">
        <v>6300000</v>
      </c>
      <c r="AQ692" s="411"/>
      <c r="AR692" s="411"/>
      <c r="AS692" s="410"/>
      <c r="AT692" s="449"/>
    </row>
    <row r="693" spans="2:46" ht="15" customHeight="1">
      <c r="B693" s="448" t="s">
        <v>596</v>
      </c>
      <c r="C693" s="251" t="s">
        <v>10211</v>
      </c>
      <c r="D693" s="173" t="s">
        <v>11981</v>
      </c>
      <c r="E693" s="404">
        <v>52803584</v>
      </c>
      <c r="F693" s="404">
        <v>12378000</v>
      </c>
      <c r="G693" s="405" t="s">
        <v>10177</v>
      </c>
      <c r="H693" s="353">
        <v>2063000</v>
      </c>
      <c r="I693" s="363">
        <v>45758</v>
      </c>
      <c r="J693" s="363">
        <v>46022</v>
      </c>
      <c r="K693" s="354" t="s">
        <v>10699</v>
      </c>
      <c r="L693" s="190">
        <v>2583</v>
      </c>
      <c r="M693" s="406" t="s">
        <v>7495</v>
      </c>
      <c r="N693" s="406" t="s">
        <v>7343</v>
      </c>
      <c r="O693" s="406">
        <v>79553844</v>
      </c>
      <c r="P693" s="406" t="s">
        <v>7496</v>
      </c>
      <c r="Q693" s="190">
        <v>5</v>
      </c>
      <c r="R693" s="407">
        <v>130231</v>
      </c>
      <c r="S693" s="251" t="s">
        <v>7497</v>
      </c>
      <c r="T693" s="463">
        <v>5501333</v>
      </c>
      <c r="U693" s="190" t="s">
        <v>7347</v>
      </c>
      <c r="V693" s="407">
        <v>80</v>
      </c>
      <c r="W693" s="404">
        <v>0</v>
      </c>
      <c r="X693" s="190" t="s">
        <v>7347</v>
      </c>
      <c r="Y693" s="190"/>
      <c r="Z693" s="404">
        <f>Tabla13[[#This Row],[Adicion 1]]</f>
        <v>5501333</v>
      </c>
      <c r="AA693" s="464" t="str">
        <f>VLOOKUP(Tabla13[[#This Row],[No. CONTRATO]],[1]Hoja3!$B$4:$M$271,12,FALSE)</f>
        <v>2 meses y 20 días</v>
      </c>
      <c r="AB693" s="190" t="s">
        <v>7347</v>
      </c>
      <c r="AC693" s="190" t="s">
        <v>7347</v>
      </c>
      <c r="AD693" s="190" t="s">
        <v>7347</v>
      </c>
      <c r="AE693" s="190" t="s">
        <v>7504</v>
      </c>
      <c r="AF693" s="411" t="s">
        <v>7349</v>
      </c>
      <c r="AG693" s="190" t="s">
        <v>7399</v>
      </c>
      <c r="AH693" s="173" t="s">
        <v>11982</v>
      </c>
      <c r="AI693" s="173">
        <v>3188879564</v>
      </c>
      <c r="AJ693" s="173" t="s">
        <v>10143</v>
      </c>
      <c r="AK693" s="420">
        <v>4100002520</v>
      </c>
      <c r="AL693" s="189" t="s">
        <v>10225</v>
      </c>
      <c r="AM693" s="500" t="s">
        <v>11983</v>
      </c>
      <c r="AN693" s="411">
        <f t="shared" si="10"/>
        <v>686</v>
      </c>
      <c r="AO693" s="411">
        <v>2025</v>
      </c>
      <c r="AP693" s="432">
        <v>2750667</v>
      </c>
      <c r="AQ693" s="411" t="s">
        <v>10132</v>
      </c>
      <c r="AR693" s="411" t="s">
        <v>10132</v>
      </c>
      <c r="AS693" s="410"/>
      <c r="AT693" s="449"/>
    </row>
    <row r="694" spans="2:46" ht="15" customHeight="1">
      <c r="B694" s="448" t="s">
        <v>597</v>
      </c>
      <c r="C694" s="251" t="s">
        <v>10211</v>
      </c>
      <c r="D694" s="173" t="s">
        <v>11984</v>
      </c>
      <c r="E694" s="404">
        <v>1033808004</v>
      </c>
      <c r="F694" s="404">
        <v>17856000</v>
      </c>
      <c r="G694" s="405" t="s">
        <v>10177</v>
      </c>
      <c r="H694" s="353">
        <v>2976000</v>
      </c>
      <c r="I694" s="363">
        <v>45755</v>
      </c>
      <c r="J694" s="363">
        <v>46022</v>
      </c>
      <c r="K694" s="354" t="s">
        <v>10536</v>
      </c>
      <c r="L694" s="190">
        <v>2583</v>
      </c>
      <c r="M694" s="406" t="s">
        <v>7495</v>
      </c>
      <c r="N694" s="406" t="s">
        <v>7343</v>
      </c>
      <c r="O694" s="406">
        <v>79553844</v>
      </c>
      <c r="P694" s="406" t="s">
        <v>7496</v>
      </c>
      <c r="Q694" s="190">
        <v>5</v>
      </c>
      <c r="R694" s="407">
        <v>127441</v>
      </c>
      <c r="S694" s="251" t="s">
        <v>7497</v>
      </c>
      <c r="T694" s="463">
        <v>8233600</v>
      </c>
      <c r="U694" s="190" t="s">
        <v>7347</v>
      </c>
      <c r="V694" s="407">
        <v>83</v>
      </c>
      <c r="W694" s="404">
        <v>0</v>
      </c>
      <c r="X694" s="190" t="s">
        <v>7347</v>
      </c>
      <c r="Y694" s="190"/>
      <c r="Z694" s="404">
        <f>Tabla13[[#This Row],[Adicion 1]]</f>
        <v>8233600</v>
      </c>
      <c r="AA694" s="464" t="str">
        <f>VLOOKUP(Tabla13[[#This Row],[No. CONTRATO]],[1]Hoja3!$B$4:$M$271,12,FALSE)</f>
        <v>2 meses y 23 días</v>
      </c>
      <c r="AB694" s="190" t="s">
        <v>7347</v>
      </c>
      <c r="AC694" s="190" t="s">
        <v>7347</v>
      </c>
      <c r="AD694" s="190" t="s">
        <v>7347</v>
      </c>
      <c r="AE694" s="190" t="s">
        <v>10179</v>
      </c>
      <c r="AF694" s="411" t="s">
        <v>7349</v>
      </c>
      <c r="AG694" s="190" t="s">
        <v>7350</v>
      </c>
      <c r="AH694" s="173" t="s">
        <v>11985</v>
      </c>
      <c r="AI694" s="173">
        <v>3222695786</v>
      </c>
      <c r="AJ694" s="173" t="s">
        <v>10142</v>
      </c>
      <c r="AK694" s="420">
        <v>488414693215</v>
      </c>
      <c r="AL694" s="189" t="s">
        <v>11378</v>
      </c>
      <c r="AM694" s="500" t="s">
        <v>11986</v>
      </c>
      <c r="AN694" s="411">
        <f t="shared" si="10"/>
        <v>687</v>
      </c>
      <c r="AO694" s="411">
        <v>2025</v>
      </c>
      <c r="AP694" s="432">
        <v>3670400</v>
      </c>
      <c r="AQ694" s="411" t="s">
        <v>10132</v>
      </c>
      <c r="AR694" s="411" t="s">
        <v>10132</v>
      </c>
      <c r="AS694" s="410"/>
      <c r="AT694" s="449"/>
    </row>
    <row r="695" spans="2:46">
      <c r="B695" s="448" t="s">
        <v>598</v>
      </c>
      <c r="C695" s="251" t="s">
        <v>10211</v>
      </c>
      <c r="D695" s="173" t="s">
        <v>11987</v>
      </c>
      <c r="E695" s="404">
        <v>36300765</v>
      </c>
      <c r="F695" s="404">
        <v>21000000</v>
      </c>
      <c r="G695" s="405" t="s">
        <v>10177</v>
      </c>
      <c r="H695" s="353">
        <v>3500000</v>
      </c>
      <c r="I695" s="363">
        <v>45762</v>
      </c>
      <c r="J695" s="363">
        <v>46022</v>
      </c>
      <c r="K695" s="354" t="s">
        <v>7910</v>
      </c>
      <c r="L695" s="190">
        <v>2456</v>
      </c>
      <c r="M695" s="406" t="s">
        <v>7342</v>
      </c>
      <c r="N695" s="251" t="s">
        <v>7343</v>
      </c>
      <c r="O695" s="406">
        <v>79148675</v>
      </c>
      <c r="P695" s="406" t="s">
        <v>7344</v>
      </c>
      <c r="Q695" s="190">
        <v>1</v>
      </c>
      <c r="R695" s="407">
        <v>127385</v>
      </c>
      <c r="S695" s="251" t="s">
        <v>7345</v>
      </c>
      <c r="T695" s="463">
        <v>8866667</v>
      </c>
      <c r="U695" s="190" t="s">
        <v>7347</v>
      </c>
      <c r="V695" s="407">
        <v>76</v>
      </c>
      <c r="W695" s="404">
        <v>0</v>
      </c>
      <c r="X695" s="190" t="s">
        <v>7347</v>
      </c>
      <c r="Y695" s="190"/>
      <c r="Z695" s="404">
        <f>Tabla13[[#This Row],[Adicion 1]]</f>
        <v>8866667</v>
      </c>
      <c r="AA695" s="464" t="s">
        <v>11807</v>
      </c>
      <c r="AB695" s="190" t="s">
        <v>7347</v>
      </c>
      <c r="AC695" s="190" t="s">
        <v>7347</v>
      </c>
      <c r="AD695" s="190" t="s">
        <v>7347</v>
      </c>
      <c r="AE695" s="190" t="s">
        <v>8745</v>
      </c>
      <c r="AF695" s="411" t="s">
        <v>7349</v>
      </c>
      <c r="AG695" s="190" t="s">
        <v>7350</v>
      </c>
      <c r="AH695" s="173" t="s">
        <v>11988</v>
      </c>
      <c r="AI695" s="173">
        <v>3217053162</v>
      </c>
      <c r="AJ695" s="173" t="s">
        <v>10142</v>
      </c>
      <c r="AK695" s="420">
        <v>550488425506596</v>
      </c>
      <c r="AL695" s="189" t="s">
        <v>10757</v>
      </c>
      <c r="AM695" s="500" t="s">
        <v>11989</v>
      </c>
      <c r="AN695" s="411">
        <f t="shared" si="10"/>
        <v>688</v>
      </c>
      <c r="AO695" s="411">
        <v>2025</v>
      </c>
      <c r="AP695" s="432">
        <v>5133333</v>
      </c>
      <c r="AQ695" s="411"/>
      <c r="AR695" s="411"/>
      <c r="AS695" s="410"/>
      <c r="AT695" s="449"/>
    </row>
    <row r="696" spans="2:46" ht="15" customHeight="1">
      <c r="B696" s="448" t="s">
        <v>599</v>
      </c>
      <c r="C696" s="251" t="s">
        <v>10246</v>
      </c>
      <c r="D696" s="173" t="s">
        <v>11990</v>
      </c>
      <c r="E696" s="404">
        <v>52228310</v>
      </c>
      <c r="F696" s="463">
        <v>33810000</v>
      </c>
      <c r="G696" s="405" t="s">
        <v>10177</v>
      </c>
      <c r="H696" s="353">
        <v>5635000</v>
      </c>
      <c r="I696" s="363">
        <v>45748</v>
      </c>
      <c r="J696" s="363">
        <v>46022</v>
      </c>
      <c r="K696" s="354" t="s">
        <v>11991</v>
      </c>
      <c r="L696" s="190">
        <v>2456</v>
      </c>
      <c r="M696" s="406" t="s">
        <v>7342</v>
      </c>
      <c r="N696" s="251" t="s">
        <v>7343</v>
      </c>
      <c r="O696" s="173">
        <v>79148675</v>
      </c>
      <c r="P696" s="501" t="s">
        <v>7344</v>
      </c>
      <c r="Q696" s="190">
        <v>3</v>
      </c>
      <c r="R696" s="407">
        <v>127439</v>
      </c>
      <c r="S696" s="251" t="s">
        <v>7345</v>
      </c>
      <c r="T696" s="463">
        <v>16905000</v>
      </c>
      <c r="U696" s="190" t="s">
        <v>7347</v>
      </c>
      <c r="V696" s="407">
        <v>90</v>
      </c>
      <c r="W696" s="404">
        <v>0</v>
      </c>
      <c r="X696" s="190" t="s">
        <v>7347</v>
      </c>
      <c r="Y696" s="190"/>
      <c r="Z696" s="404">
        <f>Tabla13[[#This Row],[Adicion 1]]</f>
        <v>16905000</v>
      </c>
      <c r="AA696" s="464" t="s">
        <v>7966</v>
      </c>
      <c r="AB696" s="190" t="s">
        <v>7347</v>
      </c>
      <c r="AC696" s="190" t="s">
        <v>7347</v>
      </c>
      <c r="AD696" s="190" t="s">
        <v>7347</v>
      </c>
      <c r="AE696" s="190" t="s">
        <v>7536</v>
      </c>
      <c r="AF696" s="411" t="s">
        <v>7349</v>
      </c>
      <c r="AG696" s="190" t="s">
        <v>7350</v>
      </c>
      <c r="AH696" s="173" t="s">
        <v>11992</v>
      </c>
      <c r="AI696" s="173" t="s">
        <v>11993</v>
      </c>
      <c r="AJ696" s="173" t="s">
        <v>10143</v>
      </c>
      <c r="AK696" s="420">
        <v>21960350224</v>
      </c>
      <c r="AL696" s="189" t="s">
        <v>11378</v>
      </c>
      <c r="AM696" s="500" t="s">
        <v>11994</v>
      </c>
      <c r="AN696" s="411">
        <f t="shared" si="10"/>
        <v>689</v>
      </c>
      <c r="AO696" s="411">
        <v>2025</v>
      </c>
      <c r="AP696" s="432">
        <v>5635000</v>
      </c>
      <c r="AQ696" s="411" t="s">
        <v>10139</v>
      </c>
      <c r="AR696" s="411" t="s">
        <v>10132</v>
      </c>
      <c r="AS696" s="410"/>
      <c r="AT696" s="449"/>
    </row>
    <row r="697" spans="2:46" ht="15" customHeight="1">
      <c r="B697" s="448" t="s">
        <v>601</v>
      </c>
      <c r="C697" s="251" t="s">
        <v>10246</v>
      </c>
      <c r="D697" s="173" t="s">
        <v>9750</v>
      </c>
      <c r="E697" s="404">
        <v>52453030</v>
      </c>
      <c r="F697" s="404">
        <v>46128000</v>
      </c>
      <c r="G697" s="405" t="s">
        <v>10177</v>
      </c>
      <c r="H697" s="353">
        <v>7688000</v>
      </c>
      <c r="I697" s="363">
        <v>45750</v>
      </c>
      <c r="J697" s="363">
        <v>46022</v>
      </c>
      <c r="K697" s="354" t="s">
        <v>11995</v>
      </c>
      <c r="L697" s="190">
        <v>2813</v>
      </c>
      <c r="M697" s="406" t="s">
        <v>7425</v>
      </c>
      <c r="N697" s="251" t="s">
        <v>7343</v>
      </c>
      <c r="O697" s="173">
        <v>19491384</v>
      </c>
      <c r="P697" s="501" t="s">
        <v>8148</v>
      </c>
      <c r="Q697" s="190">
        <v>1</v>
      </c>
      <c r="R697" s="407">
        <v>127607</v>
      </c>
      <c r="S697" s="251" t="s">
        <v>10792</v>
      </c>
      <c r="T697" s="463">
        <v>22551467</v>
      </c>
      <c r="U697" s="190" t="s">
        <v>7347</v>
      </c>
      <c r="V697" s="407">
        <v>88</v>
      </c>
      <c r="W697" s="404">
        <v>0</v>
      </c>
      <c r="X697" s="190" t="s">
        <v>7347</v>
      </c>
      <c r="Y697" s="190"/>
      <c r="Z697" s="404">
        <f>Tabla13[[#This Row],[Adicion 1]]</f>
        <v>22551467</v>
      </c>
      <c r="AA697" s="464" t="s">
        <v>10439</v>
      </c>
      <c r="AB697" s="190" t="s">
        <v>7347</v>
      </c>
      <c r="AC697" s="190" t="s">
        <v>7347</v>
      </c>
      <c r="AD697" s="190" t="s">
        <v>7347</v>
      </c>
      <c r="AE697" s="190" t="s">
        <v>7960</v>
      </c>
      <c r="AF697" s="411" t="s">
        <v>7349</v>
      </c>
      <c r="AG697" s="190" t="s">
        <v>7399</v>
      </c>
      <c r="AH697" s="173" t="s">
        <v>11996</v>
      </c>
      <c r="AI697" s="173">
        <v>3125616608</v>
      </c>
      <c r="AJ697" s="173" t="s">
        <v>7489</v>
      </c>
      <c r="AK697" s="420">
        <v>32364945</v>
      </c>
      <c r="AL697" s="189" t="s">
        <v>11378</v>
      </c>
      <c r="AM697" s="500" t="s">
        <v>9753</v>
      </c>
      <c r="AN697" s="411">
        <f t="shared" si="10"/>
        <v>690</v>
      </c>
      <c r="AO697" s="411">
        <v>2025</v>
      </c>
      <c r="AP697" s="432">
        <v>8200533</v>
      </c>
      <c r="AQ697" s="411" t="s">
        <v>10132</v>
      </c>
      <c r="AR697" s="411" t="s">
        <v>10139</v>
      </c>
      <c r="AS697" s="410" t="s">
        <v>10140</v>
      </c>
      <c r="AT697" s="449" t="s">
        <v>11997</v>
      </c>
    </row>
    <row r="698" spans="2:46" ht="15" customHeight="1">
      <c r="B698" s="448" t="s">
        <v>602</v>
      </c>
      <c r="C698" s="251" t="s">
        <v>10246</v>
      </c>
      <c r="D698" s="173" t="s">
        <v>11998</v>
      </c>
      <c r="E698" s="404">
        <v>1015457526</v>
      </c>
      <c r="F698" s="404">
        <v>33810000</v>
      </c>
      <c r="G698" s="405" t="s">
        <v>10177</v>
      </c>
      <c r="H698" s="353">
        <v>5635000</v>
      </c>
      <c r="I698" s="363">
        <v>45789</v>
      </c>
      <c r="J698" s="363">
        <v>46022</v>
      </c>
      <c r="K698" s="354" t="s">
        <v>11999</v>
      </c>
      <c r="L698" s="190">
        <v>2544</v>
      </c>
      <c r="M698" s="406" t="s">
        <v>7425</v>
      </c>
      <c r="N698" s="406" t="s">
        <v>7343</v>
      </c>
      <c r="O698" s="406">
        <v>19491384</v>
      </c>
      <c r="P698" s="406" t="s">
        <v>10791</v>
      </c>
      <c r="Q698" s="190">
        <v>1</v>
      </c>
      <c r="R698" s="407">
        <v>132706</v>
      </c>
      <c r="S698" s="251" t="s">
        <v>10792</v>
      </c>
      <c r="T698" s="463">
        <v>9203833</v>
      </c>
      <c r="U698" s="190" t="s">
        <v>7347</v>
      </c>
      <c r="V698" s="407">
        <v>49</v>
      </c>
      <c r="W698" s="404">
        <v>0</v>
      </c>
      <c r="X698" s="190" t="s">
        <v>7347</v>
      </c>
      <c r="Y698" s="190"/>
      <c r="Z698" s="404">
        <f>Tabla13[[#This Row],[Adicion 1]]</f>
        <v>9203833</v>
      </c>
      <c r="AA698" s="464" t="s">
        <v>10347</v>
      </c>
      <c r="AB698" s="190" t="s">
        <v>7347</v>
      </c>
      <c r="AC698" s="190" t="s">
        <v>7347</v>
      </c>
      <c r="AD698" s="190" t="s">
        <v>7347</v>
      </c>
      <c r="AE698" s="190" t="s">
        <v>7960</v>
      </c>
      <c r="AF698" s="411" t="s">
        <v>7349</v>
      </c>
      <c r="AG698" s="190" t="s">
        <v>7362</v>
      </c>
      <c r="AH698" s="173" t="s">
        <v>12000</v>
      </c>
      <c r="AI698" s="173">
        <v>3002216609</v>
      </c>
      <c r="AJ698" s="173" t="s">
        <v>10143</v>
      </c>
      <c r="AK698" s="420">
        <v>83291289421</v>
      </c>
      <c r="AL698" s="189" t="s">
        <v>7353</v>
      </c>
      <c r="AM698" s="500" t="s">
        <v>12001</v>
      </c>
      <c r="AN698" s="411">
        <f t="shared" si="10"/>
        <v>691</v>
      </c>
      <c r="AO698" s="411">
        <v>2025</v>
      </c>
      <c r="AP698" s="432">
        <v>13336167</v>
      </c>
      <c r="AQ698" s="411" t="s">
        <v>10139</v>
      </c>
      <c r="AR698" s="411" t="s">
        <v>10132</v>
      </c>
      <c r="AS698" s="410"/>
      <c r="AT698" s="449"/>
    </row>
    <row r="699" spans="2:46" ht="15" customHeight="1">
      <c r="B699" s="448" t="s">
        <v>603</v>
      </c>
      <c r="C699" s="251" t="s">
        <v>10246</v>
      </c>
      <c r="D699" s="173" t="s">
        <v>12002</v>
      </c>
      <c r="E699" s="404">
        <v>19491384</v>
      </c>
      <c r="F699" s="404">
        <v>83200000</v>
      </c>
      <c r="G699" s="405" t="s">
        <v>10213</v>
      </c>
      <c r="H699" s="353">
        <v>10400000</v>
      </c>
      <c r="I699" s="363">
        <v>45754</v>
      </c>
      <c r="J699" s="363">
        <v>46022</v>
      </c>
      <c r="K699" s="354" t="s">
        <v>12003</v>
      </c>
      <c r="L699" s="190">
        <v>2544</v>
      </c>
      <c r="M699" s="406" t="s">
        <v>7347</v>
      </c>
      <c r="N699" s="406" t="s">
        <v>7407</v>
      </c>
      <c r="O699" s="406" t="s">
        <v>7407</v>
      </c>
      <c r="P699" s="406" t="s">
        <v>7407</v>
      </c>
      <c r="Q699" s="190">
        <v>1</v>
      </c>
      <c r="R699" s="407">
        <v>127608</v>
      </c>
      <c r="S699" s="251" t="s">
        <v>10321</v>
      </c>
      <c r="T699" s="463">
        <v>8320000</v>
      </c>
      <c r="U699" s="190" t="s">
        <v>7347</v>
      </c>
      <c r="V699" s="407">
        <v>24</v>
      </c>
      <c r="W699" s="404">
        <v>0</v>
      </c>
      <c r="X699" s="190" t="s">
        <v>7347</v>
      </c>
      <c r="Y699" s="190"/>
      <c r="Z699" s="404">
        <f>Tabla13[[#This Row],[Adicion 1]]</f>
        <v>8320000</v>
      </c>
      <c r="AA699" s="464" t="s">
        <v>9084</v>
      </c>
      <c r="AB699" s="190" t="s">
        <v>7347</v>
      </c>
      <c r="AC699" s="190" t="s">
        <v>7347</v>
      </c>
      <c r="AD699" s="190" t="s">
        <v>7347</v>
      </c>
      <c r="AE699" s="190" t="s">
        <v>7408</v>
      </c>
      <c r="AF699" s="411" t="s">
        <v>7349</v>
      </c>
      <c r="AG699" s="190" t="s">
        <v>7350</v>
      </c>
      <c r="AH699" s="173" t="s">
        <v>12004</v>
      </c>
      <c r="AI699" s="173">
        <v>3152054723</v>
      </c>
      <c r="AJ699" s="173" t="s">
        <v>10143</v>
      </c>
      <c r="AK699" s="420" t="s">
        <v>7428</v>
      </c>
      <c r="AL699" s="189" t="s">
        <v>7353</v>
      </c>
      <c r="AM699" s="500" t="s">
        <v>7429</v>
      </c>
      <c r="AN699" s="411">
        <f t="shared" si="10"/>
        <v>692</v>
      </c>
      <c r="AO699" s="411">
        <v>2025</v>
      </c>
      <c r="AP699" s="432">
        <v>33280000</v>
      </c>
      <c r="AQ699" s="411"/>
      <c r="AR699" s="411"/>
      <c r="AS699" s="410"/>
      <c r="AT699" s="449"/>
    </row>
    <row r="700" spans="2:46" ht="15" customHeight="1">
      <c r="B700" s="448" t="s">
        <v>605</v>
      </c>
      <c r="C700" s="251" t="s">
        <v>10341</v>
      </c>
      <c r="D700" s="173" t="s">
        <v>12005</v>
      </c>
      <c r="E700" s="404">
        <v>1015995755</v>
      </c>
      <c r="F700" s="404">
        <v>12378000</v>
      </c>
      <c r="G700" s="405" t="s">
        <v>10177</v>
      </c>
      <c r="H700" s="353">
        <v>2063000</v>
      </c>
      <c r="I700" s="363">
        <v>45789</v>
      </c>
      <c r="J700" s="363">
        <v>46022</v>
      </c>
      <c r="K700" s="354" t="s">
        <v>10699</v>
      </c>
      <c r="L700" s="190">
        <v>2583</v>
      </c>
      <c r="M700" s="406" t="s">
        <v>7495</v>
      </c>
      <c r="N700" s="406" t="s">
        <v>7343</v>
      </c>
      <c r="O700" s="406">
        <v>79553844</v>
      </c>
      <c r="P700" s="406" t="s">
        <v>7496</v>
      </c>
      <c r="Q700" s="190">
        <v>5</v>
      </c>
      <c r="R700" s="407">
        <v>130231</v>
      </c>
      <c r="S700" s="251" t="s">
        <v>7497</v>
      </c>
      <c r="T700" s="463">
        <v>3369566</v>
      </c>
      <c r="U700" s="190" t="s">
        <v>7347</v>
      </c>
      <c r="V700" s="407">
        <v>49</v>
      </c>
      <c r="W700" s="404">
        <v>0</v>
      </c>
      <c r="X700" s="190" t="s">
        <v>7347</v>
      </c>
      <c r="Y700" s="190"/>
      <c r="Z700" s="404">
        <f>Tabla13[[#This Row],[Adicion 1]]</f>
        <v>3369566</v>
      </c>
      <c r="AA700" s="464" t="s">
        <v>10347</v>
      </c>
      <c r="AB700" s="190" t="s">
        <v>7347</v>
      </c>
      <c r="AC700" s="190" t="s">
        <v>7347</v>
      </c>
      <c r="AD700" s="190" t="s">
        <v>7347</v>
      </c>
      <c r="AE700" s="190" t="s">
        <v>7408</v>
      </c>
      <c r="AF700" s="411" t="s">
        <v>7349</v>
      </c>
      <c r="AG700" s="190" t="s">
        <v>7350</v>
      </c>
      <c r="AH700" s="173" t="s">
        <v>12006</v>
      </c>
      <c r="AI700" s="173">
        <v>3012217617</v>
      </c>
      <c r="AJ700" s="173" t="s">
        <v>10143</v>
      </c>
      <c r="AK700" s="420">
        <v>22322666881</v>
      </c>
      <c r="AL700" s="189" t="s">
        <v>10225</v>
      </c>
      <c r="AM700" s="500" t="s">
        <v>12007</v>
      </c>
      <c r="AN700" s="411">
        <f t="shared" si="10"/>
        <v>693</v>
      </c>
      <c r="AO700" s="411">
        <v>2025</v>
      </c>
      <c r="AP700" s="432">
        <v>4882433</v>
      </c>
      <c r="AQ700" s="411" t="s">
        <v>10132</v>
      </c>
      <c r="AR700" s="411" t="s">
        <v>10132</v>
      </c>
      <c r="AS700" s="410"/>
      <c r="AT700" s="449"/>
    </row>
    <row r="701" spans="2:46" ht="15" customHeight="1">
      <c r="B701" s="448" t="s">
        <v>607</v>
      </c>
      <c r="C701" s="251" t="s">
        <v>10211</v>
      </c>
      <c r="D701" s="173" t="s">
        <v>12008</v>
      </c>
      <c r="E701" s="404">
        <v>1101175322</v>
      </c>
      <c r="F701" s="404">
        <v>12378000</v>
      </c>
      <c r="G701" s="405" t="s">
        <v>10177</v>
      </c>
      <c r="H701" s="353">
        <v>2063000</v>
      </c>
      <c r="I701" s="363">
        <v>45755</v>
      </c>
      <c r="J701" s="363">
        <v>46022</v>
      </c>
      <c r="K701" s="354" t="s">
        <v>10536</v>
      </c>
      <c r="L701" s="190">
        <v>2583</v>
      </c>
      <c r="M701" s="406" t="s">
        <v>7495</v>
      </c>
      <c r="N701" s="406" t="s">
        <v>7343</v>
      </c>
      <c r="O701" s="406">
        <v>79553844</v>
      </c>
      <c r="P701" s="406" t="s">
        <v>7496</v>
      </c>
      <c r="Q701" s="190">
        <v>5</v>
      </c>
      <c r="R701" s="407">
        <v>130231</v>
      </c>
      <c r="S701" s="251" t="s">
        <v>7497</v>
      </c>
      <c r="T701" s="463">
        <v>5707633</v>
      </c>
      <c r="U701" s="190" t="s">
        <v>7347</v>
      </c>
      <c r="V701" s="407">
        <v>83</v>
      </c>
      <c r="W701" s="404">
        <v>0</v>
      </c>
      <c r="X701" s="190" t="s">
        <v>7347</v>
      </c>
      <c r="Y701" s="190"/>
      <c r="Z701" s="404">
        <f>Tabla13[[#This Row],[Adicion 1]]</f>
        <v>5707633</v>
      </c>
      <c r="AA701" s="464" t="s">
        <v>10912</v>
      </c>
      <c r="AB701" s="190" t="s">
        <v>7347</v>
      </c>
      <c r="AC701" s="190" t="s">
        <v>7347</v>
      </c>
      <c r="AD701" s="190" t="s">
        <v>7347</v>
      </c>
      <c r="AE701" s="190" t="s">
        <v>7361</v>
      </c>
      <c r="AF701" s="411" t="s">
        <v>7451</v>
      </c>
      <c r="AG701" s="190" t="s">
        <v>7889</v>
      </c>
      <c r="AH701" s="173" t="s">
        <v>12009</v>
      </c>
      <c r="AI701" s="173">
        <v>3107843954</v>
      </c>
      <c r="AJ701" s="173" t="s">
        <v>10572</v>
      </c>
      <c r="AK701" s="420" t="s">
        <v>12010</v>
      </c>
      <c r="AL701" s="189" t="s">
        <v>7353</v>
      </c>
      <c r="AM701" s="500" t="s">
        <v>12011</v>
      </c>
      <c r="AN701" s="411">
        <f t="shared" si="10"/>
        <v>694</v>
      </c>
      <c r="AO701" s="411">
        <v>2025</v>
      </c>
      <c r="AP701" s="432">
        <v>2544367</v>
      </c>
      <c r="AQ701" s="411" t="s">
        <v>10132</v>
      </c>
      <c r="AR701" s="411" t="s">
        <v>10132</v>
      </c>
      <c r="AS701" s="410"/>
      <c r="AT701" s="449"/>
    </row>
    <row r="702" spans="2:46" ht="15" customHeight="1">
      <c r="B702" s="448" t="s">
        <v>608</v>
      </c>
      <c r="C702" s="251" t="s">
        <v>10246</v>
      </c>
      <c r="D702" s="173" t="s">
        <v>8146</v>
      </c>
      <c r="E702" s="404">
        <v>1010163827</v>
      </c>
      <c r="F702" s="404">
        <v>46128000</v>
      </c>
      <c r="G702" s="405" t="s">
        <v>10177</v>
      </c>
      <c r="H702" s="353">
        <v>7688000</v>
      </c>
      <c r="I702" s="363">
        <v>45752</v>
      </c>
      <c r="J702" s="363">
        <v>46022</v>
      </c>
      <c r="K702" s="354" t="s">
        <v>12012</v>
      </c>
      <c r="L702" s="190">
        <v>2544</v>
      </c>
      <c r="M702" s="406" t="s">
        <v>7425</v>
      </c>
      <c r="N702" s="251" t="s">
        <v>7343</v>
      </c>
      <c r="O702" s="173">
        <v>19491384</v>
      </c>
      <c r="P702" s="501" t="s">
        <v>10791</v>
      </c>
      <c r="Q702" s="190">
        <v>3</v>
      </c>
      <c r="R702" s="407">
        <v>131541</v>
      </c>
      <c r="S702" s="251" t="s">
        <v>10792</v>
      </c>
      <c r="T702" s="463">
        <v>22038933</v>
      </c>
      <c r="U702" s="190" t="s">
        <v>7347</v>
      </c>
      <c r="V702" s="407">
        <v>86</v>
      </c>
      <c r="W702" s="404">
        <v>0</v>
      </c>
      <c r="X702" s="190" t="s">
        <v>7347</v>
      </c>
      <c r="Y702" s="190"/>
      <c r="Z702" s="404">
        <f>Tabla13[[#This Row],[Adicion 1]]</f>
        <v>22038933</v>
      </c>
      <c r="AA702" s="464" t="s">
        <v>10912</v>
      </c>
      <c r="AB702" s="190" t="s">
        <v>7347</v>
      </c>
      <c r="AC702" s="190" t="s">
        <v>7347</v>
      </c>
      <c r="AD702" s="190" t="s">
        <v>7347</v>
      </c>
      <c r="AE702" s="190" t="s">
        <v>7504</v>
      </c>
      <c r="AF702" s="411" t="s">
        <v>7349</v>
      </c>
      <c r="AG702" s="190" t="s">
        <v>7350</v>
      </c>
      <c r="AH702" s="173" t="s">
        <v>12013</v>
      </c>
      <c r="AI702" s="173">
        <v>3214501974</v>
      </c>
      <c r="AJ702" s="173" t="s">
        <v>10142</v>
      </c>
      <c r="AK702" s="420">
        <v>4300154699</v>
      </c>
      <c r="AL702" s="189" t="s">
        <v>11378</v>
      </c>
      <c r="AM702" s="500" t="s">
        <v>8153</v>
      </c>
      <c r="AN702" s="411">
        <f t="shared" si="10"/>
        <v>695</v>
      </c>
      <c r="AO702" s="411">
        <v>2025</v>
      </c>
      <c r="AP702" s="432">
        <v>8713067</v>
      </c>
      <c r="AQ702" s="411" t="s">
        <v>10139</v>
      </c>
      <c r="AR702" s="411" t="s">
        <v>10132</v>
      </c>
      <c r="AS702" s="410"/>
      <c r="AT702" s="449"/>
    </row>
    <row r="703" spans="2:46" ht="15" customHeight="1">
      <c r="B703" s="448" t="s">
        <v>609</v>
      </c>
      <c r="C703" s="251" t="s">
        <v>10246</v>
      </c>
      <c r="D703" s="173" t="s">
        <v>12014</v>
      </c>
      <c r="E703" s="404">
        <v>1013637730</v>
      </c>
      <c r="F703" s="404">
        <v>33810000</v>
      </c>
      <c r="G703" s="405" t="s">
        <v>10177</v>
      </c>
      <c r="H703" s="353">
        <v>5635000</v>
      </c>
      <c r="I703" s="363">
        <v>45751</v>
      </c>
      <c r="J703" s="363">
        <v>46022</v>
      </c>
      <c r="K703" s="354" t="s">
        <v>9718</v>
      </c>
      <c r="L703" s="190">
        <v>2456</v>
      </c>
      <c r="M703" s="406" t="s">
        <v>7342</v>
      </c>
      <c r="N703" s="251" t="s">
        <v>7343</v>
      </c>
      <c r="O703" s="173">
        <v>79148675</v>
      </c>
      <c r="P703" s="501" t="s">
        <v>7344</v>
      </c>
      <c r="Q703" s="190">
        <v>3</v>
      </c>
      <c r="R703" s="407">
        <v>127373</v>
      </c>
      <c r="S703" s="251" t="s">
        <v>7345</v>
      </c>
      <c r="T703" s="463">
        <v>16341500</v>
      </c>
      <c r="U703" s="190" t="s">
        <v>7347</v>
      </c>
      <c r="V703" s="407">
        <v>87</v>
      </c>
      <c r="W703" s="404">
        <v>0</v>
      </c>
      <c r="X703" s="190" t="s">
        <v>7347</v>
      </c>
      <c r="Y703" s="190"/>
      <c r="Z703" s="404">
        <f>Tabla13[[#This Row],[Adicion 1]]</f>
        <v>16341500</v>
      </c>
      <c r="AA703" s="464" t="s">
        <v>10929</v>
      </c>
      <c r="AB703" s="190" t="s">
        <v>7347</v>
      </c>
      <c r="AC703" s="190" t="s">
        <v>7347</v>
      </c>
      <c r="AD703" s="190" t="s">
        <v>7347</v>
      </c>
      <c r="AE703" s="190" t="s">
        <v>7408</v>
      </c>
      <c r="AF703" s="411" t="s">
        <v>7349</v>
      </c>
      <c r="AG703" s="190" t="s">
        <v>7586</v>
      </c>
      <c r="AH703" s="173" t="s">
        <v>12015</v>
      </c>
      <c r="AI703" s="173">
        <v>3102294706</v>
      </c>
      <c r="AJ703" s="173" t="s">
        <v>7352</v>
      </c>
      <c r="AK703" s="420">
        <v>24060091097</v>
      </c>
      <c r="AL703" s="189" t="s">
        <v>11378</v>
      </c>
      <c r="AM703" s="500" t="s">
        <v>12016</v>
      </c>
      <c r="AN703" s="411">
        <f t="shared" si="10"/>
        <v>696</v>
      </c>
      <c r="AO703" s="411">
        <v>2025</v>
      </c>
      <c r="AP703" s="432">
        <v>6198500</v>
      </c>
      <c r="AQ703" s="411"/>
      <c r="AR703" s="411"/>
      <c r="AS703" s="410"/>
      <c r="AT703" s="449"/>
    </row>
    <row r="704" spans="2:46" ht="15" customHeight="1">
      <c r="B704" s="448" t="s">
        <v>610</v>
      </c>
      <c r="C704" s="251" t="s">
        <v>10211</v>
      </c>
      <c r="D704" s="173" t="s">
        <v>12017</v>
      </c>
      <c r="E704" s="404">
        <v>51972599</v>
      </c>
      <c r="F704" s="404">
        <v>33810000</v>
      </c>
      <c r="G704" s="405" t="s">
        <v>10177</v>
      </c>
      <c r="H704" s="353">
        <v>5635000</v>
      </c>
      <c r="I704" s="363">
        <v>45751</v>
      </c>
      <c r="J704" s="363">
        <v>46022</v>
      </c>
      <c r="K704" s="354" t="s">
        <v>11999</v>
      </c>
      <c r="L704" s="190">
        <v>2544</v>
      </c>
      <c r="M704" s="406" t="s">
        <v>7425</v>
      </c>
      <c r="N704" s="251" t="s">
        <v>7343</v>
      </c>
      <c r="O704" s="173">
        <v>19491384</v>
      </c>
      <c r="P704" s="406" t="s">
        <v>8148</v>
      </c>
      <c r="Q704" s="190">
        <v>1</v>
      </c>
      <c r="R704" s="407">
        <v>127625</v>
      </c>
      <c r="S704" s="251" t="s">
        <v>10792</v>
      </c>
      <c r="T704" s="463">
        <v>16341500</v>
      </c>
      <c r="U704" s="190" t="s">
        <v>7347</v>
      </c>
      <c r="V704" s="407">
        <v>87</v>
      </c>
      <c r="W704" s="404">
        <v>0</v>
      </c>
      <c r="X704" s="190" t="s">
        <v>7347</v>
      </c>
      <c r="Y704" s="190"/>
      <c r="Z704" s="404">
        <f>Tabla13[[#This Row],[Adicion 1]]</f>
        <v>16341500</v>
      </c>
      <c r="AA704" s="464" t="s">
        <v>10929</v>
      </c>
      <c r="AB704" s="190" t="s">
        <v>7347</v>
      </c>
      <c r="AC704" s="190" t="s">
        <v>7347</v>
      </c>
      <c r="AD704" s="190" t="s">
        <v>7347</v>
      </c>
      <c r="AE704" s="190" t="s">
        <v>7504</v>
      </c>
      <c r="AF704" s="411" t="s">
        <v>7349</v>
      </c>
      <c r="AG704" s="190" t="s">
        <v>7350</v>
      </c>
      <c r="AH704" s="173" t="s">
        <v>12018</v>
      </c>
      <c r="AI704" s="173">
        <v>3162359697</v>
      </c>
      <c r="AJ704" s="173" t="s">
        <v>10142</v>
      </c>
      <c r="AK704" s="423" t="s">
        <v>12019</v>
      </c>
      <c r="AL704" s="189" t="s">
        <v>7353</v>
      </c>
      <c r="AM704" s="500" t="s">
        <v>12020</v>
      </c>
      <c r="AN704" s="411">
        <f t="shared" si="10"/>
        <v>697</v>
      </c>
      <c r="AO704" s="411">
        <v>2025</v>
      </c>
      <c r="AP704" s="432">
        <v>6198500</v>
      </c>
      <c r="AQ704" s="411" t="s">
        <v>10132</v>
      </c>
      <c r="AR704" s="411" t="s">
        <v>10132</v>
      </c>
      <c r="AS704" s="410"/>
      <c r="AT704" s="449"/>
    </row>
    <row r="705" spans="2:46" ht="15" customHeight="1">
      <c r="B705" s="448" t="s">
        <v>611</v>
      </c>
      <c r="C705" s="251" t="s">
        <v>10341</v>
      </c>
      <c r="D705" s="173" t="s">
        <v>12021</v>
      </c>
      <c r="E705" s="404">
        <v>1076241169</v>
      </c>
      <c r="F705" s="404">
        <v>12378000</v>
      </c>
      <c r="G705" s="405" t="s">
        <v>10177</v>
      </c>
      <c r="H705" s="353">
        <v>2063000</v>
      </c>
      <c r="I705" s="363">
        <v>45757</v>
      </c>
      <c r="J705" s="363">
        <v>46022</v>
      </c>
      <c r="K705" s="354" t="s">
        <v>10536</v>
      </c>
      <c r="L705" s="190">
        <v>2583</v>
      </c>
      <c r="M705" s="406" t="s">
        <v>7495</v>
      </c>
      <c r="N705" s="406" t="s">
        <v>7343</v>
      </c>
      <c r="O705" s="406">
        <v>79553844</v>
      </c>
      <c r="P705" s="406" t="s">
        <v>7496</v>
      </c>
      <c r="Q705" s="190">
        <v>5</v>
      </c>
      <c r="R705" s="407">
        <v>130231</v>
      </c>
      <c r="S705" s="251" t="s">
        <v>7497</v>
      </c>
      <c r="T705" s="463">
        <v>5570100</v>
      </c>
      <c r="U705" s="190" t="s">
        <v>7347</v>
      </c>
      <c r="V705" s="407">
        <v>81</v>
      </c>
      <c r="W705" s="404">
        <v>0</v>
      </c>
      <c r="X705" s="190" t="s">
        <v>7347</v>
      </c>
      <c r="Y705" s="190"/>
      <c r="Z705" s="404">
        <f>Tabla13[[#This Row],[Adicion 1]]</f>
        <v>5570100</v>
      </c>
      <c r="AA705" s="464" t="s">
        <v>11322</v>
      </c>
      <c r="AB705" s="190" t="s">
        <v>7347</v>
      </c>
      <c r="AC705" s="190" t="s">
        <v>7347</v>
      </c>
      <c r="AD705" s="190" t="s">
        <v>7347</v>
      </c>
      <c r="AE705" s="190" t="s">
        <v>7504</v>
      </c>
      <c r="AF705" s="411" t="s">
        <v>7349</v>
      </c>
      <c r="AG705" s="190" t="s">
        <v>7399</v>
      </c>
      <c r="AH705" s="173" t="s">
        <v>12022</v>
      </c>
      <c r="AI705" s="173">
        <v>3104380516</v>
      </c>
      <c r="AJ705" s="173" t="s">
        <v>7352</v>
      </c>
      <c r="AK705" s="420">
        <v>24122195811</v>
      </c>
      <c r="AL705" s="189" t="s">
        <v>10225</v>
      </c>
      <c r="AM705" s="500" t="s">
        <v>12023</v>
      </c>
      <c r="AN705" s="411">
        <f t="shared" si="10"/>
        <v>698</v>
      </c>
      <c r="AO705" s="411">
        <v>2025</v>
      </c>
      <c r="AP705" s="432">
        <v>2681900</v>
      </c>
      <c r="AQ705" s="411" t="s">
        <v>10132</v>
      </c>
      <c r="AR705" s="411" t="s">
        <v>10132</v>
      </c>
      <c r="AS705" s="410"/>
      <c r="AT705" s="449"/>
    </row>
    <row r="706" spans="2:46" ht="15" customHeight="1">
      <c r="B706" s="448" t="s">
        <v>613</v>
      </c>
      <c r="C706" s="251" t="s">
        <v>10341</v>
      </c>
      <c r="D706" s="173" t="s">
        <v>12024</v>
      </c>
      <c r="E706" s="404">
        <v>1030556385</v>
      </c>
      <c r="F706" s="463">
        <v>17856000</v>
      </c>
      <c r="G706" s="436" t="s">
        <v>10177</v>
      </c>
      <c r="H706" s="412">
        <v>2976000</v>
      </c>
      <c r="I706" s="363">
        <v>45747</v>
      </c>
      <c r="J706" s="363">
        <v>46022</v>
      </c>
      <c r="K706" s="354" t="s">
        <v>10536</v>
      </c>
      <c r="L706" s="190">
        <v>2583</v>
      </c>
      <c r="M706" s="406" t="s">
        <v>7495</v>
      </c>
      <c r="N706" s="406" t="s">
        <v>7343</v>
      </c>
      <c r="O706" s="406">
        <v>79553844</v>
      </c>
      <c r="P706" s="406" t="s">
        <v>7496</v>
      </c>
      <c r="Q706" s="407">
        <v>5</v>
      </c>
      <c r="R706" s="190">
        <v>127441</v>
      </c>
      <c r="S706" s="437" t="s">
        <v>7497</v>
      </c>
      <c r="T706" s="463">
        <v>8928000</v>
      </c>
      <c r="U706" s="190" t="s">
        <v>7347</v>
      </c>
      <c r="V706" s="407">
        <v>90</v>
      </c>
      <c r="W706" s="404">
        <v>0</v>
      </c>
      <c r="X706" s="190" t="s">
        <v>7347</v>
      </c>
      <c r="Y706" s="190"/>
      <c r="Z706" s="404">
        <f>Tabla13[[#This Row],[Adicion 1]]</f>
        <v>8928000</v>
      </c>
      <c r="AA706" s="464" t="s">
        <v>7966</v>
      </c>
      <c r="AB706" s="190" t="s">
        <v>7347</v>
      </c>
      <c r="AC706" s="190" t="s">
        <v>7347</v>
      </c>
      <c r="AD706" s="190" t="s">
        <v>7347</v>
      </c>
      <c r="AE706" s="190" t="s">
        <v>8745</v>
      </c>
      <c r="AF706" s="411" t="s">
        <v>7349</v>
      </c>
      <c r="AG706" s="424" t="s">
        <v>7399</v>
      </c>
      <c r="AH706" s="173" t="s">
        <v>12025</v>
      </c>
      <c r="AI706" s="173">
        <v>3026725541</v>
      </c>
      <c r="AJ706" s="173" t="s">
        <v>7434</v>
      </c>
      <c r="AK706" s="420">
        <v>380739755</v>
      </c>
      <c r="AL706" s="189" t="s">
        <v>10225</v>
      </c>
      <c r="AM706" s="500" t="s">
        <v>12026</v>
      </c>
      <c r="AN706" s="411">
        <f t="shared" si="10"/>
        <v>699</v>
      </c>
      <c r="AO706" s="411">
        <v>2025</v>
      </c>
      <c r="AP706" s="432">
        <v>2976000</v>
      </c>
      <c r="AQ706" s="411" t="s">
        <v>10132</v>
      </c>
      <c r="AR706" s="411" t="s">
        <v>10132</v>
      </c>
      <c r="AS706" s="410"/>
      <c r="AT706" s="449"/>
    </row>
    <row r="707" spans="2:46" ht="15" customHeight="1">
      <c r="B707" s="448" t="s">
        <v>614</v>
      </c>
      <c r="C707" s="251" t="s">
        <v>10341</v>
      </c>
      <c r="D707" s="173" t="s">
        <v>12027</v>
      </c>
      <c r="E707" s="404">
        <v>82382832</v>
      </c>
      <c r="F707" s="404">
        <v>17856000</v>
      </c>
      <c r="G707" s="405" t="s">
        <v>10177</v>
      </c>
      <c r="H707" s="353">
        <v>2976000</v>
      </c>
      <c r="I707" s="363">
        <v>45757</v>
      </c>
      <c r="J707" s="363">
        <v>46022</v>
      </c>
      <c r="K707" s="354" t="s">
        <v>10699</v>
      </c>
      <c r="L707" s="190">
        <v>2583</v>
      </c>
      <c r="M707" s="406" t="s">
        <v>7495</v>
      </c>
      <c r="N707" s="406" t="s">
        <v>7343</v>
      </c>
      <c r="O707" s="406">
        <v>79553844</v>
      </c>
      <c r="P707" s="406" t="s">
        <v>7496</v>
      </c>
      <c r="Q707" s="190">
        <v>5</v>
      </c>
      <c r="R707" s="407">
        <v>127441</v>
      </c>
      <c r="S707" s="251" t="s">
        <v>7497</v>
      </c>
      <c r="T707" s="463">
        <v>8035200</v>
      </c>
      <c r="U707" s="190" t="s">
        <v>7347</v>
      </c>
      <c r="V707" s="407">
        <v>81</v>
      </c>
      <c r="W707" s="404">
        <v>0</v>
      </c>
      <c r="X707" s="190" t="s">
        <v>7347</v>
      </c>
      <c r="Y707" s="190"/>
      <c r="Z707" s="404">
        <f>Tabla13[[#This Row],[Adicion 1]]</f>
        <v>8035200</v>
      </c>
      <c r="AA707" s="464" t="str">
        <f>VLOOKUP(Tabla13[[#This Row],[No. CONTRATO]],[1]Hoja3!$B$4:$M$271,12,FALSE)</f>
        <v>2 meses y 21 días</v>
      </c>
      <c r="AB707" s="190" t="s">
        <v>7347</v>
      </c>
      <c r="AC707" s="190" t="s">
        <v>7347</v>
      </c>
      <c r="AD707" s="190" t="s">
        <v>7347</v>
      </c>
      <c r="AE707" s="190" t="s">
        <v>8745</v>
      </c>
      <c r="AF707" s="411" t="s">
        <v>7349</v>
      </c>
      <c r="AG707" s="190" t="s">
        <v>7350</v>
      </c>
      <c r="AH707" s="173" t="s">
        <v>12028</v>
      </c>
      <c r="AI707" s="173">
        <v>3107992630</v>
      </c>
      <c r="AJ707" s="173" t="s">
        <v>10143</v>
      </c>
      <c r="AK707" s="420">
        <v>21556107481</v>
      </c>
      <c r="AL707" s="189" t="s">
        <v>10225</v>
      </c>
      <c r="AM707" s="500" t="s">
        <v>12029</v>
      </c>
      <c r="AN707" s="411">
        <f t="shared" si="10"/>
        <v>700</v>
      </c>
      <c r="AO707" s="411">
        <v>2025</v>
      </c>
      <c r="AP707" s="432">
        <v>3868800</v>
      </c>
      <c r="AQ707" s="411" t="s">
        <v>10132</v>
      </c>
      <c r="AR707" s="411" t="s">
        <v>10132</v>
      </c>
      <c r="AS707" s="410"/>
      <c r="AT707" s="449"/>
    </row>
    <row r="708" spans="2:46" ht="15" customHeight="1">
      <c r="B708" s="448" t="s">
        <v>616</v>
      </c>
      <c r="C708" s="251" t="s">
        <v>10341</v>
      </c>
      <c r="D708" s="173" t="s">
        <v>12030</v>
      </c>
      <c r="E708" s="404">
        <v>1024462858</v>
      </c>
      <c r="F708" s="404">
        <v>21000000</v>
      </c>
      <c r="G708" s="405" t="s">
        <v>10177</v>
      </c>
      <c r="H708" s="353">
        <v>3500000</v>
      </c>
      <c r="I708" s="363">
        <v>45775</v>
      </c>
      <c r="J708" s="363">
        <v>46022</v>
      </c>
      <c r="K708" s="354" t="s">
        <v>12031</v>
      </c>
      <c r="L708" s="190">
        <v>2498</v>
      </c>
      <c r="M708" s="406" t="s">
        <v>7616</v>
      </c>
      <c r="N708" s="406" t="s">
        <v>7343</v>
      </c>
      <c r="O708" s="406">
        <v>1063481921</v>
      </c>
      <c r="P708" s="501" t="s">
        <v>7617</v>
      </c>
      <c r="Q708" s="190">
        <v>3</v>
      </c>
      <c r="R708" s="407">
        <v>130222</v>
      </c>
      <c r="S708" s="251" t="s">
        <v>7618</v>
      </c>
      <c r="T708" s="463">
        <v>7466667</v>
      </c>
      <c r="U708" s="190" t="s">
        <v>7347</v>
      </c>
      <c r="V708" s="407">
        <v>64</v>
      </c>
      <c r="W708" s="404">
        <v>0</v>
      </c>
      <c r="X708" s="190" t="s">
        <v>7347</v>
      </c>
      <c r="Y708" s="190"/>
      <c r="Z708" s="404">
        <f>Tabla13[[#This Row],[Adicion 1]]</f>
        <v>7466667</v>
      </c>
      <c r="AA708" s="464" t="s">
        <v>11342</v>
      </c>
      <c r="AB708" s="190" t="s">
        <v>7347</v>
      </c>
      <c r="AC708" s="190" t="s">
        <v>7347</v>
      </c>
      <c r="AD708" s="190" t="s">
        <v>7347</v>
      </c>
      <c r="AE708" s="190" t="s">
        <v>7408</v>
      </c>
      <c r="AF708" s="411" t="s">
        <v>7349</v>
      </c>
      <c r="AG708" s="190" t="s">
        <v>7368</v>
      </c>
      <c r="AH708" s="173" t="s">
        <v>12032</v>
      </c>
      <c r="AI708" s="173">
        <v>3108060932</v>
      </c>
      <c r="AJ708" s="173" t="s">
        <v>7352</v>
      </c>
      <c r="AK708" s="420">
        <v>24062679462</v>
      </c>
      <c r="AL708" s="189" t="s">
        <v>10225</v>
      </c>
      <c r="AM708" s="500" t="s">
        <v>12033</v>
      </c>
      <c r="AN708" s="411">
        <f t="shared" si="10"/>
        <v>701</v>
      </c>
      <c r="AO708" s="411">
        <v>2025</v>
      </c>
      <c r="AP708" s="432">
        <v>6650000</v>
      </c>
      <c r="AQ708" s="411" t="s">
        <v>10132</v>
      </c>
      <c r="AR708" s="411" t="s">
        <v>10139</v>
      </c>
      <c r="AS708" s="410" t="s">
        <v>10262</v>
      </c>
      <c r="AT708" s="449" t="s">
        <v>12034</v>
      </c>
    </row>
    <row r="709" spans="2:46" ht="15" customHeight="1">
      <c r="B709" s="448" t="s">
        <v>617</v>
      </c>
      <c r="C709" s="251" t="s">
        <v>10211</v>
      </c>
      <c r="D709" s="173" t="s">
        <v>12035</v>
      </c>
      <c r="E709" s="404">
        <v>79049993</v>
      </c>
      <c r="F709" s="404">
        <v>17856000</v>
      </c>
      <c r="G709" s="405" t="s">
        <v>10177</v>
      </c>
      <c r="H709" s="353">
        <v>2976000</v>
      </c>
      <c r="I709" s="363">
        <v>45762</v>
      </c>
      <c r="J709" s="363">
        <v>46022</v>
      </c>
      <c r="K709" s="354" t="s">
        <v>7757</v>
      </c>
      <c r="L709" s="190">
        <v>2537</v>
      </c>
      <c r="M709" s="406" t="s">
        <v>7573</v>
      </c>
      <c r="N709" s="406" t="s">
        <v>7448</v>
      </c>
      <c r="O709" s="406">
        <v>51895879</v>
      </c>
      <c r="P709" s="406" t="s">
        <v>7574</v>
      </c>
      <c r="Q709" s="190">
        <v>4</v>
      </c>
      <c r="R709" s="407">
        <v>124899</v>
      </c>
      <c r="S709" s="251" t="s">
        <v>7575</v>
      </c>
      <c r="T709" s="463">
        <v>7638400</v>
      </c>
      <c r="U709" s="190" t="s">
        <v>7347</v>
      </c>
      <c r="V709" s="407">
        <v>77</v>
      </c>
      <c r="W709" s="404">
        <v>0</v>
      </c>
      <c r="X709" s="190" t="s">
        <v>7347</v>
      </c>
      <c r="Y709" s="190"/>
      <c r="Z709" s="404">
        <f>Tabla13[[#This Row],[Adicion 1]]</f>
        <v>7638400</v>
      </c>
      <c r="AA709" s="464" t="s">
        <v>10194</v>
      </c>
      <c r="AB709" s="190" t="s">
        <v>7347</v>
      </c>
      <c r="AC709" s="190" t="s">
        <v>7347</v>
      </c>
      <c r="AD709" s="190" t="s">
        <v>7347</v>
      </c>
      <c r="AE709" s="190" t="s">
        <v>7504</v>
      </c>
      <c r="AF709" s="411" t="s">
        <v>7349</v>
      </c>
      <c r="AG709" s="190" t="s">
        <v>7350</v>
      </c>
      <c r="AH709" s="173" t="s">
        <v>12036</v>
      </c>
      <c r="AI709" s="173">
        <v>3114489943</v>
      </c>
      <c r="AJ709" s="173" t="s">
        <v>10142</v>
      </c>
      <c r="AK709" s="420">
        <v>570000770075323</v>
      </c>
      <c r="AL709" s="189" t="s">
        <v>10757</v>
      </c>
      <c r="AM709" s="500" t="s">
        <v>12037</v>
      </c>
      <c r="AN709" s="411">
        <f t="shared" ref="AN709:AN772" si="11">+AN708+1</f>
        <v>702</v>
      </c>
      <c r="AO709" s="411">
        <v>2025</v>
      </c>
      <c r="AP709" s="432">
        <v>4364800</v>
      </c>
      <c r="AQ709" s="411" t="s">
        <v>10132</v>
      </c>
      <c r="AR709" s="411" t="s">
        <v>10132</v>
      </c>
      <c r="AS709" s="410"/>
      <c r="AT709" s="449"/>
    </row>
    <row r="710" spans="2:46" ht="15" customHeight="1">
      <c r="B710" s="448" t="s">
        <v>618</v>
      </c>
      <c r="C710" s="251" t="s">
        <v>10211</v>
      </c>
      <c r="D710" s="173" t="s">
        <v>12038</v>
      </c>
      <c r="E710" s="404">
        <v>1058058789</v>
      </c>
      <c r="F710" s="404">
        <v>12378000</v>
      </c>
      <c r="G710" s="405" t="s">
        <v>10177</v>
      </c>
      <c r="H710" s="353">
        <v>2063000</v>
      </c>
      <c r="I710" s="363">
        <v>45754</v>
      </c>
      <c r="J710" s="363">
        <v>46022</v>
      </c>
      <c r="K710" s="354" t="s">
        <v>10699</v>
      </c>
      <c r="L710" s="190">
        <v>2583</v>
      </c>
      <c r="M710" s="406" t="s">
        <v>7495</v>
      </c>
      <c r="N710" s="406" t="s">
        <v>7343</v>
      </c>
      <c r="O710" s="406">
        <v>79553844</v>
      </c>
      <c r="P710" s="406" t="s">
        <v>7496</v>
      </c>
      <c r="Q710" s="190">
        <v>5</v>
      </c>
      <c r="R710" s="407">
        <v>130231</v>
      </c>
      <c r="S710" s="251" t="s">
        <v>7497</v>
      </c>
      <c r="T710" s="463">
        <v>5776428</v>
      </c>
      <c r="U710" s="190" t="s">
        <v>7347</v>
      </c>
      <c r="V710" s="407">
        <v>84</v>
      </c>
      <c r="W710" s="404">
        <v>0</v>
      </c>
      <c r="X710" s="190" t="s">
        <v>7347</v>
      </c>
      <c r="Y710" s="190"/>
      <c r="Z710" s="404">
        <f>Tabla13[[#This Row],[Adicion 1]]</f>
        <v>5776428</v>
      </c>
      <c r="AA710" s="464" t="s">
        <v>11072</v>
      </c>
      <c r="AB710" s="190" t="s">
        <v>7347</v>
      </c>
      <c r="AC710" s="190" t="s">
        <v>7347</v>
      </c>
      <c r="AD710" s="190" t="s">
        <v>7347</v>
      </c>
      <c r="AE710" s="190" t="s">
        <v>8025</v>
      </c>
      <c r="AF710" s="411" t="s">
        <v>7349</v>
      </c>
      <c r="AG710" s="190" t="s">
        <v>7350</v>
      </c>
      <c r="AH710" s="173" t="s">
        <v>12039</v>
      </c>
      <c r="AI710" s="173">
        <v>3125395184</v>
      </c>
      <c r="AJ710" s="173" t="s">
        <v>7352</v>
      </c>
      <c r="AK710" s="420">
        <v>24139742594</v>
      </c>
      <c r="AL710" s="189" t="s">
        <v>10757</v>
      </c>
      <c r="AM710" s="500" t="s">
        <v>12040</v>
      </c>
      <c r="AN710" s="411">
        <f t="shared" si="11"/>
        <v>703</v>
      </c>
      <c r="AO710" s="411">
        <v>2025</v>
      </c>
      <c r="AP710" s="432">
        <v>2475600</v>
      </c>
      <c r="AQ710" s="411" t="s">
        <v>10132</v>
      </c>
      <c r="AR710" s="411" t="s">
        <v>10132</v>
      </c>
      <c r="AS710" s="410"/>
      <c r="AT710" s="449"/>
    </row>
    <row r="711" spans="2:46" ht="15" customHeight="1">
      <c r="B711" s="448" t="s">
        <v>619</v>
      </c>
      <c r="C711" s="251" t="s">
        <v>10211</v>
      </c>
      <c r="D711" s="173" t="s">
        <v>12041</v>
      </c>
      <c r="E711" s="404">
        <v>1015444103</v>
      </c>
      <c r="F711" s="404">
        <v>12378000</v>
      </c>
      <c r="G711" s="405" t="s">
        <v>10177</v>
      </c>
      <c r="H711" s="353">
        <v>2063000</v>
      </c>
      <c r="I711" s="363">
        <v>45751</v>
      </c>
      <c r="J711" s="363">
        <v>46021</v>
      </c>
      <c r="K711" s="354" t="s">
        <v>10536</v>
      </c>
      <c r="L711" s="190">
        <v>2583</v>
      </c>
      <c r="M711" s="406" t="s">
        <v>7495</v>
      </c>
      <c r="N711" s="406" t="s">
        <v>7343</v>
      </c>
      <c r="O711" s="406">
        <v>79553844</v>
      </c>
      <c r="P711" s="406" t="s">
        <v>7496</v>
      </c>
      <c r="Q711" s="190">
        <v>5</v>
      </c>
      <c r="R711" s="407">
        <v>130231</v>
      </c>
      <c r="S711" s="251" t="s">
        <v>7497</v>
      </c>
      <c r="T711" s="463">
        <v>5982700</v>
      </c>
      <c r="U711" s="190" t="s">
        <v>7347</v>
      </c>
      <c r="V711" s="407">
        <v>87</v>
      </c>
      <c r="W711" s="404">
        <v>0</v>
      </c>
      <c r="X711" s="190" t="s">
        <v>7347</v>
      </c>
      <c r="Y711" s="190"/>
      <c r="Z711" s="404">
        <f>Tabla13[[#This Row],[Adicion 1]]</f>
        <v>5982700</v>
      </c>
      <c r="AA711" s="464" t="s">
        <v>10929</v>
      </c>
      <c r="AB711" s="190" t="s">
        <v>7347</v>
      </c>
      <c r="AC711" s="190" t="s">
        <v>7347</v>
      </c>
      <c r="AD711" s="190" t="s">
        <v>7347</v>
      </c>
      <c r="AE711" s="190" t="s">
        <v>12042</v>
      </c>
      <c r="AF711" s="411" t="s">
        <v>7349</v>
      </c>
      <c r="AG711" s="190" t="s">
        <v>7350</v>
      </c>
      <c r="AH711" s="173" t="s">
        <v>12043</v>
      </c>
      <c r="AI711" s="173">
        <v>3102746363</v>
      </c>
      <c r="AJ711" s="173" t="s">
        <v>10142</v>
      </c>
      <c r="AK711" s="420">
        <v>488426126295</v>
      </c>
      <c r="AL711" s="189" t="s">
        <v>10757</v>
      </c>
      <c r="AM711" s="500" t="s">
        <v>12044</v>
      </c>
      <c r="AN711" s="411">
        <f t="shared" si="11"/>
        <v>704</v>
      </c>
      <c r="AO711" s="411">
        <v>2025</v>
      </c>
      <c r="AP711" s="432">
        <v>2269300</v>
      </c>
      <c r="AQ711" s="411"/>
      <c r="AR711" s="411"/>
      <c r="AS711" s="410"/>
      <c r="AT711" s="449"/>
    </row>
    <row r="712" spans="2:46" ht="15" customHeight="1">
      <c r="B712" s="448" t="s">
        <v>620</v>
      </c>
      <c r="C712" s="251" t="s">
        <v>10246</v>
      </c>
      <c r="D712" s="173" t="s">
        <v>12045</v>
      </c>
      <c r="E712" s="404">
        <v>11812603</v>
      </c>
      <c r="F712" s="404">
        <v>33810000</v>
      </c>
      <c r="G712" s="405" t="s">
        <v>10177</v>
      </c>
      <c r="H712" s="353">
        <v>5635000</v>
      </c>
      <c r="I712" s="363">
        <v>45758</v>
      </c>
      <c r="J712" s="363">
        <v>45940</v>
      </c>
      <c r="K712" s="354" t="s">
        <v>12046</v>
      </c>
      <c r="L712" s="190">
        <v>2537</v>
      </c>
      <c r="M712" s="406" t="s">
        <v>10455</v>
      </c>
      <c r="N712" s="251" t="s">
        <v>7343</v>
      </c>
      <c r="O712" s="173">
        <v>33377780</v>
      </c>
      <c r="P712" s="406" t="s">
        <v>10456</v>
      </c>
      <c r="Q712" s="190">
        <v>5</v>
      </c>
      <c r="R712" s="407">
        <v>125754</v>
      </c>
      <c r="S712" s="251" t="s">
        <v>7359</v>
      </c>
      <c r="T712" s="404">
        <v>0</v>
      </c>
      <c r="U712" s="190" t="s">
        <v>7347</v>
      </c>
      <c r="V712" s="407" t="s">
        <v>10136</v>
      </c>
      <c r="W712" s="404">
        <v>0</v>
      </c>
      <c r="X712" s="190" t="s">
        <v>7347</v>
      </c>
      <c r="Y712" s="190" t="s">
        <v>7347</v>
      </c>
      <c r="Z712" s="404">
        <v>0</v>
      </c>
      <c r="AA712" s="419" t="s">
        <v>7347</v>
      </c>
      <c r="AB712" s="190" t="s">
        <v>7347</v>
      </c>
      <c r="AC712" s="190" t="s">
        <v>7347</v>
      </c>
      <c r="AD712" s="190" t="s">
        <v>7347</v>
      </c>
      <c r="AE712" s="190" t="s">
        <v>7361</v>
      </c>
      <c r="AF712" s="411" t="s">
        <v>7349</v>
      </c>
      <c r="AG712" s="190" t="s">
        <v>7350</v>
      </c>
      <c r="AH712" s="173" t="s">
        <v>9922</v>
      </c>
      <c r="AI712" s="173">
        <v>3188890158</v>
      </c>
      <c r="AJ712" s="173" t="s">
        <v>10143</v>
      </c>
      <c r="AK712" s="420">
        <v>53697078891</v>
      </c>
      <c r="AL712" s="189" t="s">
        <v>10757</v>
      </c>
      <c r="AM712" s="500" t="s">
        <v>12047</v>
      </c>
      <c r="AN712" s="411">
        <f t="shared" si="11"/>
        <v>705</v>
      </c>
      <c r="AO712" s="411">
        <v>2025</v>
      </c>
      <c r="AP712" s="432">
        <v>7513333</v>
      </c>
      <c r="AQ712" s="411" t="s">
        <v>10132</v>
      </c>
      <c r="AR712" s="411" t="s">
        <v>10132</v>
      </c>
      <c r="AS712" s="410"/>
      <c r="AT712" s="449"/>
    </row>
    <row r="713" spans="2:46" ht="15" customHeight="1">
      <c r="B713" s="448" t="s">
        <v>621</v>
      </c>
      <c r="C713" s="251" t="s">
        <v>10211</v>
      </c>
      <c r="D713" s="173" t="s">
        <v>12048</v>
      </c>
      <c r="E713" s="404">
        <v>1071164536</v>
      </c>
      <c r="F713" s="404">
        <v>17856000</v>
      </c>
      <c r="G713" s="405" t="s">
        <v>10177</v>
      </c>
      <c r="H713" s="353">
        <v>2976000</v>
      </c>
      <c r="I713" s="363">
        <v>45757</v>
      </c>
      <c r="J713" s="363">
        <v>46021</v>
      </c>
      <c r="K713" s="354" t="s">
        <v>10699</v>
      </c>
      <c r="L713" s="190">
        <v>2583</v>
      </c>
      <c r="M713" s="406" t="s">
        <v>7495</v>
      </c>
      <c r="N713" s="406" t="s">
        <v>7343</v>
      </c>
      <c r="O713" s="406">
        <v>79553844</v>
      </c>
      <c r="P713" s="406" t="s">
        <v>7496</v>
      </c>
      <c r="Q713" s="190">
        <v>5</v>
      </c>
      <c r="R713" s="407">
        <v>127441</v>
      </c>
      <c r="S713" s="251" t="s">
        <v>7497</v>
      </c>
      <c r="T713" s="463">
        <v>8035200</v>
      </c>
      <c r="U713" s="190" t="s">
        <v>7347</v>
      </c>
      <c r="V713" s="407">
        <v>81</v>
      </c>
      <c r="W713" s="404">
        <v>0</v>
      </c>
      <c r="X713" s="190" t="s">
        <v>7347</v>
      </c>
      <c r="Y713" s="190"/>
      <c r="Z713" s="404">
        <f>Tabla13[[#This Row],[Adicion 1]]</f>
        <v>8035200</v>
      </c>
      <c r="AA713" s="464" t="s">
        <v>11322</v>
      </c>
      <c r="AB713" s="190" t="s">
        <v>7347</v>
      </c>
      <c r="AC713" s="190" t="s">
        <v>7347</v>
      </c>
      <c r="AD713" s="190" t="s">
        <v>7347</v>
      </c>
      <c r="AE713" s="190" t="s">
        <v>7504</v>
      </c>
      <c r="AF713" s="411" t="s">
        <v>7349</v>
      </c>
      <c r="AG713" s="190" t="s">
        <v>7399</v>
      </c>
      <c r="AH713" s="173" t="s">
        <v>12049</v>
      </c>
      <c r="AI713" s="173">
        <v>3204097049</v>
      </c>
      <c r="AJ713" s="173" t="s">
        <v>10142</v>
      </c>
      <c r="AK713" s="420">
        <v>550488451857541</v>
      </c>
      <c r="AL713" s="189" t="s">
        <v>10757</v>
      </c>
      <c r="AM713" s="500" t="s">
        <v>12050</v>
      </c>
      <c r="AN713" s="411">
        <f t="shared" si="11"/>
        <v>706</v>
      </c>
      <c r="AO713" s="411">
        <v>2025</v>
      </c>
      <c r="AP713" s="432">
        <v>3868800</v>
      </c>
      <c r="AQ713" s="411" t="s">
        <v>10132</v>
      </c>
      <c r="AR713" s="411" t="s">
        <v>10139</v>
      </c>
      <c r="AS713" s="410" t="s">
        <v>10140</v>
      </c>
      <c r="AT713" s="449" t="s">
        <v>12051</v>
      </c>
    </row>
    <row r="714" spans="2:46" ht="15" customHeight="1">
      <c r="B714" s="448" t="s">
        <v>623</v>
      </c>
      <c r="C714" s="251" t="s">
        <v>10211</v>
      </c>
      <c r="D714" s="173" t="s">
        <v>12052</v>
      </c>
      <c r="E714" s="404">
        <v>1000794090</v>
      </c>
      <c r="F714" s="404">
        <v>17856000</v>
      </c>
      <c r="G714" s="405" t="s">
        <v>10177</v>
      </c>
      <c r="H714" s="353">
        <v>2976000</v>
      </c>
      <c r="I714" s="363">
        <v>45756</v>
      </c>
      <c r="J714" s="363">
        <v>46022</v>
      </c>
      <c r="K714" s="354" t="s">
        <v>10536</v>
      </c>
      <c r="L714" s="190">
        <v>2583</v>
      </c>
      <c r="M714" s="406" t="s">
        <v>7495</v>
      </c>
      <c r="N714" s="406" t="s">
        <v>7343</v>
      </c>
      <c r="O714" s="406">
        <v>79553844</v>
      </c>
      <c r="P714" s="406" t="s">
        <v>7496</v>
      </c>
      <c r="Q714" s="190">
        <v>5</v>
      </c>
      <c r="R714" s="407">
        <v>127441</v>
      </c>
      <c r="S714" s="251" t="s">
        <v>7497</v>
      </c>
      <c r="T714" s="463">
        <v>8134400</v>
      </c>
      <c r="U714" s="190" t="s">
        <v>7347</v>
      </c>
      <c r="V714" s="407">
        <v>82</v>
      </c>
      <c r="W714" s="404">
        <v>0</v>
      </c>
      <c r="X714" s="190" t="s">
        <v>7347</v>
      </c>
      <c r="Y714" s="190"/>
      <c r="Z714" s="404">
        <f>Tabla13[[#This Row],[Adicion 1]]</f>
        <v>8134400</v>
      </c>
      <c r="AA714" s="464" t="s">
        <v>11402</v>
      </c>
      <c r="AB714" s="190" t="s">
        <v>7347</v>
      </c>
      <c r="AC714" s="190" t="s">
        <v>7347</v>
      </c>
      <c r="AD714" s="190" t="s">
        <v>7347</v>
      </c>
      <c r="AE714" s="190" t="s">
        <v>10179</v>
      </c>
      <c r="AF714" s="411" t="s">
        <v>7349</v>
      </c>
      <c r="AG714" s="190" t="s">
        <v>7399</v>
      </c>
      <c r="AH714" s="173" t="s">
        <v>12053</v>
      </c>
      <c r="AI714" s="173">
        <v>3185157893</v>
      </c>
      <c r="AJ714" s="173" t="s">
        <v>7352</v>
      </c>
      <c r="AK714" s="420">
        <v>24124697344</v>
      </c>
      <c r="AL714" s="189" t="s">
        <v>10757</v>
      </c>
      <c r="AM714" s="500" t="s">
        <v>12054</v>
      </c>
      <c r="AN714" s="411">
        <f t="shared" si="11"/>
        <v>707</v>
      </c>
      <c r="AO714" s="411">
        <v>2025</v>
      </c>
      <c r="AP714" s="432">
        <v>3769600</v>
      </c>
      <c r="AQ714" s="411" t="s">
        <v>10139</v>
      </c>
      <c r="AR714" s="411" t="s">
        <v>10139</v>
      </c>
      <c r="AS714" s="410" t="s">
        <v>10262</v>
      </c>
      <c r="AT714" s="449" t="s">
        <v>12055</v>
      </c>
    </row>
    <row r="715" spans="2:46" ht="15" customHeight="1">
      <c r="B715" s="448" t="s">
        <v>625</v>
      </c>
      <c r="C715" s="251" t="s">
        <v>10211</v>
      </c>
      <c r="D715" s="173" t="s">
        <v>12056</v>
      </c>
      <c r="E715" s="404">
        <v>1001275122</v>
      </c>
      <c r="F715" s="404">
        <v>21000000</v>
      </c>
      <c r="G715" s="405" t="s">
        <v>10177</v>
      </c>
      <c r="H715" s="353">
        <v>3500000</v>
      </c>
      <c r="I715" s="363">
        <v>45748</v>
      </c>
      <c r="J715" s="363">
        <v>46022</v>
      </c>
      <c r="K715" s="354" t="s">
        <v>11429</v>
      </c>
      <c r="L715" s="190">
        <v>2813</v>
      </c>
      <c r="M715" s="406" t="s">
        <v>10273</v>
      </c>
      <c r="N715" s="406" t="s">
        <v>7343</v>
      </c>
      <c r="O715" s="406">
        <v>52371623</v>
      </c>
      <c r="P715" s="406" t="s">
        <v>10274</v>
      </c>
      <c r="Q715" s="190">
        <v>5</v>
      </c>
      <c r="R715" s="407">
        <v>127662</v>
      </c>
      <c r="S715" s="251" t="s">
        <v>10275</v>
      </c>
      <c r="T715" s="463">
        <v>10500000</v>
      </c>
      <c r="U715" s="190" t="s">
        <v>7347</v>
      </c>
      <c r="V715" s="407">
        <v>90</v>
      </c>
      <c r="W715" s="404">
        <v>0</v>
      </c>
      <c r="X715" s="190" t="s">
        <v>7347</v>
      </c>
      <c r="Y715" s="190"/>
      <c r="Z715" s="404">
        <f>Tabla13[[#This Row],[Adicion 1]]</f>
        <v>10500000</v>
      </c>
      <c r="AA715" s="464" t="s">
        <v>7966</v>
      </c>
      <c r="AB715" s="190" t="s">
        <v>7347</v>
      </c>
      <c r="AC715" s="190" t="s">
        <v>7347</v>
      </c>
      <c r="AD715" s="190" t="s">
        <v>7347</v>
      </c>
      <c r="AE715" s="190" t="s">
        <v>7960</v>
      </c>
      <c r="AF715" s="411" t="s">
        <v>7349</v>
      </c>
      <c r="AG715" s="190" t="s">
        <v>7350</v>
      </c>
      <c r="AH715" s="173" t="s">
        <v>12057</v>
      </c>
      <c r="AI715" s="173">
        <v>3205396157</v>
      </c>
      <c r="AJ715" s="173" t="s">
        <v>7352</v>
      </c>
      <c r="AK715" s="420">
        <v>24132119890</v>
      </c>
      <c r="AL715" s="189" t="s">
        <v>10757</v>
      </c>
      <c r="AM715" s="500" t="s">
        <v>12058</v>
      </c>
      <c r="AN715" s="411">
        <f t="shared" si="11"/>
        <v>708</v>
      </c>
      <c r="AO715" s="411">
        <v>2025</v>
      </c>
      <c r="AP715" s="432">
        <v>4200000</v>
      </c>
      <c r="AQ715" s="411" t="s">
        <v>10132</v>
      </c>
      <c r="AR715" s="411" t="s">
        <v>10139</v>
      </c>
      <c r="AS715" s="410" t="s">
        <v>10435</v>
      </c>
      <c r="AT715" s="449" t="s">
        <v>12059</v>
      </c>
    </row>
    <row r="716" spans="2:46" ht="15" customHeight="1">
      <c r="B716" s="448" t="s">
        <v>626</v>
      </c>
      <c r="C716" s="251" t="s">
        <v>10211</v>
      </c>
      <c r="D716" s="173" t="s">
        <v>12060</v>
      </c>
      <c r="E716" s="404">
        <v>79288040</v>
      </c>
      <c r="F716" s="463">
        <v>21000000</v>
      </c>
      <c r="G716" s="405" t="s">
        <v>10177</v>
      </c>
      <c r="H716" s="353">
        <v>3500000</v>
      </c>
      <c r="I716" s="363">
        <v>45748</v>
      </c>
      <c r="J716" s="363">
        <v>46022</v>
      </c>
      <c r="K716" s="354" t="s">
        <v>11429</v>
      </c>
      <c r="L716" s="190">
        <v>2813</v>
      </c>
      <c r="M716" s="406" t="s">
        <v>10273</v>
      </c>
      <c r="N716" s="406" t="s">
        <v>7343</v>
      </c>
      <c r="O716" s="406">
        <v>52371623</v>
      </c>
      <c r="P716" s="406" t="s">
        <v>10274</v>
      </c>
      <c r="Q716" s="190">
        <v>5</v>
      </c>
      <c r="R716" s="407">
        <v>127662</v>
      </c>
      <c r="S716" s="251" t="s">
        <v>10275</v>
      </c>
      <c r="T716" s="463">
        <v>10500000</v>
      </c>
      <c r="U716" s="190"/>
      <c r="V716" s="407">
        <v>90</v>
      </c>
      <c r="W716" s="404">
        <v>0</v>
      </c>
      <c r="X716" s="190" t="s">
        <v>7347</v>
      </c>
      <c r="Y716" s="190"/>
      <c r="Z716" s="404">
        <v>10500000</v>
      </c>
      <c r="AA716" s="464" t="s">
        <v>7966</v>
      </c>
      <c r="AB716" s="190" t="s">
        <v>7347</v>
      </c>
      <c r="AC716" s="190" t="s">
        <v>7347</v>
      </c>
      <c r="AD716" s="190" t="s">
        <v>7347</v>
      </c>
      <c r="AE716" s="190" t="s">
        <v>7387</v>
      </c>
      <c r="AF716" s="411" t="s">
        <v>7349</v>
      </c>
      <c r="AG716" s="190" t="s">
        <v>7350</v>
      </c>
      <c r="AH716" s="173" t="s">
        <v>12061</v>
      </c>
      <c r="AI716" s="173">
        <v>3145974077</v>
      </c>
      <c r="AJ716" s="173" t="s">
        <v>12062</v>
      </c>
      <c r="AK716" s="420">
        <v>230029119443</v>
      </c>
      <c r="AL716" s="189" t="s">
        <v>10757</v>
      </c>
      <c r="AM716" s="500" t="s">
        <v>12063</v>
      </c>
      <c r="AN716" s="411">
        <f t="shared" si="11"/>
        <v>709</v>
      </c>
      <c r="AO716" s="411">
        <v>2025</v>
      </c>
      <c r="AP716" s="432">
        <v>0</v>
      </c>
      <c r="AQ716" s="411"/>
      <c r="AR716" s="411"/>
      <c r="AS716" s="410"/>
      <c r="AT716" s="449"/>
    </row>
    <row r="717" spans="2:46" ht="15" customHeight="1">
      <c r="B717" s="448" t="s">
        <v>627</v>
      </c>
      <c r="C717" s="251" t="s">
        <v>10211</v>
      </c>
      <c r="D717" s="173" t="s">
        <v>12064</v>
      </c>
      <c r="E717" s="404">
        <v>1022359230</v>
      </c>
      <c r="F717" s="404">
        <v>21000000</v>
      </c>
      <c r="G717" s="405" t="s">
        <v>10177</v>
      </c>
      <c r="H717" s="353">
        <v>3500000</v>
      </c>
      <c r="I717" s="363">
        <v>45762</v>
      </c>
      <c r="J717" s="363">
        <v>46022</v>
      </c>
      <c r="K717" s="354" t="s">
        <v>12065</v>
      </c>
      <c r="L717" s="190">
        <v>2498</v>
      </c>
      <c r="M717" s="406" t="s">
        <v>7616</v>
      </c>
      <c r="N717" s="406" t="s">
        <v>7343</v>
      </c>
      <c r="O717" s="406">
        <v>1063481921</v>
      </c>
      <c r="P717" s="406" t="s">
        <v>7617</v>
      </c>
      <c r="Q717" s="190">
        <v>3</v>
      </c>
      <c r="R717" s="407">
        <v>130222</v>
      </c>
      <c r="S717" s="251" t="s">
        <v>7618</v>
      </c>
      <c r="T717" s="463">
        <v>8983333</v>
      </c>
      <c r="U717" s="190" t="s">
        <v>7347</v>
      </c>
      <c r="V717" s="407">
        <v>77</v>
      </c>
      <c r="W717" s="404">
        <v>0</v>
      </c>
      <c r="X717" s="190" t="s">
        <v>7347</v>
      </c>
      <c r="Y717" s="190"/>
      <c r="Z717" s="404">
        <f>Tabla13[[#This Row],[Adicion 1]]</f>
        <v>8983333</v>
      </c>
      <c r="AA717" s="464" t="s">
        <v>10194</v>
      </c>
      <c r="AB717" s="190" t="s">
        <v>7347</v>
      </c>
      <c r="AC717" s="190" t="s">
        <v>7347</v>
      </c>
      <c r="AD717" s="190" t="s">
        <v>7347</v>
      </c>
      <c r="AE717" s="190" t="s">
        <v>8025</v>
      </c>
      <c r="AF717" s="411" t="s">
        <v>7349</v>
      </c>
      <c r="AG717" s="190" t="s">
        <v>7399</v>
      </c>
      <c r="AH717" s="173" t="s">
        <v>12066</v>
      </c>
      <c r="AI717" s="173">
        <v>3168207520</v>
      </c>
      <c r="AJ717" s="173" t="s">
        <v>7625</v>
      </c>
      <c r="AK717" s="420">
        <v>111140426116</v>
      </c>
      <c r="AL717" s="189" t="s">
        <v>10757</v>
      </c>
      <c r="AM717" s="500" t="s">
        <v>12067</v>
      </c>
      <c r="AN717" s="411">
        <f t="shared" si="11"/>
        <v>710</v>
      </c>
      <c r="AO717" s="411">
        <v>2025</v>
      </c>
      <c r="AP717" s="432">
        <v>5133333</v>
      </c>
      <c r="AQ717" s="411" t="s">
        <v>10132</v>
      </c>
      <c r="AR717" s="411" t="s">
        <v>10132</v>
      </c>
      <c r="AS717" s="410"/>
      <c r="AT717" s="449"/>
    </row>
    <row r="718" spans="2:46" ht="15" customHeight="1">
      <c r="B718" s="448" t="s">
        <v>629</v>
      </c>
      <c r="C718" s="251" t="s">
        <v>10211</v>
      </c>
      <c r="D718" s="173" t="s">
        <v>12068</v>
      </c>
      <c r="E718" s="404">
        <v>43904066</v>
      </c>
      <c r="F718" s="404">
        <v>12378000</v>
      </c>
      <c r="G718" s="405" t="s">
        <v>10177</v>
      </c>
      <c r="H718" s="353">
        <v>2063000</v>
      </c>
      <c r="I718" s="363">
        <v>45763</v>
      </c>
      <c r="J718" s="363">
        <v>46021</v>
      </c>
      <c r="K718" s="354" t="s">
        <v>10536</v>
      </c>
      <c r="L718" s="190">
        <v>2583</v>
      </c>
      <c r="M718" s="406" t="s">
        <v>7495</v>
      </c>
      <c r="N718" s="406" t="s">
        <v>7343</v>
      </c>
      <c r="O718" s="406">
        <v>79553844</v>
      </c>
      <c r="P718" s="406" t="s">
        <v>7496</v>
      </c>
      <c r="Q718" s="190">
        <v>5</v>
      </c>
      <c r="R718" s="407">
        <v>130231</v>
      </c>
      <c r="S718" s="251" t="s">
        <v>7497</v>
      </c>
      <c r="T718" s="463">
        <v>5157500</v>
      </c>
      <c r="U718" s="190" t="s">
        <v>7347</v>
      </c>
      <c r="V718" s="407">
        <v>75</v>
      </c>
      <c r="W718" s="404">
        <v>0</v>
      </c>
      <c r="X718" s="190" t="s">
        <v>7347</v>
      </c>
      <c r="Y718" s="190"/>
      <c r="Z718" s="404">
        <f>Tabla13[[#This Row],[Adicion 1]]</f>
        <v>5157500</v>
      </c>
      <c r="AA718" s="464" t="s">
        <v>9279</v>
      </c>
      <c r="AB718" s="190" t="s">
        <v>7347</v>
      </c>
      <c r="AC718" s="190" t="s">
        <v>7347</v>
      </c>
      <c r="AD718" s="190" t="s">
        <v>7347</v>
      </c>
      <c r="AE718" s="190" t="s">
        <v>7408</v>
      </c>
      <c r="AF718" s="411" t="s">
        <v>7349</v>
      </c>
      <c r="AG718" s="190" t="s">
        <v>7399</v>
      </c>
      <c r="AH718" s="173" t="s">
        <v>12069</v>
      </c>
      <c r="AI718" s="173">
        <v>3161671708</v>
      </c>
      <c r="AJ718" s="173" t="s">
        <v>7352</v>
      </c>
      <c r="AK718" s="420">
        <v>24097156080</v>
      </c>
      <c r="AL718" s="189" t="s">
        <v>10757</v>
      </c>
      <c r="AM718" s="500" t="s">
        <v>12070</v>
      </c>
      <c r="AN718" s="411">
        <f t="shared" si="11"/>
        <v>711</v>
      </c>
      <c r="AO718" s="411">
        <v>2025</v>
      </c>
      <c r="AP718" s="432">
        <v>3094500</v>
      </c>
      <c r="AQ718" s="411"/>
      <c r="AR718" s="411"/>
      <c r="AS718" s="410"/>
      <c r="AT718" s="449"/>
    </row>
    <row r="719" spans="2:46" ht="15" customHeight="1">
      <c r="B719" s="448" t="s">
        <v>630</v>
      </c>
      <c r="C719" s="251" t="s">
        <v>10341</v>
      </c>
      <c r="D719" s="173" t="s">
        <v>12071</v>
      </c>
      <c r="E719" s="404">
        <v>1010243065</v>
      </c>
      <c r="F719" s="404">
        <v>12378000</v>
      </c>
      <c r="G719" s="405" t="s">
        <v>10177</v>
      </c>
      <c r="H719" s="353">
        <v>2063000</v>
      </c>
      <c r="I719" s="363">
        <v>45812</v>
      </c>
      <c r="J719" s="363">
        <v>46021</v>
      </c>
      <c r="K719" s="354" t="s">
        <v>10699</v>
      </c>
      <c r="L719" s="190">
        <v>2583</v>
      </c>
      <c r="M719" s="406" t="s">
        <v>7495</v>
      </c>
      <c r="N719" s="406" t="s">
        <v>7343</v>
      </c>
      <c r="O719" s="406">
        <v>79553844</v>
      </c>
      <c r="P719" s="406" t="s">
        <v>7496</v>
      </c>
      <c r="Q719" s="190">
        <v>5</v>
      </c>
      <c r="R719" s="407">
        <v>130231</v>
      </c>
      <c r="S719" s="251" t="s">
        <v>7497</v>
      </c>
      <c r="T719" s="463">
        <v>1856700</v>
      </c>
      <c r="U719" s="190" t="s">
        <v>7347</v>
      </c>
      <c r="V719" s="407">
        <v>27</v>
      </c>
      <c r="W719" s="404">
        <v>0</v>
      </c>
      <c r="X719" s="190" t="s">
        <v>7347</v>
      </c>
      <c r="Y719" s="190"/>
      <c r="Z719" s="404">
        <f>Tabla13[[#This Row],[Adicion 1]]</f>
        <v>1856700</v>
      </c>
      <c r="AA719" s="464" t="s">
        <v>12072</v>
      </c>
      <c r="AB719" s="190" t="s">
        <v>7347</v>
      </c>
      <c r="AC719" s="190" t="s">
        <v>7347</v>
      </c>
      <c r="AD719" s="190" t="s">
        <v>7347</v>
      </c>
      <c r="AE719" s="190" t="s">
        <v>7387</v>
      </c>
      <c r="AF719" s="190" t="s">
        <v>7349</v>
      </c>
      <c r="AG719" s="190" t="s">
        <v>7399</v>
      </c>
      <c r="AH719" s="173" t="s">
        <v>12073</v>
      </c>
      <c r="AI719" s="173">
        <v>3004966167</v>
      </c>
      <c r="AJ719" s="173" t="s">
        <v>10500</v>
      </c>
      <c r="AK719" s="420">
        <v>24144855618</v>
      </c>
      <c r="AL719" s="189" t="s">
        <v>10225</v>
      </c>
      <c r="AM719" s="500" t="s">
        <v>12074</v>
      </c>
      <c r="AN719" s="411">
        <f t="shared" si="11"/>
        <v>712</v>
      </c>
      <c r="AO719" s="411">
        <v>2025</v>
      </c>
      <c r="AP719" s="432">
        <v>6395300</v>
      </c>
      <c r="AQ719" s="411"/>
      <c r="AR719" s="411"/>
      <c r="AS719" s="410"/>
      <c r="AT719" s="449"/>
    </row>
    <row r="720" spans="2:46" ht="15" customHeight="1">
      <c r="B720" s="448" t="s">
        <v>631</v>
      </c>
      <c r="C720" s="251" t="s">
        <v>10341</v>
      </c>
      <c r="D720" s="173" t="s">
        <v>12075</v>
      </c>
      <c r="E720" s="404">
        <v>1013670254</v>
      </c>
      <c r="F720" s="404">
        <v>12378000</v>
      </c>
      <c r="G720" s="405" t="s">
        <v>10177</v>
      </c>
      <c r="H720" s="353">
        <v>2063000</v>
      </c>
      <c r="I720" s="363">
        <v>45812</v>
      </c>
      <c r="J720" s="363">
        <v>46022</v>
      </c>
      <c r="K720" s="354" t="s">
        <v>11691</v>
      </c>
      <c r="L720" s="190">
        <v>2583</v>
      </c>
      <c r="M720" s="406" t="s">
        <v>7495</v>
      </c>
      <c r="N720" s="406" t="s">
        <v>7343</v>
      </c>
      <c r="O720" s="406">
        <v>79553844</v>
      </c>
      <c r="P720" s="406" t="s">
        <v>7496</v>
      </c>
      <c r="Q720" s="190">
        <v>5</v>
      </c>
      <c r="R720" s="407">
        <v>130231</v>
      </c>
      <c r="S720" s="251" t="s">
        <v>7497</v>
      </c>
      <c r="T720" s="404">
        <v>0</v>
      </c>
      <c r="U720" s="190" t="s">
        <v>7347</v>
      </c>
      <c r="V720" s="407" t="s">
        <v>10136</v>
      </c>
      <c r="W720" s="404">
        <v>0</v>
      </c>
      <c r="X720" s="190" t="s">
        <v>7347</v>
      </c>
      <c r="Y720" s="190" t="s">
        <v>7347</v>
      </c>
      <c r="Z720" s="404">
        <v>0</v>
      </c>
      <c r="AA720" s="419" t="s">
        <v>7347</v>
      </c>
      <c r="AB720" s="190" t="s">
        <v>7347</v>
      </c>
      <c r="AC720" s="190" t="s">
        <v>7347</v>
      </c>
      <c r="AD720" s="190" t="s">
        <v>7347</v>
      </c>
      <c r="AE720" s="190" t="s">
        <v>10179</v>
      </c>
      <c r="AF720" s="190" t="s">
        <v>7451</v>
      </c>
      <c r="AG720" s="190" t="s">
        <v>7399</v>
      </c>
      <c r="AH720" s="173" t="s">
        <v>12076</v>
      </c>
      <c r="AI720" s="173">
        <v>3042652034</v>
      </c>
      <c r="AJ720" s="173" t="s">
        <v>11389</v>
      </c>
      <c r="AK720" s="420">
        <v>659743574</v>
      </c>
      <c r="AL720" s="189" t="s">
        <v>7353</v>
      </c>
      <c r="AM720" s="500" t="s">
        <v>12077</v>
      </c>
      <c r="AN720" s="411">
        <f t="shared" si="11"/>
        <v>713</v>
      </c>
      <c r="AO720" s="411">
        <v>2025</v>
      </c>
      <c r="AP720" s="432">
        <v>0</v>
      </c>
      <c r="AQ720" s="411"/>
      <c r="AR720" s="411"/>
      <c r="AS720" s="410"/>
      <c r="AT720" s="449"/>
    </row>
    <row r="721" spans="2:46" ht="15" customHeight="1">
      <c r="B721" s="448" t="s">
        <v>632</v>
      </c>
      <c r="C721" s="251" t="s">
        <v>10341</v>
      </c>
      <c r="D721" s="173" t="s">
        <v>12078</v>
      </c>
      <c r="E721" s="404">
        <v>1014480001</v>
      </c>
      <c r="F721" s="404">
        <v>12378000</v>
      </c>
      <c r="G721" s="405" t="s">
        <v>10177</v>
      </c>
      <c r="H721" s="353">
        <v>2063000</v>
      </c>
      <c r="I721" s="363">
        <v>45812</v>
      </c>
      <c r="J721" s="363">
        <v>46022</v>
      </c>
      <c r="K721" s="354" t="s">
        <v>11691</v>
      </c>
      <c r="L721" s="190">
        <v>2583</v>
      </c>
      <c r="M721" s="406" t="s">
        <v>7495</v>
      </c>
      <c r="N721" s="406" t="s">
        <v>7343</v>
      </c>
      <c r="O721" s="406">
        <v>79553844</v>
      </c>
      <c r="P721" s="406" t="s">
        <v>7496</v>
      </c>
      <c r="Q721" s="190">
        <v>5</v>
      </c>
      <c r="R721" s="407">
        <v>130231</v>
      </c>
      <c r="S721" s="251" t="s">
        <v>7497</v>
      </c>
      <c r="T721" s="404">
        <v>0</v>
      </c>
      <c r="U721" s="190" t="s">
        <v>7347</v>
      </c>
      <c r="V721" s="407" t="s">
        <v>10136</v>
      </c>
      <c r="W721" s="404">
        <v>0</v>
      </c>
      <c r="X721" s="190" t="s">
        <v>7347</v>
      </c>
      <c r="Y721" s="190" t="s">
        <v>7347</v>
      </c>
      <c r="Z721" s="404">
        <v>0</v>
      </c>
      <c r="AA721" s="419" t="s">
        <v>7347</v>
      </c>
      <c r="AB721" s="190" t="s">
        <v>7347</v>
      </c>
      <c r="AC721" s="190" t="s">
        <v>7347</v>
      </c>
      <c r="AD721" s="190" t="s">
        <v>7347</v>
      </c>
      <c r="AE721" s="190" t="s">
        <v>7348</v>
      </c>
      <c r="AF721" s="190" t="s">
        <v>7349</v>
      </c>
      <c r="AG721" s="190" t="s">
        <v>7399</v>
      </c>
      <c r="AH721" s="173" t="s">
        <v>12079</v>
      </c>
      <c r="AI721" s="173">
        <v>3028666786</v>
      </c>
      <c r="AJ721" s="173" t="s">
        <v>10152</v>
      </c>
      <c r="AK721" s="426" t="s">
        <v>12080</v>
      </c>
      <c r="AL721" s="189" t="s">
        <v>7353</v>
      </c>
      <c r="AM721" s="500" t="s">
        <v>12081</v>
      </c>
      <c r="AN721" s="411">
        <f t="shared" si="11"/>
        <v>714</v>
      </c>
      <c r="AO721" s="411">
        <v>2025</v>
      </c>
      <c r="AP721" s="432">
        <v>0</v>
      </c>
      <c r="AQ721" s="411" t="s">
        <v>10132</v>
      </c>
      <c r="AR721" s="411" t="s">
        <v>10132</v>
      </c>
      <c r="AS721" s="410"/>
      <c r="AT721" s="449"/>
    </row>
    <row r="722" spans="2:46" ht="15" customHeight="1">
      <c r="B722" s="448" t="s">
        <v>633</v>
      </c>
      <c r="C722" s="251" t="s">
        <v>10211</v>
      </c>
      <c r="D722" s="173" t="s">
        <v>12082</v>
      </c>
      <c r="E722" s="404">
        <v>1032479057</v>
      </c>
      <c r="F722" s="404">
        <v>12378000</v>
      </c>
      <c r="G722" s="405" t="s">
        <v>10177</v>
      </c>
      <c r="H722" s="353">
        <v>2063000</v>
      </c>
      <c r="I722" s="363">
        <v>45755</v>
      </c>
      <c r="J722" s="363">
        <v>46021</v>
      </c>
      <c r="K722" s="354" t="s">
        <v>10699</v>
      </c>
      <c r="L722" s="190">
        <v>2583</v>
      </c>
      <c r="M722" s="406" t="s">
        <v>7495</v>
      </c>
      <c r="N722" s="406" t="s">
        <v>7343</v>
      </c>
      <c r="O722" s="406">
        <v>79553844</v>
      </c>
      <c r="P722" s="406" t="s">
        <v>7496</v>
      </c>
      <c r="Q722" s="190">
        <v>5</v>
      </c>
      <c r="R722" s="407">
        <v>130231</v>
      </c>
      <c r="S722" s="251" t="s">
        <v>7497</v>
      </c>
      <c r="T722" s="463">
        <v>5707633</v>
      </c>
      <c r="U722" s="190" t="s">
        <v>7347</v>
      </c>
      <c r="V722" s="407">
        <v>83</v>
      </c>
      <c r="W722" s="404">
        <v>0</v>
      </c>
      <c r="X722" s="190" t="s">
        <v>7347</v>
      </c>
      <c r="Y722" s="190"/>
      <c r="Z722" s="404">
        <f>Tabla13[[#This Row],[Adicion 1]]</f>
        <v>5707633</v>
      </c>
      <c r="AA722" s="464" t="s">
        <v>10912</v>
      </c>
      <c r="AB722" s="190" t="s">
        <v>7347</v>
      </c>
      <c r="AC722" s="190" t="s">
        <v>7347</v>
      </c>
      <c r="AD722" s="190" t="s">
        <v>7347</v>
      </c>
      <c r="AE722" s="190" t="s">
        <v>10179</v>
      </c>
      <c r="AF722" s="411" t="s">
        <v>7349</v>
      </c>
      <c r="AG722" s="190" t="s">
        <v>7399</v>
      </c>
      <c r="AH722" s="173" t="s">
        <v>12083</v>
      </c>
      <c r="AI722" s="173">
        <v>3015135382</v>
      </c>
      <c r="AJ722" s="173" t="s">
        <v>7489</v>
      </c>
      <c r="AK722" s="420">
        <v>901367581</v>
      </c>
      <c r="AL722" s="189" t="s">
        <v>10757</v>
      </c>
      <c r="AM722" s="500" t="s">
        <v>12084</v>
      </c>
      <c r="AN722" s="411">
        <f t="shared" si="11"/>
        <v>715</v>
      </c>
      <c r="AO722" s="411">
        <v>2025</v>
      </c>
      <c r="AP722" s="432">
        <v>0</v>
      </c>
      <c r="AQ722" s="411"/>
      <c r="AR722" s="411"/>
      <c r="AS722" s="410"/>
      <c r="AT722" s="449"/>
    </row>
    <row r="723" spans="2:46" ht="15" customHeight="1">
      <c r="B723" s="472" t="s">
        <v>634</v>
      </c>
      <c r="C723" s="251" t="s">
        <v>10341</v>
      </c>
      <c r="D723" s="173" t="s">
        <v>12085</v>
      </c>
      <c r="E723" s="404">
        <v>80410327</v>
      </c>
      <c r="F723" s="404">
        <v>12378000</v>
      </c>
      <c r="G723" s="405" t="s">
        <v>10680</v>
      </c>
      <c r="H723" s="353">
        <v>2063000</v>
      </c>
      <c r="I723" s="363">
        <v>45755</v>
      </c>
      <c r="J723" s="363">
        <v>46021</v>
      </c>
      <c r="K723" s="354" t="s">
        <v>10699</v>
      </c>
      <c r="L723" s="190">
        <v>2583</v>
      </c>
      <c r="M723" s="406" t="s">
        <v>7495</v>
      </c>
      <c r="N723" s="406" t="s">
        <v>7343</v>
      </c>
      <c r="O723" s="406">
        <v>79553844</v>
      </c>
      <c r="P723" s="406" t="s">
        <v>7496</v>
      </c>
      <c r="Q723" s="190">
        <v>5</v>
      </c>
      <c r="R723" s="407">
        <v>130231</v>
      </c>
      <c r="S723" s="251" t="s">
        <v>7497</v>
      </c>
      <c r="T723" s="404">
        <v>5707633</v>
      </c>
      <c r="U723" s="190">
        <v>2</v>
      </c>
      <c r="V723" s="407">
        <v>23</v>
      </c>
      <c r="W723" s="404" t="s">
        <v>10509</v>
      </c>
      <c r="X723" s="190" t="s">
        <v>7347</v>
      </c>
      <c r="Y723" s="190" t="s">
        <v>7347</v>
      </c>
      <c r="Z723" s="404">
        <v>5707633</v>
      </c>
      <c r="AA723" s="419" t="s">
        <v>10912</v>
      </c>
      <c r="AB723" s="190" t="s">
        <v>7347</v>
      </c>
      <c r="AC723" s="190" t="s">
        <v>7347</v>
      </c>
      <c r="AD723" s="190" t="s">
        <v>7347</v>
      </c>
      <c r="AE723" s="190" t="s">
        <v>7387</v>
      </c>
      <c r="AF723" s="190" t="s">
        <v>7349</v>
      </c>
      <c r="AG723" s="190" t="s">
        <v>12086</v>
      </c>
      <c r="AH723" s="173" t="s">
        <v>12087</v>
      </c>
      <c r="AI723" s="173">
        <v>3204761970</v>
      </c>
      <c r="AJ723" s="173" t="s">
        <v>12088</v>
      </c>
      <c r="AK723" s="426" t="s">
        <v>12089</v>
      </c>
      <c r="AL723" s="190" t="s">
        <v>7353</v>
      </c>
      <c r="AM723" s="500" t="s">
        <v>12090</v>
      </c>
      <c r="AN723" s="411">
        <f t="shared" si="11"/>
        <v>716</v>
      </c>
      <c r="AO723" s="411">
        <v>2025</v>
      </c>
      <c r="AP723" s="432"/>
      <c r="AQ723" s="411"/>
      <c r="AR723" s="411"/>
      <c r="AS723" s="410"/>
      <c r="AT723" s="449"/>
    </row>
    <row r="724" spans="2:46" ht="15" customHeight="1">
      <c r="B724" s="448" t="s">
        <v>635</v>
      </c>
      <c r="C724" s="251" t="s">
        <v>10341</v>
      </c>
      <c r="D724" s="173" t="s">
        <v>12091</v>
      </c>
      <c r="E724" s="404">
        <v>80073055</v>
      </c>
      <c r="F724" s="404">
        <v>46128000</v>
      </c>
      <c r="G724" s="405" t="s">
        <v>10177</v>
      </c>
      <c r="H724" s="353">
        <v>7688000</v>
      </c>
      <c r="I724" s="363">
        <v>45771</v>
      </c>
      <c r="J724" s="363">
        <v>46022</v>
      </c>
      <c r="K724" s="354" t="s">
        <v>12092</v>
      </c>
      <c r="L724" s="190">
        <v>2537</v>
      </c>
      <c r="M724" s="406" t="s">
        <v>10455</v>
      </c>
      <c r="N724" s="251" t="s">
        <v>7343</v>
      </c>
      <c r="O724" s="173">
        <v>33377780</v>
      </c>
      <c r="P724" s="501" t="s">
        <v>10456</v>
      </c>
      <c r="Q724" s="190">
        <v>5</v>
      </c>
      <c r="R724" s="407">
        <v>127587</v>
      </c>
      <c r="S724" s="251" t="s">
        <v>7359</v>
      </c>
      <c r="T724" s="463">
        <v>17169867</v>
      </c>
      <c r="U724" s="190" t="s">
        <v>7347</v>
      </c>
      <c r="V724" s="407">
        <v>67</v>
      </c>
      <c r="W724" s="404">
        <v>0</v>
      </c>
      <c r="X724" s="190" t="s">
        <v>7347</v>
      </c>
      <c r="Y724" s="190"/>
      <c r="Z724" s="404">
        <f>Tabla13[[#This Row],[Adicion 1]]</f>
        <v>17169867</v>
      </c>
      <c r="AA724" s="464" t="s">
        <v>10218</v>
      </c>
      <c r="AB724" s="190" t="s">
        <v>7347</v>
      </c>
      <c r="AC724" s="190" t="s">
        <v>7347</v>
      </c>
      <c r="AD724" s="190" t="s">
        <v>7347</v>
      </c>
      <c r="AE724" s="190" t="s">
        <v>10179</v>
      </c>
      <c r="AF724" s="411" t="s">
        <v>7349</v>
      </c>
      <c r="AG724" s="190" t="s">
        <v>7399</v>
      </c>
      <c r="AH724" s="173" t="s">
        <v>12093</v>
      </c>
      <c r="AI724" s="173">
        <v>3125300899</v>
      </c>
      <c r="AJ724" s="173" t="s">
        <v>10143</v>
      </c>
      <c r="AK724" s="420">
        <v>23779687848</v>
      </c>
      <c r="AL724" s="189" t="s">
        <v>7353</v>
      </c>
      <c r="AM724" s="500" t="s">
        <v>12094</v>
      </c>
      <c r="AN724" s="411">
        <f t="shared" si="11"/>
        <v>717</v>
      </c>
      <c r="AO724" s="411">
        <v>2025</v>
      </c>
      <c r="AP724" s="432">
        <v>13582133</v>
      </c>
      <c r="AQ724" s="411" t="s">
        <v>10132</v>
      </c>
      <c r="AR724" s="411" t="s">
        <v>10139</v>
      </c>
      <c r="AS724" s="410" t="s">
        <v>10140</v>
      </c>
      <c r="AT724" s="449" t="s">
        <v>12095</v>
      </c>
    </row>
    <row r="725" spans="2:46" ht="15" customHeight="1">
      <c r="B725" s="448" t="s">
        <v>636</v>
      </c>
      <c r="C725" s="251" t="s">
        <v>10246</v>
      </c>
      <c r="D725" s="173" t="s">
        <v>12096</v>
      </c>
      <c r="E725" s="404">
        <v>1094246364</v>
      </c>
      <c r="F725" s="404">
        <v>33810000</v>
      </c>
      <c r="G725" s="405" t="s">
        <v>10177</v>
      </c>
      <c r="H725" s="353">
        <v>5635000</v>
      </c>
      <c r="I725" s="363">
        <v>45763</v>
      </c>
      <c r="J725" s="363">
        <v>45945</v>
      </c>
      <c r="K725" s="354" t="s">
        <v>11570</v>
      </c>
      <c r="L725" s="190">
        <v>2537</v>
      </c>
      <c r="M725" s="406" t="s">
        <v>7712</v>
      </c>
      <c r="N725" s="406" t="s">
        <v>7343</v>
      </c>
      <c r="O725" s="406">
        <v>20533153</v>
      </c>
      <c r="P725" s="406" t="s">
        <v>7713</v>
      </c>
      <c r="Q725" s="190">
        <v>5</v>
      </c>
      <c r="R725" s="407">
        <v>124746</v>
      </c>
      <c r="S725" s="251" t="s">
        <v>7714</v>
      </c>
      <c r="T725" s="404">
        <v>0</v>
      </c>
      <c r="U725" s="190" t="s">
        <v>7347</v>
      </c>
      <c r="V725" s="407" t="s">
        <v>10136</v>
      </c>
      <c r="W725" s="404">
        <v>0</v>
      </c>
      <c r="X725" s="190" t="s">
        <v>7347</v>
      </c>
      <c r="Y725" s="190" t="s">
        <v>7347</v>
      </c>
      <c r="Z725" s="404">
        <v>0</v>
      </c>
      <c r="AA725" s="419" t="s">
        <v>7347</v>
      </c>
      <c r="AB725" s="190" t="s">
        <v>7347</v>
      </c>
      <c r="AC725" s="190" t="s">
        <v>7347</v>
      </c>
      <c r="AD725" s="190" t="s">
        <v>7347</v>
      </c>
      <c r="AE725" s="190" t="s">
        <v>8745</v>
      </c>
      <c r="AF725" s="411" t="s">
        <v>7349</v>
      </c>
      <c r="AG725" s="190" t="s">
        <v>7399</v>
      </c>
      <c r="AH725" s="173" t="s">
        <v>12097</v>
      </c>
      <c r="AI725" s="173">
        <v>3106225563</v>
      </c>
      <c r="AJ725" s="173" t="s">
        <v>7489</v>
      </c>
      <c r="AK725" s="422">
        <v>64236441</v>
      </c>
      <c r="AL725" s="189" t="s">
        <v>7353</v>
      </c>
      <c r="AM725" s="500" t="s">
        <v>12098</v>
      </c>
      <c r="AN725" s="411">
        <f t="shared" si="11"/>
        <v>718</v>
      </c>
      <c r="AO725" s="411">
        <v>2025</v>
      </c>
      <c r="AP725" s="432">
        <v>8452500</v>
      </c>
      <c r="AQ725" s="411" t="s">
        <v>10132</v>
      </c>
      <c r="AR725" s="411" t="s">
        <v>10132</v>
      </c>
      <c r="AS725" s="410"/>
      <c r="AT725" s="449"/>
    </row>
    <row r="726" spans="2:46" ht="15" customHeight="1">
      <c r="B726" s="448" t="s">
        <v>637</v>
      </c>
      <c r="C726" s="251" t="s">
        <v>10246</v>
      </c>
      <c r="D726" s="173" t="s">
        <v>12099</v>
      </c>
      <c r="E726" s="404">
        <v>1077453508</v>
      </c>
      <c r="F726" s="404">
        <v>33810000</v>
      </c>
      <c r="G726" s="405" t="s">
        <v>11433</v>
      </c>
      <c r="H726" s="353">
        <v>5635000</v>
      </c>
      <c r="I726" s="363">
        <v>45862</v>
      </c>
      <c r="J726" s="363">
        <v>46022</v>
      </c>
      <c r="K726" s="354" t="s">
        <v>11570</v>
      </c>
      <c r="L726" s="190">
        <v>2537</v>
      </c>
      <c r="M726" s="406" t="s">
        <v>7712</v>
      </c>
      <c r="N726" s="406" t="s">
        <v>7343</v>
      </c>
      <c r="O726" s="406">
        <v>20533153</v>
      </c>
      <c r="P726" s="406" t="s">
        <v>7713</v>
      </c>
      <c r="Q726" s="190">
        <v>5</v>
      </c>
      <c r="R726" s="407">
        <v>124746</v>
      </c>
      <c r="S726" s="251" t="s">
        <v>7714</v>
      </c>
      <c r="T726" s="463">
        <v>14087500</v>
      </c>
      <c r="U726" s="190" t="s">
        <v>7347</v>
      </c>
      <c r="V726" s="407">
        <v>75</v>
      </c>
      <c r="W726" s="404">
        <v>0</v>
      </c>
      <c r="X726" s="190" t="s">
        <v>7347</v>
      </c>
      <c r="Y726" s="190"/>
      <c r="Z726" s="404">
        <f>Tabla13[[#This Row],[Adicion 1]]</f>
        <v>14087500</v>
      </c>
      <c r="AA726" s="464" t="s">
        <v>9279</v>
      </c>
      <c r="AB726" s="190" t="s">
        <v>7347</v>
      </c>
      <c r="AC726" s="190" t="s">
        <v>7347</v>
      </c>
      <c r="AD726" s="190" t="s">
        <v>7347</v>
      </c>
      <c r="AE726" s="190" t="s">
        <v>7504</v>
      </c>
      <c r="AF726" s="190" t="s">
        <v>7349</v>
      </c>
      <c r="AG726" s="190" t="s">
        <v>7399</v>
      </c>
      <c r="AH726" s="173" t="s">
        <v>12100</v>
      </c>
      <c r="AI726" s="173">
        <v>3108671901</v>
      </c>
      <c r="AJ726" s="173" t="s">
        <v>10152</v>
      </c>
      <c r="AK726" s="423" t="s">
        <v>12101</v>
      </c>
      <c r="AL726" s="424" t="s">
        <v>7353</v>
      </c>
      <c r="AM726" s="500" t="s">
        <v>12102</v>
      </c>
      <c r="AN726" s="411">
        <f t="shared" si="11"/>
        <v>719</v>
      </c>
      <c r="AO726" s="411">
        <v>2025</v>
      </c>
      <c r="AP726" s="432">
        <v>0</v>
      </c>
      <c r="AQ726" s="411"/>
      <c r="AR726" s="411"/>
      <c r="AS726" s="410"/>
      <c r="AT726" s="449"/>
    </row>
    <row r="727" spans="2:46" ht="15" customHeight="1">
      <c r="B727" s="448" t="s">
        <v>638</v>
      </c>
      <c r="C727" s="251" t="s">
        <v>10246</v>
      </c>
      <c r="D727" s="173" t="s">
        <v>12103</v>
      </c>
      <c r="E727" s="404">
        <v>1019002983</v>
      </c>
      <c r="F727" s="404">
        <v>33810000</v>
      </c>
      <c r="G727" s="405" t="s">
        <v>10177</v>
      </c>
      <c r="H727" s="353">
        <v>5635000</v>
      </c>
      <c r="I727" s="363">
        <v>45755</v>
      </c>
      <c r="J727" s="363">
        <v>46022</v>
      </c>
      <c r="K727" s="354" t="s">
        <v>12104</v>
      </c>
      <c r="L727" s="190">
        <v>2456</v>
      </c>
      <c r="M727" s="406" t="s">
        <v>7342</v>
      </c>
      <c r="N727" s="251" t="s">
        <v>7343</v>
      </c>
      <c r="O727" s="406">
        <v>79148675</v>
      </c>
      <c r="P727" s="406" t="s">
        <v>7344</v>
      </c>
      <c r="Q727" s="190">
        <v>3</v>
      </c>
      <c r="R727" s="407">
        <v>127665</v>
      </c>
      <c r="S727" s="251" t="s">
        <v>7345</v>
      </c>
      <c r="T727" s="463">
        <v>15590167</v>
      </c>
      <c r="U727" s="190" t="s">
        <v>7347</v>
      </c>
      <c r="V727" s="407">
        <v>83</v>
      </c>
      <c r="W727" s="404">
        <v>0</v>
      </c>
      <c r="X727" s="190" t="s">
        <v>7347</v>
      </c>
      <c r="Y727" s="190"/>
      <c r="Z727" s="404">
        <f>Tabla13[[#This Row],[Adicion 1]]</f>
        <v>15590167</v>
      </c>
      <c r="AA727" s="464" t="s">
        <v>10912</v>
      </c>
      <c r="AB727" s="190" t="s">
        <v>7347</v>
      </c>
      <c r="AC727" s="190" t="s">
        <v>7347</v>
      </c>
      <c r="AD727" s="190" t="s">
        <v>7347</v>
      </c>
      <c r="AE727" s="190" t="s">
        <v>7408</v>
      </c>
      <c r="AF727" s="411" t="s">
        <v>7349</v>
      </c>
      <c r="AG727" s="190" t="s">
        <v>7399</v>
      </c>
      <c r="AH727" s="173" t="s">
        <v>12105</v>
      </c>
      <c r="AI727" s="173">
        <v>3123423998</v>
      </c>
      <c r="AJ727" s="173" t="s">
        <v>10143</v>
      </c>
      <c r="AK727" s="420">
        <v>62461660113</v>
      </c>
      <c r="AL727" s="189" t="s">
        <v>10757</v>
      </c>
      <c r="AM727" s="500" t="s">
        <v>12106</v>
      </c>
      <c r="AN727" s="411">
        <f t="shared" si="11"/>
        <v>720</v>
      </c>
      <c r="AO727" s="411">
        <v>2025</v>
      </c>
      <c r="AP727" s="432">
        <v>6949833</v>
      </c>
      <c r="AQ727" s="411"/>
      <c r="AR727" s="411"/>
      <c r="AS727" s="410"/>
      <c r="AT727" s="449"/>
    </row>
    <row r="728" spans="2:46" ht="15" customHeight="1">
      <c r="B728" s="448" t="s">
        <v>640</v>
      </c>
      <c r="C728" s="251" t="s">
        <v>10246</v>
      </c>
      <c r="D728" s="173" t="s">
        <v>12107</v>
      </c>
      <c r="E728" s="404">
        <v>1019147600</v>
      </c>
      <c r="F728" s="404">
        <v>29502000</v>
      </c>
      <c r="G728" s="405" t="s">
        <v>10177</v>
      </c>
      <c r="H728" s="353">
        <v>4917000</v>
      </c>
      <c r="I728" s="363">
        <v>45785</v>
      </c>
      <c r="J728" s="363">
        <v>46022</v>
      </c>
      <c r="K728" s="354" t="s">
        <v>12108</v>
      </c>
      <c r="L728" s="190">
        <v>2537</v>
      </c>
      <c r="M728" s="406" t="s">
        <v>10455</v>
      </c>
      <c r="N728" s="251" t="s">
        <v>7343</v>
      </c>
      <c r="O728" s="173">
        <v>33377780</v>
      </c>
      <c r="P728" s="501" t="s">
        <v>10456</v>
      </c>
      <c r="Q728" s="190">
        <v>1</v>
      </c>
      <c r="R728" s="407">
        <v>125856</v>
      </c>
      <c r="S728" s="251" t="s">
        <v>7359</v>
      </c>
      <c r="T728" s="463">
        <v>8686700</v>
      </c>
      <c r="U728" s="190" t="s">
        <v>7347</v>
      </c>
      <c r="V728" s="407">
        <v>53</v>
      </c>
      <c r="W728" s="404">
        <v>0</v>
      </c>
      <c r="X728" s="190" t="s">
        <v>7347</v>
      </c>
      <c r="Y728" s="190"/>
      <c r="Z728" s="404">
        <f>Tabla13[[#This Row],[Adicion 1]]</f>
        <v>8686700</v>
      </c>
      <c r="AA728" s="464" t="s">
        <v>12109</v>
      </c>
      <c r="AB728" s="190" t="s">
        <v>7347</v>
      </c>
      <c r="AC728" s="190" t="s">
        <v>7347</v>
      </c>
      <c r="AD728" s="190" t="s">
        <v>7347</v>
      </c>
      <c r="AE728" s="190" t="s">
        <v>7504</v>
      </c>
      <c r="AF728" s="411" t="s">
        <v>7349</v>
      </c>
      <c r="AG728" s="190" t="s">
        <v>7586</v>
      </c>
      <c r="AH728" s="173" t="s">
        <v>12110</v>
      </c>
      <c r="AI728" s="173">
        <v>3104123976</v>
      </c>
      <c r="AJ728" s="173" t="s">
        <v>10256</v>
      </c>
      <c r="AK728" s="420">
        <v>141392412</v>
      </c>
      <c r="AL728" s="189" t="s">
        <v>10225</v>
      </c>
      <c r="AM728" s="500" t="s">
        <v>12111</v>
      </c>
      <c r="AN728" s="411">
        <f t="shared" si="11"/>
        <v>721</v>
      </c>
      <c r="AO728" s="411">
        <v>2025</v>
      </c>
      <c r="AP728" s="432">
        <v>10981300</v>
      </c>
      <c r="AQ728" s="411" t="s">
        <v>10132</v>
      </c>
      <c r="AR728" s="411" t="s">
        <v>10132</v>
      </c>
      <c r="AS728" s="410"/>
      <c r="AT728" s="449"/>
    </row>
    <row r="729" spans="2:46" ht="15" customHeight="1">
      <c r="B729" s="448" t="s">
        <v>641</v>
      </c>
      <c r="C729" s="251" t="s">
        <v>10341</v>
      </c>
      <c r="D729" s="173" t="s">
        <v>12112</v>
      </c>
      <c r="E729" s="404">
        <v>1000590681</v>
      </c>
      <c r="F729" s="404">
        <v>12378000</v>
      </c>
      <c r="G729" s="405" t="s">
        <v>10177</v>
      </c>
      <c r="H729" s="353">
        <v>2063000</v>
      </c>
      <c r="I729" s="363">
        <v>45835</v>
      </c>
      <c r="J729" s="363">
        <v>46022</v>
      </c>
      <c r="K729" s="354" t="s">
        <v>10548</v>
      </c>
      <c r="L729" s="190">
        <v>2583</v>
      </c>
      <c r="M729" s="406" t="s">
        <v>7495</v>
      </c>
      <c r="N729" s="406" t="s">
        <v>7343</v>
      </c>
      <c r="O729" s="406">
        <v>79553844</v>
      </c>
      <c r="P729" s="406" t="s">
        <v>7496</v>
      </c>
      <c r="Q729" s="190">
        <v>5</v>
      </c>
      <c r="R729" s="407">
        <v>132916</v>
      </c>
      <c r="S729" s="251" t="s">
        <v>7497</v>
      </c>
      <c r="T729" s="404">
        <v>0</v>
      </c>
      <c r="U729" s="190" t="s">
        <v>7347</v>
      </c>
      <c r="V729" s="407" t="s">
        <v>10136</v>
      </c>
      <c r="W729" s="404">
        <v>0</v>
      </c>
      <c r="X729" s="190" t="s">
        <v>7347</v>
      </c>
      <c r="Y729" s="190" t="s">
        <v>7347</v>
      </c>
      <c r="Z729" s="404">
        <v>0</v>
      </c>
      <c r="AA729" s="419" t="s">
        <v>7347</v>
      </c>
      <c r="AB729" s="190" t="s">
        <v>7347</v>
      </c>
      <c r="AC729" s="190" t="s">
        <v>7347</v>
      </c>
      <c r="AD729" s="190" t="s">
        <v>7347</v>
      </c>
      <c r="AE729" s="190" t="s">
        <v>10241</v>
      </c>
      <c r="AF729" s="190" t="s">
        <v>7451</v>
      </c>
      <c r="AG729" s="190" t="s">
        <v>7399</v>
      </c>
      <c r="AH729" s="173" t="s">
        <v>12113</v>
      </c>
      <c r="AI729" s="173">
        <v>3239893679</v>
      </c>
      <c r="AJ729" s="173" t="s">
        <v>10482</v>
      </c>
      <c r="AK729" s="420">
        <v>91221632180</v>
      </c>
      <c r="AL729" s="189" t="s">
        <v>7353</v>
      </c>
      <c r="AM729" s="500" t="s">
        <v>12114</v>
      </c>
      <c r="AN729" s="411">
        <f t="shared" si="11"/>
        <v>722</v>
      </c>
      <c r="AO729" s="411">
        <v>2025</v>
      </c>
      <c r="AP729" s="432">
        <v>7976933</v>
      </c>
      <c r="AQ729" s="411"/>
      <c r="AR729" s="411"/>
      <c r="AS729" s="410"/>
      <c r="AT729" s="449"/>
    </row>
    <row r="730" spans="2:46" ht="15" customHeight="1">
      <c r="B730" s="448" t="s">
        <v>642</v>
      </c>
      <c r="C730" s="251" t="s">
        <v>10246</v>
      </c>
      <c r="D730" s="173" t="s">
        <v>12115</v>
      </c>
      <c r="E730" s="404">
        <v>80186585</v>
      </c>
      <c r="F730" s="404">
        <v>46128000</v>
      </c>
      <c r="G730" s="405" t="s">
        <v>10177</v>
      </c>
      <c r="H730" s="353">
        <v>7688000</v>
      </c>
      <c r="I730" s="363">
        <v>45784</v>
      </c>
      <c r="J730" s="363">
        <v>46022</v>
      </c>
      <c r="K730" s="354" t="s">
        <v>12116</v>
      </c>
      <c r="L730" s="190">
        <v>2537</v>
      </c>
      <c r="M730" s="406" t="s">
        <v>7464</v>
      </c>
      <c r="N730" s="406" t="s">
        <v>7343</v>
      </c>
      <c r="O730" s="406">
        <v>1010170739</v>
      </c>
      <c r="P730" s="501" t="s">
        <v>7465</v>
      </c>
      <c r="Q730" s="190">
        <v>1</v>
      </c>
      <c r="R730" s="407">
        <v>132270</v>
      </c>
      <c r="S730" s="251" t="s">
        <v>7450</v>
      </c>
      <c r="T730" s="463">
        <v>13838400</v>
      </c>
      <c r="U730" s="190" t="s">
        <v>7347</v>
      </c>
      <c r="V730" s="407">
        <v>54</v>
      </c>
      <c r="W730" s="404">
        <v>0</v>
      </c>
      <c r="X730" s="190" t="s">
        <v>7347</v>
      </c>
      <c r="Y730" s="190"/>
      <c r="Z730" s="404">
        <f>Tabla13[[#This Row],[Adicion 1]]</f>
        <v>13838400</v>
      </c>
      <c r="AA730" s="464" t="str">
        <f>VLOOKUP(Tabla13[[#This Row],[No. CONTRATO]],[1]Hoja3!$B$4:$M$271,12,FALSE)</f>
        <v>1 meses y 24 días</v>
      </c>
      <c r="AB730" s="190" t="s">
        <v>7347</v>
      </c>
      <c r="AC730" s="190" t="s">
        <v>7347</v>
      </c>
      <c r="AD730" s="190" t="s">
        <v>7347</v>
      </c>
      <c r="AE730" s="190" t="s">
        <v>7408</v>
      </c>
      <c r="AF730" s="411" t="s">
        <v>7349</v>
      </c>
      <c r="AG730" s="190" t="s">
        <v>7399</v>
      </c>
      <c r="AH730" s="173" t="s">
        <v>12117</v>
      </c>
      <c r="AI730" s="173">
        <v>3013978172</v>
      </c>
      <c r="AJ730" s="173" t="s">
        <v>10142</v>
      </c>
      <c r="AK730" s="420">
        <v>6400601446</v>
      </c>
      <c r="AL730" s="189" t="s">
        <v>7353</v>
      </c>
      <c r="AM730" s="500" t="s">
        <v>12118</v>
      </c>
      <c r="AN730" s="411">
        <f t="shared" si="11"/>
        <v>723</v>
      </c>
      <c r="AO730" s="411">
        <v>2025</v>
      </c>
      <c r="AP730" s="432">
        <v>16913600</v>
      </c>
      <c r="AQ730" s="411"/>
      <c r="AR730" s="411"/>
      <c r="AS730" s="410"/>
      <c r="AT730" s="449"/>
    </row>
    <row r="731" spans="2:46" ht="15" customHeight="1">
      <c r="B731" s="448" t="s">
        <v>644</v>
      </c>
      <c r="C731" s="251" t="s">
        <v>10246</v>
      </c>
      <c r="D731" s="173" t="s">
        <v>12119</v>
      </c>
      <c r="E731" s="404">
        <v>80189483</v>
      </c>
      <c r="F731" s="404">
        <v>46128000</v>
      </c>
      <c r="G731" s="405" t="s">
        <v>10177</v>
      </c>
      <c r="H731" s="353">
        <v>7688000</v>
      </c>
      <c r="I731" s="363">
        <v>45784</v>
      </c>
      <c r="J731" s="363">
        <v>46022</v>
      </c>
      <c r="K731" s="354" t="s">
        <v>12120</v>
      </c>
      <c r="L731" s="190">
        <v>2537</v>
      </c>
      <c r="M731" s="406" t="s">
        <v>7464</v>
      </c>
      <c r="N731" s="406" t="s">
        <v>7343</v>
      </c>
      <c r="O731" s="406">
        <v>1010170739</v>
      </c>
      <c r="P731" s="501" t="s">
        <v>7465</v>
      </c>
      <c r="Q731" s="190">
        <v>1</v>
      </c>
      <c r="R731" s="407">
        <v>132270</v>
      </c>
      <c r="S731" s="251" t="s">
        <v>7450</v>
      </c>
      <c r="T731" s="463">
        <v>13838400</v>
      </c>
      <c r="U731" s="190" t="s">
        <v>7347</v>
      </c>
      <c r="V731" s="407">
        <v>54</v>
      </c>
      <c r="W731" s="404">
        <v>0</v>
      </c>
      <c r="X731" s="190" t="s">
        <v>7347</v>
      </c>
      <c r="Y731" s="190"/>
      <c r="Z731" s="404">
        <f>Tabla13[[#This Row],[Adicion 1]]</f>
        <v>13838400</v>
      </c>
      <c r="AA731" s="464" t="s">
        <v>12121</v>
      </c>
      <c r="AB731" s="190" t="s">
        <v>7347</v>
      </c>
      <c r="AC731" s="190" t="s">
        <v>7347</v>
      </c>
      <c r="AD731" s="190" t="s">
        <v>7347</v>
      </c>
      <c r="AE731" s="190" t="s">
        <v>7408</v>
      </c>
      <c r="AF731" s="411" t="s">
        <v>7349</v>
      </c>
      <c r="AG731" s="190" t="s">
        <v>7350</v>
      </c>
      <c r="AH731" s="173" t="s">
        <v>12122</v>
      </c>
      <c r="AI731" s="173">
        <v>3014211059</v>
      </c>
      <c r="AJ731" s="173" t="s">
        <v>10143</v>
      </c>
      <c r="AK731" s="420">
        <v>20405761362</v>
      </c>
      <c r="AL731" s="189" t="s">
        <v>7353</v>
      </c>
      <c r="AM731" s="500" t="s">
        <v>12123</v>
      </c>
      <c r="AN731" s="411">
        <f t="shared" si="11"/>
        <v>724</v>
      </c>
      <c r="AO731" s="411">
        <v>2025</v>
      </c>
      <c r="AP731" s="432">
        <v>16913600</v>
      </c>
      <c r="AQ731" s="411"/>
      <c r="AR731" s="411"/>
      <c r="AS731" s="410"/>
      <c r="AT731" s="449"/>
    </row>
    <row r="732" spans="2:46" ht="15" customHeight="1">
      <c r="B732" s="448" t="s">
        <v>645</v>
      </c>
      <c r="C732" s="251" t="s">
        <v>10246</v>
      </c>
      <c r="D732" s="173" t="s">
        <v>12124</v>
      </c>
      <c r="E732" s="404">
        <v>1019095494</v>
      </c>
      <c r="F732" s="404">
        <v>31122000</v>
      </c>
      <c r="G732" s="405" t="s">
        <v>10177</v>
      </c>
      <c r="H732" s="353">
        <v>5187000</v>
      </c>
      <c r="I732" s="363">
        <v>45763</v>
      </c>
      <c r="J732" s="363">
        <v>45945</v>
      </c>
      <c r="K732" s="354" t="s">
        <v>12125</v>
      </c>
      <c r="L732" s="190">
        <v>2537</v>
      </c>
      <c r="M732" s="406" t="s">
        <v>7631</v>
      </c>
      <c r="N732" s="406" t="s">
        <v>7343</v>
      </c>
      <c r="O732" s="406">
        <v>1020819463</v>
      </c>
      <c r="P732" s="406" t="s">
        <v>7632</v>
      </c>
      <c r="Q732" s="190">
        <v>5</v>
      </c>
      <c r="R732" s="407">
        <v>132073</v>
      </c>
      <c r="S732" s="251" t="s">
        <v>10628</v>
      </c>
      <c r="T732" s="404">
        <v>0</v>
      </c>
      <c r="U732" s="190" t="s">
        <v>7347</v>
      </c>
      <c r="V732" s="407" t="s">
        <v>10136</v>
      </c>
      <c r="W732" s="404">
        <v>0</v>
      </c>
      <c r="X732" s="190" t="s">
        <v>7347</v>
      </c>
      <c r="Y732" s="190" t="s">
        <v>7347</v>
      </c>
      <c r="Z732" s="404">
        <v>0</v>
      </c>
      <c r="AA732" s="419" t="s">
        <v>7347</v>
      </c>
      <c r="AB732" s="190" t="s">
        <v>7347</v>
      </c>
      <c r="AC732" s="190" t="s">
        <v>7347</v>
      </c>
      <c r="AD732" s="190" t="s">
        <v>7347</v>
      </c>
      <c r="AE732" s="190" t="s">
        <v>10179</v>
      </c>
      <c r="AF732" s="411" t="s">
        <v>7349</v>
      </c>
      <c r="AG732" s="190" t="s">
        <v>7362</v>
      </c>
      <c r="AH732" s="173" t="s">
        <v>12126</v>
      </c>
      <c r="AI732" s="173">
        <v>3228170036</v>
      </c>
      <c r="AJ732" s="173" t="s">
        <v>10143</v>
      </c>
      <c r="AK732" s="420">
        <v>19300017374</v>
      </c>
      <c r="AL732" s="189" t="s">
        <v>10757</v>
      </c>
      <c r="AM732" s="500" t="s">
        <v>8042</v>
      </c>
      <c r="AN732" s="411">
        <f t="shared" si="11"/>
        <v>725</v>
      </c>
      <c r="AO732" s="411">
        <v>2025</v>
      </c>
      <c r="AP732" s="432">
        <v>7780500</v>
      </c>
      <c r="AQ732" s="411" t="s">
        <v>10139</v>
      </c>
      <c r="AR732" s="411" t="s">
        <v>10132</v>
      </c>
      <c r="AS732" s="410"/>
      <c r="AT732" s="449"/>
    </row>
    <row r="733" spans="2:46" ht="15" customHeight="1">
      <c r="B733" s="448" t="s">
        <v>646</v>
      </c>
      <c r="C733" s="251" t="s">
        <v>10246</v>
      </c>
      <c r="D733" s="173" t="s">
        <v>12127</v>
      </c>
      <c r="E733" s="404">
        <v>1024483230</v>
      </c>
      <c r="F733" s="404">
        <v>36000000</v>
      </c>
      <c r="G733" s="405" t="s">
        <v>10177</v>
      </c>
      <c r="H733" s="353">
        <v>6000000</v>
      </c>
      <c r="I733" s="363">
        <v>45757</v>
      </c>
      <c r="J733" s="363">
        <v>46022</v>
      </c>
      <c r="K733" s="354" t="s">
        <v>12128</v>
      </c>
      <c r="L733" s="190">
        <v>2537</v>
      </c>
      <c r="M733" s="406" t="s">
        <v>11340</v>
      </c>
      <c r="N733" s="251" t="s">
        <v>7343</v>
      </c>
      <c r="O733" s="173">
        <v>80034539</v>
      </c>
      <c r="P733" s="501" t="s">
        <v>11350</v>
      </c>
      <c r="Q733" s="190">
        <v>1</v>
      </c>
      <c r="R733" s="407">
        <v>132071</v>
      </c>
      <c r="S733" s="251" t="s">
        <v>10321</v>
      </c>
      <c r="T733" s="463">
        <v>16200000</v>
      </c>
      <c r="U733" s="190" t="s">
        <v>7347</v>
      </c>
      <c r="V733" s="407">
        <v>81</v>
      </c>
      <c r="W733" s="404">
        <v>0</v>
      </c>
      <c r="X733" s="190" t="s">
        <v>7347</v>
      </c>
      <c r="Y733" s="190"/>
      <c r="Z733" s="404">
        <f>Tabla13[[#This Row],[Adicion 1]]</f>
        <v>16200000</v>
      </c>
      <c r="AA733" s="464" t="s">
        <v>11322</v>
      </c>
      <c r="AB733" s="190" t="s">
        <v>7347</v>
      </c>
      <c r="AC733" s="190" t="s">
        <v>7347</v>
      </c>
      <c r="AD733" s="190" t="s">
        <v>7347</v>
      </c>
      <c r="AE733" s="190" t="s">
        <v>7504</v>
      </c>
      <c r="AF733" s="411" t="s">
        <v>7349</v>
      </c>
      <c r="AG733" s="190" t="s">
        <v>7586</v>
      </c>
      <c r="AH733" s="173" t="s">
        <v>12129</v>
      </c>
      <c r="AI733" s="173">
        <v>3203885629</v>
      </c>
      <c r="AJ733" s="173" t="s">
        <v>7352</v>
      </c>
      <c r="AK733" s="420">
        <v>24110968946</v>
      </c>
      <c r="AL733" s="189" t="s">
        <v>10757</v>
      </c>
      <c r="AM733" s="500" t="s">
        <v>12130</v>
      </c>
      <c r="AN733" s="411">
        <f t="shared" si="11"/>
        <v>726</v>
      </c>
      <c r="AO733" s="411">
        <v>2025</v>
      </c>
      <c r="AP733" s="432">
        <v>7800000</v>
      </c>
      <c r="AQ733" s="411"/>
      <c r="AR733" s="411"/>
      <c r="AS733" s="410"/>
      <c r="AT733" s="449"/>
    </row>
    <row r="734" spans="2:46" ht="15" customHeight="1">
      <c r="B734" s="448" t="s">
        <v>647</v>
      </c>
      <c r="C734" s="251" t="s">
        <v>10341</v>
      </c>
      <c r="D734" s="173" t="s">
        <v>12131</v>
      </c>
      <c r="E734" s="404">
        <v>1070957316</v>
      </c>
      <c r="F734" s="404">
        <v>21000000</v>
      </c>
      <c r="G734" s="405" t="s">
        <v>10177</v>
      </c>
      <c r="H734" s="353">
        <v>3500000</v>
      </c>
      <c r="I734" s="363">
        <v>45835</v>
      </c>
      <c r="J734" s="363">
        <v>46017</v>
      </c>
      <c r="K734" s="354" t="s">
        <v>12132</v>
      </c>
      <c r="L734" s="190">
        <v>2456</v>
      </c>
      <c r="M734" s="406" t="s">
        <v>7342</v>
      </c>
      <c r="N734" s="251" t="s">
        <v>7343</v>
      </c>
      <c r="O734" s="406">
        <v>79148675</v>
      </c>
      <c r="P734" s="406" t="s">
        <v>7344</v>
      </c>
      <c r="Q734" s="190">
        <v>3</v>
      </c>
      <c r="R734" s="407">
        <v>132915</v>
      </c>
      <c r="S734" s="251" t="s">
        <v>7345</v>
      </c>
      <c r="T734" s="404">
        <v>0</v>
      </c>
      <c r="U734" s="190" t="s">
        <v>7347</v>
      </c>
      <c r="V734" s="407" t="s">
        <v>10136</v>
      </c>
      <c r="W734" s="404">
        <v>0</v>
      </c>
      <c r="X734" s="190" t="s">
        <v>7347</v>
      </c>
      <c r="Y734" s="190" t="s">
        <v>7347</v>
      </c>
      <c r="Z734" s="404">
        <v>0</v>
      </c>
      <c r="AA734" s="419" t="s">
        <v>7347</v>
      </c>
      <c r="AB734" s="190" t="s">
        <v>7347</v>
      </c>
      <c r="AC734" s="190" t="s">
        <v>7347</v>
      </c>
      <c r="AD734" s="190" t="s">
        <v>7347</v>
      </c>
      <c r="AE734" s="190" t="s">
        <v>7378</v>
      </c>
      <c r="AF734" s="190" t="s">
        <v>7349</v>
      </c>
      <c r="AG734" s="190" t="s">
        <v>7510</v>
      </c>
      <c r="AH734" s="173" t="s">
        <v>12133</v>
      </c>
      <c r="AI734" s="173">
        <v>3112414413</v>
      </c>
      <c r="AJ734" s="173" t="s">
        <v>10152</v>
      </c>
      <c r="AK734" s="420">
        <v>550488421236933</v>
      </c>
      <c r="AL734" s="189" t="s">
        <v>7353</v>
      </c>
      <c r="AM734" s="500" t="s">
        <v>12134</v>
      </c>
      <c r="AN734" s="411">
        <f t="shared" si="11"/>
        <v>727</v>
      </c>
      <c r="AO734" s="411">
        <v>2025</v>
      </c>
      <c r="AP734" s="432">
        <v>13533333</v>
      </c>
      <c r="AQ734" s="411"/>
      <c r="AR734" s="411"/>
      <c r="AS734" s="410"/>
      <c r="AT734" s="449"/>
    </row>
    <row r="735" spans="2:46" ht="15" customHeight="1">
      <c r="B735" s="448" t="s">
        <v>648</v>
      </c>
      <c r="C735" s="251" t="s">
        <v>10211</v>
      </c>
      <c r="D735" s="173" t="s">
        <v>12135</v>
      </c>
      <c r="E735" s="404">
        <v>1031181248</v>
      </c>
      <c r="F735" s="404">
        <v>27042000</v>
      </c>
      <c r="G735" s="405" t="s">
        <v>10177</v>
      </c>
      <c r="H735" s="353">
        <v>4507000</v>
      </c>
      <c r="I735" s="363">
        <v>45758</v>
      </c>
      <c r="J735" s="363">
        <v>45940</v>
      </c>
      <c r="K735" s="354" t="s">
        <v>11144</v>
      </c>
      <c r="L735" s="190">
        <v>2537</v>
      </c>
      <c r="M735" s="406" t="s">
        <v>7631</v>
      </c>
      <c r="N735" s="406" t="s">
        <v>7343</v>
      </c>
      <c r="O735" s="406">
        <v>1020819463</v>
      </c>
      <c r="P735" s="406" t="s">
        <v>7632</v>
      </c>
      <c r="Q735" s="190">
        <v>3</v>
      </c>
      <c r="R735" s="407">
        <v>125109</v>
      </c>
      <c r="S735" s="251" t="s">
        <v>10628</v>
      </c>
      <c r="T735" s="404">
        <v>0</v>
      </c>
      <c r="U735" s="190" t="s">
        <v>7347</v>
      </c>
      <c r="V735" s="407" t="s">
        <v>10136</v>
      </c>
      <c r="W735" s="404">
        <v>0</v>
      </c>
      <c r="X735" s="190" t="s">
        <v>7347</v>
      </c>
      <c r="Y735" s="190" t="s">
        <v>7347</v>
      </c>
      <c r="Z735" s="404">
        <v>0</v>
      </c>
      <c r="AA735" s="419" t="s">
        <v>7347</v>
      </c>
      <c r="AB735" s="190" t="s">
        <v>7347</v>
      </c>
      <c r="AC735" s="190" t="s">
        <v>7347</v>
      </c>
      <c r="AD735" s="190" t="s">
        <v>7347</v>
      </c>
      <c r="AE735" s="190" t="s">
        <v>7408</v>
      </c>
      <c r="AF735" s="411" t="s">
        <v>7349</v>
      </c>
      <c r="AG735" s="190" t="s">
        <v>7586</v>
      </c>
      <c r="AH735" s="173" t="s">
        <v>12136</v>
      </c>
      <c r="AI735" s="173">
        <v>3209211726</v>
      </c>
      <c r="AJ735" s="173" t="s">
        <v>7352</v>
      </c>
      <c r="AK735" s="420">
        <v>24077403977</v>
      </c>
      <c r="AL735" s="189" t="s">
        <v>10757</v>
      </c>
      <c r="AM735" s="500" t="s">
        <v>12137</v>
      </c>
      <c r="AN735" s="411">
        <f t="shared" si="11"/>
        <v>728</v>
      </c>
      <c r="AO735" s="411">
        <v>2025</v>
      </c>
      <c r="AP735" s="432">
        <v>7812133</v>
      </c>
      <c r="AQ735" s="411" t="s">
        <v>10139</v>
      </c>
      <c r="AR735" s="411" t="s">
        <v>10132</v>
      </c>
      <c r="AS735" s="410"/>
      <c r="AT735" s="449"/>
    </row>
    <row r="736" spans="2:46" ht="15" customHeight="1">
      <c r="B736" s="448" t="s">
        <v>649</v>
      </c>
      <c r="C736" s="251" t="s">
        <v>10211</v>
      </c>
      <c r="D736" s="173" t="s">
        <v>12138</v>
      </c>
      <c r="E736" s="404">
        <v>1022416631</v>
      </c>
      <c r="F736" s="404">
        <v>27042000</v>
      </c>
      <c r="G736" s="405" t="s">
        <v>10177</v>
      </c>
      <c r="H736" s="353">
        <v>4507000</v>
      </c>
      <c r="I736" s="363">
        <v>45758</v>
      </c>
      <c r="J736" s="363">
        <v>46022</v>
      </c>
      <c r="K736" s="354" t="s">
        <v>11144</v>
      </c>
      <c r="L736" s="190">
        <v>2537</v>
      </c>
      <c r="M736" s="406" t="s">
        <v>7631</v>
      </c>
      <c r="N736" s="406" t="s">
        <v>7343</v>
      </c>
      <c r="O736" s="406">
        <v>1020819463</v>
      </c>
      <c r="P736" s="406" t="s">
        <v>7632</v>
      </c>
      <c r="Q736" s="190">
        <v>3</v>
      </c>
      <c r="R736" s="407">
        <v>125109</v>
      </c>
      <c r="S736" s="251" t="s">
        <v>10628</v>
      </c>
      <c r="T736" s="463">
        <v>12018667</v>
      </c>
      <c r="U736" s="190" t="s">
        <v>7347</v>
      </c>
      <c r="V736" s="407">
        <f>VLOOKUP(Tabla13[[#This Row],[No. CONTRATO]],[1]Hoja3!$B$4:$R$271,11,FALSE)</f>
        <v>80</v>
      </c>
      <c r="W736" s="404">
        <v>0</v>
      </c>
      <c r="X736" s="190" t="s">
        <v>7347</v>
      </c>
      <c r="Y736" s="190"/>
      <c r="Z736" s="404">
        <f>Tabla13[[#This Row],[Adicion 1]]</f>
        <v>12018667</v>
      </c>
      <c r="AA736" s="464" t="s">
        <v>10309</v>
      </c>
      <c r="AB736" s="190" t="s">
        <v>7347</v>
      </c>
      <c r="AC736" s="190" t="s">
        <v>7347</v>
      </c>
      <c r="AD736" s="190" t="s">
        <v>7347</v>
      </c>
      <c r="AE736" s="190" t="s">
        <v>7408</v>
      </c>
      <c r="AF736" s="411" t="s">
        <v>7349</v>
      </c>
      <c r="AG736" s="190" t="s">
        <v>7362</v>
      </c>
      <c r="AH736" s="173" t="s">
        <v>12139</v>
      </c>
      <c r="AI736" s="173">
        <v>3057710113</v>
      </c>
      <c r="AJ736" s="173" t="s">
        <v>10143</v>
      </c>
      <c r="AK736" s="420">
        <v>91207590288</v>
      </c>
      <c r="AL736" s="189" t="s">
        <v>10757</v>
      </c>
      <c r="AM736" s="500" t="s">
        <v>12140</v>
      </c>
      <c r="AN736" s="411">
        <f t="shared" si="11"/>
        <v>729</v>
      </c>
      <c r="AO736" s="411">
        <v>2025</v>
      </c>
      <c r="AP736" s="432">
        <v>0</v>
      </c>
      <c r="AQ736" s="411"/>
      <c r="AR736" s="411"/>
      <c r="AS736" s="410"/>
      <c r="AT736" s="449"/>
    </row>
    <row r="737" spans="2:46" ht="15" customHeight="1">
      <c r="B737" s="448" t="s">
        <v>650</v>
      </c>
      <c r="C737" s="251" t="s">
        <v>10246</v>
      </c>
      <c r="D737" s="173" t="s">
        <v>12141</v>
      </c>
      <c r="E737" s="404">
        <v>73575098</v>
      </c>
      <c r="F737" s="404">
        <v>33810000</v>
      </c>
      <c r="G737" s="405" t="s">
        <v>10177</v>
      </c>
      <c r="H737" s="353">
        <v>5635000</v>
      </c>
      <c r="I737" s="363">
        <v>45755</v>
      </c>
      <c r="J737" s="363">
        <v>46022</v>
      </c>
      <c r="K737" s="354" t="s">
        <v>7688</v>
      </c>
      <c r="L737" s="190">
        <v>2599</v>
      </c>
      <c r="M737" s="406" t="s">
        <v>7689</v>
      </c>
      <c r="N737" s="406" t="s">
        <v>7343</v>
      </c>
      <c r="O737" s="406">
        <v>80257080</v>
      </c>
      <c r="P737" s="406" t="s">
        <v>7690</v>
      </c>
      <c r="Q737" s="190">
        <v>3</v>
      </c>
      <c r="R737" s="407">
        <v>130220</v>
      </c>
      <c r="S737" s="251" t="s">
        <v>7726</v>
      </c>
      <c r="T737" s="463">
        <v>15590167</v>
      </c>
      <c r="U737" s="190" t="s">
        <v>7347</v>
      </c>
      <c r="V737" s="407">
        <v>83</v>
      </c>
      <c r="W737" s="404">
        <v>0</v>
      </c>
      <c r="X737" s="190" t="s">
        <v>7347</v>
      </c>
      <c r="Y737" s="190"/>
      <c r="Z737" s="404">
        <f>Tabla13[[#This Row],[Adicion 1]]</f>
        <v>15590167</v>
      </c>
      <c r="AA737" s="464" t="str">
        <f>VLOOKUP(Tabla13[[#This Row],[No. CONTRATO]],[1]Hoja3!$B$4:$M$271,12,FALSE)</f>
        <v>2 meses y 23 días</v>
      </c>
      <c r="AB737" s="190" t="s">
        <v>7347</v>
      </c>
      <c r="AC737" s="190" t="s">
        <v>7347</v>
      </c>
      <c r="AD737" s="190" t="s">
        <v>7347</v>
      </c>
      <c r="AE737" s="190" t="s">
        <v>7348</v>
      </c>
      <c r="AF737" s="411" t="s">
        <v>7349</v>
      </c>
      <c r="AG737" s="190" t="s">
        <v>7350</v>
      </c>
      <c r="AH737" s="173" t="s">
        <v>12142</v>
      </c>
      <c r="AI737" s="173">
        <v>3016536755</v>
      </c>
      <c r="AJ737" s="173" t="s">
        <v>7364</v>
      </c>
      <c r="AK737" s="420">
        <v>659702323</v>
      </c>
      <c r="AL737" s="189" t="s">
        <v>10512</v>
      </c>
      <c r="AM737" s="500" t="s">
        <v>12143</v>
      </c>
      <c r="AN737" s="411">
        <f t="shared" si="11"/>
        <v>730</v>
      </c>
      <c r="AO737" s="411">
        <v>2025</v>
      </c>
      <c r="AP737" s="432">
        <v>0</v>
      </c>
      <c r="AQ737" s="411" t="s">
        <v>10132</v>
      </c>
      <c r="AR737" s="411" t="s">
        <v>10139</v>
      </c>
      <c r="AS737" s="410" t="s">
        <v>10140</v>
      </c>
      <c r="AT737" s="449" t="s">
        <v>12144</v>
      </c>
    </row>
    <row r="738" spans="2:46" ht="15" customHeight="1">
      <c r="B738" s="448" t="s">
        <v>652</v>
      </c>
      <c r="C738" s="251" t="s">
        <v>10246</v>
      </c>
      <c r="D738" s="173" t="s">
        <v>9581</v>
      </c>
      <c r="E738" s="404">
        <v>79053156</v>
      </c>
      <c r="F738" s="404">
        <v>49800000</v>
      </c>
      <c r="G738" s="405" t="s">
        <v>10177</v>
      </c>
      <c r="H738" s="353">
        <v>8300000</v>
      </c>
      <c r="I738" s="363">
        <v>45763</v>
      </c>
      <c r="J738" s="363">
        <v>46022</v>
      </c>
      <c r="K738" s="354" t="s">
        <v>9582</v>
      </c>
      <c r="L738" s="190">
        <v>2537</v>
      </c>
      <c r="M738" s="406" t="s">
        <v>7375</v>
      </c>
      <c r="N738" s="406" t="s">
        <v>7343</v>
      </c>
      <c r="O738" s="406">
        <v>1010190690</v>
      </c>
      <c r="P738" s="406" t="s">
        <v>7699</v>
      </c>
      <c r="Q738" s="190">
        <v>5</v>
      </c>
      <c r="R738" s="407">
        <v>127395</v>
      </c>
      <c r="S738" s="251" t="s">
        <v>7700</v>
      </c>
      <c r="T738" s="463">
        <v>20750000</v>
      </c>
      <c r="U738" s="190" t="s">
        <v>7347</v>
      </c>
      <c r="V738" s="407">
        <v>75</v>
      </c>
      <c r="W738" s="404">
        <v>0</v>
      </c>
      <c r="X738" s="190" t="s">
        <v>7347</v>
      </c>
      <c r="Y738" s="190"/>
      <c r="Z738" s="404">
        <f>Tabla13[[#This Row],[Adicion 1]]</f>
        <v>20750000</v>
      </c>
      <c r="AA738" s="464" t="s">
        <v>9279</v>
      </c>
      <c r="AB738" s="190" t="s">
        <v>7347</v>
      </c>
      <c r="AC738" s="190" t="s">
        <v>7347</v>
      </c>
      <c r="AD738" s="190" t="s">
        <v>7347</v>
      </c>
      <c r="AE738" s="190" t="s">
        <v>7387</v>
      </c>
      <c r="AF738" s="411" t="s">
        <v>7349</v>
      </c>
      <c r="AG738" s="190" t="s">
        <v>7399</v>
      </c>
      <c r="AH738" s="173" t="s">
        <v>12145</v>
      </c>
      <c r="AI738" s="173">
        <v>31057010191</v>
      </c>
      <c r="AJ738" s="173" t="s">
        <v>7352</v>
      </c>
      <c r="AK738" s="420">
        <v>24079196941</v>
      </c>
      <c r="AL738" s="189" t="s">
        <v>10512</v>
      </c>
      <c r="AM738" s="500" t="s">
        <v>9584</v>
      </c>
      <c r="AN738" s="411">
        <f t="shared" si="11"/>
        <v>731</v>
      </c>
      <c r="AO738" s="411">
        <v>2025</v>
      </c>
      <c r="AP738" s="432">
        <v>12450000</v>
      </c>
      <c r="AQ738" s="411" t="s">
        <v>10139</v>
      </c>
      <c r="AR738" s="411" t="s">
        <v>10139</v>
      </c>
      <c r="AS738" s="410" t="s">
        <v>10262</v>
      </c>
      <c r="AT738" s="449" t="s">
        <v>12146</v>
      </c>
    </row>
    <row r="739" spans="2:46" ht="15" customHeight="1">
      <c r="B739" s="448" t="s">
        <v>653</v>
      </c>
      <c r="C739" s="251" t="s">
        <v>10246</v>
      </c>
      <c r="D739" s="173" t="s">
        <v>9668</v>
      </c>
      <c r="E739" s="404">
        <v>1075671088</v>
      </c>
      <c r="F739" s="404">
        <v>17856000</v>
      </c>
      <c r="G739" s="405" t="s">
        <v>10177</v>
      </c>
      <c r="H739" s="353">
        <v>2976000</v>
      </c>
      <c r="I739" s="363">
        <v>45757</v>
      </c>
      <c r="J739" s="363">
        <v>45939</v>
      </c>
      <c r="K739" s="354" t="s">
        <v>8686</v>
      </c>
      <c r="L739" s="190">
        <v>2537</v>
      </c>
      <c r="M739" s="406" t="s">
        <v>10162</v>
      </c>
      <c r="N739" s="406" t="s">
        <v>7448</v>
      </c>
      <c r="O739" s="406">
        <v>79642822</v>
      </c>
      <c r="P739" s="406" t="s">
        <v>10163</v>
      </c>
      <c r="Q739" s="190">
        <v>1</v>
      </c>
      <c r="R739" s="407">
        <v>124749</v>
      </c>
      <c r="S739" s="251" t="s">
        <v>8630</v>
      </c>
      <c r="T739" s="404">
        <v>0</v>
      </c>
      <c r="U739" s="190" t="s">
        <v>7347</v>
      </c>
      <c r="V739" s="407" t="s">
        <v>10136</v>
      </c>
      <c r="W739" s="404">
        <v>0</v>
      </c>
      <c r="X739" s="190" t="s">
        <v>7347</v>
      </c>
      <c r="Y739" s="190" t="s">
        <v>7347</v>
      </c>
      <c r="Z739" s="404">
        <v>0</v>
      </c>
      <c r="AA739" s="419" t="s">
        <v>7347</v>
      </c>
      <c r="AB739" s="190" t="s">
        <v>7347</v>
      </c>
      <c r="AC739" s="190" t="s">
        <v>7347</v>
      </c>
      <c r="AD739" s="190" t="s">
        <v>7347</v>
      </c>
      <c r="AE739" s="190" t="s">
        <v>7378</v>
      </c>
      <c r="AF739" s="411" t="s">
        <v>7349</v>
      </c>
      <c r="AG739" s="190" t="s">
        <v>7399</v>
      </c>
      <c r="AH739" s="173" t="s">
        <v>12147</v>
      </c>
      <c r="AI739" s="173">
        <v>6019024152</v>
      </c>
      <c r="AJ739" s="173" t="s">
        <v>10175</v>
      </c>
      <c r="AK739" s="420">
        <v>9902825074</v>
      </c>
      <c r="AL739" s="189" t="s">
        <v>10512</v>
      </c>
      <c r="AM739" s="500" t="s">
        <v>12148</v>
      </c>
      <c r="AN739" s="411">
        <f t="shared" si="11"/>
        <v>732</v>
      </c>
      <c r="AO739" s="411">
        <v>2025</v>
      </c>
      <c r="AP739" s="432">
        <v>3868800</v>
      </c>
      <c r="AQ739" s="411"/>
      <c r="AR739" s="411"/>
      <c r="AS739" s="410"/>
      <c r="AT739" s="449"/>
    </row>
    <row r="740" spans="2:46" ht="15" customHeight="1">
      <c r="B740" s="448" t="s">
        <v>654</v>
      </c>
      <c r="C740" s="251" t="s">
        <v>10246</v>
      </c>
      <c r="D740" s="410" t="s">
        <v>12149</v>
      </c>
      <c r="E740" s="412">
        <v>13716393</v>
      </c>
      <c r="F740" s="404">
        <v>17856000</v>
      </c>
      <c r="G740" s="405" t="s">
        <v>10177</v>
      </c>
      <c r="H740" s="353">
        <v>2976000</v>
      </c>
      <c r="I740" s="363">
        <v>45757</v>
      </c>
      <c r="J740" s="363">
        <v>46022</v>
      </c>
      <c r="K740" s="354" t="s">
        <v>8686</v>
      </c>
      <c r="L740" s="190">
        <v>2537</v>
      </c>
      <c r="M740" s="406" t="s">
        <v>10162</v>
      </c>
      <c r="N740" s="406" t="s">
        <v>7448</v>
      </c>
      <c r="O740" s="406">
        <v>79642822</v>
      </c>
      <c r="P740" s="406" t="s">
        <v>10163</v>
      </c>
      <c r="Q740" s="190">
        <v>1</v>
      </c>
      <c r="R740" s="190">
        <v>124749</v>
      </c>
      <c r="S740" s="251" t="s">
        <v>8630</v>
      </c>
      <c r="T740" s="463">
        <v>8035200</v>
      </c>
      <c r="U740" s="190" t="s">
        <v>7347</v>
      </c>
      <c r="V740" s="407">
        <v>81</v>
      </c>
      <c r="W740" s="404">
        <v>0</v>
      </c>
      <c r="X740" s="190" t="s">
        <v>7347</v>
      </c>
      <c r="Y740" s="190"/>
      <c r="Z740" s="404">
        <f>Tabla13[[#This Row],[Adicion 1]]</f>
        <v>8035200</v>
      </c>
      <c r="AA740" s="464" t="s">
        <v>11322</v>
      </c>
      <c r="AB740" s="190" t="s">
        <v>7347</v>
      </c>
      <c r="AC740" s="190" t="s">
        <v>7347</v>
      </c>
      <c r="AD740" s="190" t="s">
        <v>7347</v>
      </c>
      <c r="AE740" s="190" t="s">
        <v>7536</v>
      </c>
      <c r="AF740" s="411" t="s">
        <v>7349</v>
      </c>
      <c r="AG740" s="190" t="s">
        <v>7362</v>
      </c>
      <c r="AH740" s="173" t="s">
        <v>12150</v>
      </c>
      <c r="AI740" s="173">
        <v>31346104798</v>
      </c>
      <c r="AJ740" s="173" t="s">
        <v>8019</v>
      </c>
      <c r="AK740" s="410">
        <v>97362051</v>
      </c>
      <c r="AL740" s="411" t="s">
        <v>7353</v>
      </c>
      <c r="AM740" s="500" t="s">
        <v>12151</v>
      </c>
      <c r="AN740" s="411">
        <f t="shared" si="11"/>
        <v>733</v>
      </c>
      <c r="AO740" s="411">
        <v>2025</v>
      </c>
      <c r="AP740" s="432">
        <v>0</v>
      </c>
      <c r="AQ740" s="411"/>
      <c r="AR740" s="411"/>
      <c r="AS740" s="410"/>
      <c r="AT740" s="449"/>
    </row>
    <row r="741" spans="2:46" ht="15" customHeight="1">
      <c r="B741" s="448" t="s">
        <v>656</v>
      </c>
      <c r="C741" s="251" t="s">
        <v>10211</v>
      </c>
      <c r="D741" s="173" t="s">
        <v>12152</v>
      </c>
      <c r="E741" s="404">
        <v>1077920757</v>
      </c>
      <c r="F741" s="404">
        <v>12378000</v>
      </c>
      <c r="G741" s="405" t="s">
        <v>10177</v>
      </c>
      <c r="H741" s="353">
        <v>2063000</v>
      </c>
      <c r="I741" s="363">
        <v>45761</v>
      </c>
      <c r="J741" s="363">
        <v>45943</v>
      </c>
      <c r="K741" s="354" t="s">
        <v>10536</v>
      </c>
      <c r="L741" s="190">
        <v>2583</v>
      </c>
      <c r="M741" s="406" t="s">
        <v>7495</v>
      </c>
      <c r="N741" s="406" t="s">
        <v>7343</v>
      </c>
      <c r="O741" s="406">
        <v>79553844</v>
      </c>
      <c r="P741" s="406" t="s">
        <v>7496</v>
      </c>
      <c r="Q741" s="190">
        <v>5</v>
      </c>
      <c r="R741" s="407">
        <v>130231</v>
      </c>
      <c r="S741" s="251" t="s">
        <v>7497</v>
      </c>
      <c r="T741" s="404">
        <v>0</v>
      </c>
      <c r="U741" s="190" t="s">
        <v>7347</v>
      </c>
      <c r="V741" s="407" t="s">
        <v>10136</v>
      </c>
      <c r="W741" s="404">
        <v>0</v>
      </c>
      <c r="X741" s="190" t="s">
        <v>7347</v>
      </c>
      <c r="Y741" s="190" t="s">
        <v>7347</v>
      </c>
      <c r="Z741" s="404">
        <v>0</v>
      </c>
      <c r="AA741" s="419" t="s">
        <v>7347</v>
      </c>
      <c r="AB741" s="190" t="s">
        <v>7347</v>
      </c>
      <c r="AC741" s="190" t="s">
        <v>7347</v>
      </c>
      <c r="AD741" s="190" t="s">
        <v>7347</v>
      </c>
      <c r="AE741" s="190" t="s">
        <v>7348</v>
      </c>
      <c r="AF741" s="411" t="s">
        <v>7349</v>
      </c>
      <c r="AG741" s="190" t="s">
        <v>7399</v>
      </c>
      <c r="AH741" s="173" t="s">
        <v>12153</v>
      </c>
      <c r="AI741" s="173">
        <v>3173895045</v>
      </c>
      <c r="AJ741" s="173" t="s">
        <v>10142</v>
      </c>
      <c r="AK741" s="420">
        <v>550008600831484</v>
      </c>
      <c r="AL741" s="189" t="s">
        <v>12154</v>
      </c>
      <c r="AM741" s="500" t="s">
        <v>12155</v>
      </c>
      <c r="AN741" s="411">
        <f t="shared" si="11"/>
        <v>734</v>
      </c>
      <c r="AO741" s="411">
        <v>2025</v>
      </c>
      <c r="AP741" s="432">
        <v>2956967</v>
      </c>
      <c r="AQ741" s="411" t="s">
        <v>10132</v>
      </c>
      <c r="AR741" s="411" t="s">
        <v>10132</v>
      </c>
      <c r="AS741" s="410"/>
      <c r="AT741" s="449"/>
    </row>
    <row r="742" spans="2:46" ht="15" customHeight="1">
      <c r="B742" s="448" t="s">
        <v>657</v>
      </c>
      <c r="C742" s="251" t="s">
        <v>10341</v>
      </c>
      <c r="D742" s="173" t="s">
        <v>12156</v>
      </c>
      <c r="E742" s="404">
        <v>1020781915</v>
      </c>
      <c r="F742" s="404">
        <v>12378000</v>
      </c>
      <c r="G742" s="405" t="s">
        <v>10177</v>
      </c>
      <c r="H742" s="353">
        <v>2063000</v>
      </c>
      <c r="I742" s="363">
        <v>45761</v>
      </c>
      <c r="J742" s="363">
        <v>46021</v>
      </c>
      <c r="K742" s="354" t="s">
        <v>10536</v>
      </c>
      <c r="L742" s="190">
        <v>2583</v>
      </c>
      <c r="M742" s="406" t="s">
        <v>7495</v>
      </c>
      <c r="N742" s="406" t="s">
        <v>7343</v>
      </c>
      <c r="O742" s="406">
        <v>79553844</v>
      </c>
      <c r="P742" s="406" t="s">
        <v>7496</v>
      </c>
      <c r="Q742" s="190">
        <v>5</v>
      </c>
      <c r="R742" s="407">
        <v>130231</v>
      </c>
      <c r="S742" s="251" t="s">
        <v>7497</v>
      </c>
      <c r="T742" s="463">
        <v>5295033</v>
      </c>
      <c r="U742" s="190" t="s">
        <v>7347</v>
      </c>
      <c r="V742" s="407">
        <v>77</v>
      </c>
      <c r="W742" s="404">
        <v>0</v>
      </c>
      <c r="X742" s="190" t="s">
        <v>7347</v>
      </c>
      <c r="Y742" s="190"/>
      <c r="Z742" s="404">
        <f>Tabla13[[#This Row],[Adicion 1]]</f>
        <v>5295033</v>
      </c>
      <c r="AA742" s="464" t="s">
        <v>10194</v>
      </c>
      <c r="AB742" s="190" t="s">
        <v>7347</v>
      </c>
      <c r="AC742" s="190" t="s">
        <v>7347</v>
      </c>
      <c r="AD742" s="190" t="s">
        <v>7347</v>
      </c>
      <c r="AE742" s="190" t="s">
        <v>7960</v>
      </c>
      <c r="AF742" s="190" t="s">
        <v>7349</v>
      </c>
      <c r="AG742" s="190" t="s">
        <v>7399</v>
      </c>
      <c r="AH742" s="173" t="s">
        <v>12157</v>
      </c>
      <c r="AI742" s="173">
        <v>3173895045</v>
      </c>
      <c r="AJ742" s="173" t="s">
        <v>10403</v>
      </c>
      <c r="AK742" s="420">
        <v>1006160286</v>
      </c>
      <c r="AL742" s="189" t="s">
        <v>10225</v>
      </c>
      <c r="AM742" s="500" t="s">
        <v>12158</v>
      </c>
      <c r="AN742" s="411">
        <f t="shared" si="11"/>
        <v>735</v>
      </c>
      <c r="AO742" s="411">
        <v>2025</v>
      </c>
      <c r="AP742" s="432">
        <v>0</v>
      </c>
      <c r="AQ742" s="411"/>
      <c r="AR742" s="411"/>
      <c r="AS742" s="410"/>
      <c r="AT742" s="449"/>
    </row>
    <row r="743" spans="2:46" ht="15" customHeight="1">
      <c r="B743" s="448" t="s">
        <v>658</v>
      </c>
      <c r="C743" s="251" t="s">
        <v>10211</v>
      </c>
      <c r="D743" s="173" t="s">
        <v>12159</v>
      </c>
      <c r="E743" s="404">
        <v>1028660673</v>
      </c>
      <c r="F743" s="404">
        <v>12378000</v>
      </c>
      <c r="G743" s="405" t="s">
        <v>10177</v>
      </c>
      <c r="H743" s="353">
        <v>2063000</v>
      </c>
      <c r="I743" s="363">
        <v>45768</v>
      </c>
      <c r="J743" s="363">
        <v>46021</v>
      </c>
      <c r="K743" s="354" t="s">
        <v>10536</v>
      </c>
      <c r="L743" s="190">
        <v>2583</v>
      </c>
      <c r="M743" s="406" t="s">
        <v>7495</v>
      </c>
      <c r="N743" s="406" t="s">
        <v>7343</v>
      </c>
      <c r="O743" s="406">
        <v>79553844</v>
      </c>
      <c r="P743" s="406" t="s">
        <v>7496</v>
      </c>
      <c r="Q743" s="190">
        <v>5</v>
      </c>
      <c r="R743" s="407">
        <v>130231</v>
      </c>
      <c r="S743" s="251" t="s">
        <v>7497</v>
      </c>
      <c r="T743" s="463">
        <v>4813666</v>
      </c>
      <c r="U743" s="190" t="s">
        <v>7347</v>
      </c>
      <c r="V743" s="407">
        <v>70</v>
      </c>
      <c r="W743" s="404">
        <v>0</v>
      </c>
      <c r="X743" s="190" t="s">
        <v>7347</v>
      </c>
      <c r="Y743" s="190"/>
      <c r="Z743" s="404">
        <f>Tabla13[[#This Row],[Adicion 1]]</f>
        <v>4813666</v>
      </c>
      <c r="AA743" s="464" t="s">
        <v>10426</v>
      </c>
      <c r="AB743" s="190" t="s">
        <v>7347</v>
      </c>
      <c r="AC743" s="190" t="s">
        <v>7347</v>
      </c>
      <c r="AD743" s="190" t="s">
        <v>7347</v>
      </c>
      <c r="AE743" s="190" t="s">
        <v>7536</v>
      </c>
      <c r="AF743" s="190" t="s">
        <v>7349</v>
      </c>
      <c r="AG743" s="190" t="s">
        <v>7399</v>
      </c>
      <c r="AH743" s="173" t="s">
        <v>12160</v>
      </c>
      <c r="AI743" s="173">
        <v>3113184399</v>
      </c>
      <c r="AJ743" s="173" t="s">
        <v>10143</v>
      </c>
      <c r="AK743" s="420">
        <v>63454253827</v>
      </c>
      <c r="AL743" s="189" t="s">
        <v>7353</v>
      </c>
      <c r="AM743" s="500" t="s">
        <v>12161</v>
      </c>
      <c r="AN743" s="411">
        <f t="shared" si="11"/>
        <v>736</v>
      </c>
      <c r="AO743" s="411">
        <v>2025</v>
      </c>
      <c r="AP743" s="432">
        <v>3438333</v>
      </c>
      <c r="AQ743" s="411"/>
      <c r="AR743" s="411"/>
      <c r="AS743" s="410"/>
      <c r="AT743" s="449"/>
    </row>
    <row r="744" spans="2:46" ht="15" customHeight="1">
      <c r="B744" s="448" t="s">
        <v>659</v>
      </c>
      <c r="C744" s="251" t="s">
        <v>10341</v>
      </c>
      <c r="D744" s="173" t="s">
        <v>12162</v>
      </c>
      <c r="E744" s="404">
        <v>1233904720</v>
      </c>
      <c r="F744" s="404">
        <v>12378000</v>
      </c>
      <c r="G744" s="436" t="s">
        <v>10177</v>
      </c>
      <c r="H744" s="412">
        <v>2063000</v>
      </c>
      <c r="I744" s="363">
        <v>45769</v>
      </c>
      <c r="J744" s="363">
        <v>46021</v>
      </c>
      <c r="K744" s="354" t="s">
        <v>10536</v>
      </c>
      <c r="L744" s="190">
        <v>2583</v>
      </c>
      <c r="M744" s="406" t="s">
        <v>7495</v>
      </c>
      <c r="N744" s="406" t="s">
        <v>7343</v>
      </c>
      <c r="O744" s="406">
        <v>79553844</v>
      </c>
      <c r="P744" s="406" t="s">
        <v>7496</v>
      </c>
      <c r="Q744" s="407">
        <v>5</v>
      </c>
      <c r="R744" s="190">
        <v>130231</v>
      </c>
      <c r="S744" s="437" t="s">
        <v>7497</v>
      </c>
      <c r="T744" s="463">
        <v>4744900</v>
      </c>
      <c r="U744" s="190" t="s">
        <v>7347</v>
      </c>
      <c r="V744" s="407">
        <v>69</v>
      </c>
      <c r="W744" s="404">
        <v>0</v>
      </c>
      <c r="X744" s="190" t="s">
        <v>7347</v>
      </c>
      <c r="Y744" s="190"/>
      <c r="Z744" s="404">
        <f>Tabla13[[#This Row],[Adicion 1]]</f>
        <v>4744900</v>
      </c>
      <c r="AA744" s="464" t="s">
        <v>10975</v>
      </c>
      <c r="AB744" s="190" t="s">
        <v>7347</v>
      </c>
      <c r="AC744" s="190" t="s">
        <v>7347</v>
      </c>
      <c r="AD744" s="190" t="s">
        <v>7347</v>
      </c>
      <c r="AE744" s="190" t="s">
        <v>7387</v>
      </c>
      <c r="AF744" s="411" t="s">
        <v>7349</v>
      </c>
      <c r="AG744" s="424" t="s">
        <v>7399</v>
      </c>
      <c r="AH744" s="173" t="s">
        <v>12163</v>
      </c>
      <c r="AI744" s="173">
        <v>3017151731</v>
      </c>
      <c r="AJ744" s="173" t="s">
        <v>10143</v>
      </c>
      <c r="AK744" s="420">
        <v>54700004316</v>
      </c>
      <c r="AL744" s="189" t="s">
        <v>7353</v>
      </c>
      <c r="AM744" s="500" t="s">
        <v>12164</v>
      </c>
      <c r="AN744" s="411">
        <f t="shared" si="11"/>
        <v>737</v>
      </c>
      <c r="AO744" s="411">
        <v>2025</v>
      </c>
      <c r="AP744" s="432">
        <v>3507100</v>
      </c>
      <c r="AQ744" s="411" t="s">
        <v>10139</v>
      </c>
      <c r="AR744" s="411" t="s">
        <v>10132</v>
      </c>
      <c r="AS744" s="410"/>
      <c r="AT744" s="449"/>
    </row>
    <row r="745" spans="2:46" ht="15" customHeight="1">
      <c r="B745" s="448" t="s">
        <v>660</v>
      </c>
      <c r="C745" s="251" t="s">
        <v>10246</v>
      </c>
      <c r="D745" s="173" t="s">
        <v>12165</v>
      </c>
      <c r="E745" s="404">
        <v>1020841015</v>
      </c>
      <c r="F745" s="404">
        <v>21000000</v>
      </c>
      <c r="G745" s="405" t="s">
        <v>10177</v>
      </c>
      <c r="H745" s="353">
        <v>3500000</v>
      </c>
      <c r="I745" s="363">
        <v>45848</v>
      </c>
      <c r="J745" s="363">
        <v>46022</v>
      </c>
      <c r="K745" s="354" t="s">
        <v>12132</v>
      </c>
      <c r="L745" s="190">
        <v>2537</v>
      </c>
      <c r="M745" s="406" t="s">
        <v>7342</v>
      </c>
      <c r="N745" s="251" t="s">
        <v>7343</v>
      </c>
      <c r="O745" s="406">
        <v>79148675</v>
      </c>
      <c r="P745" s="406" t="s">
        <v>7344</v>
      </c>
      <c r="Q745" s="190">
        <v>3</v>
      </c>
      <c r="R745" s="407">
        <v>132915</v>
      </c>
      <c r="S745" s="251" t="s">
        <v>7345</v>
      </c>
      <c r="T745" s="404">
        <v>0</v>
      </c>
      <c r="U745" s="190" t="s">
        <v>7347</v>
      </c>
      <c r="V745" s="407" t="s">
        <v>10136</v>
      </c>
      <c r="W745" s="404">
        <v>0</v>
      </c>
      <c r="X745" s="190" t="s">
        <v>7347</v>
      </c>
      <c r="Y745" s="190" t="s">
        <v>7347</v>
      </c>
      <c r="Z745" s="404">
        <v>0</v>
      </c>
      <c r="AA745" s="419" t="s">
        <v>7347</v>
      </c>
      <c r="AB745" s="190" t="s">
        <v>7347</v>
      </c>
      <c r="AC745" s="190" t="s">
        <v>7347</v>
      </c>
      <c r="AD745" s="190" t="s">
        <v>7347</v>
      </c>
      <c r="AE745" s="190" t="s">
        <v>7378</v>
      </c>
      <c r="AF745" s="190" t="s">
        <v>7349</v>
      </c>
      <c r="AG745" s="190" t="s">
        <v>7510</v>
      </c>
      <c r="AH745" s="173" t="s">
        <v>12166</v>
      </c>
      <c r="AI745" s="173">
        <v>3005411717</v>
      </c>
      <c r="AJ745" s="173" t="s">
        <v>10482</v>
      </c>
      <c r="AK745" s="420">
        <v>18027611300</v>
      </c>
      <c r="AL745" s="189" t="s">
        <v>7353</v>
      </c>
      <c r="AM745" s="500" t="s">
        <v>12167</v>
      </c>
      <c r="AN745" s="411">
        <f t="shared" si="11"/>
        <v>738</v>
      </c>
      <c r="AO745" s="411">
        <v>2025</v>
      </c>
      <c r="AP745" s="432">
        <v>15050000</v>
      </c>
      <c r="AQ745" s="411"/>
      <c r="AR745" s="411"/>
      <c r="AS745" s="410"/>
      <c r="AT745" s="449"/>
    </row>
    <row r="746" spans="2:46" ht="15" customHeight="1">
      <c r="B746" s="448" t="s">
        <v>661</v>
      </c>
      <c r="C746" s="251" t="s">
        <v>10341</v>
      </c>
      <c r="D746" s="173" t="s">
        <v>12168</v>
      </c>
      <c r="E746" s="404">
        <v>1031806725</v>
      </c>
      <c r="F746" s="404">
        <v>12378000</v>
      </c>
      <c r="G746" s="405" t="s">
        <v>10177</v>
      </c>
      <c r="H746" s="353">
        <v>2063000</v>
      </c>
      <c r="I746" s="363">
        <v>45770</v>
      </c>
      <c r="J746" s="363">
        <v>46021</v>
      </c>
      <c r="K746" s="354" t="s">
        <v>10536</v>
      </c>
      <c r="L746" s="190">
        <v>2583</v>
      </c>
      <c r="M746" s="406" t="s">
        <v>7495</v>
      </c>
      <c r="N746" s="406" t="s">
        <v>7343</v>
      </c>
      <c r="O746" s="406">
        <v>79553844</v>
      </c>
      <c r="P746" s="406" t="s">
        <v>7496</v>
      </c>
      <c r="Q746" s="190">
        <v>5</v>
      </c>
      <c r="R746" s="407">
        <v>130231</v>
      </c>
      <c r="S746" s="251" t="s">
        <v>7497</v>
      </c>
      <c r="T746" s="463">
        <v>4676133</v>
      </c>
      <c r="U746" s="190" t="s">
        <v>7347</v>
      </c>
      <c r="V746" s="407">
        <v>88</v>
      </c>
      <c r="W746" s="404">
        <v>0</v>
      </c>
      <c r="X746" s="190" t="s">
        <v>7347</v>
      </c>
      <c r="Y746" s="190" t="s">
        <v>7347</v>
      </c>
      <c r="Z746" s="404">
        <v>4676133</v>
      </c>
      <c r="AA746" s="464" t="s">
        <v>10322</v>
      </c>
      <c r="AB746" s="190" t="s">
        <v>7347</v>
      </c>
      <c r="AC746" s="190" t="s">
        <v>7347</v>
      </c>
      <c r="AD746" s="190" t="s">
        <v>7347</v>
      </c>
      <c r="AE746" s="190" t="s">
        <v>7387</v>
      </c>
      <c r="AF746" s="411" t="s">
        <v>7349</v>
      </c>
      <c r="AG746" s="190" t="s">
        <v>7350</v>
      </c>
      <c r="AH746" s="173" t="s">
        <v>12169</v>
      </c>
      <c r="AI746" s="173">
        <v>3227158411</v>
      </c>
      <c r="AJ746" s="173" t="s">
        <v>8019</v>
      </c>
      <c r="AK746" s="420">
        <v>98309707</v>
      </c>
      <c r="AL746" s="189" t="s">
        <v>7353</v>
      </c>
      <c r="AM746" s="500" t="s">
        <v>12170</v>
      </c>
      <c r="AN746" s="411">
        <f t="shared" si="11"/>
        <v>739</v>
      </c>
      <c r="AO746" s="411">
        <v>2025</v>
      </c>
      <c r="AP746" s="432">
        <v>3575867</v>
      </c>
      <c r="AQ746" s="411" t="s">
        <v>10132</v>
      </c>
      <c r="AR746" s="411" t="s">
        <v>10132</v>
      </c>
      <c r="AS746" s="410"/>
      <c r="AT746" s="449"/>
    </row>
    <row r="747" spans="2:46" ht="15" customHeight="1">
      <c r="B747" s="448" t="s">
        <v>662</v>
      </c>
      <c r="C747" s="251" t="s">
        <v>10211</v>
      </c>
      <c r="D747" s="173" t="s">
        <v>12171</v>
      </c>
      <c r="E747" s="404">
        <v>50912085</v>
      </c>
      <c r="F747" s="404">
        <v>17856000</v>
      </c>
      <c r="G747" s="405" t="s">
        <v>10177</v>
      </c>
      <c r="H747" s="353">
        <v>2976000</v>
      </c>
      <c r="I747" s="363">
        <v>45762</v>
      </c>
      <c r="J747" s="363">
        <v>46022</v>
      </c>
      <c r="K747" s="354" t="s">
        <v>12172</v>
      </c>
      <c r="L747" s="190">
        <v>2583</v>
      </c>
      <c r="M747" s="406" t="s">
        <v>7616</v>
      </c>
      <c r="N747" s="406" t="s">
        <v>7343</v>
      </c>
      <c r="O747" s="406">
        <v>1063481921</v>
      </c>
      <c r="P747" s="501" t="s">
        <v>7617</v>
      </c>
      <c r="Q747" s="190">
        <v>3</v>
      </c>
      <c r="R747" s="407">
        <v>125667</v>
      </c>
      <c r="S747" s="251" t="s">
        <v>7618</v>
      </c>
      <c r="T747" s="463">
        <v>7638400</v>
      </c>
      <c r="U747" s="190" t="s">
        <v>7347</v>
      </c>
      <c r="V747" s="407">
        <v>77</v>
      </c>
      <c r="W747" s="404">
        <v>0</v>
      </c>
      <c r="X747" s="190" t="s">
        <v>7347</v>
      </c>
      <c r="Y747" s="190"/>
      <c r="Z747" s="404">
        <f>Tabla13[[#This Row],[Adicion 1]]</f>
        <v>7638400</v>
      </c>
      <c r="AA747" s="464" t="str">
        <f>VLOOKUP(Tabla13[[#This Row],[No. CONTRATO]],[1]Hoja3!$B$4:$M$271,12,FALSE)</f>
        <v>2 meses y 17 días</v>
      </c>
      <c r="AB747" s="190" t="s">
        <v>7347</v>
      </c>
      <c r="AC747" s="190" t="s">
        <v>7347</v>
      </c>
      <c r="AD747" s="190" t="s">
        <v>7347</v>
      </c>
      <c r="AE747" s="190" t="s">
        <v>12173</v>
      </c>
      <c r="AF747" s="411" t="s">
        <v>7349</v>
      </c>
      <c r="AG747" s="190" t="s">
        <v>7399</v>
      </c>
      <c r="AH747" s="173" t="s">
        <v>12174</v>
      </c>
      <c r="AI747" s="173">
        <v>3017468757</v>
      </c>
      <c r="AJ747" s="173" t="s">
        <v>7489</v>
      </c>
      <c r="AK747" s="420">
        <v>157273558</v>
      </c>
      <c r="AL747" s="189" t="s">
        <v>12154</v>
      </c>
      <c r="AM747" s="500" t="s">
        <v>12175</v>
      </c>
      <c r="AN747" s="411">
        <f t="shared" si="11"/>
        <v>740</v>
      </c>
      <c r="AO747" s="411">
        <v>2025</v>
      </c>
      <c r="AP747" s="432">
        <v>4364800</v>
      </c>
      <c r="AQ747" s="411" t="s">
        <v>10132</v>
      </c>
      <c r="AR747" s="411" t="s">
        <v>10132</v>
      </c>
      <c r="AS747" s="410"/>
      <c r="AT747" s="449"/>
    </row>
    <row r="748" spans="2:46" ht="15" customHeight="1">
      <c r="B748" s="448" t="s">
        <v>663</v>
      </c>
      <c r="C748" s="251" t="s">
        <v>10341</v>
      </c>
      <c r="D748" s="173" t="s">
        <v>12176</v>
      </c>
      <c r="E748" s="404">
        <v>52075403</v>
      </c>
      <c r="F748" s="404">
        <v>17856000</v>
      </c>
      <c r="G748" s="405" t="s">
        <v>10177</v>
      </c>
      <c r="H748" s="353">
        <v>2976000</v>
      </c>
      <c r="I748" s="363">
        <v>45769</v>
      </c>
      <c r="J748" s="363">
        <v>46022</v>
      </c>
      <c r="K748" s="354" t="s">
        <v>12177</v>
      </c>
      <c r="L748" s="190">
        <v>2583</v>
      </c>
      <c r="M748" s="406" t="s">
        <v>7616</v>
      </c>
      <c r="N748" s="406" t="s">
        <v>7343</v>
      </c>
      <c r="O748" s="406">
        <v>1063481921</v>
      </c>
      <c r="P748" s="501" t="s">
        <v>7617</v>
      </c>
      <c r="Q748" s="190">
        <v>3</v>
      </c>
      <c r="R748" s="407">
        <v>125667</v>
      </c>
      <c r="S748" s="251" t="s">
        <v>7618</v>
      </c>
      <c r="T748" s="463">
        <v>6944000</v>
      </c>
      <c r="U748" s="190" t="s">
        <v>7347</v>
      </c>
      <c r="V748" s="407">
        <v>70</v>
      </c>
      <c r="W748" s="404">
        <v>0</v>
      </c>
      <c r="X748" s="190" t="s">
        <v>7347</v>
      </c>
      <c r="Y748" s="190"/>
      <c r="Z748" s="404">
        <f>Tabla13[[#This Row],[Adicion 1]]</f>
        <v>6944000</v>
      </c>
      <c r="AA748" s="464" t="s">
        <v>10426</v>
      </c>
      <c r="AB748" s="190" t="s">
        <v>7347</v>
      </c>
      <c r="AC748" s="190" t="s">
        <v>7347</v>
      </c>
      <c r="AD748" s="190" t="s">
        <v>7347</v>
      </c>
      <c r="AE748" s="190" t="s">
        <v>10179</v>
      </c>
      <c r="AF748" s="411" t="s">
        <v>7349</v>
      </c>
      <c r="AG748" s="190" t="s">
        <v>10180</v>
      </c>
      <c r="AH748" s="173" t="s">
        <v>12178</v>
      </c>
      <c r="AI748" s="173">
        <v>3123815988</v>
      </c>
      <c r="AJ748" s="173" t="s">
        <v>7352</v>
      </c>
      <c r="AK748" s="420">
        <v>24127811930</v>
      </c>
      <c r="AL748" s="189" t="s">
        <v>7353</v>
      </c>
      <c r="AM748" s="500" t="s">
        <v>12179</v>
      </c>
      <c r="AN748" s="411">
        <f t="shared" si="11"/>
        <v>741</v>
      </c>
      <c r="AO748" s="411">
        <v>2025</v>
      </c>
      <c r="AP748" s="432">
        <v>5059200</v>
      </c>
      <c r="AQ748" s="411" t="s">
        <v>10132</v>
      </c>
      <c r="AR748" s="411" t="s">
        <v>10139</v>
      </c>
      <c r="AS748" s="410" t="s">
        <v>10435</v>
      </c>
      <c r="AT748" s="449" t="s">
        <v>12180</v>
      </c>
    </row>
    <row r="749" spans="2:46" ht="15" customHeight="1">
      <c r="B749" s="448" t="s">
        <v>664</v>
      </c>
      <c r="C749" s="251" t="s">
        <v>10211</v>
      </c>
      <c r="D749" s="173" t="s">
        <v>12181</v>
      </c>
      <c r="E749" s="404">
        <v>41794238</v>
      </c>
      <c r="F749" s="404">
        <v>17856000</v>
      </c>
      <c r="G749" s="405" t="s">
        <v>10177</v>
      </c>
      <c r="H749" s="353">
        <v>2976000</v>
      </c>
      <c r="I749" s="363">
        <v>45758</v>
      </c>
      <c r="J749" s="363">
        <v>46022</v>
      </c>
      <c r="K749" s="354" t="s">
        <v>12177</v>
      </c>
      <c r="L749" s="190">
        <v>2583</v>
      </c>
      <c r="M749" s="406" t="s">
        <v>7616</v>
      </c>
      <c r="N749" s="406" t="s">
        <v>7343</v>
      </c>
      <c r="O749" s="406">
        <v>1063481921</v>
      </c>
      <c r="P749" s="501" t="s">
        <v>7617</v>
      </c>
      <c r="Q749" s="190">
        <v>3</v>
      </c>
      <c r="R749" s="407">
        <v>125667</v>
      </c>
      <c r="S749" s="251" t="s">
        <v>7618</v>
      </c>
      <c r="T749" s="463">
        <v>8035200</v>
      </c>
      <c r="U749" s="190" t="s">
        <v>7347</v>
      </c>
      <c r="V749" s="407">
        <v>81</v>
      </c>
      <c r="W749" s="404">
        <v>0</v>
      </c>
      <c r="X749" s="190" t="s">
        <v>7347</v>
      </c>
      <c r="Y749" s="190"/>
      <c r="Z749" s="404">
        <f>Tabla13[[#This Row],[Adicion 1]]</f>
        <v>8035200</v>
      </c>
      <c r="AA749" s="464" t="s">
        <v>11322</v>
      </c>
      <c r="AB749" s="190" t="s">
        <v>7347</v>
      </c>
      <c r="AC749" s="190" t="s">
        <v>7347</v>
      </c>
      <c r="AD749" s="190" t="s">
        <v>7347</v>
      </c>
      <c r="AE749" s="190" t="s">
        <v>10896</v>
      </c>
      <c r="AF749" s="411" t="s">
        <v>7349</v>
      </c>
      <c r="AG749" s="190" t="s">
        <v>7362</v>
      </c>
      <c r="AH749" s="173" t="s">
        <v>12182</v>
      </c>
      <c r="AI749" s="173">
        <v>3165613041</v>
      </c>
      <c r="AJ749" s="173" t="s">
        <v>7364</v>
      </c>
      <c r="AK749" s="420">
        <v>74815973</v>
      </c>
      <c r="AL749" s="189" t="s">
        <v>12154</v>
      </c>
      <c r="AM749" s="500" t="s">
        <v>12183</v>
      </c>
      <c r="AN749" s="411">
        <f t="shared" si="11"/>
        <v>742</v>
      </c>
      <c r="AO749" s="411">
        <v>2025</v>
      </c>
      <c r="AP749" s="432">
        <v>3968000</v>
      </c>
      <c r="AQ749" s="411" t="s">
        <v>10132</v>
      </c>
      <c r="AR749" s="411" t="s">
        <v>10132</v>
      </c>
      <c r="AS749" s="410"/>
      <c r="AT749" s="449"/>
    </row>
    <row r="750" spans="2:46" ht="15" customHeight="1">
      <c r="B750" s="448" t="s">
        <v>666</v>
      </c>
      <c r="C750" s="251" t="s">
        <v>10211</v>
      </c>
      <c r="D750" s="173" t="s">
        <v>12184</v>
      </c>
      <c r="E750" s="404">
        <v>1092341563</v>
      </c>
      <c r="F750" s="404">
        <v>17856000</v>
      </c>
      <c r="G750" s="405" t="s">
        <v>10177</v>
      </c>
      <c r="H750" s="353">
        <v>2976000</v>
      </c>
      <c r="I750" s="363">
        <v>45758</v>
      </c>
      <c r="J750" s="363">
        <v>45940</v>
      </c>
      <c r="K750" s="354" t="s">
        <v>12185</v>
      </c>
      <c r="L750" s="190">
        <v>2583</v>
      </c>
      <c r="M750" s="406" t="s">
        <v>7616</v>
      </c>
      <c r="N750" s="406" t="s">
        <v>7343</v>
      </c>
      <c r="O750" s="406">
        <v>1063481921</v>
      </c>
      <c r="P750" s="501" t="s">
        <v>7617</v>
      </c>
      <c r="Q750" s="190">
        <v>3</v>
      </c>
      <c r="R750" s="407">
        <v>125667</v>
      </c>
      <c r="S750" s="251" t="s">
        <v>7618</v>
      </c>
      <c r="T750" s="404">
        <v>0</v>
      </c>
      <c r="U750" s="190" t="s">
        <v>7347</v>
      </c>
      <c r="V750" s="407" t="s">
        <v>10136</v>
      </c>
      <c r="W750" s="404">
        <v>0</v>
      </c>
      <c r="X750" s="190" t="s">
        <v>7347</v>
      </c>
      <c r="Y750" s="190" t="s">
        <v>7347</v>
      </c>
      <c r="Z750" s="404">
        <v>0</v>
      </c>
      <c r="AA750" s="419" t="s">
        <v>7347</v>
      </c>
      <c r="AB750" s="190" t="s">
        <v>7347</v>
      </c>
      <c r="AC750" s="190" t="s">
        <v>7347</v>
      </c>
      <c r="AD750" s="190" t="s">
        <v>7347</v>
      </c>
      <c r="AE750" s="190" t="s">
        <v>10896</v>
      </c>
      <c r="AF750" s="411" t="s">
        <v>7349</v>
      </c>
      <c r="AG750" s="190" t="s">
        <v>7399</v>
      </c>
      <c r="AH750" s="173" t="s">
        <v>12186</v>
      </c>
      <c r="AI750" s="173">
        <v>3209757724</v>
      </c>
      <c r="AJ750" s="173" t="s">
        <v>10143</v>
      </c>
      <c r="AK750" s="420">
        <v>84098928471</v>
      </c>
      <c r="AL750" s="189" t="s">
        <v>10512</v>
      </c>
      <c r="AM750" s="500" t="s">
        <v>12187</v>
      </c>
      <c r="AN750" s="411">
        <f t="shared" si="11"/>
        <v>743</v>
      </c>
      <c r="AO750" s="411">
        <v>2025</v>
      </c>
      <c r="AP750" s="432">
        <v>3968000</v>
      </c>
      <c r="AQ750" s="411" t="s">
        <v>10132</v>
      </c>
      <c r="AR750" s="411" t="s">
        <v>10139</v>
      </c>
      <c r="AS750" s="410" t="s">
        <v>10140</v>
      </c>
      <c r="AT750" s="449" t="s">
        <v>12188</v>
      </c>
    </row>
    <row r="751" spans="2:46" ht="15" customHeight="1">
      <c r="B751" s="448" t="s">
        <v>667</v>
      </c>
      <c r="C751" s="251" t="s">
        <v>10211</v>
      </c>
      <c r="D751" s="173" t="s">
        <v>12189</v>
      </c>
      <c r="E751" s="404">
        <v>32938322</v>
      </c>
      <c r="F751" s="404">
        <v>17856000</v>
      </c>
      <c r="G751" s="405" t="s">
        <v>10177</v>
      </c>
      <c r="H751" s="353">
        <v>2976000</v>
      </c>
      <c r="I751" s="363">
        <v>45763</v>
      </c>
      <c r="J751" s="363">
        <v>46022</v>
      </c>
      <c r="K751" s="354" t="s">
        <v>12177</v>
      </c>
      <c r="L751" s="190">
        <v>2583</v>
      </c>
      <c r="M751" s="406" t="s">
        <v>7616</v>
      </c>
      <c r="N751" s="406" t="s">
        <v>7343</v>
      </c>
      <c r="O751" s="406">
        <v>1063481921</v>
      </c>
      <c r="P751" s="501" t="s">
        <v>7617</v>
      </c>
      <c r="Q751" s="190">
        <v>3</v>
      </c>
      <c r="R751" s="407">
        <v>125667</v>
      </c>
      <c r="S751" s="251" t="s">
        <v>7618</v>
      </c>
      <c r="T751" s="463">
        <v>7539200</v>
      </c>
      <c r="U751" s="190" t="s">
        <v>7347</v>
      </c>
      <c r="V751" s="407">
        <v>76</v>
      </c>
      <c r="W751" s="404">
        <v>0</v>
      </c>
      <c r="X751" s="190" t="s">
        <v>7347</v>
      </c>
      <c r="Y751" s="190"/>
      <c r="Z751" s="404">
        <f>Tabla13[[#This Row],[Adicion 1]]</f>
        <v>7539200</v>
      </c>
      <c r="AA751" s="464" t="s">
        <v>11807</v>
      </c>
      <c r="AB751" s="190" t="s">
        <v>7347</v>
      </c>
      <c r="AC751" s="190" t="s">
        <v>7347</v>
      </c>
      <c r="AD751" s="190" t="s">
        <v>7347</v>
      </c>
      <c r="AE751" s="190" t="s">
        <v>7960</v>
      </c>
      <c r="AF751" s="411" t="s">
        <v>7349</v>
      </c>
      <c r="AG751" s="190" t="s">
        <v>7399</v>
      </c>
      <c r="AH751" s="173" t="s">
        <v>12190</v>
      </c>
      <c r="AI751" s="173">
        <v>3028612727</v>
      </c>
      <c r="AJ751" s="173" t="s">
        <v>7434</v>
      </c>
      <c r="AK751" s="420">
        <v>802132522</v>
      </c>
      <c r="AL751" s="189" t="s">
        <v>10757</v>
      </c>
      <c r="AM751" s="500" t="s">
        <v>12191</v>
      </c>
      <c r="AN751" s="411">
        <f t="shared" si="11"/>
        <v>744</v>
      </c>
      <c r="AO751" s="411">
        <v>2025</v>
      </c>
      <c r="AP751" s="432">
        <v>4464000</v>
      </c>
      <c r="AQ751" s="411" t="s">
        <v>10132</v>
      </c>
      <c r="AR751" s="411" t="s">
        <v>10139</v>
      </c>
      <c r="AS751" s="410" t="s">
        <v>10262</v>
      </c>
      <c r="AT751" s="449" t="s">
        <v>12192</v>
      </c>
    </row>
    <row r="752" spans="2:46" ht="15" customHeight="1">
      <c r="B752" s="448" t="s">
        <v>668</v>
      </c>
      <c r="C752" s="251" t="s">
        <v>10211</v>
      </c>
      <c r="D752" s="173" t="s">
        <v>12193</v>
      </c>
      <c r="E752" s="404">
        <v>1019143123</v>
      </c>
      <c r="F752" s="404">
        <v>21000000</v>
      </c>
      <c r="G752" s="405" t="s">
        <v>10177</v>
      </c>
      <c r="H752" s="353">
        <v>3500000</v>
      </c>
      <c r="I752" s="363">
        <v>45757</v>
      </c>
      <c r="J752" s="363">
        <v>45939</v>
      </c>
      <c r="K752" s="354" t="s">
        <v>8237</v>
      </c>
      <c r="L752" s="190">
        <v>2537</v>
      </c>
      <c r="M752" s="406" t="s">
        <v>7395</v>
      </c>
      <c r="N752" s="406" t="s">
        <v>7343</v>
      </c>
      <c r="O752" s="406">
        <v>1022949089</v>
      </c>
      <c r="P752" s="406" t="s">
        <v>7396</v>
      </c>
      <c r="Q752" s="190">
        <v>1</v>
      </c>
      <c r="R752" s="407">
        <v>131577</v>
      </c>
      <c r="S752" s="251" t="s">
        <v>9045</v>
      </c>
      <c r="T752" s="404">
        <v>0</v>
      </c>
      <c r="U752" s="190" t="s">
        <v>7347</v>
      </c>
      <c r="V752" s="407" t="s">
        <v>10136</v>
      </c>
      <c r="W752" s="404">
        <v>0</v>
      </c>
      <c r="X752" s="190" t="s">
        <v>7347</v>
      </c>
      <c r="Y752" s="190" t="s">
        <v>7347</v>
      </c>
      <c r="Z752" s="404">
        <v>0</v>
      </c>
      <c r="AA752" s="419" t="s">
        <v>7347</v>
      </c>
      <c r="AB752" s="190" t="s">
        <v>7347</v>
      </c>
      <c r="AC752" s="190" t="s">
        <v>7347</v>
      </c>
      <c r="AD752" s="190" t="s">
        <v>7347</v>
      </c>
      <c r="AE752" s="190" t="s">
        <v>7960</v>
      </c>
      <c r="AF752" s="411" t="s">
        <v>7349</v>
      </c>
      <c r="AG752" s="190" t="s">
        <v>7399</v>
      </c>
      <c r="AH752" s="173" t="s">
        <v>12194</v>
      </c>
      <c r="AI752" s="173">
        <v>3107786481</v>
      </c>
      <c r="AJ752" s="173" t="s">
        <v>10142</v>
      </c>
      <c r="AK752" s="420">
        <v>550488000000000</v>
      </c>
      <c r="AL752" s="189" t="s">
        <v>10512</v>
      </c>
      <c r="AM752" s="500" t="s">
        <v>8240</v>
      </c>
      <c r="AN752" s="411">
        <f t="shared" si="11"/>
        <v>745</v>
      </c>
      <c r="AO752" s="411">
        <v>2025</v>
      </c>
      <c r="AP752" s="432">
        <v>4550000</v>
      </c>
      <c r="AQ752" s="411"/>
      <c r="AR752" s="411"/>
      <c r="AS752" s="410"/>
      <c r="AT752" s="449"/>
    </row>
    <row r="753" spans="2:46" ht="15" customHeight="1">
      <c r="B753" s="448" t="s">
        <v>669</v>
      </c>
      <c r="C753" s="251" t="s">
        <v>12195</v>
      </c>
      <c r="D753" s="173" t="s">
        <v>12196</v>
      </c>
      <c r="E753" s="404">
        <v>1016046431</v>
      </c>
      <c r="F753" s="404">
        <v>21000000</v>
      </c>
      <c r="G753" s="405" t="s">
        <v>10177</v>
      </c>
      <c r="H753" s="353">
        <v>3500000</v>
      </c>
      <c r="I753" s="363">
        <v>45793</v>
      </c>
      <c r="J753" s="363">
        <v>46022</v>
      </c>
      <c r="K753" s="354" t="s">
        <v>8231</v>
      </c>
      <c r="L753" s="190">
        <v>2537</v>
      </c>
      <c r="M753" s="406" t="s">
        <v>7395</v>
      </c>
      <c r="N753" s="406" t="s">
        <v>7343</v>
      </c>
      <c r="O753" s="406">
        <v>1022949089</v>
      </c>
      <c r="P753" s="406" t="s">
        <v>7396</v>
      </c>
      <c r="Q753" s="190">
        <v>1</v>
      </c>
      <c r="R753" s="407">
        <v>132271</v>
      </c>
      <c r="S753" s="251" t="s">
        <v>9045</v>
      </c>
      <c r="T753" s="463">
        <v>5250000</v>
      </c>
      <c r="U753" s="190" t="s">
        <v>7347</v>
      </c>
      <c r="V753" s="407">
        <v>45</v>
      </c>
      <c r="W753" s="404">
        <v>0</v>
      </c>
      <c r="X753" s="190" t="s">
        <v>7347</v>
      </c>
      <c r="Y753" s="190"/>
      <c r="Z753" s="404">
        <f>Tabla13[[#This Row],[Adicion 1]]</f>
        <v>5250000</v>
      </c>
      <c r="AA753" s="464" t="str">
        <f>VLOOKUP(Tabla13[[#This Row],[No. CONTRATO]],[1]Hoja3!$B$4:$M$271,12,FALSE)</f>
        <v>1 meses y 15 días</v>
      </c>
      <c r="AB753" s="190" t="s">
        <v>7347</v>
      </c>
      <c r="AC753" s="190" t="s">
        <v>7347</v>
      </c>
      <c r="AD753" s="190" t="s">
        <v>7347</v>
      </c>
      <c r="AE753" s="190" t="s">
        <v>8025</v>
      </c>
      <c r="AF753" s="190" t="s">
        <v>7349</v>
      </c>
      <c r="AG753" s="190" t="s">
        <v>7399</v>
      </c>
      <c r="AH753" s="173" t="s">
        <v>12197</v>
      </c>
      <c r="AI753" s="173">
        <v>3217448951</v>
      </c>
      <c r="AJ753" s="173" t="s">
        <v>7434</v>
      </c>
      <c r="AK753" s="423" t="s">
        <v>12198</v>
      </c>
      <c r="AL753" s="189" t="s">
        <v>7353</v>
      </c>
      <c r="AM753" s="500" t="s">
        <v>12199</v>
      </c>
      <c r="AN753" s="411">
        <f t="shared" si="11"/>
        <v>746</v>
      </c>
      <c r="AO753" s="411">
        <v>2025</v>
      </c>
      <c r="AP753" s="432">
        <v>8750000</v>
      </c>
      <c r="AQ753" s="411"/>
      <c r="AR753" s="411"/>
      <c r="AS753" s="410"/>
      <c r="AT753" s="449"/>
    </row>
    <row r="754" spans="2:46" ht="15" customHeight="1">
      <c r="B754" s="448" t="s">
        <v>670</v>
      </c>
      <c r="C754" s="251" t="s">
        <v>10341</v>
      </c>
      <c r="D754" s="173" t="s">
        <v>12200</v>
      </c>
      <c r="E754" s="404">
        <v>1010190578</v>
      </c>
      <c r="F754" s="404">
        <v>46128000</v>
      </c>
      <c r="G754" s="405" t="s">
        <v>10177</v>
      </c>
      <c r="H754" s="353">
        <v>7688000</v>
      </c>
      <c r="I754" s="363">
        <v>45770</v>
      </c>
      <c r="J754" s="363">
        <v>46022</v>
      </c>
      <c r="K754" s="354" t="s">
        <v>12201</v>
      </c>
      <c r="L754" s="190">
        <v>2537</v>
      </c>
      <c r="M754" s="406" t="s">
        <v>10455</v>
      </c>
      <c r="N754" s="251" t="s">
        <v>7343</v>
      </c>
      <c r="O754" s="173">
        <v>33377780</v>
      </c>
      <c r="P754" s="501" t="s">
        <v>10456</v>
      </c>
      <c r="Q754" s="190">
        <v>5</v>
      </c>
      <c r="R754" s="407">
        <v>127440</v>
      </c>
      <c r="S754" s="251" t="s">
        <v>7359</v>
      </c>
      <c r="T754" s="463">
        <v>17426133</v>
      </c>
      <c r="U754" s="190" t="s">
        <v>7347</v>
      </c>
      <c r="V754" s="407">
        <v>68</v>
      </c>
      <c r="W754" s="404">
        <v>0</v>
      </c>
      <c r="X754" s="190" t="s">
        <v>7347</v>
      </c>
      <c r="Y754" s="190"/>
      <c r="Z754" s="404">
        <f>Tabla13[[#This Row],[Adicion 1]]</f>
        <v>17426133</v>
      </c>
      <c r="AA754" s="464" t="s">
        <v>10322</v>
      </c>
      <c r="AB754" s="190" t="s">
        <v>7347</v>
      </c>
      <c r="AC754" s="190" t="s">
        <v>7347</v>
      </c>
      <c r="AD754" s="190" t="s">
        <v>7347</v>
      </c>
      <c r="AE754" s="190" t="s">
        <v>7408</v>
      </c>
      <c r="AF754" s="411" t="s">
        <v>7349</v>
      </c>
      <c r="AG754" s="190" t="s">
        <v>7388</v>
      </c>
      <c r="AH754" s="173" t="s">
        <v>12202</v>
      </c>
      <c r="AI754" s="173">
        <v>3508028778</v>
      </c>
      <c r="AJ754" s="173" t="s">
        <v>10142</v>
      </c>
      <c r="AK754" s="420" t="s">
        <v>12203</v>
      </c>
      <c r="AL754" s="189" t="s">
        <v>7353</v>
      </c>
      <c r="AM754" s="500" t="s">
        <v>12204</v>
      </c>
      <c r="AN754" s="411">
        <f t="shared" si="11"/>
        <v>747</v>
      </c>
      <c r="AO754" s="411">
        <v>2025</v>
      </c>
      <c r="AP754" s="432">
        <v>13325867</v>
      </c>
      <c r="AQ754" s="411" t="s">
        <v>10139</v>
      </c>
      <c r="AR754" s="411" t="s">
        <v>10139</v>
      </c>
      <c r="AS754" s="410" t="s">
        <v>10262</v>
      </c>
      <c r="AT754" s="449" t="s">
        <v>12205</v>
      </c>
    </row>
    <row r="755" spans="2:46" ht="15" customHeight="1">
      <c r="B755" s="448" t="s">
        <v>671</v>
      </c>
      <c r="C755" s="251" t="s">
        <v>10341</v>
      </c>
      <c r="D755" s="173" t="s">
        <v>12206</v>
      </c>
      <c r="E755" s="404">
        <v>1028942178</v>
      </c>
      <c r="F755" s="404">
        <v>12378000</v>
      </c>
      <c r="G755" s="405" t="s">
        <v>10177</v>
      </c>
      <c r="H755" s="353">
        <v>2063000</v>
      </c>
      <c r="I755" s="363">
        <v>45784</v>
      </c>
      <c r="J755" s="363">
        <v>46021</v>
      </c>
      <c r="K755" s="354" t="s">
        <v>12207</v>
      </c>
      <c r="L755" s="190">
        <v>2583</v>
      </c>
      <c r="M755" s="406" t="s">
        <v>7495</v>
      </c>
      <c r="N755" s="406" t="s">
        <v>7343</v>
      </c>
      <c r="O755" s="406">
        <v>79553844</v>
      </c>
      <c r="P755" s="406" t="s">
        <v>7496</v>
      </c>
      <c r="Q755" s="190">
        <v>5</v>
      </c>
      <c r="R755" s="407">
        <v>130231</v>
      </c>
      <c r="S755" s="251" t="s">
        <v>7497</v>
      </c>
      <c r="T755" s="463">
        <v>3713400</v>
      </c>
      <c r="U755" s="190" t="s">
        <v>7347</v>
      </c>
      <c r="V755" s="407">
        <v>54</v>
      </c>
      <c r="W755" s="404">
        <v>0</v>
      </c>
      <c r="X755" s="190" t="s">
        <v>7347</v>
      </c>
      <c r="Y755" s="190"/>
      <c r="Z755" s="404">
        <f>Tabla13[[#This Row],[Adicion 1]]</f>
        <v>3713400</v>
      </c>
      <c r="AA755" s="464" t="s">
        <v>12121</v>
      </c>
      <c r="AB755" s="190" t="s">
        <v>7347</v>
      </c>
      <c r="AC755" s="190" t="s">
        <v>7347</v>
      </c>
      <c r="AD755" s="190" t="s">
        <v>7347</v>
      </c>
      <c r="AE755" s="190" t="s">
        <v>7361</v>
      </c>
      <c r="AF755" s="411" t="s">
        <v>7349</v>
      </c>
      <c r="AG755" s="190" t="s">
        <v>7399</v>
      </c>
      <c r="AH755" s="173" t="s">
        <v>12208</v>
      </c>
      <c r="AI755" s="173">
        <v>3108676562</v>
      </c>
      <c r="AJ755" s="173" t="s">
        <v>7352</v>
      </c>
      <c r="AK755" s="420">
        <v>24144484504</v>
      </c>
      <c r="AL755" s="189" t="s">
        <v>7353</v>
      </c>
      <c r="AM755" s="500" t="s">
        <v>12209</v>
      </c>
      <c r="AN755" s="411">
        <f t="shared" si="11"/>
        <v>748</v>
      </c>
      <c r="AO755" s="411">
        <v>2025</v>
      </c>
      <c r="AP755" s="432">
        <v>6601600</v>
      </c>
      <c r="AQ755" s="411"/>
      <c r="AR755" s="411"/>
      <c r="AS755" s="410"/>
      <c r="AT755" s="449"/>
    </row>
    <row r="756" spans="2:46" ht="15" customHeight="1">
      <c r="B756" s="448" t="s">
        <v>672</v>
      </c>
      <c r="C756" s="251" t="s">
        <v>10341</v>
      </c>
      <c r="D756" s="173" t="s">
        <v>12210</v>
      </c>
      <c r="E756" s="404">
        <v>1000944057</v>
      </c>
      <c r="F756" s="404">
        <v>21000000</v>
      </c>
      <c r="G756" s="405" t="s">
        <v>10177</v>
      </c>
      <c r="H756" s="353">
        <v>3500000</v>
      </c>
      <c r="I756" s="363">
        <v>45782</v>
      </c>
      <c r="J756" s="363">
        <v>46022</v>
      </c>
      <c r="K756" s="354" t="s">
        <v>12207</v>
      </c>
      <c r="L756" s="190">
        <v>2537</v>
      </c>
      <c r="M756" s="406" t="s">
        <v>8723</v>
      </c>
      <c r="N756" s="406" t="s">
        <v>7343</v>
      </c>
      <c r="O756" s="251">
        <v>1019100072</v>
      </c>
      <c r="P756" s="406" t="s">
        <v>12211</v>
      </c>
      <c r="Q756" s="190">
        <v>3</v>
      </c>
      <c r="R756" s="407">
        <v>131728</v>
      </c>
      <c r="S756" s="251" t="s">
        <v>12212</v>
      </c>
      <c r="T756" s="463">
        <v>6533352</v>
      </c>
      <c r="U756" s="190" t="s">
        <v>7347</v>
      </c>
      <c r="V756" s="407">
        <v>56</v>
      </c>
      <c r="W756" s="404">
        <v>0</v>
      </c>
      <c r="X756" s="190" t="s">
        <v>7347</v>
      </c>
      <c r="Y756" s="190"/>
      <c r="Z756" s="404">
        <f>Tabla13[[#This Row],[Adicion 1]]</f>
        <v>6533352</v>
      </c>
      <c r="AA756" s="464" t="s">
        <v>10688</v>
      </c>
      <c r="AB756" s="190" t="s">
        <v>7347</v>
      </c>
      <c r="AC756" s="190" t="s">
        <v>7347</v>
      </c>
      <c r="AD756" s="190" t="s">
        <v>7347</v>
      </c>
      <c r="AE756" s="190" t="s">
        <v>7361</v>
      </c>
      <c r="AF756" s="411" t="s">
        <v>7349</v>
      </c>
      <c r="AG756" s="190" t="s">
        <v>10180</v>
      </c>
      <c r="AH756" s="173" t="s">
        <v>9149</v>
      </c>
      <c r="AI756" s="173">
        <v>3016617094</v>
      </c>
      <c r="AJ756" s="173" t="s">
        <v>10143</v>
      </c>
      <c r="AK756" s="420">
        <v>5444135672</v>
      </c>
      <c r="AL756" s="189" t="s">
        <v>7353</v>
      </c>
      <c r="AM756" s="500" t="s">
        <v>9151</v>
      </c>
      <c r="AN756" s="411">
        <f t="shared" si="11"/>
        <v>749</v>
      </c>
      <c r="AO756" s="411">
        <v>2025</v>
      </c>
      <c r="AP756" s="432">
        <v>7466667</v>
      </c>
      <c r="AQ756" s="411"/>
      <c r="AR756" s="411"/>
      <c r="AS756" s="410"/>
      <c r="AT756" s="449"/>
    </row>
    <row r="757" spans="2:46" ht="15" customHeight="1">
      <c r="B757" s="448" t="s">
        <v>673</v>
      </c>
      <c r="C757" s="251" t="s">
        <v>10341</v>
      </c>
      <c r="D757" s="173" t="s">
        <v>12213</v>
      </c>
      <c r="E757" s="404">
        <v>52991245</v>
      </c>
      <c r="F757" s="404">
        <v>21000000</v>
      </c>
      <c r="G757" s="405" t="s">
        <v>10177</v>
      </c>
      <c r="H757" s="353">
        <v>3500000</v>
      </c>
      <c r="I757" s="363">
        <v>45782</v>
      </c>
      <c r="J757" s="363">
        <v>45965</v>
      </c>
      <c r="K757" s="354" t="s">
        <v>12207</v>
      </c>
      <c r="L757" s="190">
        <v>2537</v>
      </c>
      <c r="M757" s="406" t="s">
        <v>8723</v>
      </c>
      <c r="N757" s="406" t="s">
        <v>7343</v>
      </c>
      <c r="O757" s="251">
        <v>1019100072</v>
      </c>
      <c r="P757" s="406" t="s">
        <v>12211</v>
      </c>
      <c r="Q757" s="190">
        <v>3</v>
      </c>
      <c r="R757" s="407">
        <v>131728</v>
      </c>
      <c r="S757" s="251" t="s">
        <v>12212</v>
      </c>
      <c r="T757" s="404">
        <v>0</v>
      </c>
      <c r="U757" s="190" t="s">
        <v>7347</v>
      </c>
      <c r="V757" s="407" t="s">
        <v>10136</v>
      </c>
      <c r="W757" s="404">
        <v>0</v>
      </c>
      <c r="X757" s="190" t="s">
        <v>7347</v>
      </c>
      <c r="Y757" s="190" t="s">
        <v>7347</v>
      </c>
      <c r="Z757" s="404">
        <v>0</v>
      </c>
      <c r="AA757" s="419" t="s">
        <v>7347</v>
      </c>
      <c r="AB757" s="190" t="s">
        <v>7347</v>
      </c>
      <c r="AC757" s="190" t="s">
        <v>7347</v>
      </c>
      <c r="AD757" s="190" t="s">
        <v>7347</v>
      </c>
      <c r="AE757" s="190" t="s">
        <v>7378</v>
      </c>
      <c r="AF757" s="190" t="s">
        <v>7451</v>
      </c>
      <c r="AG757" s="190" t="s">
        <v>7362</v>
      </c>
      <c r="AH757" s="173" t="s">
        <v>12214</v>
      </c>
      <c r="AI757" s="173">
        <v>3165271737</v>
      </c>
      <c r="AJ757" s="173" t="s">
        <v>10482</v>
      </c>
      <c r="AK757" s="420">
        <v>19104189965</v>
      </c>
      <c r="AL757" s="189" t="s">
        <v>7353</v>
      </c>
      <c r="AM757" s="500" t="s">
        <v>12215</v>
      </c>
      <c r="AN757" s="411">
        <f t="shared" si="11"/>
        <v>750</v>
      </c>
      <c r="AO757" s="411">
        <v>2025</v>
      </c>
      <c r="AP757" s="432">
        <v>0</v>
      </c>
      <c r="AQ757" s="411"/>
      <c r="AR757" s="411"/>
      <c r="AS757" s="410"/>
      <c r="AT757" s="449"/>
    </row>
    <row r="758" spans="2:46" ht="15" customHeight="1">
      <c r="B758" s="448" t="s">
        <v>674</v>
      </c>
      <c r="C758" s="251" t="s">
        <v>10246</v>
      </c>
      <c r="D758" s="173" t="s">
        <v>12216</v>
      </c>
      <c r="E758" s="404">
        <v>1014257600</v>
      </c>
      <c r="F758" s="404">
        <v>46128000</v>
      </c>
      <c r="G758" s="405" t="s">
        <v>10177</v>
      </c>
      <c r="H758" s="353">
        <v>7688000</v>
      </c>
      <c r="I758" s="363">
        <v>45779</v>
      </c>
      <c r="J758" s="363">
        <v>46022</v>
      </c>
      <c r="K758" s="354" t="s">
        <v>12217</v>
      </c>
      <c r="L758" s="190">
        <v>2537</v>
      </c>
      <c r="M758" s="406" t="s">
        <v>8723</v>
      </c>
      <c r="N758" s="406" t="s">
        <v>7343</v>
      </c>
      <c r="O758" s="251">
        <v>1019100072</v>
      </c>
      <c r="P758" s="406" t="s">
        <v>12211</v>
      </c>
      <c r="Q758" s="190">
        <v>3</v>
      </c>
      <c r="R758" s="407">
        <v>131727</v>
      </c>
      <c r="S758" s="251" t="s">
        <v>12212</v>
      </c>
      <c r="T758" s="463">
        <v>15119753</v>
      </c>
      <c r="U758" s="190" t="s">
        <v>7347</v>
      </c>
      <c r="V758" s="407">
        <f>VLOOKUP(Tabla13[[#This Row],[No. CONTRATO]],[1]Hoja3!$B$4:$R$271,11,FALSE)</f>
        <v>59</v>
      </c>
      <c r="W758" s="404">
        <v>0</v>
      </c>
      <c r="X758" s="190" t="s">
        <v>7347</v>
      </c>
      <c r="Y758" s="190"/>
      <c r="Z758" s="404">
        <f>Tabla13[[#This Row],[Adicion 1]]</f>
        <v>15119753</v>
      </c>
      <c r="AA758" s="464" t="s">
        <v>10892</v>
      </c>
      <c r="AB758" s="190" t="s">
        <v>7347</v>
      </c>
      <c r="AC758" s="190" t="s">
        <v>7347</v>
      </c>
      <c r="AD758" s="190" t="s">
        <v>7347</v>
      </c>
      <c r="AE758" s="190" t="s">
        <v>7378</v>
      </c>
      <c r="AF758" s="411" t="s">
        <v>7349</v>
      </c>
      <c r="AG758" s="190" t="s">
        <v>7586</v>
      </c>
      <c r="AH758" s="173" t="s">
        <v>12218</v>
      </c>
      <c r="AI758" s="173">
        <v>3193222443</v>
      </c>
      <c r="AJ758" s="173" t="s">
        <v>10143</v>
      </c>
      <c r="AK758" s="420">
        <v>63900010372</v>
      </c>
      <c r="AL758" s="189" t="s">
        <v>7353</v>
      </c>
      <c r="AM758" s="500" t="s">
        <v>12219</v>
      </c>
      <c r="AN758" s="411">
        <f t="shared" si="11"/>
        <v>751</v>
      </c>
      <c r="AO758" s="411">
        <v>2025</v>
      </c>
      <c r="AP758" s="432">
        <v>15632267</v>
      </c>
      <c r="AQ758" s="411" t="s">
        <v>10132</v>
      </c>
      <c r="AR758" s="411" t="s">
        <v>10132</v>
      </c>
      <c r="AS758" s="410"/>
      <c r="AT758" s="449"/>
    </row>
    <row r="759" spans="2:46" ht="15" customHeight="1">
      <c r="B759" s="448" t="s">
        <v>675</v>
      </c>
      <c r="C759" s="251" t="s">
        <v>10246</v>
      </c>
      <c r="D759" s="173" t="s">
        <v>8723</v>
      </c>
      <c r="E759" s="404">
        <v>1019100072</v>
      </c>
      <c r="F759" s="404">
        <v>68000000</v>
      </c>
      <c r="G759" s="405" t="s">
        <v>10213</v>
      </c>
      <c r="H759" s="353">
        <v>8500000</v>
      </c>
      <c r="I759" s="363">
        <v>45761</v>
      </c>
      <c r="J759" s="363">
        <v>46004</v>
      </c>
      <c r="K759" s="354" t="s">
        <v>12220</v>
      </c>
      <c r="L759" s="190">
        <v>2537</v>
      </c>
      <c r="M759" s="406" t="s">
        <v>7347</v>
      </c>
      <c r="N759" s="406" t="s">
        <v>7407</v>
      </c>
      <c r="O759" s="406" t="s">
        <v>7407</v>
      </c>
      <c r="P759" s="406" t="s">
        <v>7407</v>
      </c>
      <c r="Q759" s="190">
        <v>3</v>
      </c>
      <c r="R759" s="407">
        <v>131726</v>
      </c>
      <c r="S759" s="251" t="s">
        <v>12221</v>
      </c>
      <c r="T759" s="404">
        <v>0</v>
      </c>
      <c r="U759" s="190" t="s">
        <v>7347</v>
      </c>
      <c r="V759" s="407" t="s">
        <v>10136</v>
      </c>
      <c r="W759" s="404">
        <v>0</v>
      </c>
      <c r="X759" s="190" t="s">
        <v>7347</v>
      </c>
      <c r="Y759" s="190" t="s">
        <v>7347</v>
      </c>
      <c r="Z759" s="404">
        <v>0</v>
      </c>
      <c r="AA759" s="419" t="s">
        <v>7347</v>
      </c>
      <c r="AB759" s="190" t="s">
        <v>7347</v>
      </c>
      <c r="AC759" s="190" t="s">
        <v>7347</v>
      </c>
      <c r="AD759" s="190" t="s">
        <v>7347</v>
      </c>
      <c r="AE759" s="190" t="s">
        <v>7504</v>
      </c>
      <c r="AF759" s="411" t="s">
        <v>7349</v>
      </c>
      <c r="AG759" s="190" t="s">
        <v>8724</v>
      </c>
      <c r="AH759" s="173" t="s">
        <v>12222</v>
      </c>
      <c r="AI759" s="173" t="s">
        <v>12223</v>
      </c>
      <c r="AJ759" s="173" t="s">
        <v>10142</v>
      </c>
      <c r="AK759" s="420">
        <v>550488435643819</v>
      </c>
      <c r="AL759" s="189" t="s">
        <v>10512</v>
      </c>
      <c r="AM759" s="500" t="s">
        <v>8727</v>
      </c>
      <c r="AN759" s="411">
        <f t="shared" si="11"/>
        <v>752</v>
      </c>
      <c r="AO759" s="411">
        <v>2025</v>
      </c>
      <c r="AP759" s="432">
        <v>29183333</v>
      </c>
      <c r="AQ759" s="411"/>
      <c r="AR759" s="411"/>
      <c r="AS759" s="410"/>
      <c r="AT759" s="449"/>
    </row>
    <row r="760" spans="2:46" ht="15" customHeight="1">
      <c r="B760" s="448" t="s">
        <v>676</v>
      </c>
      <c r="C760" s="251" t="s">
        <v>10341</v>
      </c>
      <c r="D760" s="173" t="s">
        <v>12224</v>
      </c>
      <c r="E760" s="404">
        <v>1062134014</v>
      </c>
      <c r="F760" s="404">
        <v>12378000</v>
      </c>
      <c r="G760" s="405" t="s">
        <v>10177</v>
      </c>
      <c r="H760" s="353">
        <v>2063000</v>
      </c>
      <c r="I760" s="363">
        <v>45785</v>
      </c>
      <c r="J760" s="363">
        <v>46021</v>
      </c>
      <c r="K760" s="354" t="s">
        <v>11691</v>
      </c>
      <c r="L760" s="190">
        <v>2583</v>
      </c>
      <c r="M760" s="406" t="s">
        <v>7495</v>
      </c>
      <c r="N760" s="406" t="s">
        <v>7343</v>
      </c>
      <c r="O760" s="406">
        <v>79553844</v>
      </c>
      <c r="P760" s="406" t="s">
        <v>7496</v>
      </c>
      <c r="Q760" s="190">
        <v>5</v>
      </c>
      <c r="R760" s="407">
        <v>130231</v>
      </c>
      <c r="S760" s="251" t="s">
        <v>7497</v>
      </c>
      <c r="T760" s="463">
        <v>3644633</v>
      </c>
      <c r="U760" s="190" t="s">
        <v>7347</v>
      </c>
      <c r="V760" s="407">
        <v>53</v>
      </c>
      <c r="W760" s="404">
        <v>0</v>
      </c>
      <c r="X760" s="190" t="s">
        <v>7347</v>
      </c>
      <c r="Y760" s="190"/>
      <c r="Z760" s="404">
        <f>Tabla13[[#This Row],[Adicion 1]]</f>
        <v>3644633</v>
      </c>
      <c r="AA760" s="464" t="s">
        <v>12109</v>
      </c>
      <c r="AB760" s="190" t="s">
        <v>7347</v>
      </c>
      <c r="AC760" s="190" t="s">
        <v>7347</v>
      </c>
      <c r="AD760" s="190" t="s">
        <v>7347</v>
      </c>
      <c r="AE760" s="190" t="s">
        <v>7361</v>
      </c>
      <c r="AF760" s="411" t="s">
        <v>7349</v>
      </c>
      <c r="AG760" s="190" t="s">
        <v>7399</v>
      </c>
      <c r="AH760" s="173" t="s">
        <v>12225</v>
      </c>
      <c r="AI760" s="173">
        <v>3202395210</v>
      </c>
      <c r="AJ760" s="173" t="s">
        <v>10160</v>
      </c>
      <c r="AK760" s="420">
        <v>6342061951</v>
      </c>
      <c r="AL760" s="189" t="s">
        <v>7353</v>
      </c>
      <c r="AM760" s="500" t="s">
        <v>12226</v>
      </c>
      <c r="AN760" s="411">
        <f t="shared" si="11"/>
        <v>753</v>
      </c>
      <c r="AO760" s="411">
        <v>2025</v>
      </c>
      <c r="AP760" s="432">
        <v>4607367</v>
      </c>
      <c r="AQ760" s="411" t="s">
        <v>10132</v>
      </c>
      <c r="AR760" s="411" t="s">
        <v>10132</v>
      </c>
      <c r="AS760" s="410"/>
      <c r="AT760" s="449"/>
    </row>
    <row r="761" spans="2:46" ht="15" customHeight="1">
      <c r="B761" s="448" t="s">
        <v>677</v>
      </c>
      <c r="C761" s="251" t="s">
        <v>10341</v>
      </c>
      <c r="D761" s="173" t="s">
        <v>12227</v>
      </c>
      <c r="E761" s="404">
        <v>80108389</v>
      </c>
      <c r="F761" s="404">
        <v>12378000</v>
      </c>
      <c r="G761" s="405" t="s">
        <v>10177</v>
      </c>
      <c r="H761" s="353">
        <v>2063000</v>
      </c>
      <c r="I761" s="363">
        <v>45769</v>
      </c>
      <c r="J761" s="363">
        <v>45951</v>
      </c>
      <c r="K761" s="354" t="s">
        <v>10536</v>
      </c>
      <c r="L761" s="190">
        <v>2583</v>
      </c>
      <c r="M761" s="406" t="s">
        <v>7495</v>
      </c>
      <c r="N761" s="406" t="s">
        <v>7343</v>
      </c>
      <c r="O761" s="406">
        <v>79553844</v>
      </c>
      <c r="P761" s="406" t="s">
        <v>7496</v>
      </c>
      <c r="Q761" s="190">
        <v>5</v>
      </c>
      <c r="R761" s="407">
        <v>130231</v>
      </c>
      <c r="S761" s="251" t="s">
        <v>7497</v>
      </c>
      <c r="T761" s="404">
        <v>0</v>
      </c>
      <c r="U761" s="190" t="s">
        <v>7347</v>
      </c>
      <c r="V761" s="407" t="s">
        <v>10136</v>
      </c>
      <c r="W761" s="404">
        <v>0</v>
      </c>
      <c r="X761" s="190" t="s">
        <v>7347</v>
      </c>
      <c r="Y761" s="190" t="s">
        <v>7347</v>
      </c>
      <c r="Z761" s="404">
        <v>0</v>
      </c>
      <c r="AA761" s="419" t="s">
        <v>7347</v>
      </c>
      <c r="AB761" s="190" t="s">
        <v>7347</v>
      </c>
      <c r="AC761" s="190" t="s">
        <v>7347</v>
      </c>
      <c r="AD761" s="190" t="s">
        <v>7347</v>
      </c>
      <c r="AE761" s="190" t="s">
        <v>7960</v>
      </c>
      <c r="AF761" s="411" t="s">
        <v>7349</v>
      </c>
      <c r="AG761" s="190" t="s">
        <v>7399</v>
      </c>
      <c r="AH761" s="173" t="s">
        <v>12228</v>
      </c>
      <c r="AI761" s="173">
        <v>3002564835</v>
      </c>
      <c r="AJ761" s="173" t="s">
        <v>12062</v>
      </c>
      <c r="AK761" s="420" t="s">
        <v>12229</v>
      </c>
      <c r="AL761" s="189" t="s">
        <v>7353</v>
      </c>
      <c r="AM761" s="500" t="s">
        <v>12230</v>
      </c>
      <c r="AN761" s="411">
        <f t="shared" si="11"/>
        <v>754</v>
      </c>
      <c r="AO761" s="411">
        <v>2025</v>
      </c>
      <c r="AP761" s="432">
        <v>5570100</v>
      </c>
      <c r="AQ761" s="411" t="s">
        <v>10132</v>
      </c>
      <c r="AR761" s="411" t="s">
        <v>10132</v>
      </c>
      <c r="AS761" s="410"/>
      <c r="AT761" s="449"/>
    </row>
    <row r="762" spans="2:46" ht="15" customHeight="1">
      <c r="B762" s="448" t="s">
        <v>678</v>
      </c>
      <c r="C762" s="251" t="s">
        <v>10246</v>
      </c>
      <c r="D762" s="173" t="s">
        <v>12231</v>
      </c>
      <c r="E762" s="404">
        <v>1016096301</v>
      </c>
      <c r="F762" s="404">
        <v>33810000</v>
      </c>
      <c r="G762" s="405" t="s">
        <v>10177</v>
      </c>
      <c r="H762" s="353">
        <v>5635000</v>
      </c>
      <c r="I762" s="363">
        <v>45785</v>
      </c>
      <c r="J762" s="363">
        <v>46022</v>
      </c>
      <c r="K762" s="354" t="s">
        <v>8165</v>
      </c>
      <c r="L762" s="190">
        <v>2456</v>
      </c>
      <c r="M762" s="406" t="s">
        <v>7342</v>
      </c>
      <c r="N762" s="251" t="s">
        <v>7343</v>
      </c>
      <c r="O762" s="406">
        <v>79148675</v>
      </c>
      <c r="P762" s="406" t="s">
        <v>7344</v>
      </c>
      <c r="Q762" s="190">
        <v>3</v>
      </c>
      <c r="R762" s="407">
        <v>132800</v>
      </c>
      <c r="S762" s="251" t="s">
        <v>7345</v>
      </c>
      <c r="T762" s="463">
        <v>9955167</v>
      </c>
      <c r="U762" s="190" t="s">
        <v>7347</v>
      </c>
      <c r="V762" s="407">
        <v>53</v>
      </c>
      <c r="W762" s="404">
        <v>0</v>
      </c>
      <c r="X762" s="190" t="s">
        <v>7347</v>
      </c>
      <c r="Y762" s="190"/>
      <c r="Z762" s="404">
        <f>Tabla13[[#This Row],[Adicion 1]]</f>
        <v>9955167</v>
      </c>
      <c r="AA762" s="464" t="s">
        <v>12109</v>
      </c>
      <c r="AB762" s="190" t="s">
        <v>7347</v>
      </c>
      <c r="AC762" s="190" t="s">
        <v>7347</v>
      </c>
      <c r="AD762" s="190" t="s">
        <v>7347</v>
      </c>
      <c r="AE762" s="190" t="s">
        <v>7408</v>
      </c>
      <c r="AF762" s="411" t="s">
        <v>7349</v>
      </c>
      <c r="AG762" s="190" t="s">
        <v>7399</v>
      </c>
      <c r="AH762" s="173" t="s">
        <v>12232</v>
      </c>
      <c r="AI762" s="173">
        <v>3057478867</v>
      </c>
      <c r="AJ762" s="173" t="s">
        <v>7352</v>
      </c>
      <c r="AK762" s="420">
        <v>24109996554</v>
      </c>
      <c r="AL762" s="189" t="s">
        <v>7353</v>
      </c>
      <c r="AM762" s="500" t="s">
        <v>12233</v>
      </c>
      <c r="AN762" s="411">
        <f t="shared" si="11"/>
        <v>755</v>
      </c>
      <c r="AO762" s="411">
        <v>2025</v>
      </c>
      <c r="AP762" s="432">
        <v>12584833</v>
      </c>
      <c r="AQ762" s="411" t="s">
        <v>10132</v>
      </c>
      <c r="AR762" s="411" t="s">
        <v>10132</v>
      </c>
      <c r="AS762" s="410"/>
      <c r="AT762" s="449"/>
    </row>
    <row r="763" spans="2:46" ht="15" customHeight="1">
      <c r="B763" s="448" t="s">
        <v>679</v>
      </c>
      <c r="C763" s="251" t="s">
        <v>10246</v>
      </c>
      <c r="D763" s="173" t="s">
        <v>12234</v>
      </c>
      <c r="E763" s="404">
        <v>80091148</v>
      </c>
      <c r="F763" s="404">
        <v>46128000</v>
      </c>
      <c r="G763" s="436" t="s">
        <v>10177</v>
      </c>
      <c r="H763" s="412">
        <v>7688000</v>
      </c>
      <c r="I763" s="363">
        <v>45768</v>
      </c>
      <c r="J763" s="363">
        <v>46022</v>
      </c>
      <c r="K763" s="354" t="s">
        <v>12235</v>
      </c>
      <c r="L763" s="190">
        <v>2309</v>
      </c>
      <c r="M763" s="406" t="s">
        <v>10273</v>
      </c>
      <c r="N763" s="406" t="s">
        <v>7343</v>
      </c>
      <c r="O763" s="406">
        <v>52371623</v>
      </c>
      <c r="P763" s="406" t="s">
        <v>10274</v>
      </c>
      <c r="Q763" s="407">
        <v>1</v>
      </c>
      <c r="R763" s="190">
        <v>130250</v>
      </c>
      <c r="S763" s="251" t="s">
        <v>10275</v>
      </c>
      <c r="T763" s="463">
        <v>17938667</v>
      </c>
      <c r="U763" s="190" t="s">
        <v>7347</v>
      </c>
      <c r="V763" s="407">
        <v>70</v>
      </c>
      <c r="W763" s="404">
        <v>0</v>
      </c>
      <c r="X763" s="190" t="s">
        <v>7347</v>
      </c>
      <c r="Y763" s="190"/>
      <c r="Z763" s="404">
        <f>Tabla13[[#This Row],[Adicion 1]]</f>
        <v>17938667</v>
      </c>
      <c r="AA763" s="464" t="s">
        <v>10426</v>
      </c>
      <c r="AB763" s="190" t="s">
        <v>7347</v>
      </c>
      <c r="AC763" s="190" t="s">
        <v>7347</v>
      </c>
      <c r="AD763" s="190" t="s">
        <v>7347</v>
      </c>
      <c r="AE763" s="190" t="s">
        <v>7387</v>
      </c>
      <c r="AF763" s="411" t="s">
        <v>7349</v>
      </c>
      <c r="AG763" s="424" t="s">
        <v>7350</v>
      </c>
      <c r="AH763" s="173" t="s">
        <v>12236</v>
      </c>
      <c r="AI763" s="173">
        <v>3002779044</v>
      </c>
      <c r="AJ763" s="173" t="s">
        <v>10142</v>
      </c>
      <c r="AK763" s="420">
        <v>488402589110</v>
      </c>
      <c r="AL763" s="189" t="s">
        <v>7353</v>
      </c>
      <c r="AM763" s="500" t="s">
        <v>12237</v>
      </c>
      <c r="AN763" s="411">
        <f t="shared" si="11"/>
        <v>756</v>
      </c>
      <c r="AO763" s="411">
        <v>2025</v>
      </c>
      <c r="AP763" s="432">
        <v>12813333</v>
      </c>
      <c r="AQ763" s="411" t="s">
        <v>10139</v>
      </c>
      <c r="AR763" s="411" t="s">
        <v>10139</v>
      </c>
      <c r="AS763" s="410" t="s">
        <v>10140</v>
      </c>
      <c r="AT763" s="449" t="s">
        <v>12238</v>
      </c>
    </row>
    <row r="764" spans="2:46" ht="15" customHeight="1">
      <c r="B764" s="448" t="s">
        <v>688</v>
      </c>
      <c r="C764" s="251" t="s">
        <v>10246</v>
      </c>
      <c r="D764" s="173" t="s">
        <v>12239</v>
      </c>
      <c r="E764" s="404">
        <v>1019014673</v>
      </c>
      <c r="F764" s="404">
        <v>21000000</v>
      </c>
      <c r="G764" s="405" t="s">
        <v>10177</v>
      </c>
      <c r="H764" s="353">
        <v>3500000</v>
      </c>
      <c r="I764" s="363">
        <v>45789</v>
      </c>
      <c r="J764" s="363">
        <v>46022</v>
      </c>
      <c r="K764" s="354" t="s">
        <v>12240</v>
      </c>
      <c r="L764" s="190">
        <v>2537</v>
      </c>
      <c r="M764" s="406" t="s">
        <v>7395</v>
      </c>
      <c r="N764" s="406" t="s">
        <v>7343</v>
      </c>
      <c r="O764" s="406">
        <v>1022949089</v>
      </c>
      <c r="P764" s="406" t="s">
        <v>7396</v>
      </c>
      <c r="Q764" s="190">
        <v>1</v>
      </c>
      <c r="R764" s="407">
        <v>132271</v>
      </c>
      <c r="S764" s="251" t="s">
        <v>9045</v>
      </c>
      <c r="T764" s="463">
        <v>5716667</v>
      </c>
      <c r="U764" s="190" t="s">
        <v>7347</v>
      </c>
      <c r="V764" s="407">
        <v>49</v>
      </c>
      <c r="W764" s="404">
        <v>0</v>
      </c>
      <c r="X764" s="190" t="s">
        <v>7347</v>
      </c>
      <c r="Y764" s="190"/>
      <c r="Z764" s="404">
        <f>Tabla13[[#This Row],[Adicion 1]]</f>
        <v>5716667</v>
      </c>
      <c r="AA764" s="464" t="s">
        <v>10347</v>
      </c>
      <c r="AB764" s="190" t="s">
        <v>7347</v>
      </c>
      <c r="AC764" s="190" t="s">
        <v>7347</v>
      </c>
      <c r="AD764" s="190" t="s">
        <v>7347</v>
      </c>
      <c r="AE764" s="190" t="s">
        <v>7378</v>
      </c>
      <c r="AF764" s="411" t="s">
        <v>7349</v>
      </c>
      <c r="AG764" s="190" t="s">
        <v>7350</v>
      </c>
      <c r="AH764" s="173" t="s">
        <v>12241</v>
      </c>
      <c r="AI764" s="173">
        <v>3058176149</v>
      </c>
      <c r="AJ764" s="173" t="s">
        <v>10143</v>
      </c>
      <c r="AK764" s="420">
        <v>46100014661</v>
      </c>
      <c r="AL764" s="189" t="s">
        <v>7353</v>
      </c>
      <c r="AM764" s="500" t="s">
        <v>12242</v>
      </c>
      <c r="AN764" s="411">
        <f t="shared" si="11"/>
        <v>757</v>
      </c>
      <c r="AO764" s="411">
        <v>2025</v>
      </c>
      <c r="AP764" s="432">
        <v>8283333</v>
      </c>
      <c r="AQ764" s="411" t="s">
        <v>10132</v>
      </c>
      <c r="AR764" s="411" t="s">
        <v>10132</v>
      </c>
      <c r="AS764" s="410"/>
      <c r="AT764" s="449"/>
    </row>
    <row r="765" spans="2:46" ht="15" customHeight="1">
      <c r="B765" s="448" t="s">
        <v>689</v>
      </c>
      <c r="C765" s="251" t="s">
        <v>10341</v>
      </c>
      <c r="D765" s="173" t="s">
        <v>12243</v>
      </c>
      <c r="E765" s="404">
        <v>52391447</v>
      </c>
      <c r="F765" s="404">
        <v>17856000</v>
      </c>
      <c r="G765" s="405" t="s">
        <v>10177</v>
      </c>
      <c r="H765" s="353">
        <v>2976000</v>
      </c>
      <c r="I765" s="363">
        <v>45770</v>
      </c>
      <c r="J765" s="363">
        <v>46022</v>
      </c>
      <c r="K765" s="354" t="s">
        <v>8686</v>
      </c>
      <c r="L765" s="190">
        <v>2537</v>
      </c>
      <c r="M765" s="406" t="s">
        <v>8833</v>
      </c>
      <c r="N765" s="406" t="s">
        <v>7448</v>
      </c>
      <c r="O765" s="406">
        <v>52887426</v>
      </c>
      <c r="P765" s="406" t="s">
        <v>8834</v>
      </c>
      <c r="Q765" s="190">
        <v>1</v>
      </c>
      <c r="R765" s="407">
        <v>124749</v>
      </c>
      <c r="S765" s="406" t="s">
        <v>8835</v>
      </c>
      <c r="T765" s="463">
        <v>6745600</v>
      </c>
      <c r="U765" s="190" t="s">
        <v>7347</v>
      </c>
      <c r="V765" s="407">
        <v>68</v>
      </c>
      <c r="W765" s="404">
        <v>0</v>
      </c>
      <c r="X765" s="190" t="s">
        <v>7347</v>
      </c>
      <c r="Y765" s="190"/>
      <c r="Z765" s="404">
        <f>Tabla13[[#This Row],[Adicion 1]]</f>
        <v>6745600</v>
      </c>
      <c r="AA765" s="464" t="s">
        <v>10322</v>
      </c>
      <c r="AB765" s="190" t="s">
        <v>7347</v>
      </c>
      <c r="AC765" s="190" t="s">
        <v>7347</v>
      </c>
      <c r="AD765" s="190" t="s">
        <v>7347</v>
      </c>
      <c r="AE765" s="190" t="s">
        <v>7378</v>
      </c>
      <c r="AF765" s="411" t="s">
        <v>7349</v>
      </c>
      <c r="AG765" s="190" t="s">
        <v>7350</v>
      </c>
      <c r="AH765" s="173" t="s">
        <v>12244</v>
      </c>
      <c r="AI765" s="173">
        <v>3102564262</v>
      </c>
      <c r="AJ765" s="173" t="s">
        <v>10142</v>
      </c>
      <c r="AK765" s="423" t="s">
        <v>12245</v>
      </c>
      <c r="AL765" s="189" t="s">
        <v>10225</v>
      </c>
      <c r="AM765" s="500" t="s">
        <v>12246</v>
      </c>
      <c r="AN765" s="411">
        <f t="shared" si="11"/>
        <v>758</v>
      </c>
      <c r="AO765" s="411">
        <v>2025</v>
      </c>
      <c r="AP765" s="432">
        <v>5158400</v>
      </c>
      <c r="AQ765" s="411"/>
      <c r="AR765" s="411"/>
      <c r="AS765" s="410"/>
      <c r="AT765" s="449"/>
    </row>
    <row r="766" spans="2:46" ht="15" customHeight="1">
      <c r="B766" s="448" t="s">
        <v>690</v>
      </c>
      <c r="C766" s="251" t="s">
        <v>10341</v>
      </c>
      <c r="D766" s="173" t="s">
        <v>12247</v>
      </c>
      <c r="E766" s="404">
        <v>1233891995</v>
      </c>
      <c r="F766" s="404">
        <v>17856000</v>
      </c>
      <c r="G766" s="405" t="s">
        <v>10177</v>
      </c>
      <c r="H766" s="353">
        <v>2976000</v>
      </c>
      <c r="I766" s="363">
        <v>45770</v>
      </c>
      <c r="J766" s="363">
        <v>45952</v>
      </c>
      <c r="K766" s="354" t="s">
        <v>12248</v>
      </c>
      <c r="L766" s="190">
        <v>2537</v>
      </c>
      <c r="M766" s="406" t="s">
        <v>7616</v>
      </c>
      <c r="N766" s="406" t="s">
        <v>7343</v>
      </c>
      <c r="O766" s="406">
        <v>1063481921</v>
      </c>
      <c r="P766" s="501" t="s">
        <v>7617</v>
      </c>
      <c r="Q766" s="190">
        <v>1</v>
      </c>
      <c r="R766" s="407">
        <v>126010</v>
      </c>
      <c r="S766" s="251" t="s">
        <v>7618</v>
      </c>
      <c r="T766" s="404">
        <v>0</v>
      </c>
      <c r="U766" s="190" t="s">
        <v>7347</v>
      </c>
      <c r="V766" s="407" t="s">
        <v>10136</v>
      </c>
      <c r="W766" s="404">
        <v>0</v>
      </c>
      <c r="X766" s="190" t="s">
        <v>7347</v>
      </c>
      <c r="Y766" s="190" t="s">
        <v>7347</v>
      </c>
      <c r="Z766" s="404">
        <v>0</v>
      </c>
      <c r="AA766" s="419" t="s">
        <v>7347</v>
      </c>
      <c r="AB766" s="190" t="s">
        <v>7347</v>
      </c>
      <c r="AC766" s="190" t="s">
        <v>7347</v>
      </c>
      <c r="AD766" s="190" t="s">
        <v>7347</v>
      </c>
      <c r="AE766" s="190" t="s">
        <v>7387</v>
      </c>
      <c r="AF766" s="411" t="s">
        <v>7349</v>
      </c>
      <c r="AG766" s="190" t="s">
        <v>7399</v>
      </c>
      <c r="AH766" s="173" t="s">
        <v>12249</v>
      </c>
      <c r="AI766" s="173" t="s">
        <v>12250</v>
      </c>
      <c r="AJ766" s="173" t="s">
        <v>10160</v>
      </c>
      <c r="AK766" s="420">
        <v>6342057418</v>
      </c>
      <c r="AL766" s="189" t="s">
        <v>10225</v>
      </c>
      <c r="AM766" s="500" t="s">
        <v>9891</v>
      </c>
      <c r="AN766" s="411">
        <f t="shared" si="11"/>
        <v>759</v>
      </c>
      <c r="AO766" s="411">
        <v>2025</v>
      </c>
      <c r="AP766" s="432">
        <v>5158400</v>
      </c>
      <c r="AQ766" s="411" t="s">
        <v>10132</v>
      </c>
      <c r="AR766" s="411" t="s">
        <v>10132</v>
      </c>
      <c r="AS766" s="410"/>
      <c r="AT766" s="449"/>
    </row>
    <row r="767" spans="2:46" ht="15" customHeight="1">
      <c r="B767" s="448" t="s">
        <v>691</v>
      </c>
      <c r="C767" s="251" t="s">
        <v>10341</v>
      </c>
      <c r="D767" s="173" t="s">
        <v>12251</v>
      </c>
      <c r="E767" s="404">
        <v>15668760</v>
      </c>
      <c r="F767" s="404">
        <v>17856000</v>
      </c>
      <c r="G767" s="405" t="s">
        <v>10177</v>
      </c>
      <c r="H767" s="353">
        <v>2976000</v>
      </c>
      <c r="I767" s="363">
        <v>45782</v>
      </c>
      <c r="J767" s="363">
        <v>45965</v>
      </c>
      <c r="K767" s="354" t="s">
        <v>12252</v>
      </c>
      <c r="L767" s="190">
        <v>2537</v>
      </c>
      <c r="M767" s="406" t="s">
        <v>7616</v>
      </c>
      <c r="N767" s="406" t="s">
        <v>7343</v>
      </c>
      <c r="O767" s="406">
        <v>1063481921</v>
      </c>
      <c r="P767" s="501" t="s">
        <v>7617</v>
      </c>
      <c r="Q767" s="190">
        <v>1</v>
      </c>
      <c r="R767" s="407">
        <v>126010</v>
      </c>
      <c r="S767" s="251" t="s">
        <v>7618</v>
      </c>
      <c r="T767" s="404">
        <v>0</v>
      </c>
      <c r="U767" s="190" t="s">
        <v>7347</v>
      </c>
      <c r="V767" s="407" t="s">
        <v>10136</v>
      </c>
      <c r="W767" s="404">
        <v>0</v>
      </c>
      <c r="X767" s="190" t="s">
        <v>7347</v>
      </c>
      <c r="Y767" s="190" t="s">
        <v>7347</v>
      </c>
      <c r="Z767" s="404">
        <v>0</v>
      </c>
      <c r="AA767" s="419" t="s">
        <v>7347</v>
      </c>
      <c r="AB767" s="190" t="s">
        <v>7347</v>
      </c>
      <c r="AC767" s="190" t="s">
        <v>7347</v>
      </c>
      <c r="AD767" s="190" t="s">
        <v>7347</v>
      </c>
      <c r="AE767" s="190" t="s">
        <v>10241</v>
      </c>
      <c r="AF767" s="411" t="s">
        <v>7349</v>
      </c>
      <c r="AG767" s="190" t="s">
        <v>7362</v>
      </c>
      <c r="AH767" s="173" t="s">
        <v>12253</v>
      </c>
      <c r="AI767" s="173">
        <v>3138352174</v>
      </c>
      <c r="AJ767" s="173" t="s">
        <v>7352</v>
      </c>
      <c r="AK767" s="420">
        <v>24141091578</v>
      </c>
      <c r="AL767" s="189" t="s">
        <v>7353</v>
      </c>
      <c r="AM767" s="500" t="s">
        <v>12254</v>
      </c>
      <c r="AN767" s="411">
        <f t="shared" si="11"/>
        <v>760</v>
      </c>
      <c r="AO767" s="411">
        <v>2025</v>
      </c>
      <c r="AP767" s="432">
        <v>6348800</v>
      </c>
      <c r="AQ767" s="411" t="s">
        <v>10132</v>
      </c>
      <c r="AR767" s="411" t="s">
        <v>10132</v>
      </c>
      <c r="AS767" s="410"/>
      <c r="AT767" s="449"/>
    </row>
    <row r="768" spans="2:46" ht="15" customHeight="1">
      <c r="B768" s="448" t="s">
        <v>692</v>
      </c>
      <c r="C768" s="251" t="s">
        <v>10341</v>
      </c>
      <c r="D768" s="173" t="s">
        <v>12255</v>
      </c>
      <c r="E768" s="404">
        <v>1026575985</v>
      </c>
      <c r="F768" s="404">
        <v>17856000</v>
      </c>
      <c r="G768" s="405" t="s">
        <v>10177</v>
      </c>
      <c r="H768" s="353">
        <v>2976000</v>
      </c>
      <c r="I768" s="363">
        <v>45784</v>
      </c>
      <c r="J768" s="363">
        <v>45967</v>
      </c>
      <c r="K768" s="354" t="s">
        <v>9886</v>
      </c>
      <c r="L768" s="190">
        <v>2537</v>
      </c>
      <c r="M768" s="406" t="s">
        <v>7616</v>
      </c>
      <c r="N768" s="406" t="s">
        <v>7343</v>
      </c>
      <c r="O768" s="406">
        <v>1063481921</v>
      </c>
      <c r="P768" s="501" t="s">
        <v>7617</v>
      </c>
      <c r="Q768" s="190">
        <v>1</v>
      </c>
      <c r="R768" s="407">
        <v>126010</v>
      </c>
      <c r="S768" s="251" t="s">
        <v>7618</v>
      </c>
      <c r="T768" s="404">
        <v>0</v>
      </c>
      <c r="U768" s="190" t="s">
        <v>7347</v>
      </c>
      <c r="V768" s="407" t="s">
        <v>10136</v>
      </c>
      <c r="W768" s="404">
        <v>0</v>
      </c>
      <c r="X768" s="190" t="s">
        <v>7347</v>
      </c>
      <c r="Y768" s="190" t="s">
        <v>7347</v>
      </c>
      <c r="Z768" s="404">
        <v>0</v>
      </c>
      <c r="AA768" s="419" t="s">
        <v>7347</v>
      </c>
      <c r="AB768" s="190" t="s">
        <v>7347</v>
      </c>
      <c r="AC768" s="190" t="s">
        <v>7347</v>
      </c>
      <c r="AD768" s="190" t="s">
        <v>7347</v>
      </c>
      <c r="AE768" s="190" t="s">
        <v>7361</v>
      </c>
      <c r="AF768" s="411" t="s">
        <v>7349</v>
      </c>
      <c r="AG768" s="190" t="s">
        <v>7399</v>
      </c>
      <c r="AH768" s="173" t="s">
        <v>12256</v>
      </c>
      <c r="AI768" s="173">
        <v>3505759162</v>
      </c>
      <c r="AJ768" s="173" t="s">
        <v>7352</v>
      </c>
      <c r="AK768" s="420">
        <v>24145118413</v>
      </c>
      <c r="AL768" s="189" t="s">
        <v>10225</v>
      </c>
      <c r="AM768" s="500" t="s">
        <v>12257</v>
      </c>
      <c r="AN768" s="411">
        <f t="shared" si="11"/>
        <v>761</v>
      </c>
      <c r="AO768" s="411">
        <v>2025</v>
      </c>
      <c r="AP768" s="432">
        <v>6547200</v>
      </c>
      <c r="AQ768" s="411" t="s">
        <v>10132</v>
      </c>
      <c r="AR768" s="411" t="s">
        <v>10132</v>
      </c>
      <c r="AS768" s="410"/>
      <c r="AT768" s="449"/>
    </row>
    <row r="769" spans="2:46" ht="15" customHeight="1">
      <c r="B769" s="448" t="s">
        <v>693</v>
      </c>
      <c r="C769" s="251" t="s">
        <v>10341</v>
      </c>
      <c r="D769" s="173" t="s">
        <v>12258</v>
      </c>
      <c r="E769" s="404">
        <v>1073711462</v>
      </c>
      <c r="F769" s="404">
        <v>21000000</v>
      </c>
      <c r="G769" s="405" t="s">
        <v>10177</v>
      </c>
      <c r="H769" s="353">
        <v>3500000</v>
      </c>
      <c r="I769" s="363">
        <v>45800</v>
      </c>
      <c r="J769" s="363">
        <v>45983</v>
      </c>
      <c r="K769" s="354" t="s">
        <v>8814</v>
      </c>
      <c r="L769" s="190">
        <v>2498</v>
      </c>
      <c r="M769" s="406" t="s">
        <v>7616</v>
      </c>
      <c r="N769" s="406" t="s">
        <v>7343</v>
      </c>
      <c r="O769" s="406">
        <v>1063481921</v>
      </c>
      <c r="P769" s="501" t="s">
        <v>7617</v>
      </c>
      <c r="Q769" s="190">
        <v>3</v>
      </c>
      <c r="R769" s="407">
        <v>130222</v>
      </c>
      <c r="S769" s="251" t="s">
        <v>7618</v>
      </c>
      <c r="T769" s="404">
        <v>0</v>
      </c>
      <c r="U769" s="190" t="s">
        <v>7347</v>
      </c>
      <c r="V769" s="407" t="s">
        <v>10136</v>
      </c>
      <c r="W769" s="404">
        <v>0</v>
      </c>
      <c r="X769" s="190" t="s">
        <v>7347</v>
      </c>
      <c r="Y769" s="190" t="s">
        <v>7347</v>
      </c>
      <c r="Z769" s="404">
        <v>0</v>
      </c>
      <c r="AA769" s="419" t="s">
        <v>7347</v>
      </c>
      <c r="AB769" s="190" t="s">
        <v>7347</v>
      </c>
      <c r="AC769" s="190" t="s">
        <v>7347</v>
      </c>
      <c r="AD769" s="190" t="s">
        <v>7347</v>
      </c>
      <c r="AE769" s="190" t="s">
        <v>7504</v>
      </c>
      <c r="AF769" s="190" t="s">
        <v>7349</v>
      </c>
      <c r="AG769" s="190" t="s">
        <v>7399</v>
      </c>
      <c r="AH769" s="173" t="s">
        <v>12259</v>
      </c>
      <c r="AI769" s="173">
        <v>3057397948</v>
      </c>
      <c r="AJ769" s="173" t="s">
        <v>10482</v>
      </c>
      <c r="AK769" s="420">
        <v>22129233854</v>
      </c>
      <c r="AL769" s="189" t="s">
        <v>10225</v>
      </c>
      <c r="AM769" s="500" t="s">
        <v>12260</v>
      </c>
      <c r="AN769" s="411">
        <f t="shared" si="11"/>
        <v>762</v>
      </c>
      <c r="AO769" s="411">
        <v>2025</v>
      </c>
      <c r="AP769" s="432">
        <v>9566667</v>
      </c>
      <c r="AQ769" s="411"/>
      <c r="AR769" s="411"/>
      <c r="AS769" s="410"/>
      <c r="AT769" s="449"/>
    </row>
    <row r="770" spans="2:46" ht="15" customHeight="1">
      <c r="B770" s="448" t="s">
        <v>694</v>
      </c>
      <c r="C770" s="251" t="s">
        <v>10341</v>
      </c>
      <c r="D770" s="173" t="s">
        <v>12261</v>
      </c>
      <c r="E770" s="404">
        <v>1001116705</v>
      </c>
      <c r="F770" s="404">
        <v>21000000</v>
      </c>
      <c r="G770" s="405" t="s">
        <v>10177</v>
      </c>
      <c r="H770" s="353">
        <v>3500000</v>
      </c>
      <c r="I770" s="363">
        <v>45769</v>
      </c>
      <c r="J770" s="363">
        <v>45951</v>
      </c>
      <c r="K770" s="354" t="s">
        <v>8814</v>
      </c>
      <c r="L770" s="190">
        <v>2498</v>
      </c>
      <c r="M770" s="406" t="s">
        <v>7616</v>
      </c>
      <c r="N770" s="406" t="s">
        <v>7343</v>
      </c>
      <c r="O770" s="406">
        <v>1063481921</v>
      </c>
      <c r="P770" s="501" t="s">
        <v>7617</v>
      </c>
      <c r="Q770" s="190">
        <v>3</v>
      </c>
      <c r="R770" s="407">
        <v>130222</v>
      </c>
      <c r="S770" s="251" t="s">
        <v>7618</v>
      </c>
      <c r="T770" s="404">
        <v>0</v>
      </c>
      <c r="U770" s="190" t="s">
        <v>7347</v>
      </c>
      <c r="V770" s="407" t="s">
        <v>10136</v>
      </c>
      <c r="W770" s="404">
        <v>0</v>
      </c>
      <c r="X770" s="190" t="s">
        <v>7347</v>
      </c>
      <c r="Y770" s="190" t="s">
        <v>7347</v>
      </c>
      <c r="Z770" s="404">
        <v>0</v>
      </c>
      <c r="AA770" s="419" t="s">
        <v>7347</v>
      </c>
      <c r="AB770" s="190" t="s">
        <v>7347</v>
      </c>
      <c r="AC770" s="190" t="s">
        <v>7347</v>
      </c>
      <c r="AD770" s="190" t="s">
        <v>7347</v>
      </c>
      <c r="AE770" s="190" t="s">
        <v>7960</v>
      </c>
      <c r="AF770" s="411" t="s">
        <v>7349</v>
      </c>
      <c r="AG770" s="190" t="s">
        <v>7399</v>
      </c>
      <c r="AH770" s="173" t="s">
        <v>10893</v>
      </c>
      <c r="AI770" s="173">
        <v>3132246195</v>
      </c>
      <c r="AJ770" s="173" t="s">
        <v>10142</v>
      </c>
      <c r="AK770" s="420">
        <v>550488432814041</v>
      </c>
      <c r="AL770" s="189" t="s">
        <v>10225</v>
      </c>
      <c r="AM770" s="500" t="s">
        <v>12262</v>
      </c>
      <c r="AN770" s="411">
        <f t="shared" si="11"/>
        <v>763</v>
      </c>
      <c r="AO770" s="411">
        <v>2025</v>
      </c>
      <c r="AP770" s="432">
        <v>5950000</v>
      </c>
      <c r="AQ770" s="411"/>
      <c r="AR770" s="411"/>
      <c r="AS770" s="410"/>
      <c r="AT770" s="449"/>
    </row>
    <row r="771" spans="2:46" ht="15" customHeight="1">
      <c r="B771" s="448" t="s">
        <v>695</v>
      </c>
      <c r="C771" s="251" t="s">
        <v>10341</v>
      </c>
      <c r="D771" s="173" t="s">
        <v>12263</v>
      </c>
      <c r="E771" s="404">
        <v>1014204763</v>
      </c>
      <c r="F771" s="404">
        <v>12378000</v>
      </c>
      <c r="G771" s="436" t="s">
        <v>10177</v>
      </c>
      <c r="H771" s="412">
        <v>2063000</v>
      </c>
      <c r="I771" s="363">
        <v>45786</v>
      </c>
      <c r="J771" s="363">
        <v>46021</v>
      </c>
      <c r="K771" s="354" t="s">
        <v>11699</v>
      </c>
      <c r="L771" s="190">
        <v>2583</v>
      </c>
      <c r="M771" s="406" t="s">
        <v>7495</v>
      </c>
      <c r="N771" s="406" t="s">
        <v>7343</v>
      </c>
      <c r="O771" s="406">
        <v>79553844</v>
      </c>
      <c r="P771" s="406" t="s">
        <v>7496</v>
      </c>
      <c r="Q771" s="407">
        <v>5</v>
      </c>
      <c r="R771" s="190">
        <v>130231</v>
      </c>
      <c r="S771" s="437" t="s">
        <v>7497</v>
      </c>
      <c r="T771" s="463">
        <v>3575866</v>
      </c>
      <c r="U771" s="190" t="s">
        <v>7347</v>
      </c>
      <c r="V771" s="407">
        <v>52</v>
      </c>
      <c r="W771" s="404">
        <v>0</v>
      </c>
      <c r="X771" s="190" t="s">
        <v>7347</v>
      </c>
      <c r="Y771" s="190"/>
      <c r="Z771" s="404">
        <f>Tabla13[[#This Row],[Adicion 1]]</f>
        <v>3575866</v>
      </c>
      <c r="AA771" s="464" t="s">
        <v>12264</v>
      </c>
      <c r="AB771" s="190" t="s">
        <v>7347</v>
      </c>
      <c r="AC771" s="190" t="s">
        <v>7347</v>
      </c>
      <c r="AD771" s="190" t="s">
        <v>7347</v>
      </c>
      <c r="AE771" s="190" t="s">
        <v>7378</v>
      </c>
      <c r="AF771" s="411" t="s">
        <v>7349</v>
      </c>
      <c r="AG771" s="424" t="s">
        <v>7368</v>
      </c>
      <c r="AH771" s="173" t="s">
        <v>12265</v>
      </c>
      <c r="AI771" s="173">
        <v>3208671519</v>
      </c>
      <c r="AJ771" s="173" t="s">
        <v>7352</v>
      </c>
      <c r="AK771" s="420">
        <v>24145545642</v>
      </c>
      <c r="AL771" s="189" t="s">
        <v>7353</v>
      </c>
      <c r="AM771" s="500" t="s">
        <v>12266</v>
      </c>
      <c r="AN771" s="411">
        <f t="shared" si="11"/>
        <v>764</v>
      </c>
      <c r="AO771" s="411">
        <v>2025</v>
      </c>
      <c r="AP771" s="432">
        <v>4676133</v>
      </c>
      <c r="AQ771" s="411" t="s">
        <v>10132</v>
      </c>
      <c r="AR771" s="411" t="s">
        <v>10139</v>
      </c>
      <c r="AS771" s="410" t="s">
        <v>10140</v>
      </c>
      <c r="AT771" s="449" t="s">
        <v>12267</v>
      </c>
    </row>
    <row r="772" spans="2:46" ht="15" customHeight="1">
      <c r="B772" s="448" t="s">
        <v>697</v>
      </c>
      <c r="C772" s="251" t="s">
        <v>10341</v>
      </c>
      <c r="D772" s="173" t="s">
        <v>12268</v>
      </c>
      <c r="E772" s="404">
        <v>80768299</v>
      </c>
      <c r="F772" s="404">
        <v>12378000</v>
      </c>
      <c r="G772" s="405" t="s">
        <v>10177</v>
      </c>
      <c r="H772" s="353">
        <v>2063000</v>
      </c>
      <c r="I772" s="363">
        <v>45784</v>
      </c>
      <c r="J772" s="363">
        <v>45967</v>
      </c>
      <c r="K772" s="354" t="s">
        <v>11699</v>
      </c>
      <c r="L772" s="190">
        <v>2583</v>
      </c>
      <c r="M772" s="406" t="s">
        <v>7495</v>
      </c>
      <c r="N772" s="406" t="s">
        <v>7343</v>
      </c>
      <c r="O772" s="406">
        <v>79553844</v>
      </c>
      <c r="P772" s="406" t="s">
        <v>7496</v>
      </c>
      <c r="Q772" s="190">
        <v>5</v>
      </c>
      <c r="R772" s="407">
        <v>130231</v>
      </c>
      <c r="S772" s="251" t="s">
        <v>7497</v>
      </c>
      <c r="T772" s="404">
        <v>0</v>
      </c>
      <c r="U772" s="190" t="s">
        <v>7347</v>
      </c>
      <c r="V772" s="407" t="s">
        <v>10136</v>
      </c>
      <c r="W772" s="404">
        <v>0</v>
      </c>
      <c r="X772" s="190" t="s">
        <v>7347</v>
      </c>
      <c r="Y772" s="190" t="s">
        <v>7347</v>
      </c>
      <c r="Z772" s="404">
        <v>0</v>
      </c>
      <c r="AA772" s="419" t="s">
        <v>7347</v>
      </c>
      <c r="AB772" s="190" t="s">
        <v>7347</v>
      </c>
      <c r="AC772" s="190" t="s">
        <v>7347</v>
      </c>
      <c r="AD772" s="190" t="s">
        <v>7347</v>
      </c>
      <c r="AE772" s="190" t="s">
        <v>7387</v>
      </c>
      <c r="AF772" s="190" t="s">
        <v>7451</v>
      </c>
      <c r="AG772" s="190" t="s">
        <v>7399</v>
      </c>
      <c r="AH772" s="173" t="s">
        <v>12269</v>
      </c>
      <c r="AI772" s="173">
        <v>3183905769</v>
      </c>
      <c r="AJ772" s="173" t="s">
        <v>10993</v>
      </c>
      <c r="AK772" s="420">
        <v>24085813102</v>
      </c>
      <c r="AL772" s="189" t="s">
        <v>7353</v>
      </c>
      <c r="AM772" s="500" t="s">
        <v>12270</v>
      </c>
      <c r="AN772" s="411">
        <f t="shared" si="11"/>
        <v>765</v>
      </c>
      <c r="AO772" s="411">
        <v>2025</v>
      </c>
      <c r="AP772" s="432">
        <v>4538600</v>
      </c>
      <c r="AQ772" s="411"/>
      <c r="AR772" s="411"/>
      <c r="AS772" s="410"/>
      <c r="AT772" s="449"/>
    </row>
    <row r="773" spans="2:46" ht="15" customHeight="1">
      <c r="B773" s="448" t="s">
        <v>699</v>
      </c>
      <c r="C773" s="251" t="s">
        <v>10341</v>
      </c>
      <c r="D773" s="173" t="s">
        <v>12271</v>
      </c>
      <c r="E773" s="404">
        <v>52851449</v>
      </c>
      <c r="F773" s="404">
        <v>21000000</v>
      </c>
      <c r="G773" s="405" t="s">
        <v>10177</v>
      </c>
      <c r="H773" s="353">
        <v>3500000</v>
      </c>
      <c r="I773" s="363">
        <v>45782</v>
      </c>
      <c r="J773" s="363">
        <v>45965</v>
      </c>
      <c r="K773" s="354" t="s">
        <v>8814</v>
      </c>
      <c r="L773" s="190">
        <v>2498</v>
      </c>
      <c r="M773" s="406" t="s">
        <v>7616</v>
      </c>
      <c r="N773" s="406" t="s">
        <v>7343</v>
      </c>
      <c r="O773" s="406">
        <v>1063481921</v>
      </c>
      <c r="P773" s="501" t="s">
        <v>7617</v>
      </c>
      <c r="Q773" s="190">
        <v>3</v>
      </c>
      <c r="R773" s="407">
        <v>130222</v>
      </c>
      <c r="S773" s="251" t="s">
        <v>7618</v>
      </c>
      <c r="T773" s="404">
        <v>0</v>
      </c>
      <c r="U773" s="190" t="s">
        <v>7347</v>
      </c>
      <c r="V773" s="407" t="s">
        <v>10136</v>
      </c>
      <c r="W773" s="404">
        <v>0</v>
      </c>
      <c r="X773" s="190" t="s">
        <v>7347</v>
      </c>
      <c r="Y773" s="190" t="s">
        <v>7347</v>
      </c>
      <c r="Z773" s="404">
        <v>0</v>
      </c>
      <c r="AA773" s="419" t="s">
        <v>7347</v>
      </c>
      <c r="AB773" s="190" t="s">
        <v>7347</v>
      </c>
      <c r="AC773" s="190" t="s">
        <v>7347</v>
      </c>
      <c r="AD773" s="190" t="s">
        <v>7347</v>
      </c>
      <c r="AE773" s="190" t="s">
        <v>7348</v>
      </c>
      <c r="AF773" s="411" t="s">
        <v>7349</v>
      </c>
      <c r="AG773" s="424" t="s">
        <v>7350</v>
      </c>
      <c r="AH773" s="173" t="s">
        <v>12272</v>
      </c>
      <c r="AI773" s="173">
        <v>3058102544</v>
      </c>
      <c r="AJ773" s="173" t="s">
        <v>10160</v>
      </c>
      <c r="AK773" s="420">
        <v>8212027208</v>
      </c>
      <c r="AL773" s="189" t="s">
        <v>7353</v>
      </c>
      <c r="AM773" s="500" t="s">
        <v>12273</v>
      </c>
      <c r="AN773" s="411">
        <f t="shared" ref="AN773:AN836" si="12">+AN772+1</f>
        <v>766</v>
      </c>
      <c r="AO773" s="411">
        <v>2025</v>
      </c>
      <c r="AP773" s="432">
        <v>7466667</v>
      </c>
      <c r="AQ773" s="411" t="s">
        <v>10132</v>
      </c>
      <c r="AR773" s="411" t="s">
        <v>10139</v>
      </c>
      <c r="AS773" s="410" t="s">
        <v>10140</v>
      </c>
      <c r="AT773" s="449" t="s">
        <v>12274</v>
      </c>
    </row>
    <row r="774" spans="2:46" ht="15" customHeight="1">
      <c r="B774" s="448" t="s">
        <v>700</v>
      </c>
      <c r="C774" s="251" t="s">
        <v>10341</v>
      </c>
      <c r="D774" s="173" t="s">
        <v>12275</v>
      </c>
      <c r="E774" s="404">
        <v>1030540337</v>
      </c>
      <c r="F774" s="404">
        <v>12378000</v>
      </c>
      <c r="G774" s="405" t="s">
        <v>10177</v>
      </c>
      <c r="H774" s="353">
        <v>2063000</v>
      </c>
      <c r="I774" s="363">
        <v>45769</v>
      </c>
      <c r="J774" s="363">
        <v>46021</v>
      </c>
      <c r="K774" s="354" t="s">
        <v>10536</v>
      </c>
      <c r="L774" s="190">
        <v>2583</v>
      </c>
      <c r="M774" s="406" t="s">
        <v>7495</v>
      </c>
      <c r="N774" s="406" t="s">
        <v>7343</v>
      </c>
      <c r="O774" s="406">
        <v>79553844</v>
      </c>
      <c r="P774" s="406" t="s">
        <v>7496</v>
      </c>
      <c r="Q774" s="190">
        <v>5</v>
      </c>
      <c r="R774" s="407">
        <v>130231</v>
      </c>
      <c r="S774" s="251" t="s">
        <v>7497</v>
      </c>
      <c r="T774" s="463">
        <v>4744900</v>
      </c>
      <c r="U774" s="190" t="s">
        <v>7347</v>
      </c>
      <c r="V774" s="407">
        <v>69</v>
      </c>
      <c r="W774" s="404">
        <v>0</v>
      </c>
      <c r="X774" s="190" t="s">
        <v>7347</v>
      </c>
      <c r="Y774" s="190"/>
      <c r="Z774" s="404">
        <f>Tabla13[[#This Row],[Adicion 1]]</f>
        <v>4744900</v>
      </c>
      <c r="AA774" s="464" t="s">
        <v>10975</v>
      </c>
      <c r="AB774" s="190" t="s">
        <v>7347</v>
      </c>
      <c r="AC774" s="190" t="s">
        <v>7347</v>
      </c>
      <c r="AD774" s="190" t="s">
        <v>7347</v>
      </c>
      <c r="AE774" s="190" t="s">
        <v>7504</v>
      </c>
      <c r="AF774" s="411" t="s">
        <v>7349</v>
      </c>
      <c r="AG774" s="190" t="s">
        <v>7586</v>
      </c>
      <c r="AH774" s="173" t="s">
        <v>12276</v>
      </c>
      <c r="AI774" s="173">
        <v>3218964962</v>
      </c>
      <c r="AJ774" s="173" t="s">
        <v>10142</v>
      </c>
      <c r="AK774" s="420" t="s">
        <v>12277</v>
      </c>
      <c r="AL774" s="189" t="s">
        <v>10225</v>
      </c>
      <c r="AM774" s="500"/>
      <c r="AN774" s="411">
        <f t="shared" si="12"/>
        <v>767</v>
      </c>
      <c r="AO774" s="411">
        <v>2025</v>
      </c>
      <c r="AP774" s="432">
        <v>3507100</v>
      </c>
      <c r="AQ774" s="411" t="s">
        <v>10132</v>
      </c>
      <c r="AR774" s="411" t="s">
        <v>10132</v>
      </c>
      <c r="AS774" s="410"/>
      <c r="AT774" s="449"/>
    </row>
    <row r="775" spans="2:46" ht="15" customHeight="1">
      <c r="B775" s="448" t="s">
        <v>702</v>
      </c>
      <c r="C775" s="251" t="s">
        <v>10246</v>
      </c>
      <c r="D775" s="173" t="s">
        <v>7366</v>
      </c>
      <c r="E775" s="404">
        <v>80055597</v>
      </c>
      <c r="F775" s="404">
        <v>46128000</v>
      </c>
      <c r="G775" s="405" t="s">
        <v>10177</v>
      </c>
      <c r="H775" s="353">
        <v>7688000</v>
      </c>
      <c r="I775" s="363">
        <v>45775</v>
      </c>
      <c r="J775" s="363">
        <v>45957</v>
      </c>
      <c r="K775" s="354" t="s">
        <v>9002</v>
      </c>
      <c r="L775" s="190">
        <v>2537</v>
      </c>
      <c r="M775" s="406" t="s">
        <v>10455</v>
      </c>
      <c r="N775" s="251" t="s">
        <v>7343</v>
      </c>
      <c r="O775" s="173">
        <v>33377780</v>
      </c>
      <c r="P775" s="501" t="s">
        <v>10456</v>
      </c>
      <c r="Q775" s="190">
        <v>5</v>
      </c>
      <c r="R775" s="407">
        <v>127596</v>
      </c>
      <c r="S775" s="251" t="s">
        <v>7359</v>
      </c>
      <c r="T775" s="404">
        <v>0</v>
      </c>
      <c r="U775" s="190" t="s">
        <v>7347</v>
      </c>
      <c r="V775" s="407" t="s">
        <v>10136</v>
      </c>
      <c r="W775" s="404">
        <v>0</v>
      </c>
      <c r="X775" s="190" t="s">
        <v>7347</v>
      </c>
      <c r="Y775" s="190" t="s">
        <v>7347</v>
      </c>
      <c r="Z775" s="404">
        <v>0</v>
      </c>
      <c r="AA775" s="419" t="s">
        <v>7347</v>
      </c>
      <c r="AB775" s="190" t="s">
        <v>7347</v>
      </c>
      <c r="AC775" s="190" t="s">
        <v>7347</v>
      </c>
      <c r="AD775" s="190" t="s">
        <v>7347</v>
      </c>
      <c r="AE775" s="190" t="s">
        <v>7361</v>
      </c>
      <c r="AF775" s="411" t="s">
        <v>7349</v>
      </c>
      <c r="AG775" s="190" t="s">
        <v>7368</v>
      </c>
      <c r="AH775" s="173" t="s">
        <v>12278</v>
      </c>
      <c r="AI775" s="173">
        <v>3133337406</v>
      </c>
      <c r="AJ775" s="173" t="s">
        <v>10143</v>
      </c>
      <c r="AK775" s="420">
        <v>20165714795</v>
      </c>
      <c r="AL775" s="189" t="s">
        <v>10225</v>
      </c>
      <c r="AM775" s="500" t="s">
        <v>7371</v>
      </c>
      <c r="AN775" s="411">
        <f t="shared" si="12"/>
        <v>768</v>
      </c>
      <c r="AO775" s="411">
        <v>2025</v>
      </c>
      <c r="AP775" s="432">
        <v>14607200</v>
      </c>
      <c r="AQ775" s="411" t="s">
        <v>10139</v>
      </c>
      <c r="AR775" s="411" t="s">
        <v>10139</v>
      </c>
      <c r="AS775" s="410" t="s">
        <v>10140</v>
      </c>
      <c r="AT775" s="449" t="s">
        <v>10141</v>
      </c>
    </row>
    <row r="776" spans="2:46" ht="15" customHeight="1">
      <c r="B776" s="448" t="s">
        <v>703</v>
      </c>
      <c r="C776" s="251" t="s">
        <v>10246</v>
      </c>
      <c r="D776" s="173" t="s">
        <v>12279</v>
      </c>
      <c r="E776" s="404">
        <v>79594802</v>
      </c>
      <c r="F776" s="404">
        <v>46128000</v>
      </c>
      <c r="G776" s="405" t="s">
        <v>10177</v>
      </c>
      <c r="H776" s="353">
        <v>7688000</v>
      </c>
      <c r="I776" s="363">
        <v>45775</v>
      </c>
      <c r="J776" s="363">
        <v>45957</v>
      </c>
      <c r="K776" s="354" t="s">
        <v>12280</v>
      </c>
      <c r="L776" s="190">
        <v>2537</v>
      </c>
      <c r="M776" s="406" t="s">
        <v>10455</v>
      </c>
      <c r="N776" s="251" t="s">
        <v>7343</v>
      </c>
      <c r="O776" s="173">
        <v>33377780</v>
      </c>
      <c r="P776" s="501" t="s">
        <v>10456</v>
      </c>
      <c r="Q776" s="190">
        <v>3</v>
      </c>
      <c r="R776" s="407">
        <v>127460</v>
      </c>
      <c r="S776" s="251" t="s">
        <v>7359</v>
      </c>
      <c r="T776" s="404">
        <v>0</v>
      </c>
      <c r="U776" s="190" t="s">
        <v>7347</v>
      </c>
      <c r="V776" s="407" t="s">
        <v>10136</v>
      </c>
      <c r="W776" s="404">
        <v>0</v>
      </c>
      <c r="X776" s="190" t="s">
        <v>7347</v>
      </c>
      <c r="Y776" s="190" t="s">
        <v>7347</v>
      </c>
      <c r="Z776" s="404">
        <v>0</v>
      </c>
      <c r="AA776" s="419" t="s">
        <v>7347</v>
      </c>
      <c r="AB776" s="190" t="s">
        <v>7347</v>
      </c>
      <c r="AC776" s="190" t="s">
        <v>7347</v>
      </c>
      <c r="AD776" s="190" t="s">
        <v>7347</v>
      </c>
      <c r="AE776" s="190" t="s">
        <v>7387</v>
      </c>
      <c r="AF776" s="411" t="s">
        <v>7349</v>
      </c>
      <c r="AG776" s="190" t="s">
        <v>7586</v>
      </c>
      <c r="AH776" s="173" t="s">
        <v>12281</v>
      </c>
      <c r="AI776" s="173">
        <v>3102061743</v>
      </c>
      <c r="AJ776" s="173" t="s">
        <v>7434</v>
      </c>
      <c r="AK776" s="420">
        <v>208061879</v>
      </c>
      <c r="AL776" s="189" t="s">
        <v>10225</v>
      </c>
      <c r="AM776" s="500" t="s">
        <v>10155</v>
      </c>
      <c r="AN776" s="411">
        <f t="shared" si="12"/>
        <v>769</v>
      </c>
      <c r="AO776" s="411">
        <v>2025</v>
      </c>
      <c r="AP776" s="432">
        <v>22295200</v>
      </c>
      <c r="AQ776" s="411" t="s">
        <v>10139</v>
      </c>
      <c r="AR776" s="411" t="s">
        <v>10132</v>
      </c>
      <c r="AS776" s="410"/>
      <c r="AT776" s="449"/>
    </row>
    <row r="777" spans="2:46" ht="15" customHeight="1">
      <c r="B777" s="448" t="s">
        <v>704</v>
      </c>
      <c r="C777" s="251" t="s">
        <v>10211</v>
      </c>
      <c r="D777" s="173" t="s">
        <v>9136</v>
      </c>
      <c r="E777" s="404">
        <v>23690611</v>
      </c>
      <c r="F777" s="404">
        <v>27042000</v>
      </c>
      <c r="G777" s="405" t="s">
        <v>10177</v>
      </c>
      <c r="H777" s="353">
        <v>4507000</v>
      </c>
      <c r="I777" s="363">
        <v>45763</v>
      </c>
      <c r="J777" s="363">
        <v>46022</v>
      </c>
      <c r="K777" s="354" t="s">
        <v>12282</v>
      </c>
      <c r="L777" s="190">
        <v>2599</v>
      </c>
      <c r="M777" s="406" t="s">
        <v>7689</v>
      </c>
      <c r="N777" s="406" t="s">
        <v>7343</v>
      </c>
      <c r="O777" s="406">
        <v>80257080</v>
      </c>
      <c r="P777" s="406" t="s">
        <v>7690</v>
      </c>
      <c r="Q777" s="190">
        <v>1</v>
      </c>
      <c r="R777" s="407">
        <v>125947</v>
      </c>
      <c r="S777" s="251" t="s">
        <v>7726</v>
      </c>
      <c r="T777" s="463">
        <v>11267500</v>
      </c>
      <c r="U777" s="190" t="s">
        <v>7347</v>
      </c>
      <c r="V777" s="407">
        <v>75</v>
      </c>
      <c r="W777" s="404">
        <v>0</v>
      </c>
      <c r="X777" s="190" t="s">
        <v>7347</v>
      </c>
      <c r="Y777" s="190"/>
      <c r="Z777" s="404">
        <f>Tabla13[[#This Row],[Adicion 1]]</f>
        <v>11267500</v>
      </c>
      <c r="AA777" s="464" t="s">
        <v>9279</v>
      </c>
      <c r="AB777" s="190" t="s">
        <v>7347</v>
      </c>
      <c r="AC777" s="190" t="s">
        <v>7347</v>
      </c>
      <c r="AD777" s="190" t="s">
        <v>7347</v>
      </c>
      <c r="AE777" s="190" t="s">
        <v>7378</v>
      </c>
      <c r="AF777" s="411" t="s">
        <v>7349</v>
      </c>
      <c r="AG777" s="190" t="s">
        <v>7350</v>
      </c>
      <c r="AH777" s="173" t="s">
        <v>12283</v>
      </c>
      <c r="AI777" s="173">
        <v>3157613689</v>
      </c>
      <c r="AJ777" s="173" t="s">
        <v>10143</v>
      </c>
      <c r="AK777" s="420">
        <v>93246590638</v>
      </c>
      <c r="AL777" s="189" t="s">
        <v>7353</v>
      </c>
      <c r="AM777" s="500" t="s">
        <v>12284</v>
      </c>
      <c r="AN777" s="411">
        <f t="shared" si="12"/>
        <v>770</v>
      </c>
      <c r="AO777" s="411">
        <v>2025</v>
      </c>
      <c r="AP777" s="432">
        <v>6760500</v>
      </c>
      <c r="AQ777" s="411" t="s">
        <v>10139</v>
      </c>
      <c r="AR777" s="411" t="s">
        <v>10132</v>
      </c>
      <c r="AS777" s="410"/>
      <c r="AT777" s="449"/>
    </row>
    <row r="778" spans="2:46" ht="15" customHeight="1">
      <c r="B778" s="448" t="s">
        <v>706</v>
      </c>
      <c r="C778" s="251" t="s">
        <v>10246</v>
      </c>
      <c r="D778" s="173" t="s">
        <v>7665</v>
      </c>
      <c r="E778" s="404">
        <v>52697415</v>
      </c>
      <c r="F778" s="404">
        <v>46128000</v>
      </c>
      <c r="G778" s="405" t="s">
        <v>10177</v>
      </c>
      <c r="H778" s="353">
        <v>7688000</v>
      </c>
      <c r="I778" s="363">
        <v>45789</v>
      </c>
      <c r="J778" s="363">
        <v>46022</v>
      </c>
      <c r="K778" s="354" t="s">
        <v>12285</v>
      </c>
      <c r="L778" s="190">
        <v>2537</v>
      </c>
      <c r="M778" s="406" t="s">
        <v>10455</v>
      </c>
      <c r="N778" s="251" t="s">
        <v>7343</v>
      </c>
      <c r="O778" s="173">
        <v>33377780</v>
      </c>
      <c r="P778" s="501" t="s">
        <v>10456</v>
      </c>
      <c r="Q778" s="190">
        <v>5</v>
      </c>
      <c r="R778" s="407">
        <v>132913</v>
      </c>
      <c r="S778" s="251" t="s">
        <v>7359</v>
      </c>
      <c r="T778" s="463">
        <v>12557067</v>
      </c>
      <c r="U778" s="190" t="s">
        <v>7347</v>
      </c>
      <c r="V778" s="407">
        <v>49</v>
      </c>
      <c r="W778" s="404">
        <v>0</v>
      </c>
      <c r="X778" s="190" t="s">
        <v>7347</v>
      </c>
      <c r="Y778" s="190"/>
      <c r="Z778" s="404">
        <f>Tabla13[[#This Row],[Adicion 1]]</f>
        <v>12557067</v>
      </c>
      <c r="AA778" s="464" t="s">
        <v>10347</v>
      </c>
      <c r="AB778" s="190" t="s">
        <v>7347</v>
      </c>
      <c r="AC778" s="190" t="s">
        <v>7347</v>
      </c>
      <c r="AD778" s="190" t="s">
        <v>7347</v>
      </c>
      <c r="AE778" s="190" t="s">
        <v>7387</v>
      </c>
      <c r="AF778" s="411" t="s">
        <v>7349</v>
      </c>
      <c r="AG778" s="424" t="s">
        <v>7368</v>
      </c>
      <c r="AH778" s="173" t="s">
        <v>12286</v>
      </c>
      <c r="AI778" s="173">
        <v>3003621407</v>
      </c>
      <c r="AJ778" s="173" t="s">
        <v>8019</v>
      </c>
      <c r="AK778" s="420">
        <v>90830952</v>
      </c>
      <c r="AL778" s="189" t="s">
        <v>7353</v>
      </c>
      <c r="AM778" s="500" t="s">
        <v>12287</v>
      </c>
      <c r="AN778" s="411">
        <f t="shared" si="12"/>
        <v>771</v>
      </c>
      <c r="AO778" s="411">
        <v>2025</v>
      </c>
      <c r="AP778" s="432">
        <v>18194933</v>
      </c>
      <c r="AQ778" s="411" t="s">
        <v>10139</v>
      </c>
      <c r="AR778" s="411" t="s">
        <v>10139</v>
      </c>
      <c r="AS778" s="410" t="s">
        <v>10435</v>
      </c>
      <c r="AT778" s="449" t="s">
        <v>12288</v>
      </c>
    </row>
    <row r="779" spans="2:46" ht="15" customHeight="1">
      <c r="B779" s="448" t="s">
        <v>707</v>
      </c>
      <c r="C779" s="251" t="s">
        <v>10341</v>
      </c>
      <c r="D779" s="173" t="s">
        <v>8211</v>
      </c>
      <c r="E779" s="404">
        <v>1073505718</v>
      </c>
      <c r="F779" s="404">
        <v>27042000</v>
      </c>
      <c r="G779" s="405" t="s">
        <v>10177</v>
      </c>
      <c r="H779" s="353">
        <v>4507000</v>
      </c>
      <c r="I779" s="363">
        <v>45779</v>
      </c>
      <c r="J779" s="363">
        <v>46022</v>
      </c>
      <c r="K779" s="354" t="s">
        <v>12289</v>
      </c>
      <c r="L779" s="190">
        <v>2537</v>
      </c>
      <c r="M779" s="406" t="s">
        <v>7631</v>
      </c>
      <c r="N779" s="406" t="s">
        <v>7343</v>
      </c>
      <c r="O779" s="406">
        <v>1020819463</v>
      </c>
      <c r="P779" s="406" t="s">
        <v>7632</v>
      </c>
      <c r="Q779" s="190">
        <v>3</v>
      </c>
      <c r="R779" s="407">
        <v>132577</v>
      </c>
      <c r="S779" s="251" t="s">
        <v>10628</v>
      </c>
      <c r="T779" s="463">
        <v>8863767</v>
      </c>
      <c r="U779" s="190" t="s">
        <v>7347</v>
      </c>
      <c r="V779" s="407">
        <v>89</v>
      </c>
      <c r="W779" s="404">
        <v>0</v>
      </c>
      <c r="X779" s="190" t="s">
        <v>7347</v>
      </c>
      <c r="Y779" s="190"/>
      <c r="Z779" s="404">
        <f>Tabla13[[#This Row],[Adicion 1]]</f>
        <v>8863767</v>
      </c>
      <c r="AA779" s="464" t="s">
        <v>10833</v>
      </c>
      <c r="AB779" s="190" t="s">
        <v>7347</v>
      </c>
      <c r="AC779" s="190" t="s">
        <v>7347</v>
      </c>
      <c r="AD779" s="190" t="s">
        <v>7347</v>
      </c>
      <c r="AE779" s="190" t="s">
        <v>7387</v>
      </c>
      <c r="AF779" s="411" t="s">
        <v>7349</v>
      </c>
      <c r="AG779" s="424" t="s">
        <v>7368</v>
      </c>
      <c r="AH779" s="173" t="s">
        <v>12290</v>
      </c>
      <c r="AI779" s="173">
        <v>3502130600</v>
      </c>
      <c r="AJ779" s="173" t="s">
        <v>10143</v>
      </c>
      <c r="AK779" s="420">
        <v>4680250095</v>
      </c>
      <c r="AL779" s="189" t="s">
        <v>7353</v>
      </c>
      <c r="AM779" s="500" t="s">
        <v>8215</v>
      </c>
      <c r="AN779" s="411">
        <f t="shared" si="12"/>
        <v>772</v>
      </c>
      <c r="AO779" s="411">
        <v>2025</v>
      </c>
      <c r="AP779" s="432">
        <v>18178233</v>
      </c>
      <c r="AQ779" s="411" t="s">
        <v>10132</v>
      </c>
      <c r="AR779" s="411" t="s">
        <v>10132</v>
      </c>
      <c r="AS779" s="410"/>
      <c r="AT779" s="449"/>
    </row>
    <row r="780" spans="2:46" ht="15" customHeight="1">
      <c r="B780" s="448" t="s">
        <v>708</v>
      </c>
      <c r="C780" s="251" t="s">
        <v>10341</v>
      </c>
      <c r="D780" s="173" t="s">
        <v>12291</v>
      </c>
      <c r="E780" s="404">
        <v>52848241</v>
      </c>
      <c r="F780" s="404">
        <v>17856000</v>
      </c>
      <c r="G780" s="405" t="s">
        <v>10177</v>
      </c>
      <c r="H780" s="353">
        <v>2976000</v>
      </c>
      <c r="I780" s="363">
        <v>45771</v>
      </c>
      <c r="J780" s="363">
        <v>46021</v>
      </c>
      <c r="K780" s="354" t="s">
        <v>10536</v>
      </c>
      <c r="L780" s="190">
        <v>2583</v>
      </c>
      <c r="M780" s="406" t="s">
        <v>7495</v>
      </c>
      <c r="N780" s="406" t="s">
        <v>7343</v>
      </c>
      <c r="O780" s="406">
        <v>79553844</v>
      </c>
      <c r="P780" s="406" t="s">
        <v>7496</v>
      </c>
      <c r="Q780" s="190">
        <v>5</v>
      </c>
      <c r="R780" s="407">
        <v>127441</v>
      </c>
      <c r="S780" s="251" t="s">
        <v>7497</v>
      </c>
      <c r="T780" s="463">
        <v>6646400</v>
      </c>
      <c r="U780" s="190" t="s">
        <v>7347</v>
      </c>
      <c r="V780" s="407">
        <v>67</v>
      </c>
      <c r="W780" s="404">
        <v>0</v>
      </c>
      <c r="X780" s="190" t="s">
        <v>7347</v>
      </c>
      <c r="Y780" s="190"/>
      <c r="Z780" s="404">
        <f>Tabla13[[#This Row],[Adicion 1]]</f>
        <v>6646400</v>
      </c>
      <c r="AA780" s="464" t="s">
        <v>10218</v>
      </c>
      <c r="AB780" s="190" t="s">
        <v>7347</v>
      </c>
      <c r="AC780" s="190" t="s">
        <v>7347</v>
      </c>
      <c r="AD780" s="190" t="s">
        <v>7347</v>
      </c>
      <c r="AE780" s="190" t="s">
        <v>7387</v>
      </c>
      <c r="AF780" s="411" t="s">
        <v>7349</v>
      </c>
      <c r="AG780" s="190" t="s">
        <v>7586</v>
      </c>
      <c r="AH780" s="173" t="s">
        <v>12292</v>
      </c>
      <c r="AI780" s="173" t="s">
        <v>12293</v>
      </c>
      <c r="AJ780" s="173" t="s">
        <v>10143</v>
      </c>
      <c r="AK780" s="420">
        <v>91282691383</v>
      </c>
      <c r="AL780" s="189" t="s">
        <v>10225</v>
      </c>
      <c r="AM780" s="500" t="s">
        <v>12294</v>
      </c>
      <c r="AN780" s="411">
        <f t="shared" si="12"/>
        <v>773</v>
      </c>
      <c r="AO780" s="411">
        <v>2025</v>
      </c>
      <c r="AP780" s="432">
        <v>5257600</v>
      </c>
      <c r="AQ780" s="411" t="s">
        <v>10132</v>
      </c>
      <c r="AR780" s="411" t="s">
        <v>10132</v>
      </c>
      <c r="AS780" s="410"/>
      <c r="AT780" s="449"/>
    </row>
    <row r="781" spans="2:46" ht="15" customHeight="1">
      <c r="B781" s="448" t="s">
        <v>710</v>
      </c>
      <c r="C781" s="251" t="s">
        <v>10341</v>
      </c>
      <c r="D781" s="173" t="s">
        <v>12295</v>
      </c>
      <c r="E781" s="404">
        <v>1015405308</v>
      </c>
      <c r="F781" s="404">
        <v>17856000</v>
      </c>
      <c r="G781" s="405" t="s">
        <v>10177</v>
      </c>
      <c r="H781" s="353">
        <v>2976000</v>
      </c>
      <c r="I781" s="363">
        <v>45777</v>
      </c>
      <c r="J781" s="363">
        <v>46022</v>
      </c>
      <c r="K781" s="354" t="s">
        <v>12296</v>
      </c>
      <c r="L781" s="190">
        <v>2456</v>
      </c>
      <c r="M781" s="406" t="s">
        <v>7342</v>
      </c>
      <c r="N781" s="251" t="s">
        <v>7343</v>
      </c>
      <c r="O781" s="406">
        <v>79148675</v>
      </c>
      <c r="P781" s="406" t="s">
        <v>7344</v>
      </c>
      <c r="Q781" s="190">
        <v>5</v>
      </c>
      <c r="R781" s="407">
        <v>127430</v>
      </c>
      <c r="S781" s="251" t="s">
        <v>7345</v>
      </c>
      <c r="T781" s="463">
        <v>6051200</v>
      </c>
      <c r="U781" s="190" t="s">
        <v>7347</v>
      </c>
      <c r="V781" s="407">
        <v>63</v>
      </c>
      <c r="W781" s="404">
        <v>0</v>
      </c>
      <c r="X781" s="190" t="s">
        <v>7347</v>
      </c>
      <c r="Y781" s="190"/>
      <c r="Z781" s="404">
        <f>Tabla13[[#This Row],[Adicion 1]]</f>
        <v>6051200</v>
      </c>
      <c r="AA781" s="464" t="s">
        <v>10463</v>
      </c>
      <c r="AB781" s="190" t="s">
        <v>7347</v>
      </c>
      <c r="AC781" s="190" t="s">
        <v>7347</v>
      </c>
      <c r="AD781" s="190" t="s">
        <v>7347</v>
      </c>
      <c r="AE781" s="190" t="s">
        <v>7387</v>
      </c>
      <c r="AF781" s="411" t="s">
        <v>7349</v>
      </c>
      <c r="AG781" s="190" t="s">
        <v>7399</v>
      </c>
      <c r="AH781" s="173" t="s">
        <v>12297</v>
      </c>
      <c r="AI781" s="173">
        <v>3117017783</v>
      </c>
      <c r="AJ781" s="173" t="s">
        <v>7352</v>
      </c>
      <c r="AK781" s="420">
        <v>24145144289</v>
      </c>
      <c r="AL781" s="189" t="s">
        <v>10225</v>
      </c>
      <c r="AM781" s="500" t="s">
        <v>12298</v>
      </c>
      <c r="AN781" s="411">
        <f t="shared" si="12"/>
        <v>774</v>
      </c>
      <c r="AO781" s="411">
        <v>2025</v>
      </c>
      <c r="AP781" s="432">
        <v>5852800</v>
      </c>
      <c r="AQ781" s="411" t="s">
        <v>10132</v>
      </c>
      <c r="AR781" s="411" t="s">
        <v>10139</v>
      </c>
      <c r="AS781" s="410" t="s">
        <v>10140</v>
      </c>
      <c r="AT781" s="449" t="s">
        <v>12299</v>
      </c>
    </row>
    <row r="782" spans="2:46" ht="15" customHeight="1">
      <c r="B782" s="448" t="s">
        <v>711</v>
      </c>
      <c r="C782" s="251" t="s">
        <v>10341</v>
      </c>
      <c r="D782" s="173" t="s">
        <v>12300</v>
      </c>
      <c r="E782" s="404">
        <v>79887871</v>
      </c>
      <c r="F782" s="404">
        <v>17856000</v>
      </c>
      <c r="G782" s="405" t="s">
        <v>10177</v>
      </c>
      <c r="H782" s="353">
        <v>2976000</v>
      </c>
      <c r="I782" s="363">
        <v>45777</v>
      </c>
      <c r="J782" s="363">
        <v>45959</v>
      </c>
      <c r="K782" s="354" t="s">
        <v>12301</v>
      </c>
      <c r="L782" s="190">
        <v>2456</v>
      </c>
      <c r="M782" s="406" t="s">
        <v>7342</v>
      </c>
      <c r="N782" s="251" t="s">
        <v>7343</v>
      </c>
      <c r="O782" s="406">
        <v>79148675</v>
      </c>
      <c r="P782" s="406" t="s">
        <v>7344</v>
      </c>
      <c r="Q782" s="190">
        <v>5</v>
      </c>
      <c r="R782" s="407">
        <v>127430</v>
      </c>
      <c r="S782" s="251" t="s">
        <v>7345</v>
      </c>
      <c r="T782" s="404">
        <v>0</v>
      </c>
      <c r="U782" s="190" t="s">
        <v>7347</v>
      </c>
      <c r="V782" s="407" t="s">
        <v>10136</v>
      </c>
      <c r="W782" s="404">
        <v>0</v>
      </c>
      <c r="X782" s="190" t="s">
        <v>7347</v>
      </c>
      <c r="Y782" s="190" t="s">
        <v>7347</v>
      </c>
      <c r="Z782" s="404">
        <v>0</v>
      </c>
      <c r="AA782" s="419" t="s">
        <v>7347</v>
      </c>
      <c r="AB782" s="190" t="s">
        <v>7347</v>
      </c>
      <c r="AC782" s="190" t="s">
        <v>7347</v>
      </c>
      <c r="AD782" s="190" t="s">
        <v>7347</v>
      </c>
      <c r="AE782" s="190" t="s">
        <v>10896</v>
      </c>
      <c r="AF782" s="411" t="s">
        <v>7349</v>
      </c>
      <c r="AG782" s="190" t="s">
        <v>7586</v>
      </c>
      <c r="AH782" s="173" t="s">
        <v>12302</v>
      </c>
      <c r="AI782" s="173">
        <v>3144081888</v>
      </c>
      <c r="AJ782" s="173" t="s">
        <v>7352</v>
      </c>
      <c r="AK782" s="420">
        <v>24142167276</v>
      </c>
      <c r="AL782" s="189" t="s">
        <v>10225</v>
      </c>
      <c r="AM782" s="500" t="s">
        <v>12303</v>
      </c>
      <c r="AN782" s="411">
        <f t="shared" si="12"/>
        <v>775</v>
      </c>
      <c r="AO782" s="411">
        <v>2025</v>
      </c>
      <c r="AP782" s="432">
        <v>6547200</v>
      </c>
      <c r="AQ782" s="411" t="s">
        <v>10132</v>
      </c>
      <c r="AR782" s="411" t="s">
        <v>10139</v>
      </c>
      <c r="AS782" s="410" t="s">
        <v>10140</v>
      </c>
      <c r="AT782" s="449" t="s">
        <v>12304</v>
      </c>
    </row>
    <row r="783" spans="2:46" ht="15" customHeight="1">
      <c r="B783" s="448" t="s">
        <v>712</v>
      </c>
      <c r="C783" s="251" t="s">
        <v>10341</v>
      </c>
      <c r="D783" s="173" t="s">
        <v>12305</v>
      </c>
      <c r="E783" s="404">
        <v>1033367509</v>
      </c>
      <c r="F783" s="404">
        <v>17856000</v>
      </c>
      <c r="G783" s="405" t="s">
        <v>10177</v>
      </c>
      <c r="H783" s="353">
        <v>2976000</v>
      </c>
      <c r="I783" s="363">
        <v>45777</v>
      </c>
      <c r="J783" s="363">
        <v>46022</v>
      </c>
      <c r="K783" s="354" t="s">
        <v>12301</v>
      </c>
      <c r="L783" s="190">
        <v>2456</v>
      </c>
      <c r="M783" s="406" t="s">
        <v>7342</v>
      </c>
      <c r="N783" s="251" t="s">
        <v>7343</v>
      </c>
      <c r="O783" s="406">
        <v>79148675</v>
      </c>
      <c r="P783" s="406" t="s">
        <v>7344</v>
      </c>
      <c r="Q783" s="190">
        <v>5</v>
      </c>
      <c r="R783" s="407">
        <v>127430</v>
      </c>
      <c r="S783" s="251" t="s">
        <v>7345</v>
      </c>
      <c r="T783" s="463">
        <v>0</v>
      </c>
      <c r="U783" s="190" t="s">
        <v>7347</v>
      </c>
      <c r="V783" s="407" t="s">
        <v>10136</v>
      </c>
      <c r="W783" s="404">
        <v>0</v>
      </c>
      <c r="X783" s="190" t="s">
        <v>7347</v>
      </c>
      <c r="Y783" s="190"/>
      <c r="Z783" s="404">
        <f>Tabla13[[#This Row],[Adicion 1]]</f>
        <v>0</v>
      </c>
      <c r="AA783" s="464"/>
      <c r="AB783" s="190" t="s">
        <v>7347</v>
      </c>
      <c r="AC783" s="190" t="s">
        <v>7347</v>
      </c>
      <c r="AD783" s="190" t="s">
        <v>7347</v>
      </c>
      <c r="AE783" s="190" t="s">
        <v>7348</v>
      </c>
      <c r="AF783" s="411" t="s">
        <v>7349</v>
      </c>
      <c r="AG783" s="190" t="s">
        <v>7399</v>
      </c>
      <c r="AH783" s="173" t="s">
        <v>12306</v>
      </c>
      <c r="AI783" s="173">
        <v>3112419045</v>
      </c>
      <c r="AJ783" s="173" t="s">
        <v>7364</v>
      </c>
      <c r="AK783" s="420">
        <v>658898502</v>
      </c>
      <c r="AL783" s="189" t="s">
        <v>7353</v>
      </c>
      <c r="AM783" s="500" t="s">
        <v>12307</v>
      </c>
      <c r="AN783" s="411">
        <f t="shared" si="12"/>
        <v>776</v>
      </c>
      <c r="AO783" s="411">
        <v>2025</v>
      </c>
      <c r="AP783" s="432">
        <v>0</v>
      </c>
      <c r="AQ783" s="411"/>
      <c r="AR783" s="411"/>
      <c r="AS783" s="410"/>
      <c r="AT783" s="449"/>
    </row>
    <row r="784" spans="2:46" ht="15" customHeight="1">
      <c r="B784" s="448" t="s">
        <v>713</v>
      </c>
      <c r="C784" s="251" t="s">
        <v>10341</v>
      </c>
      <c r="D784" s="428" t="s">
        <v>12308</v>
      </c>
      <c r="E784" s="412">
        <v>1320962</v>
      </c>
      <c r="F784" s="404">
        <v>17856000</v>
      </c>
      <c r="G784" s="405" t="s">
        <v>10177</v>
      </c>
      <c r="H784" s="353">
        <v>2976000</v>
      </c>
      <c r="I784" s="363">
        <v>45777</v>
      </c>
      <c r="J784" s="363">
        <v>46022</v>
      </c>
      <c r="K784" s="354" t="s">
        <v>12301</v>
      </c>
      <c r="L784" s="190">
        <v>2456</v>
      </c>
      <c r="M784" s="406" t="s">
        <v>7342</v>
      </c>
      <c r="N784" s="251" t="s">
        <v>7343</v>
      </c>
      <c r="O784" s="406">
        <v>79148675</v>
      </c>
      <c r="P784" s="406" t="s">
        <v>7344</v>
      </c>
      <c r="Q784" s="190">
        <v>5</v>
      </c>
      <c r="R784" s="407">
        <v>127430</v>
      </c>
      <c r="S784" s="251" t="s">
        <v>7345</v>
      </c>
      <c r="T784" s="463">
        <v>6051200</v>
      </c>
      <c r="U784" s="190" t="s">
        <v>7347</v>
      </c>
      <c r="V784" s="407">
        <v>61</v>
      </c>
      <c r="W784" s="404">
        <v>0</v>
      </c>
      <c r="X784" s="190" t="s">
        <v>7347</v>
      </c>
      <c r="Y784" s="190"/>
      <c r="Z784" s="404">
        <f>Tabla13[[#This Row],[Adicion 1]]</f>
        <v>6051200</v>
      </c>
      <c r="AA784" s="464" t="str">
        <f>VLOOKUP(Tabla13[[#This Row],[No. CONTRATO]],[1]Hoja3!$B$4:$M$271,12,FALSE)</f>
        <v>2 meses y 1 días</v>
      </c>
      <c r="AB784" s="190" t="s">
        <v>7347</v>
      </c>
      <c r="AC784" s="190" t="s">
        <v>7347</v>
      </c>
      <c r="AD784" s="190" t="s">
        <v>7347</v>
      </c>
      <c r="AE784" s="190" t="s">
        <v>12309</v>
      </c>
      <c r="AF784" s="411" t="s">
        <v>7399</v>
      </c>
      <c r="AG784" s="190" t="s">
        <v>7349</v>
      </c>
      <c r="AH784" s="173" t="s">
        <v>12310</v>
      </c>
      <c r="AI784" s="173">
        <v>3009597558</v>
      </c>
      <c r="AJ784" s="173" t="s">
        <v>10572</v>
      </c>
      <c r="AK784" s="420">
        <v>38400000691</v>
      </c>
      <c r="AL784" s="189" t="s">
        <v>7353</v>
      </c>
      <c r="AM784" s="500" t="s">
        <v>12311</v>
      </c>
      <c r="AN784" s="411">
        <f t="shared" si="12"/>
        <v>777</v>
      </c>
      <c r="AO784" s="411">
        <v>2025</v>
      </c>
      <c r="AP784" s="432">
        <v>0</v>
      </c>
      <c r="AQ784" s="411"/>
      <c r="AR784" s="411"/>
      <c r="AS784" s="410"/>
      <c r="AT784" s="449"/>
    </row>
    <row r="785" spans="1:46" ht="15" customHeight="1">
      <c r="B785" s="448" t="s">
        <v>714</v>
      </c>
      <c r="C785" s="251" t="s">
        <v>10341</v>
      </c>
      <c r="D785" s="173" t="s">
        <v>12312</v>
      </c>
      <c r="E785" s="404">
        <v>1018492687</v>
      </c>
      <c r="F785" s="404">
        <v>21600000</v>
      </c>
      <c r="G785" s="405" t="s">
        <v>10177</v>
      </c>
      <c r="H785" s="353">
        <v>3600000</v>
      </c>
      <c r="I785" s="363">
        <v>45777</v>
      </c>
      <c r="J785" s="363">
        <v>45959</v>
      </c>
      <c r="K785" s="354" t="s">
        <v>12313</v>
      </c>
      <c r="L785" s="190">
        <v>2537</v>
      </c>
      <c r="M785" s="406" t="s">
        <v>7464</v>
      </c>
      <c r="N785" s="406" t="s">
        <v>7343</v>
      </c>
      <c r="O785" s="406">
        <v>1010170739</v>
      </c>
      <c r="P785" s="501" t="s">
        <v>7465</v>
      </c>
      <c r="Q785" s="190">
        <v>1</v>
      </c>
      <c r="R785" s="407">
        <v>132602</v>
      </c>
      <c r="S785" s="251" t="s">
        <v>7450</v>
      </c>
      <c r="T785" s="404">
        <v>0</v>
      </c>
      <c r="U785" s="190" t="s">
        <v>7347</v>
      </c>
      <c r="V785" s="407" t="s">
        <v>10136</v>
      </c>
      <c r="W785" s="404">
        <v>0</v>
      </c>
      <c r="X785" s="190" t="s">
        <v>7347</v>
      </c>
      <c r="Y785" s="190" t="s">
        <v>7347</v>
      </c>
      <c r="Z785" s="404">
        <v>0</v>
      </c>
      <c r="AA785" s="419" t="s">
        <v>7347</v>
      </c>
      <c r="AB785" s="190" t="s">
        <v>7347</v>
      </c>
      <c r="AC785" s="190" t="s">
        <v>7347</v>
      </c>
      <c r="AD785" s="190" t="s">
        <v>7347</v>
      </c>
      <c r="AE785" s="190" t="s">
        <v>7378</v>
      </c>
      <c r="AF785" s="411" t="s">
        <v>7349</v>
      </c>
      <c r="AG785" s="190" t="s">
        <v>7586</v>
      </c>
      <c r="AH785" s="173" t="s">
        <v>12314</v>
      </c>
      <c r="AI785" s="173">
        <v>3114887733</v>
      </c>
      <c r="AJ785" s="173" t="s">
        <v>10142</v>
      </c>
      <c r="AK785" s="420">
        <v>550488418518228</v>
      </c>
      <c r="AL785" s="189" t="s">
        <v>10225</v>
      </c>
      <c r="AM785" s="500" t="s">
        <v>12315</v>
      </c>
      <c r="AN785" s="411">
        <f t="shared" si="12"/>
        <v>778</v>
      </c>
      <c r="AO785" s="411">
        <v>2025</v>
      </c>
      <c r="AP785" s="432">
        <v>7080000</v>
      </c>
      <c r="AQ785" s="411" t="s">
        <v>10139</v>
      </c>
      <c r="AR785" s="411" t="s">
        <v>10132</v>
      </c>
      <c r="AS785" s="410"/>
      <c r="AT785" s="449"/>
    </row>
    <row r="786" spans="1:46" ht="15" customHeight="1">
      <c r="B786" s="448" t="s">
        <v>715</v>
      </c>
      <c r="C786" s="251" t="s">
        <v>10246</v>
      </c>
      <c r="D786" s="173" t="s">
        <v>12316</v>
      </c>
      <c r="E786" s="404">
        <v>52389617</v>
      </c>
      <c r="F786" s="404">
        <v>46128000</v>
      </c>
      <c r="G786" s="405" t="s">
        <v>10177</v>
      </c>
      <c r="H786" s="353">
        <v>7688000</v>
      </c>
      <c r="I786" s="363">
        <v>45782</v>
      </c>
      <c r="J786" s="363">
        <v>46022</v>
      </c>
      <c r="K786" s="354" t="s">
        <v>12317</v>
      </c>
      <c r="L786" s="190">
        <v>2537</v>
      </c>
      <c r="M786" s="406" t="s">
        <v>10161</v>
      </c>
      <c r="N786" s="406" t="s">
        <v>7343</v>
      </c>
      <c r="O786" s="406">
        <v>98566660</v>
      </c>
      <c r="P786" s="406" t="s">
        <v>7534</v>
      </c>
      <c r="Q786" s="190">
        <v>1</v>
      </c>
      <c r="R786" s="407">
        <v>15920</v>
      </c>
      <c r="S786" s="251" t="s">
        <v>12318</v>
      </c>
      <c r="T786" s="463">
        <v>14350933</v>
      </c>
      <c r="U786" s="190" t="s">
        <v>7347</v>
      </c>
      <c r="V786" s="407">
        <v>56</v>
      </c>
      <c r="W786" s="404">
        <v>0</v>
      </c>
      <c r="X786" s="190" t="s">
        <v>7347</v>
      </c>
      <c r="Y786" s="190"/>
      <c r="Z786" s="404">
        <f>Tabla13[[#This Row],[Adicion 1]]</f>
        <v>14350933</v>
      </c>
      <c r="AA786" s="464" t="str">
        <f>VLOOKUP(Tabla13[[#This Row],[No. CONTRATO]],[1]Hoja3!$B$4:$M$271,12,FALSE)</f>
        <v>1 meses y 26 días</v>
      </c>
      <c r="AB786" s="190" t="s">
        <v>7347</v>
      </c>
      <c r="AC786" s="190" t="s">
        <v>7347</v>
      </c>
      <c r="AD786" s="190" t="s">
        <v>7347</v>
      </c>
      <c r="AE786" s="190" t="s">
        <v>7378</v>
      </c>
      <c r="AF786" s="411" t="s">
        <v>7349</v>
      </c>
      <c r="AG786" s="190" t="s">
        <v>7399</v>
      </c>
      <c r="AH786" s="173" t="s">
        <v>12319</v>
      </c>
      <c r="AI786" s="173">
        <v>3008582969</v>
      </c>
      <c r="AJ786" s="173" t="s">
        <v>7352</v>
      </c>
      <c r="AK786" s="420">
        <v>24068056214</v>
      </c>
      <c r="AL786" s="189" t="s">
        <v>7353</v>
      </c>
      <c r="AM786" s="500" t="s">
        <v>12320</v>
      </c>
      <c r="AN786" s="411">
        <f t="shared" si="12"/>
        <v>779</v>
      </c>
      <c r="AO786" s="411">
        <v>2025</v>
      </c>
      <c r="AP786" s="432">
        <v>39208800</v>
      </c>
      <c r="AQ786" s="411"/>
      <c r="AR786" s="411"/>
      <c r="AS786" s="410"/>
      <c r="AT786" s="449"/>
    </row>
    <row r="787" spans="1:46" ht="15" customHeight="1">
      <c r="B787" s="448" t="s">
        <v>716</v>
      </c>
      <c r="C787" s="251" t="s">
        <v>10246</v>
      </c>
      <c r="D787" s="173" t="s">
        <v>12321</v>
      </c>
      <c r="E787" s="404">
        <v>79545693</v>
      </c>
      <c r="F787" s="404">
        <v>46128000</v>
      </c>
      <c r="G787" s="405" t="s">
        <v>11433</v>
      </c>
      <c r="H787" s="353">
        <v>7688000</v>
      </c>
      <c r="I787" s="363">
        <v>45782</v>
      </c>
      <c r="J787" s="363">
        <v>45965</v>
      </c>
      <c r="K787" s="354" t="s">
        <v>12317</v>
      </c>
      <c r="L787" s="190">
        <v>2537</v>
      </c>
      <c r="M787" s="406" t="s">
        <v>10161</v>
      </c>
      <c r="N787" s="406" t="s">
        <v>7343</v>
      </c>
      <c r="O787" s="406">
        <v>98566660</v>
      </c>
      <c r="P787" s="406" t="s">
        <v>7534</v>
      </c>
      <c r="Q787" s="190">
        <v>1</v>
      </c>
      <c r="R787" s="407">
        <v>125920</v>
      </c>
      <c r="S787" s="251" t="s">
        <v>12318</v>
      </c>
      <c r="T787" s="404">
        <v>0</v>
      </c>
      <c r="U787" s="190" t="s">
        <v>7347</v>
      </c>
      <c r="V787" s="407" t="s">
        <v>10136</v>
      </c>
      <c r="W787" s="404">
        <v>0</v>
      </c>
      <c r="X787" s="190" t="s">
        <v>7347</v>
      </c>
      <c r="Y787" s="190" t="s">
        <v>7347</v>
      </c>
      <c r="Z787" s="404">
        <v>0</v>
      </c>
      <c r="AA787" s="419" t="s">
        <v>7347</v>
      </c>
      <c r="AB787" s="190" t="s">
        <v>7347</v>
      </c>
      <c r="AC787" s="190" t="s">
        <v>7347</v>
      </c>
      <c r="AD787" s="190" t="s">
        <v>7347</v>
      </c>
      <c r="AE787" s="190" t="s">
        <v>7361</v>
      </c>
      <c r="AF787" s="190" t="s">
        <v>7349</v>
      </c>
      <c r="AG787" s="190" t="s">
        <v>10180</v>
      </c>
      <c r="AH787" s="173" t="s">
        <v>12322</v>
      </c>
      <c r="AI787" s="173">
        <v>3105563911</v>
      </c>
      <c r="AJ787" s="173" t="s">
        <v>7625</v>
      </c>
      <c r="AK787" s="420">
        <v>111800016333</v>
      </c>
      <c r="AL787" s="189" t="s">
        <v>7353</v>
      </c>
      <c r="AM787" s="500" t="s">
        <v>12323</v>
      </c>
      <c r="AN787" s="411">
        <f t="shared" si="12"/>
        <v>780</v>
      </c>
      <c r="AO787" s="411">
        <v>2025</v>
      </c>
      <c r="AP787" s="432">
        <v>0</v>
      </c>
      <c r="AQ787" s="411"/>
      <c r="AR787" s="411"/>
      <c r="AS787" s="410"/>
      <c r="AT787" s="449"/>
    </row>
    <row r="788" spans="1:46" ht="15" customHeight="1">
      <c r="B788" s="448" t="s">
        <v>717</v>
      </c>
      <c r="C788" s="251" t="s">
        <v>10341</v>
      </c>
      <c r="D788" s="173" t="s">
        <v>12324</v>
      </c>
      <c r="E788" s="404">
        <v>26472416</v>
      </c>
      <c r="F788" s="404">
        <v>21600000</v>
      </c>
      <c r="G788" s="405" t="s">
        <v>10177</v>
      </c>
      <c r="H788" s="353">
        <v>3600000</v>
      </c>
      <c r="I788" s="363">
        <v>45785</v>
      </c>
      <c r="J788" s="363">
        <v>45968</v>
      </c>
      <c r="K788" s="354" t="s">
        <v>12325</v>
      </c>
      <c r="L788" s="190">
        <v>2537</v>
      </c>
      <c r="M788" s="406" t="s">
        <v>7464</v>
      </c>
      <c r="N788" s="406" t="s">
        <v>7343</v>
      </c>
      <c r="O788" s="406">
        <v>1010170739</v>
      </c>
      <c r="P788" s="501" t="s">
        <v>7465</v>
      </c>
      <c r="Q788" s="190">
        <v>1</v>
      </c>
      <c r="R788" s="407">
        <v>132602</v>
      </c>
      <c r="S788" s="251" t="s">
        <v>7450</v>
      </c>
      <c r="T788" s="404">
        <v>0</v>
      </c>
      <c r="U788" s="190" t="s">
        <v>7347</v>
      </c>
      <c r="V788" s="407" t="s">
        <v>10136</v>
      </c>
      <c r="W788" s="404">
        <v>0</v>
      </c>
      <c r="X788" s="190" t="s">
        <v>7347</v>
      </c>
      <c r="Y788" s="190" t="s">
        <v>7347</v>
      </c>
      <c r="Z788" s="404">
        <v>0</v>
      </c>
      <c r="AA788" s="419" t="s">
        <v>7347</v>
      </c>
      <c r="AB788" s="190" t="s">
        <v>7347</v>
      </c>
      <c r="AC788" s="190" t="s">
        <v>7347</v>
      </c>
      <c r="AD788" s="190" t="s">
        <v>7347</v>
      </c>
      <c r="AE788" s="190" t="s">
        <v>7378</v>
      </c>
      <c r="AF788" s="411" t="s">
        <v>7349</v>
      </c>
      <c r="AG788" s="190" t="s">
        <v>7368</v>
      </c>
      <c r="AH788" s="173" t="s">
        <v>12326</v>
      </c>
      <c r="AI788" s="173">
        <v>3053503783</v>
      </c>
      <c r="AJ788" s="173" t="s">
        <v>7352</v>
      </c>
      <c r="AK788" s="420">
        <v>24120120967</v>
      </c>
      <c r="AL788" s="189" t="s">
        <v>7353</v>
      </c>
      <c r="AM788" s="500" t="s">
        <v>12327</v>
      </c>
      <c r="AN788" s="411">
        <f t="shared" si="12"/>
        <v>781</v>
      </c>
      <c r="AO788" s="411">
        <v>2025</v>
      </c>
      <c r="AP788" s="432">
        <v>8040000</v>
      </c>
      <c r="AQ788" s="411" t="s">
        <v>10132</v>
      </c>
      <c r="AR788" s="411" t="s">
        <v>10139</v>
      </c>
      <c r="AS788" s="410" t="s">
        <v>10140</v>
      </c>
      <c r="AT788" s="449" t="s">
        <v>12328</v>
      </c>
    </row>
    <row r="789" spans="1:46" ht="15" customHeight="1">
      <c r="B789" s="448" t="s">
        <v>718</v>
      </c>
      <c r="C789" s="251" t="s">
        <v>10341</v>
      </c>
      <c r="D789" s="173" t="s">
        <v>12329</v>
      </c>
      <c r="E789" s="404">
        <v>1026582342</v>
      </c>
      <c r="F789" s="404">
        <v>12378000</v>
      </c>
      <c r="G789" s="405" t="s">
        <v>10177</v>
      </c>
      <c r="H789" s="353">
        <v>2063000</v>
      </c>
      <c r="I789" s="363">
        <v>45791</v>
      </c>
      <c r="J789" s="363">
        <v>46021</v>
      </c>
      <c r="K789" s="354" t="s">
        <v>12330</v>
      </c>
      <c r="L789" s="190">
        <v>2583</v>
      </c>
      <c r="M789" s="406" t="s">
        <v>7495</v>
      </c>
      <c r="N789" s="406" t="s">
        <v>7343</v>
      </c>
      <c r="O789" s="406">
        <v>79553844</v>
      </c>
      <c r="P789" s="406" t="s">
        <v>7496</v>
      </c>
      <c r="Q789" s="190">
        <v>5</v>
      </c>
      <c r="R789" s="407">
        <v>132705</v>
      </c>
      <c r="S789" s="251" t="s">
        <v>7497</v>
      </c>
      <c r="T789" s="463">
        <v>3232033</v>
      </c>
      <c r="U789" s="190" t="s">
        <v>7347</v>
      </c>
      <c r="V789" s="407">
        <f>VLOOKUP(Tabla13[[#This Row],[No. CONTRATO]],[1]Hoja3!$B$4:$R$271,11,FALSE)</f>
        <v>47</v>
      </c>
      <c r="W789" s="404">
        <v>0</v>
      </c>
      <c r="X789" s="190" t="s">
        <v>7347</v>
      </c>
      <c r="Y789" s="190"/>
      <c r="Z789" s="404">
        <f>Tabla13[[#This Row],[Adicion 1]]</f>
        <v>3232033</v>
      </c>
      <c r="AA789" s="464" t="s">
        <v>10867</v>
      </c>
      <c r="AB789" s="190" t="s">
        <v>7347</v>
      </c>
      <c r="AC789" s="190" t="s">
        <v>7347</v>
      </c>
      <c r="AD789" s="190" t="s">
        <v>7347</v>
      </c>
      <c r="AE789" s="190" t="s">
        <v>7387</v>
      </c>
      <c r="AF789" s="411" t="s">
        <v>7349</v>
      </c>
      <c r="AG789" s="190" t="s">
        <v>7399</v>
      </c>
      <c r="AH789" s="173" t="s">
        <v>12331</v>
      </c>
      <c r="AI789" s="173">
        <v>3105580538</v>
      </c>
      <c r="AJ789" s="173" t="s">
        <v>10143</v>
      </c>
      <c r="AK789" s="420">
        <v>22570937328</v>
      </c>
      <c r="AL789" s="189" t="s">
        <v>7353</v>
      </c>
      <c r="AM789" s="500" t="s">
        <v>12332</v>
      </c>
      <c r="AN789" s="411">
        <f t="shared" si="12"/>
        <v>782</v>
      </c>
      <c r="AO789" s="411">
        <v>2025</v>
      </c>
      <c r="AP789" s="432">
        <v>5019967</v>
      </c>
      <c r="AQ789" s="411" t="s">
        <v>10139</v>
      </c>
      <c r="AR789" s="411" t="s">
        <v>10132</v>
      </c>
      <c r="AS789" s="410"/>
      <c r="AT789" s="449"/>
    </row>
    <row r="790" spans="1:46" s="418" customFormat="1" ht="15" customHeight="1">
      <c r="A790" s="15"/>
      <c r="B790" s="448" t="s">
        <v>720</v>
      </c>
      <c r="C790" s="251" t="s">
        <v>10341</v>
      </c>
      <c r="D790" s="173" t="s">
        <v>12333</v>
      </c>
      <c r="E790" s="404">
        <v>1010205230</v>
      </c>
      <c r="F790" s="404">
        <v>12378000</v>
      </c>
      <c r="G790" s="405" t="s">
        <v>10177</v>
      </c>
      <c r="H790" s="353">
        <v>2063000</v>
      </c>
      <c r="I790" s="363">
        <v>45812</v>
      </c>
      <c r="J790" s="363">
        <v>46021</v>
      </c>
      <c r="K790" s="354" t="s">
        <v>10548</v>
      </c>
      <c r="L790" s="190">
        <v>2583</v>
      </c>
      <c r="M790" s="406" t="s">
        <v>7495</v>
      </c>
      <c r="N790" s="406" t="s">
        <v>7343</v>
      </c>
      <c r="O790" s="406">
        <v>79553844</v>
      </c>
      <c r="P790" s="406" t="s">
        <v>7496</v>
      </c>
      <c r="Q790" s="190">
        <v>5</v>
      </c>
      <c r="R790" s="407">
        <v>132916</v>
      </c>
      <c r="S790" s="251" t="s">
        <v>7497</v>
      </c>
      <c r="T790" s="463">
        <v>1856700</v>
      </c>
      <c r="U790" s="190" t="s">
        <v>7347</v>
      </c>
      <c r="V790" s="407">
        <v>27</v>
      </c>
      <c r="W790" s="404">
        <v>0</v>
      </c>
      <c r="X790" s="190" t="s">
        <v>7347</v>
      </c>
      <c r="Y790" s="190"/>
      <c r="Z790" s="404">
        <f>Tabla13[[#This Row],[Adicion 1]]</f>
        <v>1856700</v>
      </c>
      <c r="AA790" s="464" t="s">
        <v>8677</v>
      </c>
      <c r="AB790" s="190" t="s">
        <v>7347</v>
      </c>
      <c r="AC790" s="190" t="s">
        <v>7347</v>
      </c>
      <c r="AD790" s="190" t="s">
        <v>7347</v>
      </c>
      <c r="AE790" s="190" t="s">
        <v>7378</v>
      </c>
      <c r="AF790" s="190" t="s">
        <v>7349</v>
      </c>
      <c r="AG790" s="190" t="s">
        <v>7399</v>
      </c>
      <c r="AH790" s="173" t="s">
        <v>12334</v>
      </c>
      <c r="AI790" s="173">
        <v>3506345904</v>
      </c>
      <c r="AJ790" s="173" t="s">
        <v>10482</v>
      </c>
      <c r="AK790" s="420">
        <v>91272631587</v>
      </c>
      <c r="AL790" s="189" t="s">
        <v>12335</v>
      </c>
      <c r="AM790" s="500" t="s">
        <v>12336</v>
      </c>
      <c r="AN790" s="411">
        <f t="shared" si="12"/>
        <v>783</v>
      </c>
      <c r="AO790" s="411">
        <v>2025</v>
      </c>
      <c r="AP790" s="432">
        <v>6395300</v>
      </c>
      <c r="AQ790" s="411" t="s">
        <v>10132</v>
      </c>
      <c r="AR790" s="411" t="s">
        <v>10132</v>
      </c>
      <c r="AS790" s="410"/>
      <c r="AT790" s="449"/>
    </row>
    <row r="791" spans="1:46" s="418" customFormat="1" ht="15" customHeight="1">
      <c r="A791" s="15"/>
      <c r="B791" s="448" t="s">
        <v>721</v>
      </c>
      <c r="C791" s="251" t="s">
        <v>10246</v>
      </c>
      <c r="D791" s="173" t="s">
        <v>10043</v>
      </c>
      <c r="E791" s="404">
        <v>1019085682</v>
      </c>
      <c r="F791" s="404">
        <v>33810000</v>
      </c>
      <c r="G791" s="405" t="s">
        <v>10177</v>
      </c>
      <c r="H791" s="353">
        <v>5635000</v>
      </c>
      <c r="I791" s="363">
        <v>45786</v>
      </c>
      <c r="J791" s="363">
        <v>46022</v>
      </c>
      <c r="K791" s="354" t="s">
        <v>12337</v>
      </c>
      <c r="L791" s="190">
        <v>2435</v>
      </c>
      <c r="M791" s="406" t="s">
        <v>7616</v>
      </c>
      <c r="N791" s="406" t="s">
        <v>7343</v>
      </c>
      <c r="O791" s="406">
        <v>1063481921</v>
      </c>
      <c r="P791" s="501" t="s">
        <v>7617</v>
      </c>
      <c r="Q791" s="190">
        <v>1</v>
      </c>
      <c r="R791" s="407">
        <v>131743</v>
      </c>
      <c r="S791" s="251" t="s">
        <v>7618</v>
      </c>
      <c r="T791" s="463">
        <v>9767333</v>
      </c>
      <c r="U791" s="190" t="s">
        <v>7347</v>
      </c>
      <c r="V791" s="407">
        <v>52</v>
      </c>
      <c r="W791" s="404">
        <v>0</v>
      </c>
      <c r="X791" s="190" t="s">
        <v>7347</v>
      </c>
      <c r="Y791" s="190"/>
      <c r="Z791" s="404">
        <f>Tabla13[[#This Row],[Adicion 1]]</f>
        <v>9767333</v>
      </c>
      <c r="AA791" s="464" t="s">
        <v>12264</v>
      </c>
      <c r="AB791" s="190" t="s">
        <v>7347</v>
      </c>
      <c r="AC791" s="190" t="s">
        <v>7347</v>
      </c>
      <c r="AD791" s="190" t="s">
        <v>7347</v>
      </c>
      <c r="AE791" s="190" t="s">
        <v>7504</v>
      </c>
      <c r="AF791" s="411" t="s">
        <v>7349</v>
      </c>
      <c r="AG791" s="190" t="s">
        <v>7350</v>
      </c>
      <c r="AH791" s="173" t="s">
        <v>12338</v>
      </c>
      <c r="AI791" s="173">
        <v>3202559007</v>
      </c>
      <c r="AJ791" s="173" t="s">
        <v>7352</v>
      </c>
      <c r="AK791" s="420">
        <v>24077599049</v>
      </c>
      <c r="AL791" s="189" t="s">
        <v>7353</v>
      </c>
      <c r="AM791" s="500" t="s">
        <v>12339</v>
      </c>
      <c r="AN791" s="411">
        <f t="shared" si="12"/>
        <v>784</v>
      </c>
      <c r="AO791" s="411">
        <v>2025</v>
      </c>
      <c r="AP791" s="432">
        <v>12772667</v>
      </c>
      <c r="AQ791" s="411"/>
      <c r="AR791" s="411"/>
      <c r="AS791" s="410"/>
      <c r="AT791" s="449"/>
    </row>
    <row r="792" spans="1:46" ht="15" customHeight="1">
      <c r="B792" s="448" t="s">
        <v>723</v>
      </c>
      <c r="C792" s="251" t="s">
        <v>10341</v>
      </c>
      <c r="D792" s="173" t="s">
        <v>12340</v>
      </c>
      <c r="E792" s="404">
        <v>1015409907</v>
      </c>
      <c r="F792" s="404">
        <v>17856000</v>
      </c>
      <c r="G792" s="405" t="s">
        <v>10177</v>
      </c>
      <c r="H792" s="353">
        <v>2976000</v>
      </c>
      <c r="I792" s="363">
        <v>45789</v>
      </c>
      <c r="J792" s="363">
        <v>46022</v>
      </c>
      <c r="K792" s="354" t="s">
        <v>12296</v>
      </c>
      <c r="L792" s="190">
        <v>2456</v>
      </c>
      <c r="M792" s="406" t="s">
        <v>7342</v>
      </c>
      <c r="N792" s="251" t="s">
        <v>7343</v>
      </c>
      <c r="O792" s="406">
        <v>79148675</v>
      </c>
      <c r="P792" s="406" t="s">
        <v>7344</v>
      </c>
      <c r="Q792" s="190">
        <v>5</v>
      </c>
      <c r="R792" s="407">
        <v>131743</v>
      </c>
      <c r="S792" s="251" t="s">
        <v>7345</v>
      </c>
      <c r="T792" s="463">
        <v>4860800</v>
      </c>
      <c r="U792" s="190" t="s">
        <v>7347</v>
      </c>
      <c r="V792" s="407">
        <v>45</v>
      </c>
      <c r="W792" s="404">
        <v>0</v>
      </c>
      <c r="X792" s="190" t="s">
        <v>7347</v>
      </c>
      <c r="Y792" s="190"/>
      <c r="Z792" s="404">
        <f>Tabla13[[#This Row],[Adicion 1]]</f>
        <v>4860800</v>
      </c>
      <c r="AA792" s="464" t="s">
        <v>10363</v>
      </c>
      <c r="AB792" s="190" t="s">
        <v>7347</v>
      </c>
      <c r="AC792" s="190" t="s">
        <v>7347</v>
      </c>
      <c r="AD792" s="190" t="s">
        <v>7347</v>
      </c>
      <c r="AE792" s="190" t="s">
        <v>7504</v>
      </c>
      <c r="AF792" s="411" t="s">
        <v>7349</v>
      </c>
      <c r="AG792" s="190" t="s">
        <v>7399</v>
      </c>
      <c r="AH792" s="173" t="s">
        <v>12341</v>
      </c>
      <c r="AI792" s="173">
        <v>3059401054</v>
      </c>
      <c r="AJ792" s="173" t="s">
        <v>10160</v>
      </c>
      <c r="AK792" s="420">
        <v>6342060848</v>
      </c>
      <c r="AL792" s="189" t="s">
        <v>7353</v>
      </c>
      <c r="AM792" s="500" t="s">
        <v>12342</v>
      </c>
      <c r="AN792" s="411">
        <f t="shared" si="12"/>
        <v>785</v>
      </c>
      <c r="AO792" s="411">
        <v>2025</v>
      </c>
      <c r="AP792" s="432">
        <v>7043200</v>
      </c>
      <c r="AQ792" s="411" t="s">
        <v>10132</v>
      </c>
      <c r="AR792" s="411" t="s">
        <v>10132</v>
      </c>
      <c r="AS792" s="410"/>
      <c r="AT792" s="449"/>
    </row>
    <row r="793" spans="1:46" ht="15" customHeight="1">
      <c r="B793" s="448" t="s">
        <v>725</v>
      </c>
      <c r="C793" s="251" t="s">
        <v>10341</v>
      </c>
      <c r="D793" s="173" t="s">
        <v>12343</v>
      </c>
      <c r="E793" s="404">
        <v>82383927</v>
      </c>
      <c r="F793" s="404">
        <v>21000000</v>
      </c>
      <c r="G793" s="405" t="s">
        <v>10177</v>
      </c>
      <c r="H793" s="353">
        <v>3500000</v>
      </c>
      <c r="I793" s="363">
        <v>45783</v>
      </c>
      <c r="J793" s="363">
        <v>46022</v>
      </c>
      <c r="K793" s="354" t="s">
        <v>8814</v>
      </c>
      <c r="L793" s="190">
        <v>2498</v>
      </c>
      <c r="M793" s="406" t="s">
        <v>7616</v>
      </c>
      <c r="N793" s="406" t="s">
        <v>7343</v>
      </c>
      <c r="O793" s="406">
        <v>1063481921</v>
      </c>
      <c r="P793" s="501" t="s">
        <v>7617</v>
      </c>
      <c r="Q793" s="190">
        <v>3</v>
      </c>
      <c r="R793" s="407">
        <v>130222</v>
      </c>
      <c r="S793" s="251" t="s">
        <v>7618</v>
      </c>
      <c r="T793" s="463">
        <v>6416667</v>
      </c>
      <c r="U793" s="190" t="s">
        <v>7347</v>
      </c>
      <c r="V793" s="407">
        <v>55</v>
      </c>
      <c r="W793" s="404">
        <v>0</v>
      </c>
      <c r="X793" s="190" t="s">
        <v>7347</v>
      </c>
      <c r="Y793" s="190"/>
      <c r="Z793" s="404">
        <f>Tabla13[[#This Row],[Adicion 1]]</f>
        <v>6416667</v>
      </c>
      <c r="AA793" s="464" t="str">
        <f>VLOOKUP(Tabla13[[#This Row],[No. CONTRATO]],[1]Hoja3!$B$4:$M$271,12,FALSE)</f>
        <v>1 meses y 25 días</v>
      </c>
      <c r="AB793" s="190" t="s">
        <v>7347</v>
      </c>
      <c r="AC793" s="190" t="s">
        <v>7347</v>
      </c>
      <c r="AD793" s="190" t="s">
        <v>7347</v>
      </c>
      <c r="AE793" s="190" t="s">
        <v>10179</v>
      </c>
      <c r="AF793" s="411" t="s">
        <v>7349</v>
      </c>
      <c r="AG793" s="190" t="s">
        <v>10180</v>
      </c>
      <c r="AH793" s="173" t="s">
        <v>12344</v>
      </c>
      <c r="AI793" s="173">
        <v>3136178829</v>
      </c>
      <c r="AJ793" s="173" t="s">
        <v>10142</v>
      </c>
      <c r="AK793" s="420">
        <v>474370026459</v>
      </c>
      <c r="AL793" s="189" t="s">
        <v>10225</v>
      </c>
      <c r="AM793" s="500" t="s">
        <v>12345</v>
      </c>
      <c r="AN793" s="411">
        <f t="shared" si="12"/>
        <v>786</v>
      </c>
      <c r="AO793" s="411">
        <v>2025</v>
      </c>
      <c r="AP793" s="432">
        <v>7583333</v>
      </c>
      <c r="AQ793" s="411" t="s">
        <v>10139</v>
      </c>
      <c r="AR793" s="411" t="s">
        <v>10132</v>
      </c>
      <c r="AS793" s="410"/>
      <c r="AT793" s="449"/>
    </row>
    <row r="794" spans="1:46" ht="15" customHeight="1">
      <c r="B794" s="448" t="s">
        <v>727</v>
      </c>
      <c r="C794" s="251" t="s">
        <v>10341</v>
      </c>
      <c r="D794" s="173" t="s">
        <v>8820</v>
      </c>
      <c r="E794" s="404">
        <v>72260477</v>
      </c>
      <c r="F794" s="404">
        <v>17856000</v>
      </c>
      <c r="G794" s="405" t="s">
        <v>10177</v>
      </c>
      <c r="H794" s="353">
        <v>2976000</v>
      </c>
      <c r="I794" s="363">
        <v>45791</v>
      </c>
      <c r="J794" s="363">
        <v>46022</v>
      </c>
      <c r="K794" s="354" t="s">
        <v>12346</v>
      </c>
      <c r="L794" s="190">
        <v>2537</v>
      </c>
      <c r="M794" s="251" t="s">
        <v>10634</v>
      </c>
      <c r="N794" s="406" t="s">
        <v>7343</v>
      </c>
      <c r="O794" s="406">
        <v>26872947</v>
      </c>
      <c r="P794" s="501" t="s">
        <v>10635</v>
      </c>
      <c r="Q794" s="190">
        <v>1</v>
      </c>
      <c r="R794" s="407">
        <v>132179</v>
      </c>
      <c r="S794" s="251" t="s">
        <v>7648</v>
      </c>
      <c r="T794" s="463">
        <v>4662400</v>
      </c>
      <c r="U794" s="190" t="s">
        <v>7347</v>
      </c>
      <c r="V794" s="407">
        <v>47</v>
      </c>
      <c r="W794" s="404">
        <v>0</v>
      </c>
      <c r="X794" s="190" t="s">
        <v>7347</v>
      </c>
      <c r="Y794" s="190"/>
      <c r="Z794" s="404">
        <f>Tabla13[[#This Row],[Adicion 1]]</f>
        <v>4662400</v>
      </c>
      <c r="AA794" s="464" t="s">
        <v>10867</v>
      </c>
      <c r="AB794" s="190" t="s">
        <v>7347</v>
      </c>
      <c r="AC794" s="190" t="s">
        <v>7347</v>
      </c>
      <c r="AD794" s="190" t="s">
        <v>7347</v>
      </c>
      <c r="AE794" s="190" t="s">
        <v>7720</v>
      </c>
      <c r="AF794" s="411" t="s">
        <v>7349</v>
      </c>
      <c r="AG794" s="190" t="s">
        <v>7350</v>
      </c>
      <c r="AH794" s="173" t="s">
        <v>12347</v>
      </c>
      <c r="AI794" s="173">
        <v>6018144179</v>
      </c>
      <c r="AJ794" s="173" t="s">
        <v>10160</v>
      </c>
      <c r="AK794" s="420">
        <v>4342012906</v>
      </c>
      <c r="AL794" s="189" t="s">
        <v>7353</v>
      </c>
      <c r="AM794" s="500" t="s">
        <v>8824</v>
      </c>
      <c r="AN794" s="411">
        <f t="shared" si="12"/>
        <v>787</v>
      </c>
      <c r="AO794" s="411">
        <v>2025</v>
      </c>
      <c r="AP794" s="432">
        <v>7241600</v>
      </c>
      <c r="AQ794" s="411"/>
      <c r="AR794" s="411"/>
      <c r="AS794" s="410"/>
      <c r="AT794" s="449"/>
    </row>
    <row r="795" spans="1:46" ht="15" customHeight="1">
      <c r="B795" s="448" t="s">
        <v>728</v>
      </c>
      <c r="C795" s="251" t="s">
        <v>10341</v>
      </c>
      <c r="D795" s="173" t="s">
        <v>12348</v>
      </c>
      <c r="E795" s="404">
        <v>80194837</v>
      </c>
      <c r="F795" s="404">
        <v>46128000</v>
      </c>
      <c r="G795" s="405" t="s">
        <v>10177</v>
      </c>
      <c r="H795" s="353">
        <v>7688000</v>
      </c>
      <c r="I795" s="363">
        <v>45792</v>
      </c>
      <c r="J795" s="363">
        <v>46022</v>
      </c>
      <c r="K795" s="354" t="s">
        <v>12349</v>
      </c>
      <c r="L795" s="190">
        <v>2309</v>
      </c>
      <c r="M795" s="406" t="s">
        <v>10273</v>
      </c>
      <c r="N795" s="406" t="s">
        <v>7343</v>
      </c>
      <c r="O795" s="406">
        <v>52371623</v>
      </c>
      <c r="P795" s="406" t="s">
        <v>10274</v>
      </c>
      <c r="Q795" s="190">
        <v>1</v>
      </c>
      <c r="R795" s="407">
        <v>132076</v>
      </c>
      <c r="S795" s="251" t="s">
        <v>10275</v>
      </c>
      <c r="T795" s="463">
        <v>11788267</v>
      </c>
      <c r="U795" s="190" t="s">
        <v>7347</v>
      </c>
      <c r="V795" s="407">
        <v>46</v>
      </c>
      <c r="W795" s="404">
        <v>0</v>
      </c>
      <c r="X795" s="190" t="s">
        <v>7347</v>
      </c>
      <c r="Y795" s="190"/>
      <c r="Z795" s="404">
        <f>Tabla13[[#This Row],[Adicion 1]]</f>
        <v>11788267</v>
      </c>
      <c r="AA795" s="464" t="s">
        <v>12350</v>
      </c>
      <c r="AB795" s="190" t="s">
        <v>7347</v>
      </c>
      <c r="AC795" s="190" t="s">
        <v>7347</v>
      </c>
      <c r="AD795" s="190" t="s">
        <v>7347</v>
      </c>
      <c r="AE795" s="190" t="s">
        <v>7387</v>
      </c>
      <c r="AF795" s="411" t="s">
        <v>7349</v>
      </c>
      <c r="AG795" s="190" t="s">
        <v>7368</v>
      </c>
      <c r="AH795" s="173" t="s">
        <v>12351</v>
      </c>
      <c r="AI795" s="173">
        <v>3168342941</v>
      </c>
      <c r="AJ795" s="173" t="s">
        <v>10142</v>
      </c>
      <c r="AK795" s="423" t="s">
        <v>12352</v>
      </c>
      <c r="AL795" s="189" t="s">
        <v>7353</v>
      </c>
      <c r="AM795" s="500" t="s">
        <v>12353</v>
      </c>
      <c r="AN795" s="411">
        <f t="shared" si="12"/>
        <v>788</v>
      </c>
      <c r="AO795" s="411">
        <v>2025</v>
      </c>
      <c r="AP795" s="432">
        <v>18963733</v>
      </c>
      <c r="AQ795" s="411" t="s">
        <v>10139</v>
      </c>
      <c r="AR795" s="411" t="s">
        <v>10139</v>
      </c>
      <c r="AS795" s="410" t="s">
        <v>10262</v>
      </c>
      <c r="AT795" s="449" t="s">
        <v>12354</v>
      </c>
    </row>
    <row r="796" spans="1:46" ht="15" customHeight="1">
      <c r="B796" s="448" t="s">
        <v>729</v>
      </c>
      <c r="C796" s="251" t="s">
        <v>10341</v>
      </c>
      <c r="D796" s="173" t="s">
        <v>12355</v>
      </c>
      <c r="E796" s="404">
        <v>1015415423</v>
      </c>
      <c r="F796" s="404">
        <v>20286000</v>
      </c>
      <c r="G796" s="405" t="s">
        <v>10177</v>
      </c>
      <c r="H796" s="353">
        <v>3381000</v>
      </c>
      <c r="I796" s="363">
        <v>45799</v>
      </c>
      <c r="J796" s="363">
        <v>46022</v>
      </c>
      <c r="K796" s="354" t="s">
        <v>12356</v>
      </c>
      <c r="L796" s="190">
        <v>2537</v>
      </c>
      <c r="M796" s="406" t="s">
        <v>8515</v>
      </c>
      <c r="N796" s="406" t="s">
        <v>7343</v>
      </c>
      <c r="O796" s="406">
        <v>52356206</v>
      </c>
      <c r="P796" s="406" t="s">
        <v>8516</v>
      </c>
      <c r="Q796" s="190">
        <v>4</v>
      </c>
      <c r="R796" s="407">
        <v>132775</v>
      </c>
      <c r="S796" s="251" t="s">
        <v>10169</v>
      </c>
      <c r="T796" s="463">
        <v>4395300</v>
      </c>
      <c r="U796" s="190" t="s">
        <v>7347</v>
      </c>
      <c r="V796" s="407">
        <v>39</v>
      </c>
      <c r="W796" s="404">
        <v>0</v>
      </c>
      <c r="X796" s="190" t="s">
        <v>7347</v>
      </c>
      <c r="Y796" s="190"/>
      <c r="Z796" s="404">
        <f>Tabla13[[#This Row],[Adicion 1]]</f>
        <v>4395300</v>
      </c>
      <c r="AA796" s="464" t="s">
        <v>12357</v>
      </c>
      <c r="AB796" s="190" t="s">
        <v>7347</v>
      </c>
      <c r="AC796" s="190" t="s">
        <v>7347</v>
      </c>
      <c r="AD796" s="190" t="s">
        <v>7347</v>
      </c>
      <c r="AE796" s="190" t="s">
        <v>10900</v>
      </c>
      <c r="AF796" s="190" t="s">
        <v>7349</v>
      </c>
      <c r="AG796" s="190" t="s">
        <v>7362</v>
      </c>
      <c r="AH796" s="173" t="s">
        <v>12358</v>
      </c>
      <c r="AI796" s="173">
        <v>3204667273</v>
      </c>
      <c r="AJ796" s="173" t="s">
        <v>10152</v>
      </c>
      <c r="AK796" s="420">
        <v>550488424431986</v>
      </c>
      <c r="AL796" s="189" t="s">
        <v>7353</v>
      </c>
      <c r="AM796" s="500" t="s">
        <v>12359</v>
      </c>
      <c r="AN796" s="411">
        <f t="shared" si="12"/>
        <v>789</v>
      </c>
      <c r="AO796" s="411">
        <v>2025</v>
      </c>
      <c r="AP796" s="432">
        <v>9128700</v>
      </c>
      <c r="AQ796" s="411"/>
      <c r="AR796" s="411"/>
      <c r="AS796" s="410"/>
      <c r="AT796" s="449"/>
    </row>
    <row r="797" spans="1:46" ht="15" customHeight="1">
      <c r="B797" s="448" t="s">
        <v>730</v>
      </c>
      <c r="C797" s="251" t="s">
        <v>10341</v>
      </c>
      <c r="D797" s="173" t="s">
        <v>12360</v>
      </c>
      <c r="E797" s="404">
        <v>52588585</v>
      </c>
      <c r="F797" s="404">
        <v>12378000</v>
      </c>
      <c r="G797" s="405" t="s">
        <v>10177</v>
      </c>
      <c r="H797" s="353">
        <v>2063000</v>
      </c>
      <c r="I797" s="363">
        <v>45806</v>
      </c>
      <c r="J797" s="363">
        <v>46021</v>
      </c>
      <c r="K797" s="354" t="s">
        <v>11699</v>
      </c>
      <c r="L797" s="190">
        <v>2583</v>
      </c>
      <c r="M797" s="406" t="s">
        <v>7495</v>
      </c>
      <c r="N797" s="406" t="s">
        <v>7343</v>
      </c>
      <c r="O797" s="406">
        <v>79553844</v>
      </c>
      <c r="P797" s="406" t="s">
        <v>7496</v>
      </c>
      <c r="Q797" s="190">
        <v>5</v>
      </c>
      <c r="R797" s="407">
        <v>132916</v>
      </c>
      <c r="S797" s="251" t="s">
        <v>7497</v>
      </c>
      <c r="T797" s="463">
        <v>2200533</v>
      </c>
      <c r="U797" s="190" t="s">
        <v>7347</v>
      </c>
      <c r="V797" s="407">
        <v>32</v>
      </c>
      <c r="W797" s="404">
        <v>0</v>
      </c>
      <c r="X797" s="190" t="s">
        <v>7347</v>
      </c>
      <c r="Y797" s="190"/>
      <c r="Z797" s="404">
        <f>Tabla13[[#This Row],[Adicion 1]]</f>
        <v>2200533</v>
      </c>
      <c r="AA797" s="464" t="s">
        <v>12361</v>
      </c>
      <c r="AB797" s="190" t="s">
        <v>7347</v>
      </c>
      <c r="AC797" s="190" t="s">
        <v>7347</v>
      </c>
      <c r="AD797" s="190" t="s">
        <v>7347</v>
      </c>
      <c r="AE797" s="190" t="s">
        <v>7387</v>
      </c>
      <c r="AF797" s="190" t="s">
        <v>7349</v>
      </c>
      <c r="AG797" s="190" t="s">
        <v>7399</v>
      </c>
      <c r="AH797" s="173" t="s">
        <v>10191</v>
      </c>
      <c r="AI797" s="173">
        <v>3044917649</v>
      </c>
      <c r="AJ797" s="173" t="s">
        <v>12362</v>
      </c>
      <c r="AK797" s="420">
        <v>30055479</v>
      </c>
      <c r="AL797" s="189" t="s">
        <v>7353</v>
      </c>
      <c r="AM797" s="500" t="s">
        <v>12363</v>
      </c>
      <c r="AN797" s="411">
        <f t="shared" si="12"/>
        <v>790</v>
      </c>
      <c r="AO797" s="411">
        <v>2025</v>
      </c>
      <c r="AP797" s="432">
        <v>6051467</v>
      </c>
      <c r="AQ797" s="411"/>
      <c r="AR797" s="411"/>
      <c r="AS797" s="410"/>
      <c r="AT797" s="449"/>
    </row>
    <row r="798" spans="1:46" ht="15" customHeight="1">
      <c r="B798" s="448" t="s">
        <v>731</v>
      </c>
      <c r="C798" s="251" t="s">
        <v>10341</v>
      </c>
      <c r="D798" s="173" t="s">
        <v>12364</v>
      </c>
      <c r="E798" s="404">
        <v>1019019502</v>
      </c>
      <c r="F798" s="404">
        <v>12378000</v>
      </c>
      <c r="G798" s="405" t="s">
        <v>10177</v>
      </c>
      <c r="H798" s="353">
        <v>2063000</v>
      </c>
      <c r="I798" s="363">
        <v>45806</v>
      </c>
      <c r="J798" s="363">
        <v>45989</v>
      </c>
      <c r="K798" s="354" t="s">
        <v>11699</v>
      </c>
      <c r="L798" s="190">
        <v>2583</v>
      </c>
      <c r="M798" s="406" t="s">
        <v>7495</v>
      </c>
      <c r="N798" s="406" t="s">
        <v>7343</v>
      </c>
      <c r="O798" s="406">
        <v>79553844</v>
      </c>
      <c r="P798" s="406" t="s">
        <v>7496</v>
      </c>
      <c r="Q798" s="190">
        <v>5</v>
      </c>
      <c r="R798" s="407">
        <v>132916</v>
      </c>
      <c r="S798" s="251" t="s">
        <v>7497</v>
      </c>
      <c r="T798" s="404">
        <v>0</v>
      </c>
      <c r="U798" s="190" t="s">
        <v>7347</v>
      </c>
      <c r="V798" s="407" t="s">
        <v>10136</v>
      </c>
      <c r="W798" s="404">
        <v>0</v>
      </c>
      <c r="X798" s="190" t="s">
        <v>7347</v>
      </c>
      <c r="Y798" s="190" t="s">
        <v>7347</v>
      </c>
      <c r="Z798" s="404">
        <v>0</v>
      </c>
      <c r="AA798" s="419" t="s">
        <v>7347</v>
      </c>
      <c r="AB798" s="190" t="s">
        <v>7347</v>
      </c>
      <c r="AC798" s="190" t="s">
        <v>7347</v>
      </c>
      <c r="AD798" s="190" t="s">
        <v>7347</v>
      </c>
      <c r="AE798" s="190" t="s">
        <v>7387</v>
      </c>
      <c r="AF798" s="190" t="s">
        <v>7451</v>
      </c>
      <c r="AG798" s="190" t="s">
        <v>7399</v>
      </c>
      <c r="AH798" s="173" t="s">
        <v>12365</v>
      </c>
      <c r="AI798" s="173">
        <v>3192103000</v>
      </c>
      <c r="AJ798" s="173" t="s">
        <v>10608</v>
      </c>
      <c r="AK798" s="420">
        <v>24111276671</v>
      </c>
      <c r="AL798" s="189" t="s">
        <v>10225</v>
      </c>
      <c r="AM798" s="500" t="s">
        <v>12366</v>
      </c>
      <c r="AN798" s="411">
        <f t="shared" si="12"/>
        <v>791</v>
      </c>
      <c r="AO798" s="411">
        <v>2025</v>
      </c>
      <c r="AP798" s="432">
        <v>0</v>
      </c>
      <c r="AQ798" s="411"/>
      <c r="AR798" s="411"/>
      <c r="AS798" s="410"/>
      <c r="AT798" s="449"/>
    </row>
    <row r="799" spans="1:46" ht="15" customHeight="1">
      <c r="B799" s="448" t="s">
        <v>733</v>
      </c>
      <c r="C799" s="251" t="s">
        <v>10246</v>
      </c>
      <c r="D799" s="173" t="s">
        <v>12367</v>
      </c>
      <c r="E799" s="404">
        <v>1110491736</v>
      </c>
      <c r="F799" s="404">
        <v>46128000</v>
      </c>
      <c r="G799" s="405" t="s">
        <v>10177</v>
      </c>
      <c r="H799" s="353">
        <v>7688000</v>
      </c>
      <c r="I799" s="363">
        <v>45832</v>
      </c>
      <c r="J799" s="363">
        <v>46022</v>
      </c>
      <c r="K799" s="354" t="s">
        <v>12368</v>
      </c>
      <c r="L799" s="190">
        <v>2537</v>
      </c>
      <c r="M799" s="406" t="s">
        <v>10161</v>
      </c>
      <c r="N799" s="406" t="s">
        <v>7343</v>
      </c>
      <c r="O799" s="406">
        <v>98566660</v>
      </c>
      <c r="P799" s="406" t="s">
        <v>7534</v>
      </c>
      <c r="Q799" s="190">
        <v>1</v>
      </c>
      <c r="R799" s="407">
        <v>133086</v>
      </c>
      <c r="S799" s="251" t="s">
        <v>8951</v>
      </c>
      <c r="T799" s="404">
        <v>0</v>
      </c>
      <c r="U799" s="190" t="s">
        <v>7347</v>
      </c>
      <c r="V799" s="407" t="s">
        <v>10136</v>
      </c>
      <c r="W799" s="404">
        <v>0</v>
      </c>
      <c r="X799" s="190" t="s">
        <v>7347</v>
      </c>
      <c r="Y799" s="190" t="s">
        <v>7347</v>
      </c>
      <c r="Z799" s="404">
        <v>0</v>
      </c>
      <c r="AA799" s="419" t="s">
        <v>7347</v>
      </c>
      <c r="AB799" s="190" t="s">
        <v>7347</v>
      </c>
      <c r="AC799" s="190" t="s">
        <v>7347</v>
      </c>
      <c r="AD799" s="190" t="s">
        <v>7347</v>
      </c>
      <c r="AE799" s="190" t="s">
        <v>7536</v>
      </c>
      <c r="AF799" s="190" t="s">
        <v>7349</v>
      </c>
      <c r="AG799" s="190" t="s">
        <v>7388</v>
      </c>
      <c r="AH799" s="173" t="s">
        <v>12369</v>
      </c>
      <c r="AI799" s="173">
        <v>3017847109</v>
      </c>
      <c r="AJ799" s="173" t="s">
        <v>12370</v>
      </c>
      <c r="AK799" s="420" t="s">
        <v>12371</v>
      </c>
      <c r="AL799" s="189" t="s">
        <v>7353</v>
      </c>
      <c r="AM799" s="500" t="s">
        <v>12372</v>
      </c>
      <c r="AN799" s="411">
        <f t="shared" si="12"/>
        <v>792</v>
      </c>
      <c r="AO799" s="411">
        <v>2025</v>
      </c>
      <c r="AP799" s="432">
        <v>28958133</v>
      </c>
      <c r="AQ799" s="411"/>
      <c r="AR799" s="411"/>
      <c r="AS799" s="410"/>
      <c r="AT799" s="449"/>
    </row>
    <row r="800" spans="1:46" ht="15" customHeight="1">
      <c r="B800" s="448" t="s">
        <v>734</v>
      </c>
      <c r="C800" s="251" t="s">
        <v>10246</v>
      </c>
      <c r="D800" s="173" t="s">
        <v>12373</v>
      </c>
      <c r="E800" s="404">
        <v>52702667</v>
      </c>
      <c r="F800" s="404">
        <v>46128000</v>
      </c>
      <c r="G800" s="405" t="s">
        <v>10177</v>
      </c>
      <c r="H800" s="353">
        <v>7688000</v>
      </c>
      <c r="I800" s="363">
        <v>45852</v>
      </c>
      <c r="J800" s="363">
        <v>45888</v>
      </c>
      <c r="K800" s="354" t="s">
        <v>10685</v>
      </c>
      <c r="L800" s="190">
        <v>2537</v>
      </c>
      <c r="M800" s="406" t="s">
        <v>7464</v>
      </c>
      <c r="N800" s="406" t="s">
        <v>7343</v>
      </c>
      <c r="O800" s="406">
        <v>1010170739</v>
      </c>
      <c r="P800" s="501" t="s">
        <v>7465</v>
      </c>
      <c r="Q800" s="190">
        <v>1</v>
      </c>
      <c r="R800" s="407">
        <v>133427</v>
      </c>
      <c r="S800" s="251" t="s">
        <v>7450</v>
      </c>
      <c r="T800" s="404">
        <v>0</v>
      </c>
      <c r="U800" s="190" t="s">
        <v>7347</v>
      </c>
      <c r="V800" s="407" t="s">
        <v>10136</v>
      </c>
      <c r="W800" s="404">
        <v>0</v>
      </c>
      <c r="X800" s="190" t="s">
        <v>7347</v>
      </c>
      <c r="Y800" s="190" t="s">
        <v>7347</v>
      </c>
      <c r="Z800" s="404">
        <v>0</v>
      </c>
      <c r="AA800" s="419" t="s">
        <v>7347</v>
      </c>
      <c r="AB800" s="190" t="s">
        <v>7347</v>
      </c>
      <c r="AC800" s="190" t="s">
        <v>7347</v>
      </c>
      <c r="AD800" s="190" t="s">
        <v>7347</v>
      </c>
      <c r="AE800" s="190" t="s">
        <v>7387</v>
      </c>
      <c r="AF800" s="190" t="s">
        <v>7349</v>
      </c>
      <c r="AG800" s="190" t="s">
        <v>7350</v>
      </c>
      <c r="AH800" s="173" t="s">
        <v>12374</v>
      </c>
      <c r="AI800" s="173">
        <v>3126461075</v>
      </c>
      <c r="AJ800" s="173" t="s">
        <v>12375</v>
      </c>
      <c r="AK800" s="420">
        <v>6021994</v>
      </c>
      <c r="AL800" s="189" t="s">
        <v>7353</v>
      </c>
      <c r="AM800" s="500" t="s">
        <v>12376</v>
      </c>
      <c r="AN800" s="411">
        <f t="shared" si="12"/>
        <v>793</v>
      </c>
      <c r="AO800" s="411">
        <v>2025</v>
      </c>
      <c r="AP800" s="432">
        <v>36902400</v>
      </c>
      <c r="AQ800" s="411"/>
      <c r="AR800" s="411"/>
      <c r="AS800" s="410"/>
      <c r="AT800" s="449"/>
    </row>
    <row r="801" spans="2:46" ht="15" customHeight="1">
      <c r="B801" s="448" t="s">
        <v>735</v>
      </c>
      <c r="C801" s="251" t="s">
        <v>10341</v>
      </c>
      <c r="D801" s="173" t="s">
        <v>12377</v>
      </c>
      <c r="E801" s="404">
        <v>1001196773</v>
      </c>
      <c r="F801" s="404">
        <v>17856000</v>
      </c>
      <c r="G801" s="405" t="s">
        <v>10177</v>
      </c>
      <c r="H801" s="353">
        <v>2976000</v>
      </c>
      <c r="I801" s="363">
        <v>45848</v>
      </c>
      <c r="J801" s="363">
        <v>46022</v>
      </c>
      <c r="K801" s="354" t="s">
        <v>10548</v>
      </c>
      <c r="L801" s="190">
        <v>2583</v>
      </c>
      <c r="M801" s="406" t="s">
        <v>7495</v>
      </c>
      <c r="N801" s="406" t="s">
        <v>7343</v>
      </c>
      <c r="O801" s="406">
        <v>79553844</v>
      </c>
      <c r="P801" s="406" t="s">
        <v>7496</v>
      </c>
      <c r="Q801" s="190">
        <v>5</v>
      </c>
      <c r="R801" s="407">
        <v>133706</v>
      </c>
      <c r="S801" s="251" t="s">
        <v>7497</v>
      </c>
      <c r="T801" s="404">
        <v>0</v>
      </c>
      <c r="U801" s="190" t="s">
        <v>7347</v>
      </c>
      <c r="V801" s="407" t="s">
        <v>10136</v>
      </c>
      <c r="W801" s="404">
        <v>0</v>
      </c>
      <c r="X801" s="190" t="s">
        <v>7347</v>
      </c>
      <c r="Y801" s="190" t="s">
        <v>7347</v>
      </c>
      <c r="Z801" s="404">
        <v>0</v>
      </c>
      <c r="AA801" s="419" t="s">
        <v>7347</v>
      </c>
      <c r="AB801" s="190" t="s">
        <v>7347</v>
      </c>
      <c r="AC801" s="190" t="s">
        <v>7347</v>
      </c>
      <c r="AD801" s="190" t="s">
        <v>7347</v>
      </c>
      <c r="AE801" s="190" t="s">
        <v>7504</v>
      </c>
      <c r="AF801" s="190" t="s">
        <v>7349</v>
      </c>
      <c r="AG801" s="190" t="s">
        <v>7399</v>
      </c>
      <c r="AH801" s="173" t="s">
        <v>12378</v>
      </c>
      <c r="AI801" s="173">
        <v>3225124821</v>
      </c>
      <c r="AJ801" s="173" t="s">
        <v>12379</v>
      </c>
      <c r="AK801" s="420">
        <v>550488436543356</v>
      </c>
      <c r="AL801" s="189" t="s">
        <v>7353</v>
      </c>
      <c r="AM801" s="500" t="s">
        <v>12380</v>
      </c>
      <c r="AN801" s="411">
        <f t="shared" si="12"/>
        <v>794</v>
      </c>
      <c r="AO801" s="411">
        <v>2025</v>
      </c>
      <c r="AP801" s="432">
        <v>12796800</v>
      </c>
      <c r="AQ801" s="411"/>
      <c r="AR801" s="411"/>
      <c r="AS801" s="410"/>
      <c r="AT801" s="449"/>
    </row>
    <row r="802" spans="2:46" ht="15" customHeight="1">
      <c r="B802" s="448" t="s">
        <v>737</v>
      </c>
      <c r="C802" s="251" t="s">
        <v>10246</v>
      </c>
      <c r="D802" s="173" t="s">
        <v>12381</v>
      </c>
      <c r="E802" s="404">
        <v>1032393608</v>
      </c>
      <c r="F802" s="404">
        <v>46128000</v>
      </c>
      <c r="G802" s="405" t="s">
        <v>10177</v>
      </c>
      <c r="H802" s="353">
        <v>7688000</v>
      </c>
      <c r="I802" s="363">
        <v>45827</v>
      </c>
      <c r="J802" s="363">
        <v>46022</v>
      </c>
      <c r="K802" s="354" t="s">
        <v>12382</v>
      </c>
      <c r="L802" s="190">
        <v>2743</v>
      </c>
      <c r="M802" s="406" t="s">
        <v>7616</v>
      </c>
      <c r="N802" s="406" t="s">
        <v>7343</v>
      </c>
      <c r="O802" s="406">
        <v>1063481921</v>
      </c>
      <c r="P802" s="501" t="s">
        <v>7617</v>
      </c>
      <c r="Q802" s="190">
        <v>1</v>
      </c>
      <c r="R802" s="407">
        <v>129130</v>
      </c>
      <c r="S802" s="251" t="s">
        <v>7618</v>
      </c>
      <c r="T802" s="463">
        <v>3075200</v>
      </c>
      <c r="U802" s="190" t="s">
        <v>7347</v>
      </c>
      <c r="V802" s="407">
        <v>12</v>
      </c>
      <c r="W802" s="404">
        <v>0</v>
      </c>
      <c r="X802" s="190" t="s">
        <v>7347</v>
      </c>
      <c r="Y802" s="190"/>
      <c r="Z802" s="404">
        <f>Tabla13[[#This Row],[Adicion 1]]</f>
        <v>3075200</v>
      </c>
      <c r="AA802" s="464" t="s">
        <v>12383</v>
      </c>
      <c r="AB802" s="190" t="s">
        <v>7347</v>
      </c>
      <c r="AC802" s="190" t="s">
        <v>7347</v>
      </c>
      <c r="AD802" s="190" t="s">
        <v>7347</v>
      </c>
      <c r="AE802" s="190" t="s">
        <v>7387</v>
      </c>
      <c r="AF802" s="190" t="s">
        <v>7451</v>
      </c>
      <c r="AG802" s="190" t="s">
        <v>10180</v>
      </c>
      <c r="AH802" s="173" t="s">
        <v>12384</v>
      </c>
      <c r="AI802" s="173">
        <v>3174685479</v>
      </c>
      <c r="AJ802" s="173" t="s">
        <v>10500</v>
      </c>
      <c r="AK802" s="420">
        <v>24112897730</v>
      </c>
      <c r="AL802" s="189" t="s">
        <v>7353</v>
      </c>
      <c r="AM802" s="500" t="s">
        <v>12385</v>
      </c>
      <c r="AN802" s="411">
        <f t="shared" si="12"/>
        <v>795</v>
      </c>
      <c r="AO802" s="411">
        <v>2025</v>
      </c>
      <c r="AP802" s="432">
        <v>27676800</v>
      </c>
      <c r="AQ802" s="411"/>
      <c r="AR802" s="411"/>
      <c r="AS802" s="410"/>
      <c r="AT802" s="449"/>
    </row>
    <row r="803" spans="2:46" ht="15" customHeight="1">
      <c r="B803" s="448" t="s">
        <v>738</v>
      </c>
      <c r="C803" s="251" t="s">
        <v>10246</v>
      </c>
      <c r="D803" s="173" t="s">
        <v>12386</v>
      </c>
      <c r="E803" s="404">
        <v>1026586267</v>
      </c>
      <c r="F803" s="404">
        <v>33810000</v>
      </c>
      <c r="G803" s="405" t="s">
        <v>10177</v>
      </c>
      <c r="H803" s="353">
        <v>5635000</v>
      </c>
      <c r="I803" s="363">
        <v>45848</v>
      </c>
      <c r="J803" s="363">
        <v>46022</v>
      </c>
      <c r="K803" s="354" t="s">
        <v>12387</v>
      </c>
      <c r="L803" s="190">
        <v>2743</v>
      </c>
      <c r="M803" s="406" t="s">
        <v>7616</v>
      </c>
      <c r="N803" s="406" t="s">
        <v>7343</v>
      </c>
      <c r="O803" s="406">
        <v>1063481921</v>
      </c>
      <c r="P803" s="501" t="s">
        <v>7617</v>
      </c>
      <c r="Q803" s="190">
        <v>1</v>
      </c>
      <c r="R803" s="407">
        <v>129128</v>
      </c>
      <c r="S803" s="251" t="s">
        <v>7618</v>
      </c>
      <c r="T803" s="404">
        <v>0</v>
      </c>
      <c r="U803" s="190" t="s">
        <v>7347</v>
      </c>
      <c r="V803" s="407" t="s">
        <v>10136</v>
      </c>
      <c r="W803" s="404">
        <v>0</v>
      </c>
      <c r="X803" s="190" t="s">
        <v>7347</v>
      </c>
      <c r="Y803" s="190" t="s">
        <v>7347</v>
      </c>
      <c r="Z803" s="404">
        <v>0</v>
      </c>
      <c r="AA803" s="419" t="s">
        <v>7347</v>
      </c>
      <c r="AB803" s="190" t="s">
        <v>7347</v>
      </c>
      <c r="AC803" s="190" t="s">
        <v>7347</v>
      </c>
      <c r="AD803" s="190" t="s">
        <v>7347</v>
      </c>
      <c r="AE803" s="190" t="s">
        <v>7378</v>
      </c>
      <c r="AF803" s="190" t="s">
        <v>7349</v>
      </c>
      <c r="AG803" s="190" t="s">
        <v>7399</v>
      </c>
      <c r="AH803" s="173" t="s">
        <v>12388</v>
      </c>
      <c r="AI803" s="173">
        <v>3178838022</v>
      </c>
      <c r="AJ803" s="173" t="s">
        <v>10500</v>
      </c>
      <c r="AK803" s="420">
        <v>24104229855</v>
      </c>
      <c r="AL803" s="189" t="s">
        <v>7353</v>
      </c>
      <c r="AM803" s="500" t="s">
        <v>12389</v>
      </c>
      <c r="AN803" s="411">
        <f t="shared" si="12"/>
        <v>796</v>
      </c>
      <c r="AO803" s="411">
        <v>2025</v>
      </c>
      <c r="AP803" s="432">
        <v>24230500</v>
      </c>
      <c r="AQ803" s="411"/>
      <c r="AR803" s="411"/>
      <c r="AS803" s="410"/>
      <c r="AT803" s="449"/>
    </row>
    <row r="804" spans="2:46" ht="15" customHeight="1">
      <c r="B804" s="448" t="s">
        <v>739</v>
      </c>
      <c r="C804" s="251" t="s">
        <v>10246</v>
      </c>
      <c r="D804" s="173" t="s">
        <v>12390</v>
      </c>
      <c r="E804" s="404">
        <v>1014295089</v>
      </c>
      <c r="F804" s="404">
        <v>33810000</v>
      </c>
      <c r="G804" s="405" t="s">
        <v>10177</v>
      </c>
      <c r="H804" s="353">
        <v>5635000</v>
      </c>
      <c r="I804" s="363">
        <v>45828</v>
      </c>
      <c r="J804" s="363">
        <v>46010</v>
      </c>
      <c r="K804" s="354" t="s">
        <v>12391</v>
      </c>
      <c r="L804" s="190">
        <v>2743</v>
      </c>
      <c r="M804" s="406" t="s">
        <v>7616</v>
      </c>
      <c r="N804" s="406" t="s">
        <v>7343</v>
      </c>
      <c r="O804" s="406">
        <v>1063481921</v>
      </c>
      <c r="P804" s="501" t="s">
        <v>7617</v>
      </c>
      <c r="Q804" s="190">
        <v>1</v>
      </c>
      <c r="R804" s="407">
        <v>129128</v>
      </c>
      <c r="S804" s="251" t="s">
        <v>7618</v>
      </c>
      <c r="T804" s="404">
        <v>0</v>
      </c>
      <c r="U804" s="190" t="s">
        <v>7347</v>
      </c>
      <c r="V804" s="407" t="s">
        <v>10136</v>
      </c>
      <c r="W804" s="404">
        <v>0</v>
      </c>
      <c r="X804" s="190" t="s">
        <v>7347</v>
      </c>
      <c r="Y804" s="190" t="s">
        <v>7347</v>
      </c>
      <c r="Z804" s="404">
        <v>0</v>
      </c>
      <c r="AA804" s="419" t="s">
        <v>7347</v>
      </c>
      <c r="AB804" s="190" t="s">
        <v>7347</v>
      </c>
      <c r="AC804" s="190" t="s">
        <v>7347</v>
      </c>
      <c r="AD804" s="190" t="s">
        <v>7347</v>
      </c>
      <c r="AE804" s="190" t="s">
        <v>7387</v>
      </c>
      <c r="AF804" s="190" t="s">
        <v>7349</v>
      </c>
      <c r="AG804" s="190" t="s">
        <v>7399</v>
      </c>
      <c r="AH804" s="173" t="s">
        <v>12392</v>
      </c>
      <c r="AI804" s="173">
        <v>3102464594</v>
      </c>
      <c r="AJ804" s="173" t="s">
        <v>10500</v>
      </c>
      <c r="AK804" s="420">
        <v>24113497962</v>
      </c>
      <c r="AL804" s="189" t="s">
        <v>7353</v>
      </c>
      <c r="AM804" s="500" t="s">
        <v>12393</v>
      </c>
      <c r="AN804" s="411">
        <f t="shared" si="12"/>
        <v>797</v>
      </c>
      <c r="AO804" s="411">
        <v>2025</v>
      </c>
      <c r="AP804" s="432">
        <v>20473833</v>
      </c>
      <c r="AQ804" s="411"/>
      <c r="AR804" s="411"/>
      <c r="AS804" s="410"/>
      <c r="AT804" s="449"/>
    </row>
    <row r="805" spans="2:46" ht="15" customHeight="1">
      <c r="B805" s="448" t="s">
        <v>740</v>
      </c>
      <c r="C805" s="251" t="s">
        <v>10246</v>
      </c>
      <c r="D805" s="173" t="s">
        <v>12394</v>
      </c>
      <c r="E805" s="404">
        <v>80098626</v>
      </c>
      <c r="F805" s="404">
        <v>33810000</v>
      </c>
      <c r="G805" s="405" t="s">
        <v>10177</v>
      </c>
      <c r="H805" s="353">
        <v>5635000</v>
      </c>
      <c r="I805" s="363">
        <v>45840</v>
      </c>
      <c r="J805" s="363">
        <v>46022</v>
      </c>
      <c r="K805" s="354" t="s">
        <v>12395</v>
      </c>
      <c r="L805" s="190">
        <v>2473</v>
      </c>
      <c r="M805" s="406" t="s">
        <v>7616</v>
      </c>
      <c r="N805" s="406" t="s">
        <v>7343</v>
      </c>
      <c r="O805" s="406">
        <v>1063481921</v>
      </c>
      <c r="P805" s="501" t="s">
        <v>7617</v>
      </c>
      <c r="Q805" s="190">
        <v>1</v>
      </c>
      <c r="R805" s="407">
        <v>129128</v>
      </c>
      <c r="S805" s="251" t="s">
        <v>7618</v>
      </c>
      <c r="T805" s="404">
        <v>0</v>
      </c>
      <c r="U805" s="190" t="s">
        <v>7347</v>
      </c>
      <c r="V805" s="407" t="s">
        <v>10136</v>
      </c>
      <c r="W805" s="404">
        <v>0</v>
      </c>
      <c r="X805" s="190" t="s">
        <v>7347</v>
      </c>
      <c r="Y805" s="190" t="s">
        <v>7347</v>
      </c>
      <c r="Z805" s="404">
        <v>0</v>
      </c>
      <c r="AA805" s="419" t="s">
        <v>7347</v>
      </c>
      <c r="AB805" s="190" t="s">
        <v>7347</v>
      </c>
      <c r="AC805" s="190" t="s">
        <v>7347</v>
      </c>
      <c r="AD805" s="190" t="s">
        <v>7347</v>
      </c>
      <c r="AE805" s="190" t="s">
        <v>7387</v>
      </c>
      <c r="AF805" s="190" t="s">
        <v>7349</v>
      </c>
      <c r="AG805" s="190" t="s">
        <v>7399</v>
      </c>
      <c r="AH805" s="173" t="s">
        <v>12396</v>
      </c>
      <c r="AI805" s="173">
        <v>3174903278</v>
      </c>
      <c r="AJ805" s="173" t="s">
        <v>10500</v>
      </c>
      <c r="AK805" s="420">
        <v>24061616235</v>
      </c>
      <c r="AL805" s="189" t="s">
        <v>7353</v>
      </c>
      <c r="AM805" s="500" t="s">
        <v>12397</v>
      </c>
      <c r="AN805" s="411">
        <f t="shared" si="12"/>
        <v>798</v>
      </c>
      <c r="AO805" s="411">
        <v>2025</v>
      </c>
      <c r="AP805" s="432">
        <v>22727833</v>
      </c>
      <c r="AQ805" s="411"/>
      <c r="AR805" s="411"/>
      <c r="AS805" s="410"/>
      <c r="AT805" s="449"/>
    </row>
    <row r="806" spans="2:46" ht="15" customHeight="1">
      <c r="B806" s="448" t="s">
        <v>742</v>
      </c>
      <c r="C806" s="251" t="s">
        <v>10246</v>
      </c>
      <c r="D806" s="173" t="s">
        <v>12398</v>
      </c>
      <c r="E806" s="404">
        <v>1014196176</v>
      </c>
      <c r="F806" s="404">
        <v>33810000</v>
      </c>
      <c r="G806" s="405" t="s">
        <v>10177</v>
      </c>
      <c r="H806" s="353">
        <v>5635000</v>
      </c>
      <c r="I806" s="363">
        <v>45828</v>
      </c>
      <c r="J806" s="363">
        <v>46010</v>
      </c>
      <c r="K806" s="354" t="s">
        <v>12399</v>
      </c>
      <c r="L806" s="190">
        <v>2743</v>
      </c>
      <c r="M806" s="406" t="s">
        <v>7616</v>
      </c>
      <c r="N806" s="406" t="s">
        <v>7343</v>
      </c>
      <c r="O806" s="406">
        <v>1063481921</v>
      </c>
      <c r="P806" s="501" t="s">
        <v>7617</v>
      </c>
      <c r="Q806" s="190">
        <v>1</v>
      </c>
      <c r="R806" s="407">
        <v>129128</v>
      </c>
      <c r="S806" s="251" t="s">
        <v>7618</v>
      </c>
      <c r="T806" s="404">
        <v>0</v>
      </c>
      <c r="U806" s="190" t="s">
        <v>7347</v>
      </c>
      <c r="V806" s="407" t="s">
        <v>10136</v>
      </c>
      <c r="W806" s="404">
        <v>0</v>
      </c>
      <c r="X806" s="190" t="s">
        <v>7347</v>
      </c>
      <c r="Y806" s="190" t="s">
        <v>7347</v>
      </c>
      <c r="Z806" s="404">
        <v>0</v>
      </c>
      <c r="AA806" s="419" t="s">
        <v>7347</v>
      </c>
      <c r="AB806" s="190" t="s">
        <v>7347</v>
      </c>
      <c r="AC806" s="190" t="s">
        <v>7347</v>
      </c>
      <c r="AD806" s="190" t="s">
        <v>7347</v>
      </c>
      <c r="AE806" s="190" t="s">
        <v>7504</v>
      </c>
      <c r="AF806" s="190" t="s">
        <v>7349</v>
      </c>
      <c r="AG806" s="190" t="s">
        <v>7399</v>
      </c>
      <c r="AH806" s="173" t="s">
        <v>12400</v>
      </c>
      <c r="AI806" s="173">
        <v>3167596435</v>
      </c>
      <c r="AJ806" s="173" t="s">
        <v>12401</v>
      </c>
      <c r="AK806" s="420">
        <v>275205557</v>
      </c>
      <c r="AL806" s="189" t="s">
        <v>7353</v>
      </c>
      <c r="AM806" s="500" t="s">
        <v>12402</v>
      </c>
      <c r="AN806" s="411">
        <f t="shared" si="12"/>
        <v>799</v>
      </c>
      <c r="AO806" s="411">
        <v>2025</v>
      </c>
      <c r="AP806" s="432">
        <v>20473833</v>
      </c>
      <c r="AQ806" s="411"/>
      <c r="AR806" s="411"/>
      <c r="AS806" s="410"/>
      <c r="AT806" s="449"/>
    </row>
    <row r="807" spans="2:46" ht="15" customHeight="1">
      <c r="B807" s="448" t="s">
        <v>743</v>
      </c>
      <c r="C807" s="251" t="s">
        <v>10246</v>
      </c>
      <c r="D807" s="173" t="s">
        <v>12403</v>
      </c>
      <c r="E807" s="404">
        <v>1015455695</v>
      </c>
      <c r="F807" s="404">
        <v>33810000</v>
      </c>
      <c r="G807" s="405" t="s">
        <v>10177</v>
      </c>
      <c r="H807" s="353">
        <v>5635000</v>
      </c>
      <c r="I807" s="363">
        <v>45834</v>
      </c>
      <c r="J807" s="363">
        <v>46022</v>
      </c>
      <c r="K807" s="354" t="s">
        <v>12404</v>
      </c>
      <c r="L807" s="190">
        <v>2743</v>
      </c>
      <c r="M807" s="406" t="s">
        <v>7616</v>
      </c>
      <c r="N807" s="406" t="s">
        <v>7343</v>
      </c>
      <c r="O807" s="406">
        <v>1063481921</v>
      </c>
      <c r="P807" s="501" t="s">
        <v>7617</v>
      </c>
      <c r="Q807" s="190">
        <v>1</v>
      </c>
      <c r="R807" s="407">
        <v>129128</v>
      </c>
      <c r="S807" s="251" t="s">
        <v>7618</v>
      </c>
      <c r="T807" s="404">
        <v>0</v>
      </c>
      <c r="U807" s="190" t="s">
        <v>7347</v>
      </c>
      <c r="V807" s="407" t="s">
        <v>10136</v>
      </c>
      <c r="W807" s="404">
        <v>0</v>
      </c>
      <c r="X807" s="190" t="s">
        <v>7347</v>
      </c>
      <c r="Y807" s="190" t="s">
        <v>7347</v>
      </c>
      <c r="Z807" s="404">
        <v>0</v>
      </c>
      <c r="AA807" s="419" t="s">
        <v>7347</v>
      </c>
      <c r="AB807" s="190" t="s">
        <v>7347</v>
      </c>
      <c r="AC807" s="190" t="s">
        <v>7347</v>
      </c>
      <c r="AD807" s="190" t="s">
        <v>7347</v>
      </c>
      <c r="AE807" s="190" t="s">
        <v>10377</v>
      </c>
      <c r="AF807" s="190" t="s">
        <v>7349</v>
      </c>
      <c r="AG807" s="190" t="s">
        <v>7362</v>
      </c>
      <c r="AH807" s="173" t="s">
        <v>12405</v>
      </c>
      <c r="AI807" s="173">
        <v>3187235917</v>
      </c>
      <c r="AJ807" s="173" t="s">
        <v>10608</v>
      </c>
      <c r="AK807" s="420">
        <v>24084978424</v>
      </c>
      <c r="AL807" s="189" t="s">
        <v>7353</v>
      </c>
      <c r="AM807" s="500" t="s">
        <v>12406</v>
      </c>
      <c r="AN807" s="411">
        <f t="shared" si="12"/>
        <v>800</v>
      </c>
      <c r="AO807" s="411">
        <v>2025</v>
      </c>
      <c r="AP807" s="432">
        <v>21600833</v>
      </c>
      <c r="AQ807" s="411"/>
      <c r="AR807" s="411"/>
      <c r="AS807" s="410"/>
      <c r="AT807" s="449"/>
    </row>
    <row r="808" spans="2:46" ht="15" customHeight="1">
      <c r="B808" s="448" t="s">
        <v>745</v>
      </c>
      <c r="C808" s="251" t="s">
        <v>10246</v>
      </c>
      <c r="D808" s="173" t="s">
        <v>12407</v>
      </c>
      <c r="E808" s="404">
        <v>1019142814</v>
      </c>
      <c r="F808" s="404">
        <v>33810000</v>
      </c>
      <c r="G808" s="405" t="s">
        <v>10177</v>
      </c>
      <c r="H808" s="353">
        <v>5635000</v>
      </c>
      <c r="I808" s="363">
        <v>45840</v>
      </c>
      <c r="J808" s="363">
        <v>46022</v>
      </c>
      <c r="K808" s="354" t="s">
        <v>12399</v>
      </c>
      <c r="L808" s="190">
        <v>2743</v>
      </c>
      <c r="M808" s="406" t="s">
        <v>7616</v>
      </c>
      <c r="N808" s="406" t="s">
        <v>7343</v>
      </c>
      <c r="O808" s="406">
        <v>1063481921</v>
      </c>
      <c r="P808" s="501" t="s">
        <v>7617</v>
      </c>
      <c r="Q808" s="190">
        <v>1</v>
      </c>
      <c r="R808" s="407">
        <v>129128</v>
      </c>
      <c r="S808" s="251" t="s">
        <v>7618</v>
      </c>
      <c r="T808" s="404">
        <v>0</v>
      </c>
      <c r="U808" s="190" t="s">
        <v>7347</v>
      </c>
      <c r="V808" s="407" t="s">
        <v>10136</v>
      </c>
      <c r="W808" s="404">
        <v>0</v>
      </c>
      <c r="X808" s="190" t="s">
        <v>7347</v>
      </c>
      <c r="Y808" s="190" t="s">
        <v>7347</v>
      </c>
      <c r="Z808" s="404">
        <v>0</v>
      </c>
      <c r="AA808" s="419" t="s">
        <v>7347</v>
      </c>
      <c r="AB808" s="190" t="s">
        <v>7347</v>
      </c>
      <c r="AC808" s="190" t="s">
        <v>7347</v>
      </c>
      <c r="AD808" s="190" t="s">
        <v>7347</v>
      </c>
      <c r="AE808" s="190" t="s">
        <v>7378</v>
      </c>
      <c r="AF808" s="190" t="s">
        <v>7349</v>
      </c>
      <c r="AG808" s="190" t="s">
        <v>7399</v>
      </c>
      <c r="AH808" s="173" t="s">
        <v>12408</v>
      </c>
      <c r="AI808" s="173">
        <v>3057638894</v>
      </c>
      <c r="AJ808" s="173" t="s">
        <v>8019</v>
      </c>
      <c r="AK808" s="420">
        <v>28793809</v>
      </c>
      <c r="AL808" s="189" t="s">
        <v>7353</v>
      </c>
      <c r="AM808" s="500" t="s">
        <v>12409</v>
      </c>
      <c r="AN808" s="411">
        <f t="shared" si="12"/>
        <v>801</v>
      </c>
      <c r="AO808" s="411">
        <v>2025</v>
      </c>
      <c r="AP808" s="432">
        <v>22727833</v>
      </c>
      <c r="AQ808" s="411"/>
      <c r="AR808" s="411"/>
      <c r="AS808" s="410"/>
      <c r="AT808" s="449"/>
    </row>
    <row r="809" spans="2:46" ht="15" customHeight="1">
      <c r="B809" s="448" t="s">
        <v>746</v>
      </c>
      <c r="C809" s="251" t="s">
        <v>10246</v>
      </c>
      <c r="D809" s="173" t="s">
        <v>12410</v>
      </c>
      <c r="E809" s="404">
        <v>1019122200</v>
      </c>
      <c r="F809" s="404">
        <v>33810000</v>
      </c>
      <c r="G809" s="405" t="s">
        <v>10177</v>
      </c>
      <c r="H809" s="353">
        <v>5635000</v>
      </c>
      <c r="I809" s="363">
        <v>45841</v>
      </c>
      <c r="J809" s="363">
        <v>46022</v>
      </c>
      <c r="K809" s="354" t="s">
        <v>12411</v>
      </c>
      <c r="L809" s="190">
        <v>2743</v>
      </c>
      <c r="M809" s="406" t="s">
        <v>7616</v>
      </c>
      <c r="N809" s="406" t="s">
        <v>7343</v>
      </c>
      <c r="O809" s="406">
        <v>1063481921</v>
      </c>
      <c r="P809" s="501" t="s">
        <v>7617</v>
      </c>
      <c r="Q809" s="190">
        <v>1</v>
      </c>
      <c r="R809" s="407">
        <v>129128</v>
      </c>
      <c r="S809" s="251" t="s">
        <v>7618</v>
      </c>
      <c r="T809" s="404">
        <v>0</v>
      </c>
      <c r="U809" s="190" t="s">
        <v>7347</v>
      </c>
      <c r="V809" s="407" t="s">
        <v>10136</v>
      </c>
      <c r="W809" s="404">
        <v>0</v>
      </c>
      <c r="X809" s="190" t="s">
        <v>7347</v>
      </c>
      <c r="Y809" s="190" t="s">
        <v>7347</v>
      </c>
      <c r="Z809" s="404">
        <v>0</v>
      </c>
      <c r="AA809" s="419" t="s">
        <v>7347</v>
      </c>
      <c r="AB809" s="190" t="s">
        <v>7347</v>
      </c>
      <c r="AC809" s="190" t="s">
        <v>7347</v>
      </c>
      <c r="AD809" s="190" t="s">
        <v>7347</v>
      </c>
      <c r="AE809" s="190" t="s">
        <v>7504</v>
      </c>
      <c r="AF809" s="190" t="s">
        <v>7349</v>
      </c>
      <c r="AG809" s="190" t="s">
        <v>7368</v>
      </c>
      <c r="AH809" s="173" t="s">
        <v>12412</v>
      </c>
      <c r="AI809" s="173">
        <v>3224079858</v>
      </c>
      <c r="AJ809" s="173" t="s">
        <v>10152</v>
      </c>
      <c r="AK809" s="420">
        <v>550473800130873</v>
      </c>
      <c r="AL809" s="189" t="s">
        <v>7353</v>
      </c>
      <c r="AM809" s="500" t="s">
        <v>12413</v>
      </c>
      <c r="AN809" s="411">
        <f t="shared" si="12"/>
        <v>802</v>
      </c>
      <c r="AO809" s="411">
        <v>2025</v>
      </c>
      <c r="AP809" s="432">
        <v>22915667</v>
      </c>
      <c r="AQ809" s="411" t="s">
        <v>10132</v>
      </c>
      <c r="AR809" s="411" t="s">
        <v>10132</v>
      </c>
      <c r="AS809" s="410"/>
      <c r="AT809" s="449"/>
    </row>
    <row r="810" spans="2:46" ht="15" customHeight="1">
      <c r="B810" s="448" t="s">
        <v>747</v>
      </c>
      <c r="C810" s="251" t="s">
        <v>10246</v>
      </c>
      <c r="D810" s="173" t="s">
        <v>12414</v>
      </c>
      <c r="E810" s="404">
        <v>1020810108</v>
      </c>
      <c r="F810" s="404">
        <v>33810000</v>
      </c>
      <c r="G810" s="405" t="s">
        <v>10177</v>
      </c>
      <c r="H810" s="353">
        <v>5635000</v>
      </c>
      <c r="I810" s="363">
        <v>45832</v>
      </c>
      <c r="J810" s="363">
        <v>46022</v>
      </c>
      <c r="K810" s="354" t="s">
        <v>12415</v>
      </c>
      <c r="L810" s="190">
        <v>2743</v>
      </c>
      <c r="M810" s="406" t="s">
        <v>7616</v>
      </c>
      <c r="N810" s="406" t="s">
        <v>7343</v>
      </c>
      <c r="O810" s="406">
        <v>1063481921</v>
      </c>
      <c r="P810" s="501" t="s">
        <v>7617</v>
      </c>
      <c r="Q810" s="190">
        <v>1</v>
      </c>
      <c r="R810" s="407">
        <v>129128</v>
      </c>
      <c r="S810" s="251" t="s">
        <v>7618</v>
      </c>
      <c r="T810" s="404">
        <v>0</v>
      </c>
      <c r="U810" s="190" t="s">
        <v>7347</v>
      </c>
      <c r="V810" s="407" t="s">
        <v>10136</v>
      </c>
      <c r="W810" s="404">
        <v>0</v>
      </c>
      <c r="X810" s="190" t="s">
        <v>7347</v>
      </c>
      <c r="Y810" s="190" t="s">
        <v>7347</v>
      </c>
      <c r="Z810" s="404">
        <v>0</v>
      </c>
      <c r="AA810" s="419" t="s">
        <v>7347</v>
      </c>
      <c r="AB810" s="190" t="s">
        <v>7347</v>
      </c>
      <c r="AC810" s="190" t="s">
        <v>7347</v>
      </c>
      <c r="AD810" s="190" t="s">
        <v>7347</v>
      </c>
      <c r="AE810" s="190" t="s">
        <v>7536</v>
      </c>
      <c r="AF810" s="190" t="s">
        <v>7349</v>
      </c>
      <c r="AG810" s="190" t="s">
        <v>7510</v>
      </c>
      <c r="AH810" s="173" t="s">
        <v>12416</v>
      </c>
      <c r="AI810" s="173">
        <v>3214878770</v>
      </c>
      <c r="AJ810" s="173" t="s">
        <v>8019</v>
      </c>
      <c r="AK810" s="420">
        <v>55779441</v>
      </c>
      <c r="AL810" s="189" t="s">
        <v>7353</v>
      </c>
      <c r="AM810" s="500" t="s">
        <v>12417</v>
      </c>
      <c r="AN810" s="411">
        <f t="shared" si="12"/>
        <v>803</v>
      </c>
      <c r="AO810" s="411">
        <v>2025</v>
      </c>
      <c r="AP810" s="432">
        <v>21225167</v>
      </c>
      <c r="AQ810" s="411"/>
      <c r="AR810" s="411"/>
      <c r="AS810" s="410"/>
      <c r="AT810" s="449"/>
    </row>
    <row r="811" spans="2:46" ht="15" customHeight="1">
      <c r="B811" s="448" t="s">
        <v>748</v>
      </c>
      <c r="C811" s="251" t="s">
        <v>10246</v>
      </c>
      <c r="D811" s="173" t="s">
        <v>12418</v>
      </c>
      <c r="E811" s="404">
        <v>1023011084</v>
      </c>
      <c r="F811" s="404">
        <v>33810000</v>
      </c>
      <c r="G811" s="405" t="s">
        <v>10177</v>
      </c>
      <c r="H811" s="353">
        <v>5635000</v>
      </c>
      <c r="I811" s="363">
        <v>45848</v>
      </c>
      <c r="J811" s="363">
        <v>46022</v>
      </c>
      <c r="K811" s="354" t="s">
        <v>12387</v>
      </c>
      <c r="L811" s="190">
        <v>2743</v>
      </c>
      <c r="M811" s="406" t="s">
        <v>7616</v>
      </c>
      <c r="N811" s="406" t="s">
        <v>7343</v>
      </c>
      <c r="O811" s="406">
        <v>1063481921</v>
      </c>
      <c r="P811" s="501" t="s">
        <v>7617</v>
      </c>
      <c r="Q811" s="190">
        <v>1</v>
      </c>
      <c r="R811" s="407">
        <v>129128</v>
      </c>
      <c r="S811" s="251" t="s">
        <v>7618</v>
      </c>
      <c r="T811" s="404">
        <v>0</v>
      </c>
      <c r="U811" s="190" t="s">
        <v>7347</v>
      </c>
      <c r="V811" s="407" t="s">
        <v>10136</v>
      </c>
      <c r="W811" s="404">
        <v>0</v>
      </c>
      <c r="X811" s="190" t="s">
        <v>7347</v>
      </c>
      <c r="Y811" s="190" t="s">
        <v>7347</v>
      </c>
      <c r="Z811" s="404">
        <v>0</v>
      </c>
      <c r="AA811" s="419" t="s">
        <v>7347</v>
      </c>
      <c r="AB811" s="190" t="s">
        <v>7347</v>
      </c>
      <c r="AC811" s="190" t="s">
        <v>7347</v>
      </c>
      <c r="AD811" s="190" t="s">
        <v>7347</v>
      </c>
      <c r="AE811" s="190" t="s">
        <v>7387</v>
      </c>
      <c r="AF811" s="190" t="s">
        <v>7349</v>
      </c>
      <c r="AG811" s="190" t="s">
        <v>7399</v>
      </c>
      <c r="AH811" s="173" t="s">
        <v>12419</v>
      </c>
      <c r="AI811" s="173">
        <v>3125917221</v>
      </c>
      <c r="AJ811" s="173" t="s">
        <v>10482</v>
      </c>
      <c r="AK811" s="420">
        <v>60265885333</v>
      </c>
      <c r="AL811" s="189" t="s">
        <v>7353</v>
      </c>
      <c r="AM811" s="500" t="s">
        <v>12420</v>
      </c>
      <c r="AN811" s="411">
        <f t="shared" si="12"/>
        <v>804</v>
      </c>
      <c r="AO811" s="411">
        <v>2025</v>
      </c>
      <c r="AP811" s="432">
        <v>24230500</v>
      </c>
      <c r="AQ811" s="411"/>
      <c r="AR811" s="411"/>
      <c r="AS811" s="410"/>
      <c r="AT811" s="449"/>
    </row>
    <row r="812" spans="2:46" ht="15" customHeight="1">
      <c r="B812" s="448" t="s">
        <v>749</v>
      </c>
      <c r="C812" s="251" t="s">
        <v>10246</v>
      </c>
      <c r="D812" s="173" t="s">
        <v>12421</v>
      </c>
      <c r="E812" s="404">
        <v>1136881104</v>
      </c>
      <c r="F812" s="404">
        <v>33810000</v>
      </c>
      <c r="G812" s="405" t="s">
        <v>10177</v>
      </c>
      <c r="H812" s="353">
        <v>5635000</v>
      </c>
      <c r="I812" s="363">
        <v>45846</v>
      </c>
      <c r="J812" s="363">
        <v>46022</v>
      </c>
      <c r="K812" s="354" t="s">
        <v>12422</v>
      </c>
      <c r="L812" s="190">
        <v>2743</v>
      </c>
      <c r="M812" s="406" t="s">
        <v>7616</v>
      </c>
      <c r="N812" s="406" t="s">
        <v>7343</v>
      </c>
      <c r="O812" s="406">
        <v>1063481921</v>
      </c>
      <c r="P812" s="501" t="s">
        <v>7617</v>
      </c>
      <c r="Q812" s="190">
        <v>1</v>
      </c>
      <c r="R812" s="407">
        <v>129128</v>
      </c>
      <c r="S812" s="251" t="s">
        <v>7618</v>
      </c>
      <c r="T812" s="404">
        <v>0</v>
      </c>
      <c r="U812" s="190" t="s">
        <v>7347</v>
      </c>
      <c r="V812" s="407" t="s">
        <v>10136</v>
      </c>
      <c r="W812" s="404">
        <v>0</v>
      </c>
      <c r="X812" s="190" t="s">
        <v>7347</v>
      </c>
      <c r="Y812" s="190" t="s">
        <v>7347</v>
      </c>
      <c r="Z812" s="404">
        <v>0</v>
      </c>
      <c r="AA812" s="419" t="s">
        <v>7347</v>
      </c>
      <c r="AB812" s="190" t="s">
        <v>7347</v>
      </c>
      <c r="AC812" s="190" t="s">
        <v>7347</v>
      </c>
      <c r="AD812" s="190" t="s">
        <v>7347</v>
      </c>
      <c r="AE812" s="190" t="s">
        <v>7387</v>
      </c>
      <c r="AF812" s="190" t="s">
        <v>7349</v>
      </c>
      <c r="AG812" s="190" t="s">
        <v>7586</v>
      </c>
      <c r="AH812" s="173" t="s">
        <v>12423</v>
      </c>
      <c r="AI812" s="173">
        <v>3166260875</v>
      </c>
      <c r="AJ812" s="173" t="s">
        <v>12362</v>
      </c>
      <c r="AK812" s="420">
        <v>237126966</v>
      </c>
      <c r="AL812" s="189" t="s">
        <v>10225</v>
      </c>
      <c r="AM812" s="500" t="s">
        <v>12424</v>
      </c>
      <c r="AN812" s="411">
        <f t="shared" si="12"/>
        <v>805</v>
      </c>
      <c r="AO812" s="411">
        <v>2025</v>
      </c>
      <c r="AP812" s="432">
        <v>23854833</v>
      </c>
      <c r="AQ812" s="411" t="s">
        <v>10139</v>
      </c>
      <c r="AR812" s="411" t="s">
        <v>10132</v>
      </c>
      <c r="AS812" s="410"/>
      <c r="AT812" s="449"/>
    </row>
    <row r="813" spans="2:46" ht="15" customHeight="1">
      <c r="B813" s="448" t="s">
        <v>750</v>
      </c>
      <c r="C813" s="251" t="s">
        <v>10246</v>
      </c>
      <c r="D813" s="173" t="s">
        <v>12425</v>
      </c>
      <c r="E813" s="404">
        <v>79710261</v>
      </c>
      <c r="F813" s="404">
        <v>33810000</v>
      </c>
      <c r="G813" s="405" t="s">
        <v>10177</v>
      </c>
      <c r="H813" s="353">
        <v>5635000</v>
      </c>
      <c r="I813" s="363">
        <v>45848</v>
      </c>
      <c r="J813" s="363">
        <v>46022</v>
      </c>
      <c r="K813" s="354" t="s">
        <v>12426</v>
      </c>
      <c r="L813" s="190">
        <v>2743</v>
      </c>
      <c r="M813" s="406" t="s">
        <v>7616</v>
      </c>
      <c r="N813" s="406" t="s">
        <v>7343</v>
      </c>
      <c r="O813" s="406">
        <v>1063481921</v>
      </c>
      <c r="P813" s="501" t="s">
        <v>7617</v>
      </c>
      <c r="Q813" s="190">
        <v>1</v>
      </c>
      <c r="R813" s="407">
        <v>129128</v>
      </c>
      <c r="S813" s="251" t="s">
        <v>7618</v>
      </c>
      <c r="T813" s="404">
        <v>0</v>
      </c>
      <c r="U813" s="190" t="s">
        <v>7347</v>
      </c>
      <c r="V813" s="407" t="s">
        <v>10136</v>
      </c>
      <c r="W813" s="404">
        <v>0</v>
      </c>
      <c r="X813" s="190" t="s">
        <v>7347</v>
      </c>
      <c r="Y813" s="190" t="s">
        <v>7347</v>
      </c>
      <c r="Z813" s="404">
        <v>0</v>
      </c>
      <c r="AA813" s="419" t="s">
        <v>7347</v>
      </c>
      <c r="AB813" s="190" t="s">
        <v>7347</v>
      </c>
      <c r="AC813" s="190" t="s">
        <v>7347</v>
      </c>
      <c r="AD813" s="190" t="s">
        <v>7347</v>
      </c>
      <c r="AE813" s="190" t="s">
        <v>7387</v>
      </c>
      <c r="AF813" s="190" t="s">
        <v>7349</v>
      </c>
      <c r="AG813" s="190" t="s">
        <v>7399</v>
      </c>
      <c r="AH813" s="173" t="s">
        <v>12427</v>
      </c>
      <c r="AI813" s="173">
        <v>3133434940</v>
      </c>
      <c r="AJ813" s="173" t="s">
        <v>12379</v>
      </c>
      <c r="AK813" s="420">
        <v>570009470618316</v>
      </c>
      <c r="AL813" s="189" t="s">
        <v>7353</v>
      </c>
      <c r="AM813" s="500" t="s">
        <v>12428</v>
      </c>
      <c r="AN813" s="411">
        <f t="shared" si="12"/>
        <v>806</v>
      </c>
      <c r="AO813" s="411">
        <v>2025</v>
      </c>
      <c r="AP813" s="432">
        <v>24230500</v>
      </c>
      <c r="AQ813" s="411"/>
      <c r="AR813" s="411"/>
      <c r="AS813" s="410"/>
      <c r="AT813" s="449"/>
    </row>
    <row r="814" spans="2:46" ht="15" customHeight="1">
      <c r="B814" s="448" t="s">
        <v>751</v>
      </c>
      <c r="C814" s="251" t="s">
        <v>10246</v>
      </c>
      <c r="D814" s="173" t="s">
        <v>12429</v>
      </c>
      <c r="E814" s="404">
        <v>87068332</v>
      </c>
      <c r="F814" s="404">
        <v>33810000</v>
      </c>
      <c r="G814" s="405" t="s">
        <v>10177</v>
      </c>
      <c r="H814" s="353">
        <v>5635000</v>
      </c>
      <c r="I814" s="363">
        <v>45832</v>
      </c>
      <c r="J814" s="363">
        <v>46022</v>
      </c>
      <c r="K814" s="354" t="s">
        <v>12430</v>
      </c>
      <c r="L814" s="190">
        <v>2743</v>
      </c>
      <c r="M814" s="406" t="s">
        <v>7616</v>
      </c>
      <c r="N814" s="406" t="s">
        <v>7343</v>
      </c>
      <c r="O814" s="406">
        <v>1063481921</v>
      </c>
      <c r="P814" s="501" t="s">
        <v>7617</v>
      </c>
      <c r="Q814" s="190">
        <v>1</v>
      </c>
      <c r="R814" s="407">
        <v>129128</v>
      </c>
      <c r="S814" s="251" t="s">
        <v>7618</v>
      </c>
      <c r="T814" s="404">
        <v>0</v>
      </c>
      <c r="U814" s="190" t="s">
        <v>7347</v>
      </c>
      <c r="V814" s="407" t="s">
        <v>10136</v>
      </c>
      <c r="W814" s="404">
        <v>0</v>
      </c>
      <c r="X814" s="190" t="s">
        <v>7347</v>
      </c>
      <c r="Y814" s="190" t="s">
        <v>7347</v>
      </c>
      <c r="Z814" s="404">
        <v>0</v>
      </c>
      <c r="AA814" s="419" t="s">
        <v>7347</v>
      </c>
      <c r="AB814" s="190" t="s">
        <v>7347</v>
      </c>
      <c r="AC814" s="190" t="s">
        <v>7347</v>
      </c>
      <c r="AD814" s="190" t="s">
        <v>7347</v>
      </c>
      <c r="AE814" s="190" t="s">
        <v>7348</v>
      </c>
      <c r="AF814" s="190" t="s">
        <v>7349</v>
      </c>
      <c r="AG814" s="190" t="s">
        <v>7510</v>
      </c>
      <c r="AH814" s="173" t="s">
        <v>12431</v>
      </c>
      <c r="AI814" s="173">
        <v>3012264085</v>
      </c>
      <c r="AJ814" s="173" t="s">
        <v>10482</v>
      </c>
      <c r="AK814" s="420">
        <v>83850842471</v>
      </c>
      <c r="AL814" s="189" t="s">
        <v>7353</v>
      </c>
      <c r="AM814" s="500" t="s">
        <v>12432</v>
      </c>
      <c r="AN814" s="411">
        <f t="shared" si="12"/>
        <v>807</v>
      </c>
      <c r="AO814" s="411">
        <v>2025</v>
      </c>
      <c r="AP814" s="432">
        <v>21225167</v>
      </c>
      <c r="AQ814" s="411" t="s">
        <v>10139</v>
      </c>
      <c r="AR814" s="411" t="s">
        <v>10132</v>
      </c>
      <c r="AS814" s="410"/>
      <c r="AT814" s="449"/>
    </row>
    <row r="815" spans="2:46" ht="15" customHeight="1">
      <c r="B815" s="448" t="s">
        <v>752</v>
      </c>
      <c r="C815" s="251" t="s">
        <v>10246</v>
      </c>
      <c r="D815" s="173" t="s">
        <v>12433</v>
      </c>
      <c r="E815" s="404">
        <v>1019087230</v>
      </c>
      <c r="F815" s="404">
        <v>33810000</v>
      </c>
      <c r="G815" s="405" t="s">
        <v>10177</v>
      </c>
      <c r="H815" s="353">
        <v>5635000</v>
      </c>
      <c r="I815" s="363">
        <v>45849</v>
      </c>
      <c r="J815" s="363">
        <v>46022</v>
      </c>
      <c r="K815" s="354" t="s">
        <v>12391</v>
      </c>
      <c r="L815" s="190">
        <v>2743</v>
      </c>
      <c r="M815" s="406" t="s">
        <v>7616</v>
      </c>
      <c r="N815" s="406" t="s">
        <v>7343</v>
      </c>
      <c r="O815" s="406">
        <v>1063481921</v>
      </c>
      <c r="P815" s="501" t="s">
        <v>7617</v>
      </c>
      <c r="Q815" s="190">
        <v>1</v>
      </c>
      <c r="R815" s="407">
        <v>129128</v>
      </c>
      <c r="S815" s="251" t="s">
        <v>7618</v>
      </c>
      <c r="T815" s="404">
        <v>0</v>
      </c>
      <c r="U815" s="190" t="s">
        <v>7347</v>
      </c>
      <c r="V815" s="407" t="s">
        <v>10136</v>
      </c>
      <c r="W815" s="404">
        <v>0</v>
      </c>
      <c r="X815" s="190" t="s">
        <v>7347</v>
      </c>
      <c r="Y815" s="190" t="s">
        <v>7347</v>
      </c>
      <c r="Z815" s="404">
        <v>0</v>
      </c>
      <c r="AA815" s="419" t="s">
        <v>7347</v>
      </c>
      <c r="AB815" s="190" t="s">
        <v>7347</v>
      </c>
      <c r="AC815" s="190" t="s">
        <v>7347</v>
      </c>
      <c r="AD815" s="190" t="s">
        <v>7347</v>
      </c>
      <c r="AE815" s="190" t="s">
        <v>7378</v>
      </c>
      <c r="AF815" s="190" t="s">
        <v>7349</v>
      </c>
      <c r="AG815" s="190" t="s">
        <v>7350</v>
      </c>
      <c r="AH815" s="173" t="s">
        <v>12434</v>
      </c>
      <c r="AI815" s="173">
        <v>3195430852</v>
      </c>
      <c r="AJ815" s="173" t="s">
        <v>12401</v>
      </c>
      <c r="AK815" s="420" t="s">
        <v>12435</v>
      </c>
      <c r="AL815" s="189" t="s">
        <v>7353</v>
      </c>
      <c r="AM815" s="500" t="s">
        <v>12436</v>
      </c>
      <c r="AN815" s="411">
        <f t="shared" si="12"/>
        <v>808</v>
      </c>
      <c r="AO815" s="411">
        <v>2025</v>
      </c>
      <c r="AP815" s="432">
        <v>24418333</v>
      </c>
      <c r="AQ815" s="411" t="s">
        <v>10132</v>
      </c>
      <c r="AR815" s="411" t="s">
        <v>10132</v>
      </c>
      <c r="AS815" s="410"/>
      <c r="AT815" s="449"/>
    </row>
    <row r="816" spans="2:46" ht="15" customHeight="1">
      <c r="B816" s="448" t="s">
        <v>753</v>
      </c>
      <c r="C816" s="251" t="s">
        <v>10246</v>
      </c>
      <c r="D816" s="173" t="s">
        <v>12437</v>
      </c>
      <c r="E816" s="404">
        <v>1032434519</v>
      </c>
      <c r="F816" s="404">
        <v>33810000</v>
      </c>
      <c r="G816" s="405" t="s">
        <v>10177</v>
      </c>
      <c r="H816" s="353">
        <v>5635000</v>
      </c>
      <c r="I816" s="363">
        <v>45832</v>
      </c>
      <c r="J816" s="363">
        <v>46022</v>
      </c>
      <c r="K816" s="354" t="s">
        <v>12391</v>
      </c>
      <c r="L816" s="190">
        <v>2743</v>
      </c>
      <c r="M816" s="406" t="s">
        <v>7616</v>
      </c>
      <c r="N816" s="406" t="s">
        <v>7343</v>
      </c>
      <c r="O816" s="406">
        <v>1063481921</v>
      </c>
      <c r="P816" s="501" t="s">
        <v>7617</v>
      </c>
      <c r="Q816" s="190">
        <v>1</v>
      </c>
      <c r="R816" s="407">
        <v>129128</v>
      </c>
      <c r="S816" s="251" t="s">
        <v>7618</v>
      </c>
      <c r="T816" s="404">
        <v>0</v>
      </c>
      <c r="U816" s="190" t="s">
        <v>7347</v>
      </c>
      <c r="V816" s="407" t="s">
        <v>10136</v>
      </c>
      <c r="W816" s="404">
        <v>0</v>
      </c>
      <c r="X816" s="190" t="s">
        <v>7347</v>
      </c>
      <c r="Y816" s="190" t="s">
        <v>7347</v>
      </c>
      <c r="Z816" s="404">
        <v>0</v>
      </c>
      <c r="AA816" s="419" t="s">
        <v>7347</v>
      </c>
      <c r="AB816" s="190" t="s">
        <v>7347</v>
      </c>
      <c r="AC816" s="190" t="s">
        <v>7347</v>
      </c>
      <c r="AD816" s="190" t="s">
        <v>7347</v>
      </c>
      <c r="AE816" s="190" t="s">
        <v>7387</v>
      </c>
      <c r="AF816" s="190" t="s">
        <v>7349</v>
      </c>
      <c r="AG816" s="190" t="s">
        <v>7399</v>
      </c>
      <c r="AH816" s="173" t="s">
        <v>12438</v>
      </c>
      <c r="AI816" s="173">
        <v>3185449167</v>
      </c>
      <c r="AJ816" s="173" t="s">
        <v>10482</v>
      </c>
      <c r="AK816" s="420">
        <v>14162914503</v>
      </c>
      <c r="AL816" s="189" t="s">
        <v>7353</v>
      </c>
      <c r="AM816" s="500" t="s">
        <v>12439</v>
      </c>
      <c r="AN816" s="411">
        <f t="shared" si="12"/>
        <v>809</v>
      </c>
      <c r="AO816" s="411">
        <v>2025</v>
      </c>
      <c r="AP816" s="432">
        <v>21225167</v>
      </c>
      <c r="AQ816" s="411"/>
      <c r="AR816" s="411"/>
      <c r="AS816" s="410"/>
      <c r="AT816" s="449"/>
    </row>
    <row r="817" spans="2:46" ht="15" customHeight="1">
      <c r="B817" s="448" t="s">
        <v>754</v>
      </c>
      <c r="C817" s="251" t="s">
        <v>10246</v>
      </c>
      <c r="D817" s="173" t="s">
        <v>12440</v>
      </c>
      <c r="E817" s="404">
        <v>1019090526</v>
      </c>
      <c r="F817" s="404">
        <v>33810000</v>
      </c>
      <c r="G817" s="405" t="s">
        <v>10177</v>
      </c>
      <c r="H817" s="353">
        <v>5635000</v>
      </c>
      <c r="I817" s="363">
        <v>45832</v>
      </c>
      <c r="J817" s="363">
        <v>46022</v>
      </c>
      <c r="K817" s="354" t="s">
        <v>12441</v>
      </c>
      <c r="L817" s="190">
        <v>2743</v>
      </c>
      <c r="M817" s="406" t="s">
        <v>7616</v>
      </c>
      <c r="N817" s="406" t="s">
        <v>7343</v>
      </c>
      <c r="O817" s="406">
        <v>1063481921</v>
      </c>
      <c r="P817" s="501" t="s">
        <v>7617</v>
      </c>
      <c r="Q817" s="190">
        <v>1</v>
      </c>
      <c r="R817" s="407">
        <v>129128</v>
      </c>
      <c r="S817" s="251" t="s">
        <v>7618</v>
      </c>
      <c r="T817" s="404">
        <v>0</v>
      </c>
      <c r="U817" s="190" t="s">
        <v>7347</v>
      </c>
      <c r="V817" s="407" t="s">
        <v>10136</v>
      </c>
      <c r="W817" s="404">
        <v>0</v>
      </c>
      <c r="X817" s="190" t="s">
        <v>7347</v>
      </c>
      <c r="Y817" s="190" t="s">
        <v>7347</v>
      </c>
      <c r="Z817" s="404">
        <v>0</v>
      </c>
      <c r="AA817" s="419" t="s">
        <v>7347</v>
      </c>
      <c r="AB817" s="190" t="s">
        <v>7347</v>
      </c>
      <c r="AC817" s="190" t="s">
        <v>7347</v>
      </c>
      <c r="AD817" s="190" t="s">
        <v>7347</v>
      </c>
      <c r="AE817" s="190" t="s">
        <v>10896</v>
      </c>
      <c r="AF817" s="190" t="s">
        <v>7349</v>
      </c>
      <c r="AG817" s="190" t="s">
        <v>7510</v>
      </c>
      <c r="AH817" s="173" t="s">
        <v>12442</v>
      </c>
      <c r="AI817" s="173">
        <v>3209986063</v>
      </c>
      <c r="AJ817" s="173" t="s">
        <v>10482</v>
      </c>
      <c r="AK817" s="420">
        <v>19885939875</v>
      </c>
      <c r="AL817" s="189" t="s">
        <v>7353</v>
      </c>
      <c r="AM817" s="500" t="s">
        <v>12443</v>
      </c>
      <c r="AN817" s="411">
        <f t="shared" si="12"/>
        <v>810</v>
      </c>
      <c r="AO817" s="411">
        <v>2025</v>
      </c>
      <c r="AP817" s="432">
        <v>21225167</v>
      </c>
      <c r="AQ817" s="411"/>
      <c r="AR817" s="411"/>
      <c r="AS817" s="410"/>
      <c r="AT817" s="449"/>
    </row>
    <row r="818" spans="2:46" ht="15" customHeight="1">
      <c r="B818" s="448" t="s">
        <v>755</v>
      </c>
      <c r="C818" s="251" t="s">
        <v>10246</v>
      </c>
      <c r="D818" s="173" t="s">
        <v>11183</v>
      </c>
      <c r="E818" s="404">
        <v>1136888268</v>
      </c>
      <c r="F818" s="404">
        <v>36000000</v>
      </c>
      <c r="G818" s="405" t="s">
        <v>10177</v>
      </c>
      <c r="H818" s="353">
        <v>6000000</v>
      </c>
      <c r="I818" s="363">
        <v>45853</v>
      </c>
      <c r="J818" s="363">
        <v>46022</v>
      </c>
      <c r="K818" s="354" t="s">
        <v>12444</v>
      </c>
      <c r="L818" s="190">
        <v>2583</v>
      </c>
      <c r="M818" s="406" t="s">
        <v>7495</v>
      </c>
      <c r="N818" s="406" t="s">
        <v>7343</v>
      </c>
      <c r="O818" s="406">
        <v>79553844</v>
      </c>
      <c r="P818" s="406" t="s">
        <v>7496</v>
      </c>
      <c r="Q818" s="190">
        <v>5</v>
      </c>
      <c r="R818" s="407">
        <v>133783</v>
      </c>
      <c r="S818" s="251" t="s">
        <v>7497</v>
      </c>
      <c r="T818" s="404">
        <v>0</v>
      </c>
      <c r="U818" s="190" t="s">
        <v>7347</v>
      </c>
      <c r="V818" s="407" t="s">
        <v>10136</v>
      </c>
      <c r="W818" s="404">
        <v>0</v>
      </c>
      <c r="X818" s="190" t="s">
        <v>7347</v>
      </c>
      <c r="Y818" s="190" t="s">
        <v>7347</v>
      </c>
      <c r="Z818" s="404">
        <v>0</v>
      </c>
      <c r="AA818" s="419" t="s">
        <v>7347</v>
      </c>
      <c r="AB818" s="190" t="s">
        <v>7347</v>
      </c>
      <c r="AC818" s="190" t="s">
        <v>7347</v>
      </c>
      <c r="AD818" s="190" t="s">
        <v>7347</v>
      </c>
      <c r="AE818" s="190" t="s">
        <v>7378</v>
      </c>
      <c r="AF818" s="190" t="s">
        <v>7349</v>
      </c>
      <c r="AG818" s="190" t="s">
        <v>7510</v>
      </c>
      <c r="AH818" s="173" t="s">
        <v>12445</v>
      </c>
      <c r="AI818" s="173">
        <v>3212891088</v>
      </c>
      <c r="AJ818" s="173" t="s">
        <v>10482</v>
      </c>
      <c r="AK818" s="420">
        <v>91277369503</v>
      </c>
      <c r="AL818" s="189" t="s">
        <v>7353</v>
      </c>
      <c r="AM818" s="500" t="s">
        <v>11185</v>
      </c>
      <c r="AN818" s="411">
        <f t="shared" si="12"/>
        <v>811</v>
      </c>
      <c r="AO818" s="411">
        <v>2025</v>
      </c>
      <c r="AP818" s="432">
        <v>26800000</v>
      </c>
      <c r="AQ818" s="411"/>
      <c r="AR818" s="411"/>
      <c r="AS818" s="410"/>
      <c r="AT818" s="449"/>
    </row>
    <row r="819" spans="2:46" ht="15" customHeight="1">
      <c r="B819" s="448" t="s">
        <v>759</v>
      </c>
      <c r="C819" s="251" t="s">
        <v>10246</v>
      </c>
      <c r="D819" s="173" t="s">
        <v>12446</v>
      </c>
      <c r="E819" s="404">
        <v>1100686093</v>
      </c>
      <c r="F819" s="404">
        <v>46128000</v>
      </c>
      <c r="G819" s="405" t="s">
        <v>11433</v>
      </c>
      <c r="H819" s="353">
        <v>7688000</v>
      </c>
      <c r="I819" s="363">
        <v>45866</v>
      </c>
      <c r="J819" s="363">
        <v>46022</v>
      </c>
      <c r="K819" s="354" t="s">
        <v>12447</v>
      </c>
      <c r="L819" s="190">
        <v>2537</v>
      </c>
      <c r="M819" s="406" t="s">
        <v>7631</v>
      </c>
      <c r="N819" s="406" t="s">
        <v>7343</v>
      </c>
      <c r="O819" s="173">
        <v>1020819463</v>
      </c>
      <c r="P819" s="501" t="s">
        <v>7632</v>
      </c>
      <c r="Q819" s="190">
        <v>1</v>
      </c>
      <c r="R819" s="407">
        <v>133701</v>
      </c>
      <c r="S819" s="251" t="s">
        <v>10628</v>
      </c>
      <c r="T819" s="404">
        <v>0</v>
      </c>
      <c r="U819" s="190" t="s">
        <v>7347</v>
      </c>
      <c r="V819" s="407" t="s">
        <v>10136</v>
      </c>
      <c r="W819" s="404">
        <v>0</v>
      </c>
      <c r="X819" s="190" t="s">
        <v>7347</v>
      </c>
      <c r="Y819" s="190" t="s">
        <v>7347</v>
      </c>
      <c r="Z819" s="404">
        <v>0</v>
      </c>
      <c r="AA819" s="419" t="s">
        <v>7347</v>
      </c>
      <c r="AB819" s="190" t="s">
        <v>7347</v>
      </c>
      <c r="AC819" s="190" t="s">
        <v>7347</v>
      </c>
      <c r="AD819" s="190" t="s">
        <v>7347</v>
      </c>
      <c r="AE819" s="190" t="s">
        <v>7536</v>
      </c>
      <c r="AF819" s="190" t="s">
        <v>7349</v>
      </c>
      <c r="AG819" s="190" t="s">
        <v>7399</v>
      </c>
      <c r="AH819" s="173" t="s">
        <v>12448</v>
      </c>
      <c r="AI819" s="173">
        <v>3103825312</v>
      </c>
      <c r="AJ819" s="173" t="s">
        <v>12375</v>
      </c>
      <c r="AK819" s="420">
        <v>720227552</v>
      </c>
      <c r="AL819" s="189" t="s">
        <v>7353</v>
      </c>
      <c r="AM819" s="500" t="s">
        <v>12449</v>
      </c>
      <c r="AN819" s="411">
        <f t="shared" si="12"/>
        <v>812</v>
      </c>
      <c r="AO819" s="411">
        <v>2025</v>
      </c>
      <c r="AP819" s="432">
        <v>37671200</v>
      </c>
      <c r="AQ819" s="411" t="s">
        <v>10139</v>
      </c>
      <c r="AR819" s="411" t="s">
        <v>10132</v>
      </c>
      <c r="AS819" s="410"/>
      <c r="AT819" s="449"/>
    </row>
    <row r="820" spans="2:46" ht="15" customHeight="1">
      <c r="B820" s="448" t="s">
        <v>762</v>
      </c>
      <c r="C820" s="251" t="s">
        <v>10341</v>
      </c>
      <c r="D820" s="173" t="s">
        <v>12450</v>
      </c>
      <c r="E820" s="404">
        <v>80764467</v>
      </c>
      <c r="F820" s="404">
        <v>20286000</v>
      </c>
      <c r="G820" s="405" t="s">
        <v>10177</v>
      </c>
      <c r="H820" s="353">
        <v>3381000</v>
      </c>
      <c r="I820" s="363">
        <v>45848</v>
      </c>
      <c r="J820" s="363">
        <v>46022</v>
      </c>
      <c r="K820" s="354" t="s">
        <v>12451</v>
      </c>
      <c r="L820" s="190">
        <v>2537</v>
      </c>
      <c r="M820" s="406" t="s">
        <v>8515</v>
      </c>
      <c r="N820" s="406" t="s">
        <v>7343</v>
      </c>
      <c r="O820" s="406">
        <v>52356206</v>
      </c>
      <c r="P820" s="406" t="s">
        <v>8516</v>
      </c>
      <c r="Q820" s="190">
        <v>1</v>
      </c>
      <c r="R820" s="407">
        <v>132775</v>
      </c>
      <c r="S820" s="251" t="s">
        <v>10169</v>
      </c>
      <c r="T820" s="404">
        <v>0</v>
      </c>
      <c r="U820" s="190" t="s">
        <v>7347</v>
      </c>
      <c r="V820" s="407" t="s">
        <v>10136</v>
      </c>
      <c r="W820" s="404">
        <v>0</v>
      </c>
      <c r="X820" s="190" t="s">
        <v>7347</v>
      </c>
      <c r="Y820" s="190" t="s">
        <v>7347</v>
      </c>
      <c r="Z820" s="404">
        <v>0</v>
      </c>
      <c r="AA820" s="419" t="s">
        <v>7347</v>
      </c>
      <c r="AB820" s="190" t="s">
        <v>7347</v>
      </c>
      <c r="AC820" s="190" t="s">
        <v>7347</v>
      </c>
      <c r="AD820" s="190" t="s">
        <v>7347</v>
      </c>
      <c r="AE820" s="190" t="s">
        <v>7504</v>
      </c>
      <c r="AF820" s="190" t="s">
        <v>7349</v>
      </c>
      <c r="AG820" s="190" t="s">
        <v>7399</v>
      </c>
      <c r="AH820" s="173" t="s">
        <v>10861</v>
      </c>
      <c r="AI820" s="173">
        <v>3208150811</v>
      </c>
      <c r="AJ820" s="173" t="s">
        <v>12401</v>
      </c>
      <c r="AK820" s="420">
        <v>30176853</v>
      </c>
      <c r="AL820" s="189" t="s">
        <v>7353</v>
      </c>
      <c r="AM820" s="500" t="s">
        <v>12452</v>
      </c>
      <c r="AN820" s="411">
        <f t="shared" si="12"/>
        <v>813</v>
      </c>
      <c r="AO820" s="411">
        <v>2025</v>
      </c>
      <c r="AP820" s="432">
        <v>14538300</v>
      </c>
      <c r="AQ820" s="411" t="s">
        <v>10132</v>
      </c>
      <c r="AR820" s="411" t="s">
        <v>10139</v>
      </c>
      <c r="AS820" s="410" t="s">
        <v>10140</v>
      </c>
      <c r="AT820" s="449" t="s">
        <v>12453</v>
      </c>
    </row>
    <row r="821" spans="2:46" ht="15" customHeight="1">
      <c r="B821" s="448" t="s">
        <v>763</v>
      </c>
      <c r="C821" s="251" t="s">
        <v>10341</v>
      </c>
      <c r="D821" s="173" t="s">
        <v>12454</v>
      </c>
      <c r="E821" s="404">
        <v>1020747064</v>
      </c>
      <c r="F821" s="404">
        <v>16976367</v>
      </c>
      <c r="G821" s="405" t="s">
        <v>10520</v>
      </c>
      <c r="H821" s="353">
        <v>4507000.0884955749</v>
      </c>
      <c r="I821" s="363">
        <v>45911</v>
      </c>
      <c r="J821" s="363">
        <v>46022</v>
      </c>
      <c r="K821" s="354" t="s">
        <v>12455</v>
      </c>
      <c r="L821" s="190">
        <v>2583</v>
      </c>
      <c r="M821" s="406" t="s">
        <v>7495</v>
      </c>
      <c r="N821" s="406" t="s">
        <v>7343</v>
      </c>
      <c r="O821" s="406">
        <v>79553844</v>
      </c>
      <c r="P821" s="406" t="s">
        <v>7496</v>
      </c>
      <c r="Q821" s="190">
        <v>1</v>
      </c>
      <c r="R821" s="407">
        <v>133424</v>
      </c>
      <c r="S821" s="251" t="s">
        <v>7497</v>
      </c>
      <c r="T821" s="404">
        <v>0</v>
      </c>
      <c r="U821" s="190" t="s">
        <v>7347</v>
      </c>
      <c r="V821" s="407" t="s">
        <v>10136</v>
      </c>
      <c r="W821" s="404">
        <v>0</v>
      </c>
      <c r="X821" s="190" t="s">
        <v>7347</v>
      </c>
      <c r="Y821" s="190" t="s">
        <v>7347</v>
      </c>
      <c r="Z821" s="404">
        <v>0</v>
      </c>
      <c r="AA821" s="419" t="s">
        <v>7347</v>
      </c>
      <c r="AB821" s="190" t="s">
        <v>7347</v>
      </c>
      <c r="AC821" s="190" t="s">
        <v>7347</v>
      </c>
      <c r="AD821" s="190" t="s">
        <v>7347</v>
      </c>
      <c r="AE821" s="190" t="s">
        <v>7504</v>
      </c>
      <c r="AF821" s="190" t="s">
        <v>7349</v>
      </c>
      <c r="AG821" s="190" t="s">
        <v>7399</v>
      </c>
      <c r="AH821" s="173" t="s">
        <v>11634</v>
      </c>
      <c r="AI821" s="173">
        <v>3107665886</v>
      </c>
      <c r="AJ821" s="173" t="s">
        <v>12456</v>
      </c>
      <c r="AK821" s="420">
        <v>605433440</v>
      </c>
      <c r="AL821" s="189" t="s">
        <v>7353</v>
      </c>
      <c r="AM821" s="500" t="s">
        <v>11635</v>
      </c>
      <c r="AN821" s="411">
        <f t="shared" si="12"/>
        <v>814</v>
      </c>
      <c r="AO821" s="411">
        <v>2025</v>
      </c>
      <c r="AP821" s="432">
        <v>16976367</v>
      </c>
      <c r="AQ821" s="411"/>
      <c r="AR821" s="411"/>
      <c r="AS821" s="410"/>
      <c r="AT821" s="449"/>
    </row>
    <row r="822" spans="2:46" ht="15" customHeight="1">
      <c r="B822" s="448" t="s">
        <v>764</v>
      </c>
      <c r="C822" s="251" t="s">
        <v>10341</v>
      </c>
      <c r="D822" s="173" t="s">
        <v>12457</v>
      </c>
      <c r="E822" s="404">
        <v>1019089880</v>
      </c>
      <c r="F822" s="404">
        <v>17856000</v>
      </c>
      <c r="G822" s="405" t="s">
        <v>10177</v>
      </c>
      <c r="H822" s="353">
        <v>2976000</v>
      </c>
      <c r="I822" s="363">
        <v>45854</v>
      </c>
      <c r="J822" s="363">
        <v>46022</v>
      </c>
      <c r="K822" s="354" t="s">
        <v>10548</v>
      </c>
      <c r="L822" s="190">
        <v>2583</v>
      </c>
      <c r="M822" s="406" t="s">
        <v>7495</v>
      </c>
      <c r="N822" s="406" t="s">
        <v>7343</v>
      </c>
      <c r="O822" s="406">
        <v>79553844</v>
      </c>
      <c r="P822" s="406" t="s">
        <v>7496</v>
      </c>
      <c r="Q822" s="190">
        <v>5</v>
      </c>
      <c r="R822" s="407">
        <v>133706</v>
      </c>
      <c r="S822" s="251" t="s">
        <v>7497</v>
      </c>
      <c r="T822" s="404">
        <v>0</v>
      </c>
      <c r="U822" s="190" t="s">
        <v>7347</v>
      </c>
      <c r="V822" s="407" t="s">
        <v>10136</v>
      </c>
      <c r="W822" s="404">
        <v>0</v>
      </c>
      <c r="X822" s="190" t="s">
        <v>7347</v>
      </c>
      <c r="Y822" s="190" t="s">
        <v>7347</v>
      </c>
      <c r="Z822" s="404">
        <v>0</v>
      </c>
      <c r="AA822" s="419" t="s">
        <v>7347</v>
      </c>
      <c r="AB822" s="190" t="s">
        <v>7347</v>
      </c>
      <c r="AC822" s="190" t="s">
        <v>7347</v>
      </c>
      <c r="AD822" s="190" t="s">
        <v>7347</v>
      </c>
      <c r="AE822" s="190" t="s">
        <v>7361</v>
      </c>
      <c r="AF822" s="190" t="s">
        <v>7349</v>
      </c>
      <c r="AG822" s="190" t="s">
        <v>7399</v>
      </c>
      <c r="AH822" s="173" t="s">
        <v>12458</v>
      </c>
      <c r="AI822" s="173">
        <v>3044997690</v>
      </c>
      <c r="AJ822" s="173" t="s">
        <v>11153</v>
      </c>
      <c r="AK822" s="420">
        <v>3011708218</v>
      </c>
      <c r="AL822" s="189" t="s">
        <v>7353</v>
      </c>
      <c r="AM822" s="500" t="s">
        <v>12459</v>
      </c>
      <c r="AN822" s="411">
        <f t="shared" si="12"/>
        <v>815</v>
      </c>
      <c r="AO822" s="411">
        <v>2025</v>
      </c>
      <c r="AP822" s="432">
        <v>13392000</v>
      </c>
      <c r="AQ822" s="411"/>
      <c r="AR822" s="411"/>
      <c r="AS822" s="410"/>
      <c r="AT822" s="449"/>
    </row>
    <row r="823" spans="2:46" ht="15" customHeight="1">
      <c r="B823" s="448" t="s">
        <v>765</v>
      </c>
      <c r="C823" s="251" t="s">
        <v>10246</v>
      </c>
      <c r="D823" s="173" t="s">
        <v>8438</v>
      </c>
      <c r="E823" s="404">
        <v>52110945</v>
      </c>
      <c r="F823" s="404">
        <v>46128000</v>
      </c>
      <c r="G823" s="405" t="s">
        <v>10177</v>
      </c>
      <c r="H823" s="353">
        <v>7688000</v>
      </c>
      <c r="I823" s="363">
        <v>45846</v>
      </c>
      <c r="J823" s="363">
        <v>46022</v>
      </c>
      <c r="K823" s="354" t="s">
        <v>10685</v>
      </c>
      <c r="L823" s="190">
        <v>2537</v>
      </c>
      <c r="M823" s="406" t="s">
        <v>7464</v>
      </c>
      <c r="N823" s="406" t="s">
        <v>7343</v>
      </c>
      <c r="O823" s="406">
        <v>1010170739</v>
      </c>
      <c r="P823" s="501" t="s">
        <v>7465</v>
      </c>
      <c r="Q823" s="190">
        <v>1</v>
      </c>
      <c r="R823" s="407">
        <v>133427</v>
      </c>
      <c r="S823" s="251" t="s">
        <v>7450</v>
      </c>
      <c r="T823" s="404">
        <v>0</v>
      </c>
      <c r="U823" s="190" t="s">
        <v>7347</v>
      </c>
      <c r="V823" s="407" t="s">
        <v>10136</v>
      </c>
      <c r="W823" s="404">
        <v>0</v>
      </c>
      <c r="X823" s="190" t="s">
        <v>7347</v>
      </c>
      <c r="Y823" s="190" t="s">
        <v>7347</v>
      </c>
      <c r="Z823" s="404">
        <v>0</v>
      </c>
      <c r="AA823" s="419" t="s">
        <v>7347</v>
      </c>
      <c r="AB823" s="190" t="s">
        <v>7347</v>
      </c>
      <c r="AC823" s="190" t="s">
        <v>7347</v>
      </c>
      <c r="AD823" s="190" t="s">
        <v>7347</v>
      </c>
      <c r="AE823" s="190" t="s">
        <v>7378</v>
      </c>
      <c r="AF823" s="190" t="s">
        <v>7349</v>
      </c>
      <c r="AG823" s="190" t="s">
        <v>7399</v>
      </c>
      <c r="AH823" s="173" t="s">
        <v>12460</v>
      </c>
      <c r="AI823" s="173">
        <v>3219198572</v>
      </c>
      <c r="AJ823" s="173" t="s">
        <v>10152</v>
      </c>
      <c r="AK823" s="420">
        <v>5300461208</v>
      </c>
      <c r="AL823" s="189" t="s">
        <v>7353</v>
      </c>
      <c r="AM823" s="500" t="s">
        <v>8440</v>
      </c>
      <c r="AN823" s="411">
        <f t="shared" si="12"/>
        <v>816</v>
      </c>
      <c r="AO823" s="411">
        <v>2025</v>
      </c>
      <c r="AP823" s="432">
        <v>32545867</v>
      </c>
      <c r="AQ823" s="411"/>
      <c r="AR823" s="411"/>
      <c r="AS823" s="410"/>
      <c r="AT823" s="449"/>
    </row>
    <row r="824" spans="2:46" ht="15" customHeight="1">
      <c r="B824" s="448" t="s">
        <v>766</v>
      </c>
      <c r="C824" s="251" t="s">
        <v>10246</v>
      </c>
      <c r="D824" s="173" t="s">
        <v>12461</v>
      </c>
      <c r="E824" s="404">
        <v>1120746436</v>
      </c>
      <c r="F824" s="404">
        <v>46128000</v>
      </c>
      <c r="G824" s="405" t="s">
        <v>10177</v>
      </c>
      <c r="H824" s="353">
        <v>7688000</v>
      </c>
      <c r="I824" s="363">
        <v>45859</v>
      </c>
      <c r="J824" s="363">
        <v>46022</v>
      </c>
      <c r="K824" s="354" t="s">
        <v>12462</v>
      </c>
      <c r="L824" s="190">
        <v>2537</v>
      </c>
      <c r="M824" s="406" t="s">
        <v>7464</v>
      </c>
      <c r="N824" s="406" t="s">
        <v>7343</v>
      </c>
      <c r="O824" s="406">
        <v>1010170739</v>
      </c>
      <c r="P824" s="501" t="s">
        <v>7465</v>
      </c>
      <c r="Q824" s="190">
        <v>1</v>
      </c>
      <c r="R824" s="407">
        <v>133427</v>
      </c>
      <c r="S824" s="251" t="s">
        <v>7450</v>
      </c>
      <c r="T824" s="404">
        <v>0</v>
      </c>
      <c r="U824" s="190" t="s">
        <v>7347</v>
      </c>
      <c r="V824" s="407" t="s">
        <v>10136</v>
      </c>
      <c r="W824" s="404">
        <v>0</v>
      </c>
      <c r="X824" s="190" t="s">
        <v>7347</v>
      </c>
      <c r="Y824" s="190" t="s">
        <v>7347</v>
      </c>
      <c r="Z824" s="404">
        <v>0</v>
      </c>
      <c r="AA824" s="419" t="s">
        <v>7347</v>
      </c>
      <c r="AB824" s="190" t="s">
        <v>7347</v>
      </c>
      <c r="AC824" s="190" t="s">
        <v>7347</v>
      </c>
      <c r="AD824" s="190" t="s">
        <v>7347</v>
      </c>
      <c r="AE824" s="190" t="s">
        <v>7378</v>
      </c>
      <c r="AF824" s="190" t="s">
        <v>7349</v>
      </c>
      <c r="AG824" s="190" t="s">
        <v>7399</v>
      </c>
      <c r="AH824" s="173" t="s">
        <v>12463</v>
      </c>
      <c r="AI824" s="173">
        <v>3004208729</v>
      </c>
      <c r="AJ824" s="173" t="s">
        <v>10482</v>
      </c>
      <c r="AK824" s="420">
        <v>91282767185</v>
      </c>
      <c r="AL824" s="189" t="s">
        <v>7353</v>
      </c>
      <c r="AM824" s="500" t="s">
        <v>12464</v>
      </c>
      <c r="AN824" s="411">
        <f t="shared" si="12"/>
        <v>817</v>
      </c>
      <c r="AO824" s="411">
        <v>2025</v>
      </c>
      <c r="AP824" s="432">
        <v>35877333</v>
      </c>
      <c r="AQ824" s="411"/>
      <c r="AR824" s="411"/>
      <c r="AS824" s="410"/>
      <c r="AT824" s="449"/>
    </row>
    <row r="825" spans="2:46" ht="15" customHeight="1">
      <c r="B825" s="448" t="s">
        <v>767</v>
      </c>
      <c r="C825" s="251" t="s">
        <v>10341</v>
      </c>
      <c r="D825" s="173" t="s">
        <v>12465</v>
      </c>
      <c r="E825" s="404">
        <v>1031804104</v>
      </c>
      <c r="F825" s="404">
        <v>17856000</v>
      </c>
      <c r="G825" s="405" t="s">
        <v>10581</v>
      </c>
      <c r="H825" s="353">
        <v>2976000</v>
      </c>
      <c r="I825" s="363">
        <v>45874</v>
      </c>
      <c r="J825" s="363">
        <v>46022</v>
      </c>
      <c r="K825" s="354" t="s">
        <v>10548</v>
      </c>
      <c r="L825" s="190">
        <v>2583</v>
      </c>
      <c r="M825" s="406" t="s">
        <v>7495</v>
      </c>
      <c r="N825" s="406" t="s">
        <v>7343</v>
      </c>
      <c r="O825" s="406">
        <v>79553844</v>
      </c>
      <c r="P825" s="406" t="s">
        <v>7496</v>
      </c>
      <c r="Q825" s="190">
        <v>5</v>
      </c>
      <c r="R825" s="407">
        <v>133706</v>
      </c>
      <c r="S825" s="251" t="s">
        <v>7497</v>
      </c>
      <c r="T825" s="404">
        <v>0</v>
      </c>
      <c r="U825" s="190" t="s">
        <v>7347</v>
      </c>
      <c r="V825" s="407" t="s">
        <v>10136</v>
      </c>
      <c r="W825" s="404">
        <v>0</v>
      </c>
      <c r="X825" s="190" t="s">
        <v>7347</v>
      </c>
      <c r="Y825" s="190" t="s">
        <v>7347</v>
      </c>
      <c r="Z825" s="404">
        <v>0</v>
      </c>
      <c r="AA825" s="419" t="s">
        <v>7347</v>
      </c>
      <c r="AB825" s="190" t="s">
        <v>7347</v>
      </c>
      <c r="AC825" s="190" t="s">
        <v>7347</v>
      </c>
      <c r="AD825" s="190" t="s">
        <v>7347</v>
      </c>
      <c r="AE825" s="190" t="s">
        <v>7504</v>
      </c>
      <c r="AF825" s="190" t="s">
        <v>7349</v>
      </c>
      <c r="AG825" s="190" t="s">
        <v>7399</v>
      </c>
      <c r="AH825" s="173" t="s">
        <v>12466</v>
      </c>
      <c r="AI825" s="173">
        <v>3054775357</v>
      </c>
      <c r="AJ825" s="173" t="s">
        <v>12401</v>
      </c>
      <c r="AK825" s="420">
        <v>237684519</v>
      </c>
      <c r="AL825" s="189" t="s">
        <v>7353</v>
      </c>
      <c r="AM825" s="500" t="s">
        <v>12467</v>
      </c>
      <c r="AN825" s="411">
        <f t="shared" si="12"/>
        <v>818</v>
      </c>
      <c r="AO825" s="411">
        <v>2025</v>
      </c>
      <c r="AP825" s="432">
        <v>15276800</v>
      </c>
      <c r="AQ825" s="411"/>
      <c r="AR825" s="411"/>
      <c r="AS825" s="410"/>
      <c r="AT825" s="449"/>
    </row>
    <row r="826" spans="2:46" ht="15" customHeight="1">
      <c r="B826" s="448" t="s">
        <v>768</v>
      </c>
      <c r="C826" s="251" t="s">
        <v>10246</v>
      </c>
      <c r="D826" s="173" t="s">
        <v>7935</v>
      </c>
      <c r="E826" s="404">
        <v>52526364</v>
      </c>
      <c r="F826" s="404">
        <v>46128000</v>
      </c>
      <c r="G826" s="405" t="s">
        <v>10177</v>
      </c>
      <c r="H826" s="353">
        <v>7688000</v>
      </c>
      <c r="I826" s="363">
        <v>45859</v>
      </c>
      <c r="J826" s="363">
        <v>46022</v>
      </c>
      <c r="K826" s="354" t="s">
        <v>12468</v>
      </c>
      <c r="L826" s="190">
        <v>2504</v>
      </c>
      <c r="M826" s="406" t="s">
        <v>7616</v>
      </c>
      <c r="N826" s="406" t="s">
        <v>7343</v>
      </c>
      <c r="O826" s="406">
        <v>1063481921</v>
      </c>
      <c r="P826" s="501" t="s">
        <v>7617</v>
      </c>
      <c r="Q826" s="190">
        <v>1</v>
      </c>
      <c r="R826" s="407">
        <v>134746</v>
      </c>
      <c r="S826" s="251" t="s">
        <v>7618</v>
      </c>
      <c r="T826" s="404">
        <v>0</v>
      </c>
      <c r="U826" s="190" t="s">
        <v>7347</v>
      </c>
      <c r="V826" s="407" t="s">
        <v>10136</v>
      </c>
      <c r="W826" s="404">
        <v>0</v>
      </c>
      <c r="X826" s="190" t="s">
        <v>7347</v>
      </c>
      <c r="Y826" s="190" t="s">
        <v>7347</v>
      </c>
      <c r="Z826" s="404">
        <v>0</v>
      </c>
      <c r="AA826" s="419" t="s">
        <v>7347</v>
      </c>
      <c r="AB826" s="190" t="s">
        <v>7347</v>
      </c>
      <c r="AC826" s="190" t="s">
        <v>7347</v>
      </c>
      <c r="AD826" s="190" t="s">
        <v>7347</v>
      </c>
      <c r="AE826" s="190" t="s">
        <v>7387</v>
      </c>
      <c r="AF826" s="411" t="s">
        <v>7349</v>
      </c>
      <c r="AG826" s="190" t="s">
        <v>7399</v>
      </c>
      <c r="AH826" s="173" t="s">
        <v>12469</v>
      </c>
      <c r="AI826" s="173">
        <v>3208311570</v>
      </c>
      <c r="AJ826" s="173" t="s">
        <v>10143</v>
      </c>
      <c r="AK826" s="420">
        <v>91211273122</v>
      </c>
      <c r="AL826" s="189" t="s">
        <v>7353</v>
      </c>
      <c r="AM826" s="500" t="s">
        <v>9450</v>
      </c>
      <c r="AN826" s="411">
        <f t="shared" si="12"/>
        <v>819</v>
      </c>
      <c r="AO826" s="411">
        <v>2025</v>
      </c>
      <c r="AP826" s="432">
        <v>35877333</v>
      </c>
      <c r="AQ826" s="411"/>
      <c r="AR826" s="411"/>
      <c r="AS826" s="410"/>
      <c r="AT826" s="449"/>
    </row>
    <row r="827" spans="2:46" ht="15" customHeight="1">
      <c r="B827" s="448" t="s">
        <v>769</v>
      </c>
      <c r="C827" s="251" t="s">
        <v>10246</v>
      </c>
      <c r="D827" s="173" t="s">
        <v>12470</v>
      </c>
      <c r="E827" s="404">
        <v>6880283</v>
      </c>
      <c r="F827" s="404">
        <v>28175000</v>
      </c>
      <c r="G827" s="405" t="s">
        <v>12471</v>
      </c>
      <c r="H827" s="353">
        <v>5635000</v>
      </c>
      <c r="I827" s="363">
        <v>45895</v>
      </c>
      <c r="J827" s="363">
        <v>46022</v>
      </c>
      <c r="K827" s="354" t="s">
        <v>12472</v>
      </c>
      <c r="L827" s="190">
        <v>2537</v>
      </c>
      <c r="M827" s="406" t="s">
        <v>7375</v>
      </c>
      <c r="N827" s="406" t="s">
        <v>7343</v>
      </c>
      <c r="O827" s="406">
        <v>1010190690</v>
      </c>
      <c r="P827" s="406" t="s">
        <v>7699</v>
      </c>
      <c r="Q827" s="190">
        <v>1</v>
      </c>
      <c r="R827" s="407">
        <v>134406</v>
      </c>
      <c r="S827" s="251" t="s">
        <v>10332</v>
      </c>
      <c r="T827" s="404">
        <v>0</v>
      </c>
      <c r="U827" s="190" t="s">
        <v>7347</v>
      </c>
      <c r="V827" s="407" t="s">
        <v>10136</v>
      </c>
      <c r="W827" s="404">
        <v>0</v>
      </c>
      <c r="X827" s="190" t="s">
        <v>7347</v>
      </c>
      <c r="Y827" s="190" t="s">
        <v>7347</v>
      </c>
      <c r="Z827" s="404">
        <v>0</v>
      </c>
      <c r="AA827" s="419" t="s">
        <v>7347</v>
      </c>
      <c r="AB827" s="190" t="s">
        <v>7347</v>
      </c>
      <c r="AC827" s="190" t="s">
        <v>7347</v>
      </c>
      <c r="AD827" s="190" t="s">
        <v>7347</v>
      </c>
      <c r="AE827" s="190" t="s">
        <v>7387</v>
      </c>
      <c r="AF827" s="190" t="s">
        <v>7349</v>
      </c>
      <c r="AG827" s="190" t="s">
        <v>7510</v>
      </c>
      <c r="AH827" s="173" t="s">
        <v>12473</v>
      </c>
      <c r="AI827" s="173">
        <v>3003006717</v>
      </c>
      <c r="AJ827" s="173" t="s">
        <v>12062</v>
      </c>
      <c r="AK827" s="420">
        <v>230090102088</v>
      </c>
      <c r="AL827" s="189" t="s">
        <v>7353</v>
      </c>
      <c r="AM827" s="500" t="s">
        <v>12474</v>
      </c>
      <c r="AN827" s="411">
        <f t="shared" si="12"/>
        <v>820</v>
      </c>
      <c r="AO827" s="411">
        <v>2025</v>
      </c>
      <c r="AP827" s="432">
        <v>28175000</v>
      </c>
      <c r="AQ827" s="411"/>
      <c r="AR827" s="411"/>
      <c r="AS827" s="410"/>
      <c r="AT827" s="449"/>
    </row>
    <row r="828" spans="2:46" ht="15" customHeight="1">
      <c r="B828" s="448" t="s">
        <v>770</v>
      </c>
      <c r="C828" s="251" t="s">
        <v>10246</v>
      </c>
      <c r="D828" s="173" t="s">
        <v>12475</v>
      </c>
      <c r="E828" s="404">
        <v>1015415850</v>
      </c>
      <c r="F828" s="404">
        <v>28175000</v>
      </c>
      <c r="G828" s="405" t="s">
        <v>12471</v>
      </c>
      <c r="H828" s="353">
        <v>5635000</v>
      </c>
      <c r="I828" s="363">
        <v>45895</v>
      </c>
      <c r="J828" s="363">
        <v>46022</v>
      </c>
      <c r="K828" s="354" t="s">
        <v>12472</v>
      </c>
      <c r="L828" s="190">
        <v>2537</v>
      </c>
      <c r="M828" s="406" t="s">
        <v>7375</v>
      </c>
      <c r="N828" s="406" t="s">
        <v>7343</v>
      </c>
      <c r="O828" s="406">
        <v>1010190690</v>
      </c>
      <c r="P828" s="406" t="s">
        <v>7699</v>
      </c>
      <c r="Q828" s="190">
        <v>1</v>
      </c>
      <c r="R828" s="407">
        <v>134406</v>
      </c>
      <c r="S828" s="251" t="s">
        <v>10332</v>
      </c>
      <c r="T828" s="404">
        <v>0</v>
      </c>
      <c r="U828" s="190" t="s">
        <v>7347</v>
      </c>
      <c r="V828" s="407" t="s">
        <v>10136</v>
      </c>
      <c r="W828" s="404">
        <v>0</v>
      </c>
      <c r="X828" s="190" t="s">
        <v>7347</v>
      </c>
      <c r="Y828" s="190" t="s">
        <v>7347</v>
      </c>
      <c r="Z828" s="404">
        <v>0</v>
      </c>
      <c r="AA828" s="419" t="s">
        <v>7347</v>
      </c>
      <c r="AB828" s="190" t="s">
        <v>7347</v>
      </c>
      <c r="AC828" s="190" t="s">
        <v>7347</v>
      </c>
      <c r="AD828" s="190" t="s">
        <v>7347</v>
      </c>
      <c r="AE828" s="190" t="s">
        <v>7378</v>
      </c>
      <c r="AF828" s="190" t="s">
        <v>12476</v>
      </c>
      <c r="AG828" s="190" t="s">
        <v>10180</v>
      </c>
      <c r="AH828" s="173" t="s">
        <v>12477</v>
      </c>
      <c r="AI828" s="173">
        <v>3004853601</v>
      </c>
      <c r="AJ828" s="173" t="s">
        <v>10482</v>
      </c>
      <c r="AK828" s="423" t="s">
        <v>12478</v>
      </c>
      <c r="AL828" s="189" t="s">
        <v>7353</v>
      </c>
      <c r="AM828" s="500" t="s">
        <v>12479</v>
      </c>
      <c r="AN828" s="411">
        <f t="shared" si="12"/>
        <v>821</v>
      </c>
      <c r="AO828" s="411">
        <v>2025</v>
      </c>
      <c r="AP828" s="432"/>
      <c r="AQ828" s="411" t="s">
        <v>10139</v>
      </c>
      <c r="AR828" s="411" t="s">
        <v>10132</v>
      </c>
      <c r="AS828" s="410"/>
      <c r="AT828" s="449"/>
    </row>
    <row r="829" spans="2:46" ht="15" customHeight="1">
      <c r="B829" s="448" t="s">
        <v>771</v>
      </c>
      <c r="C829" s="251" t="s">
        <v>10246</v>
      </c>
      <c r="D829" s="173" t="s">
        <v>12480</v>
      </c>
      <c r="E829" s="404">
        <v>1000251674</v>
      </c>
      <c r="F829" s="404">
        <v>46128000</v>
      </c>
      <c r="G829" s="405" t="s">
        <v>11433</v>
      </c>
      <c r="H829" s="353">
        <v>7688000</v>
      </c>
      <c r="I829" s="363">
        <v>45867</v>
      </c>
      <c r="J829" s="363">
        <v>46022</v>
      </c>
      <c r="K829" s="354" t="s">
        <v>12481</v>
      </c>
      <c r="L829" s="190">
        <v>2537</v>
      </c>
      <c r="M829" s="406" t="s">
        <v>10161</v>
      </c>
      <c r="N829" s="406" t="s">
        <v>7343</v>
      </c>
      <c r="O829" s="406">
        <v>98566660</v>
      </c>
      <c r="P829" s="406" t="s">
        <v>7534</v>
      </c>
      <c r="Q829" s="190">
        <v>1</v>
      </c>
      <c r="R829" s="407">
        <v>133372</v>
      </c>
      <c r="S829" s="251" t="s">
        <v>8951</v>
      </c>
      <c r="T829" s="404">
        <v>0</v>
      </c>
      <c r="U829" s="190" t="s">
        <v>7347</v>
      </c>
      <c r="V829" s="407" t="s">
        <v>10136</v>
      </c>
      <c r="W829" s="404">
        <v>0</v>
      </c>
      <c r="X829" s="190" t="s">
        <v>7347</v>
      </c>
      <c r="Y829" s="190" t="s">
        <v>7347</v>
      </c>
      <c r="Z829" s="404">
        <v>0</v>
      </c>
      <c r="AA829" s="419" t="s">
        <v>7347</v>
      </c>
      <c r="AB829" s="190" t="s">
        <v>7347</v>
      </c>
      <c r="AC829" s="190" t="s">
        <v>7347</v>
      </c>
      <c r="AD829" s="190" t="s">
        <v>7347</v>
      </c>
      <c r="AE829" s="190" t="s">
        <v>7387</v>
      </c>
      <c r="AF829" s="190" t="s">
        <v>7349</v>
      </c>
      <c r="AG829" s="190" t="s">
        <v>7368</v>
      </c>
      <c r="AH829" s="173" t="s">
        <v>12482</v>
      </c>
      <c r="AI829" s="173">
        <v>3222181076</v>
      </c>
      <c r="AJ829" s="173" t="s">
        <v>10143</v>
      </c>
      <c r="AK829" s="420">
        <v>91235824090</v>
      </c>
      <c r="AL829" s="189" t="s">
        <v>7353</v>
      </c>
      <c r="AM829" s="500" t="s">
        <v>12483</v>
      </c>
      <c r="AN829" s="411">
        <f t="shared" si="12"/>
        <v>822</v>
      </c>
      <c r="AO829" s="411">
        <v>2025</v>
      </c>
      <c r="AP829" s="432">
        <v>37927467</v>
      </c>
      <c r="AQ829" s="411"/>
      <c r="AR829" s="411"/>
      <c r="AS829" s="410"/>
      <c r="AT829" s="449"/>
    </row>
    <row r="830" spans="2:46" ht="15" customHeight="1">
      <c r="B830" s="448" t="s">
        <v>772</v>
      </c>
      <c r="C830" s="251" t="s">
        <v>10246</v>
      </c>
      <c r="D830" s="173" t="s">
        <v>12484</v>
      </c>
      <c r="E830" s="404">
        <v>1019134250</v>
      </c>
      <c r="F830" s="404">
        <v>33810000</v>
      </c>
      <c r="G830" s="405" t="s">
        <v>11433</v>
      </c>
      <c r="H830" s="353">
        <v>5635000</v>
      </c>
      <c r="I830" s="363">
        <v>45867</v>
      </c>
      <c r="J830" s="363">
        <v>46022</v>
      </c>
      <c r="K830" s="354" t="s">
        <v>12485</v>
      </c>
      <c r="L830" s="190">
        <v>2537</v>
      </c>
      <c r="M830" s="406" t="s">
        <v>7447</v>
      </c>
      <c r="N830" s="406" t="s">
        <v>7448</v>
      </c>
      <c r="O830" s="406">
        <v>51698679</v>
      </c>
      <c r="P830" s="406" t="s">
        <v>7449</v>
      </c>
      <c r="Q830" s="190">
        <v>1</v>
      </c>
      <c r="R830" s="407">
        <v>133841</v>
      </c>
      <c r="S830" s="251" t="s">
        <v>7450</v>
      </c>
      <c r="T830" s="404">
        <v>0</v>
      </c>
      <c r="U830" s="190" t="s">
        <v>7347</v>
      </c>
      <c r="V830" s="407" t="s">
        <v>10136</v>
      </c>
      <c r="W830" s="404">
        <v>0</v>
      </c>
      <c r="X830" s="190" t="s">
        <v>7347</v>
      </c>
      <c r="Y830" s="190" t="s">
        <v>7347</v>
      </c>
      <c r="Z830" s="404">
        <v>0</v>
      </c>
      <c r="AA830" s="419" t="s">
        <v>7347</v>
      </c>
      <c r="AB830" s="190" t="s">
        <v>7347</v>
      </c>
      <c r="AC830" s="190" t="s">
        <v>7347</v>
      </c>
      <c r="AD830" s="190" t="s">
        <v>7347</v>
      </c>
      <c r="AE830" s="190" t="s">
        <v>7378</v>
      </c>
      <c r="AF830" s="190" t="s">
        <v>7349</v>
      </c>
      <c r="AG830" s="190" t="s">
        <v>7350</v>
      </c>
      <c r="AH830" s="173" t="s">
        <v>10364</v>
      </c>
      <c r="AI830" s="173">
        <v>3102957718</v>
      </c>
      <c r="AJ830" s="173" t="s">
        <v>12401</v>
      </c>
      <c r="AK830" s="420">
        <v>622056620</v>
      </c>
      <c r="AL830" s="189" t="s">
        <v>7353</v>
      </c>
      <c r="AM830" s="500" t="s">
        <v>8134</v>
      </c>
      <c r="AN830" s="411">
        <f t="shared" si="12"/>
        <v>823</v>
      </c>
      <c r="AO830" s="411">
        <v>2025</v>
      </c>
      <c r="AP830" s="432">
        <v>27799333</v>
      </c>
      <c r="AQ830" s="411"/>
      <c r="AR830" s="411"/>
      <c r="AS830" s="410"/>
      <c r="AT830" s="449"/>
    </row>
    <row r="831" spans="2:46" ht="15" customHeight="1">
      <c r="B831" s="448" t="s">
        <v>774</v>
      </c>
      <c r="C831" s="251" t="s">
        <v>10246</v>
      </c>
      <c r="D831" s="173" t="s">
        <v>12486</v>
      </c>
      <c r="E831" s="404">
        <v>1019012029</v>
      </c>
      <c r="F831" s="404">
        <v>38440000</v>
      </c>
      <c r="G831" s="405" t="s">
        <v>12487</v>
      </c>
      <c r="H831" s="353">
        <v>7688000</v>
      </c>
      <c r="I831" s="363">
        <v>45879</v>
      </c>
      <c r="J831" s="363">
        <v>46022</v>
      </c>
      <c r="K831" s="354" t="s">
        <v>12488</v>
      </c>
      <c r="L831" s="190">
        <v>2537</v>
      </c>
      <c r="M831" s="406" t="s">
        <v>7447</v>
      </c>
      <c r="N831" s="406" t="s">
        <v>7448</v>
      </c>
      <c r="O831" s="406">
        <v>51698679</v>
      </c>
      <c r="P831" s="406" t="s">
        <v>7449</v>
      </c>
      <c r="Q831" s="190">
        <v>1</v>
      </c>
      <c r="R831" s="407">
        <v>135076</v>
      </c>
      <c r="S831" s="251" t="s">
        <v>7450</v>
      </c>
      <c r="T831" s="404">
        <v>0</v>
      </c>
      <c r="U831" s="190" t="s">
        <v>7347</v>
      </c>
      <c r="V831" s="407" t="s">
        <v>10136</v>
      </c>
      <c r="W831" s="404">
        <v>0</v>
      </c>
      <c r="X831" s="190" t="s">
        <v>7347</v>
      </c>
      <c r="Y831" s="190" t="s">
        <v>7347</v>
      </c>
      <c r="Z831" s="404">
        <v>0</v>
      </c>
      <c r="AA831" s="419" t="s">
        <v>7347</v>
      </c>
      <c r="AB831" s="190" t="s">
        <v>7347</v>
      </c>
      <c r="AC831" s="190" t="s">
        <v>7347</v>
      </c>
      <c r="AD831" s="190" t="s">
        <v>7347</v>
      </c>
      <c r="AE831" s="190" t="s">
        <v>7387</v>
      </c>
      <c r="AF831" s="190" t="s">
        <v>7349</v>
      </c>
      <c r="AG831" s="190" t="s">
        <v>7399</v>
      </c>
      <c r="AH831" s="173" t="s">
        <v>10282</v>
      </c>
      <c r="AI831" s="173">
        <v>3204215935</v>
      </c>
      <c r="AJ831" s="173" t="s">
        <v>12375</v>
      </c>
      <c r="AK831" s="420">
        <v>810008337</v>
      </c>
      <c r="AL831" s="189" t="s">
        <v>7353</v>
      </c>
      <c r="AM831" s="500" t="s">
        <v>9099</v>
      </c>
      <c r="AN831" s="411">
        <f t="shared" si="12"/>
        <v>824</v>
      </c>
      <c r="AO831" s="411">
        <v>2025</v>
      </c>
      <c r="AP831" s="432">
        <v>33058400</v>
      </c>
      <c r="AQ831" s="411"/>
      <c r="AR831" s="411"/>
      <c r="AS831" s="410"/>
      <c r="AT831" s="449"/>
    </row>
    <row r="832" spans="2:46" ht="15" customHeight="1">
      <c r="B832" s="448" t="s">
        <v>775</v>
      </c>
      <c r="C832" s="251" t="s">
        <v>10246</v>
      </c>
      <c r="D832" s="173" t="s">
        <v>9477</v>
      </c>
      <c r="E832" s="404">
        <v>1032476510</v>
      </c>
      <c r="F832" s="404">
        <v>33810000</v>
      </c>
      <c r="G832" s="405" t="s">
        <v>10581</v>
      </c>
      <c r="H832" s="353">
        <v>5635000</v>
      </c>
      <c r="I832" s="363">
        <v>45881</v>
      </c>
      <c r="J832" s="363">
        <v>46022</v>
      </c>
      <c r="K832" s="354" t="s">
        <v>7487</v>
      </c>
      <c r="L832" s="190">
        <v>2537</v>
      </c>
      <c r="M832" s="406" t="s">
        <v>7447</v>
      </c>
      <c r="N832" s="406" t="s">
        <v>7448</v>
      </c>
      <c r="O832" s="406">
        <v>51698679</v>
      </c>
      <c r="P832" s="406" t="s">
        <v>7449</v>
      </c>
      <c r="Q832" s="190">
        <v>1</v>
      </c>
      <c r="R832" s="407">
        <v>133708</v>
      </c>
      <c r="S832" s="251" t="s">
        <v>7450</v>
      </c>
      <c r="T832" s="404">
        <v>0</v>
      </c>
      <c r="U832" s="190" t="s">
        <v>7347</v>
      </c>
      <c r="V832" s="407" t="s">
        <v>10136</v>
      </c>
      <c r="W832" s="404">
        <v>0</v>
      </c>
      <c r="X832" s="190" t="s">
        <v>7347</v>
      </c>
      <c r="Y832" s="190" t="s">
        <v>7347</v>
      </c>
      <c r="Z832" s="404">
        <v>0</v>
      </c>
      <c r="AA832" s="419" t="s">
        <v>7347</v>
      </c>
      <c r="AB832" s="190" t="s">
        <v>7347</v>
      </c>
      <c r="AC832" s="190" t="s">
        <v>7347</v>
      </c>
      <c r="AD832" s="190" t="s">
        <v>7347</v>
      </c>
      <c r="AE832" s="190" t="s">
        <v>8308</v>
      </c>
      <c r="AF832" s="190" t="s">
        <v>7349</v>
      </c>
      <c r="AG832" s="190" t="s">
        <v>7399</v>
      </c>
      <c r="AH832" s="173" t="s">
        <v>12489</v>
      </c>
      <c r="AI832" s="173">
        <v>3122077547</v>
      </c>
      <c r="AJ832" s="173" t="s">
        <v>10143</v>
      </c>
      <c r="AK832" s="420">
        <v>15431274628</v>
      </c>
      <c r="AL832" s="189" t="s">
        <v>7353</v>
      </c>
      <c r="AM832" s="500" t="s">
        <v>9480</v>
      </c>
      <c r="AN832" s="411">
        <f t="shared" si="12"/>
        <v>825</v>
      </c>
      <c r="AO832" s="411">
        <v>2025</v>
      </c>
      <c r="AP832" s="432">
        <v>30241167</v>
      </c>
      <c r="AQ832" s="411" t="s">
        <v>10132</v>
      </c>
      <c r="AR832" s="411" t="s">
        <v>10132</v>
      </c>
      <c r="AS832" s="410"/>
      <c r="AT832" s="449"/>
    </row>
    <row r="833" spans="2:46" ht="15" customHeight="1">
      <c r="B833" s="448" t="s">
        <v>777</v>
      </c>
      <c r="C833" s="251" t="s">
        <v>10246</v>
      </c>
      <c r="D833" s="173" t="s">
        <v>10379</v>
      </c>
      <c r="E833" s="404">
        <v>47441578</v>
      </c>
      <c r="F833" s="404">
        <v>38440000</v>
      </c>
      <c r="G833" s="405" t="s">
        <v>12487</v>
      </c>
      <c r="H833" s="353">
        <v>7688000</v>
      </c>
      <c r="I833" s="363">
        <v>45883</v>
      </c>
      <c r="J833" s="363">
        <v>46022</v>
      </c>
      <c r="K833" s="354" t="s">
        <v>12490</v>
      </c>
      <c r="L833" s="190">
        <v>2537</v>
      </c>
      <c r="M833" s="406" t="s">
        <v>7464</v>
      </c>
      <c r="N833" s="406" t="s">
        <v>7343</v>
      </c>
      <c r="O833" s="406">
        <v>1010170739</v>
      </c>
      <c r="P833" s="501" t="s">
        <v>7465</v>
      </c>
      <c r="Q833" s="190">
        <v>1</v>
      </c>
      <c r="R833" s="407">
        <v>135075</v>
      </c>
      <c r="S833" s="251" t="s">
        <v>7450</v>
      </c>
      <c r="T833" s="404">
        <v>0</v>
      </c>
      <c r="U833" s="190" t="s">
        <v>7347</v>
      </c>
      <c r="V833" s="407" t="s">
        <v>10136</v>
      </c>
      <c r="W833" s="404">
        <v>0</v>
      </c>
      <c r="X833" s="190" t="s">
        <v>7347</v>
      </c>
      <c r="Y833" s="190" t="s">
        <v>7347</v>
      </c>
      <c r="Z833" s="404">
        <v>0</v>
      </c>
      <c r="AA833" s="419" t="s">
        <v>7347</v>
      </c>
      <c r="AB833" s="190" t="s">
        <v>7347</v>
      </c>
      <c r="AC833" s="190" t="s">
        <v>7347</v>
      </c>
      <c r="AD833" s="190" t="s">
        <v>7347</v>
      </c>
      <c r="AE833" s="190" t="s">
        <v>12491</v>
      </c>
      <c r="AF833" s="190" t="s">
        <v>7349</v>
      </c>
      <c r="AG833" s="190" t="s">
        <v>7350</v>
      </c>
      <c r="AH833" s="173" t="s">
        <v>12492</v>
      </c>
      <c r="AI833" s="173">
        <v>3214247036</v>
      </c>
      <c r="AJ833" s="173" t="s">
        <v>10143</v>
      </c>
      <c r="AK833" s="426">
        <v>3000003471</v>
      </c>
      <c r="AL833" s="189" t="s">
        <v>7353</v>
      </c>
      <c r="AM833" s="500" t="s">
        <v>12493</v>
      </c>
      <c r="AN833" s="411">
        <f t="shared" si="12"/>
        <v>826</v>
      </c>
      <c r="AO833" s="411">
        <v>2025</v>
      </c>
      <c r="AP833" s="432">
        <v>34083467</v>
      </c>
      <c r="AQ833" s="411" t="s">
        <v>10139</v>
      </c>
      <c r="AR833" s="411" t="s">
        <v>10139</v>
      </c>
      <c r="AS833" s="410" t="s">
        <v>10140</v>
      </c>
      <c r="AT833" s="453">
        <v>1034521435</v>
      </c>
    </row>
    <row r="834" spans="2:46" ht="15" customHeight="1">
      <c r="B834" s="448" t="s">
        <v>779</v>
      </c>
      <c r="C834" s="251" t="s">
        <v>10341</v>
      </c>
      <c r="D834" s="173" t="s">
        <v>7445</v>
      </c>
      <c r="E834" s="404">
        <v>1233895755</v>
      </c>
      <c r="F834" s="404">
        <v>24585000</v>
      </c>
      <c r="G834" s="405" t="s">
        <v>12487</v>
      </c>
      <c r="H834" s="353">
        <v>4917000</v>
      </c>
      <c r="I834" s="363">
        <v>45882</v>
      </c>
      <c r="J834" s="363">
        <v>46022</v>
      </c>
      <c r="K834" s="354" t="s">
        <v>12494</v>
      </c>
      <c r="L834" s="190">
        <v>2537</v>
      </c>
      <c r="M834" s="406" t="s">
        <v>7447</v>
      </c>
      <c r="N834" s="406" t="s">
        <v>7448</v>
      </c>
      <c r="O834" s="406">
        <v>51698679</v>
      </c>
      <c r="P834" s="406" t="s">
        <v>7449</v>
      </c>
      <c r="Q834" s="190">
        <v>1</v>
      </c>
      <c r="R834" s="407">
        <v>135073</v>
      </c>
      <c r="S834" s="251" t="s">
        <v>7450</v>
      </c>
      <c r="T834" s="404">
        <v>0</v>
      </c>
      <c r="U834" s="190" t="s">
        <v>7347</v>
      </c>
      <c r="V834" s="407" t="s">
        <v>10136</v>
      </c>
      <c r="W834" s="404">
        <v>0</v>
      </c>
      <c r="X834" s="190" t="s">
        <v>7347</v>
      </c>
      <c r="Y834" s="190" t="s">
        <v>7347</v>
      </c>
      <c r="Z834" s="404">
        <v>0</v>
      </c>
      <c r="AA834" s="419" t="s">
        <v>7347</v>
      </c>
      <c r="AB834" s="190" t="s">
        <v>7347</v>
      </c>
      <c r="AC834" s="190" t="s">
        <v>7347</v>
      </c>
      <c r="AD834" s="190" t="s">
        <v>7347</v>
      </c>
      <c r="AE834" s="190" t="s">
        <v>7387</v>
      </c>
      <c r="AF834" s="190" t="s">
        <v>7349</v>
      </c>
      <c r="AG834" s="190" t="s">
        <v>7350</v>
      </c>
      <c r="AH834" s="173" t="s">
        <v>7452</v>
      </c>
      <c r="AI834" s="173">
        <v>3143891349</v>
      </c>
      <c r="AJ834" s="173" t="s">
        <v>10142</v>
      </c>
      <c r="AK834" s="420">
        <v>550488421726230</v>
      </c>
      <c r="AL834" s="189" t="s">
        <v>7353</v>
      </c>
      <c r="AM834" s="500" t="s">
        <v>7454</v>
      </c>
      <c r="AN834" s="411">
        <f t="shared" si="12"/>
        <v>827</v>
      </c>
      <c r="AO834" s="411">
        <v>2025</v>
      </c>
      <c r="AP834" s="432">
        <v>21634800</v>
      </c>
      <c r="AQ834" s="411" t="s">
        <v>10139</v>
      </c>
      <c r="AR834" s="411" t="s">
        <v>10132</v>
      </c>
      <c r="AS834" s="410"/>
      <c r="AT834" s="449"/>
    </row>
    <row r="835" spans="2:46" ht="15" customHeight="1">
      <c r="B835" s="448" t="s">
        <v>782</v>
      </c>
      <c r="C835" s="365" t="s">
        <v>10246</v>
      </c>
      <c r="D835" s="365" t="s">
        <v>12495</v>
      </c>
      <c r="E835" s="438">
        <v>93397043</v>
      </c>
      <c r="F835" s="404">
        <v>38440000</v>
      </c>
      <c r="G835" s="405" t="s">
        <v>12487</v>
      </c>
      <c r="H835" s="353">
        <v>7688000</v>
      </c>
      <c r="I835" s="363">
        <v>45883</v>
      </c>
      <c r="J835" s="363">
        <v>46022</v>
      </c>
      <c r="K835" s="354" t="s">
        <v>10597</v>
      </c>
      <c r="L835" s="190">
        <v>2537</v>
      </c>
      <c r="M835" s="406" t="s">
        <v>7464</v>
      </c>
      <c r="N835" s="406" t="s">
        <v>7343</v>
      </c>
      <c r="O835" s="406">
        <v>1010170739</v>
      </c>
      <c r="P835" s="501" t="s">
        <v>7465</v>
      </c>
      <c r="Q835" s="190">
        <v>1</v>
      </c>
      <c r="R835" s="439">
        <v>135075</v>
      </c>
      <c r="S835" s="365" t="s">
        <v>7450</v>
      </c>
      <c r="T835" s="404">
        <v>0</v>
      </c>
      <c r="U835" s="190" t="s">
        <v>7347</v>
      </c>
      <c r="V835" s="407" t="s">
        <v>10136</v>
      </c>
      <c r="W835" s="404">
        <v>0</v>
      </c>
      <c r="X835" s="190" t="s">
        <v>7347</v>
      </c>
      <c r="Y835" s="190" t="s">
        <v>7347</v>
      </c>
      <c r="Z835" s="404">
        <v>0</v>
      </c>
      <c r="AA835" s="419" t="s">
        <v>7347</v>
      </c>
      <c r="AB835" s="190" t="s">
        <v>7347</v>
      </c>
      <c r="AC835" s="190" t="s">
        <v>7347</v>
      </c>
      <c r="AD835" s="190" t="s">
        <v>7347</v>
      </c>
      <c r="AE835" s="190" t="s">
        <v>7504</v>
      </c>
      <c r="AF835" s="190" t="s">
        <v>7349</v>
      </c>
      <c r="AG835" s="190" t="s">
        <v>7350</v>
      </c>
      <c r="AH835" s="173" t="s">
        <v>10419</v>
      </c>
      <c r="AI835" s="173">
        <v>3133634550</v>
      </c>
      <c r="AJ835" s="173" t="s">
        <v>12379</v>
      </c>
      <c r="AK835" s="420">
        <v>2870381312</v>
      </c>
      <c r="AL835" s="189" t="s">
        <v>7353</v>
      </c>
      <c r="AM835" s="500" t="s">
        <v>10421</v>
      </c>
      <c r="AN835" s="411">
        <f t="shared" si="12"/>
        <v>828</v>
      </c>
      <c r="AO835" s="411">
        <v>2025</v>
      </c>
      <c r="AP835" s="432">
        <v>34083467</v>
      </c>
      <c r="AQ835" s="411"/>
      <c r="AR835" s="411"/>
      <c r="AS835" s="410"/>
      <c r="AT835" s="449"/>
    </row>
    <row r="836" spans="2:46" ht="15" customHeight="1">
      <c r="B836" s="448" t="s">
        <v>783</v>
      </c>
      <c r="C836" s="251" t="s">
        <v>10341</v>
      </c>
      <c r="D836" s="173" t="s">
        <v>10384</v>
      </c>
      <c r="E836" s="404">
        <v>1019069178</v>
      </c>
      <c r="F836" s="404">
        <v>22535000</v>
      </c>
      <c r="G836" s="405" t="s">
        <v>12487</v>
      </c>
      <c r="H836" s="353">
        <v>4507000</v>
      </c>
      <c r="I836" s="363">
        <v>45894</v>
      </c>
      <c r="J836" s="363">
        <v>46022</v>
      </c>
      <c r="K836" s="354" t="s">
        <v>12496</v>
      </c>
      <c r="L836" s="190">
        <v>2537</v>
      </c>
      <c r="M836" s="406" t="s">
        <v>7712</v>
      </c>
      <c r="N836" s="251" t="s">
        <v>7343</v>
      </c>
      <c r="O836" s="406">
        <v>20533153</v>
      </c>
      <c r="P836" s="406" t="s">
        <v>7713</v>
      </c>
      <c r="Q836" s="190">
        <v>5</v>
      </c>
      <c r="R836" s="407">
        <v>136309</v>
      </c>
      <c r="S836" s="251" t="s">
        <v>7714</v>
      </c>
      <c r="T836" s="404">
        <v>0</v>
      </c>
      <c r="U836" s="190" t="s">
        <v>7347</v>
      </c>
      <c r="V836" s="407" t="s">
        <v>10136</v>
      </c>
      <c r="W836" s="404">
        <v>0</v>
      </c>
      <c r="X836" s="190" t="s">
        <v>7347</v>
      </c>
      <c r="Y836" s="190" t="s">
        <v>7347</v>
      </c>
      <c r="Z836" s="404">
        <v>0</v>
      </c>
      <c r="AA836" s="419" t="s">
        <v>7347</v>
      </c>
      <c r="AB836" s="190" t="s">
        <v>7347</v>
      </c>
      <c r="AC836" s="190" t="s">
        <v>7347</v>
      </c>
      <c r="AD836" s="190" t="s">
        <v>7347</v>
      </c>
      <c r="AE836" s="190" t="s">
        <v>7504</v>
      </c>
      <c r="AF836" s="190" t="s">
        <v>7349</v>
      </c>
      <c r="AG836" s="190" t="s">
        <v>7399</v>
      </c>
      <c r="AH836" s="173" t="s">
        <v>12497</v>
      </c>
      <c r="AI836" s="173">
        <v>3028435423</v>
      </c>
      <c r="AJ836" s="173" t="s">
        <v>12401</v>
      </c>
      <c r="AK836" s="420">
        <v>237487871</v>
      </c>
      <c r="AL836" s="189" t="s">
        <v>7353</v>
      </c>
      <c r="AM836" s="500" t="s">
        <v>10387</v>
      </c>
      <c r="AN836" s="411">
        <f t="shared" si="12"/>
        <v>829</v>
      </c>
      <c r="AO836" s="411">
        <v>2025</v>
      </c>
      <c r="AP836" s="432">
        <v>22535000</v>
      </c>
      <c r="AQ836" s="411"/>
      <c r="AR836" s="411"/>
      <c r="AS836" s="410"/>
      <c r="AT836" s="449"/>
    </row>
    <row r="837" spans="2:46" ht="15" customHeight="1">
      <c r="B837" s="448" t="s">
        <v>784</v>
      </c>
      <c r="C837" s="410" t="s">
        <v>7338</v>
      </c>
      <c r="D837" s="173" t="s">
        <v>12498</v>
      </c>
      <c r="E837" s="404">
        <v>52582158</v>
      </c>
      <c r="F837" s="404">
        <v>30239467</v>
      </c>
      <c r="G837" s="405" t="s">
        <v>12499</v>
      </c>
      <c r="H837" s="353">
        <v>7688000</v>
      </c>
      <c r="I837" s="363" t="s">
        <v>12500</v>
      </c>
      <c r="J837" s="363">
        <v>46022</v>
      </c>
      <c r="K837" s="354" t="s">
        <v>12501</v>
      </c>
      <c r="L837" s="190">
        <v>2489</v>
      </c>
      <c r="M837" s="406" t="s">
        <v>7616</v>
      </c>
      <c r="N837" s="406" t="s">
        <v>7343</v>
      </c>
      <c r="O837" s="406">
        <v>1063481921</v>
      </c>
      <c r="P837" s="501" t="s">
        <v>7617</v>
      </c>
      <c r="Q837" s="190">
        <v>1</v>
      </c>
      <c r="R837" s="407">
        <v>137673</v>
      </c>
      <c r="S837" s="251" t="s">
        <v>7618</v>
      </c>
      <c r="T837" s="404" t="s">
        <v>10509</v>
      </c>
      <c r="U837" s="190" t="s">
        <v>7347</v>
      </c>
      <c r="V837" s="407" t="s">
        <v>10136</v>
      </c>
      <c r="W837" s="404" t="s">
        <v>10509</v>
      </c>
      <c r="X837" s="190">
        <v>0</v>
      </c>
      <c r="Y837" s="190">
        <v>0</v>
      </c>
      <c r="Z837" s="404" t="s">
        <v>10509</v>
      </c>
      <c r="AA837" s="419" t="s">
        <v>7347</v>
      </c>
      <c r="AB837" s="190" t="s">
        <v>7347</v>
      </c>
      <c r="AC837" s="190" t="s">
        <v>7347</v>
      </c>
      <c r="AD837" s="190" t="s">
        <v>7347</v>
      </c>
      <c r="AE837" s="190" t="s">
        <v>7378</v>
      </c>
      <c r="AF837" s="190" t="s">
        <v>7349</v>
      </c>
      <c r="AG837" s="190" t="s">
        <v>7350</v>
      </c>
      <c r="AH837" s="173" t="s">
        <v>12502</v>
      </c>
      <c r="AI837" s="173">
        <v>3105761342</v>
      </c>
      <c r="AJ837" s="173" t="s">
        <v>10482</v>
      </c>
      <c r="AK837" s="420">
        <v>20525974176</v>
      </c>
      <c r="AL837" s="189" t="s">
        <v>10512</v>
      </c>
      <c r="AM837" s="500" t="s">
        <v>10287</v>
      </c>
      <c r="AN837" s="411">
        <f t="shared" ref="AN837:AN900" si="13">+AN836+1</f>
        <v>830</v>
      </c>
      <c r="AO837" s="411">
        <v>2025</v>
      </c>
      <c r="AP837" s="432">
        <v>30239467</v>
      </c>
      <c r="AQ837" s="411"/>
      <c r="AR837" s="411"/>
      <c r="AS837" s="410"/>
      <c r="AT837" s="449"/>
    </row>
    <row r="838" spans="2:46" ht="15" customHeight="1">
      <c r="B838" s="448" t="s">
        <v>785</v>
      </c>
      <c r="C838" s="251" t="s">
        <v>10246</v>
      </c>
      <c r="D838" s="173" t="s">
        <v>12503</v>
      </c>
      <c r="E838" s="404">
        <v>1005681628</v>
      </c>
      <c r="F838" s="404">
        <v>21600833</v>
      </c>
      <c r="G838" s="405" t="s">
        <v>12504</v>
      </c>
      <c r="H838" s="353">
        <v>5634999.9130434785</v>
      </c>
      <c r="I838" s="363">
        <v>45910</v>
      </c>
      <c r="J838" s="363">
        <v>46022</v>
      </c>
      <c r="K838" s="354" t="s">
        <v>12505</v>
      </c>
      <c r="L838" s="190">
        <v>2529</v>
      </c>
      <c r="M838" s="406" t="s">
        <v>10273</v>
      </c>
      <c r="N838" s="406" t="s">
        <v>7343</v>
      </c>
      <c r="O838" s="406">
        <v>52371623</v>
      </c>
      <c r="P838" s="406" t="s">
        <v>10274</v>
      </c>
      <c r="Q838" s="190">
        <v>1</v>
      </c>
      <c r="R838" s="407">
        <v>137241</v>
      </c>
      <c r="S838" s="251" t="s">
        <v>10275</v>
      </c>
      <c r="T838" s="404">
        <v>0</v>
      </c>
      <c r="U838" s="190" t="s">
        <v>7347</v>
      </c>
      <c r="V838" s="407" t="s">
        <v>10136</v>
      </c>
      <c r="W838" s="404">
        <v>0</v>
      </c>
      <c r="X838" s="190" t="s">
        <v>7347</v>
      </c>
      <c r="Y838" s="190" t="s">
        <v>7347</v>
      </c>
      <c r="Z838" s="404">
        <v>0</v>
      </c>
      <c r="AA838" s="419" t="s">
        <v>7347</v>
      </c>
      <c r="AB838" s="190" t="s">
        <v>7347</v>
      </c>
      <c r="AC838" s="190" t="s">
        <v>7347</v>
      </c>
      <c r="AD838" s="190" t="s">
        <v>7347</v>
      </c>
      <c r="AE838" s="190" t="s">
        <v>7504</v>
      </c>
      <c r="AF838" s="190" t="s">
        <v>7349</v>
      </c>
      <c r="AG838" s="190" t="s">
        <v>7350</v>
      </c>
      <c r="AH838" s="173" t="s">
        <v>12506</v>
      </c>
      <c r="AI838" s="173">
        <v>3167420672</v>
      </c>
      <c r="AJ838" s="173" t="s">
        <v>10152</v>
      </c>
      <c r="AK838" s="420">
        <v>488447399400</v>
      </c>
      <c r="AL838" s="189" t="s">
        <v>7353</v>
      </c>
      <c r="AM838" s="500" t="s">
        <v>12507</v>
      </c>
      <c r="AN838" s="411">
        <f t="shared" si="13"/>
        <v>831</v>
      </c>
      <c r="AO838" s="411">
        <v>2025</v>
      </c>
      <c r="AP838" s="432">
        <v>21600833</v>
      </c>
      <c r="AQ838" s="411" t="s">
        <v>10132</v>
      </c>
      <c r="AR838" s="411" t="s">
        <v>10132</v>
      </c>
      <c r="AS838" s="410"/>
      <c r="AT838" s="449"/>
    </row>
    <row r="839" spans="2:46" ht="15" customHeight="1">
      <c r="B839" s="448" t="s">
        <v>786</v>
      </c>
      <c r="C839" s="251" t="s">
        <v>10341</v>
      </c>
      <c r="D839" s="173" t="s">
        <v>10695</v>
      </c>
      <c r="E839" s="404">
        <v>24100979</v>
      </c>
      <c r="F839" s="404">
        <v>20979200</v>
      </c>
      <c r="G839" s="405" t="s">
        <v>12508</v>
      </c>
      <c r="H839" s="353">
        <v>4917000</v>
      </c>
      <c r="I839" s="363">
        <v>45895</v>
      </c>
      <c r="J839" s="363">
        <v>46022</v>
      </c>
      <c r="K839" s="354" t="s">
        <v>12509</v>
      </c>
      <c r="L839" s="190">
        <v>2583</v>
      </c>
      <c r="M839" s="406" t="s">
        <v>7495</v>
      </c>
      <c r="N839" s="406" t="s">
        <v>7343</v>
      </c>
      <c r="O839" s="406">
        <v>79553844</v>
      </c>
      <c r="P839" s="406" t="s">
        <v>7496</v>
      </c>
      <c r="Q839" s="190">
        <v>1</v>
      </c>
      <c r="R839" s="407">
        <v>136785</v>
      </c>
      <c r="S839" s="251" t="s">
        <v>7497</v>
      </c>
      <c r="T839" s="404">
        <v>0</v>
      </c>
      <c r="U839" s="190" t="s">
        <v>7347</v>
      </c>
      <c r="V839" s="407" t="s">
        <v>10136</v>
      </c>
      <c r="W839" s="404">
        <v>0</v>
      </c>
      <c r="X839" s="190" t="s">
        <v>7347</v>
      </c>
      <c r="Y839" s="190" t="s">
        <v>7347</v>
      </c>
      <c r="Z839" s="404">
        <v>0</v>
      </c>
      <c r="AA839" s="419" t="s">
        <v>7347</v>
      </c>
      <c r="AB839" s="190" t="s">
        <v>7347</v>
      </c>
      <c r="AC839" s="190" t="s">
        <v>7347</v>
      </c>
      <c r="AD839" s="190" t="s">
        <v>7347</v>
      </c>
      <c r="AE839" s="190" t="s">
        <v>7348</v>
      </c>
      <c r="AF839" s="190" t="s">
        <v>7349</v>
      </c>
      <c r="AG839" s="190" t="s">
        <v>7399</v>
      </c>
      <c r="AH839" s="173" t="s">
        <v>12510</v>
      </c>
      <c r="AI839" s="173">
        <v>3133336420</v>
      </c>
      <c r="AJ839" s="173" t="s">
        <v>12379</v>
      </c>
      <c r="AK839" s="420">
        <v>550477900178294</v>
      </c>
      <c r="AL839" s="189" t="s">
        <v>7353</v>
      </c>
      <c r="AM839" s="500" t="s">
        <v>8376</v>
      </c>
      <c r="AN839" s="411">
        <f t="shared" si="13"/>
        <v>832</v>
      </c>
      <c r="AO839" s="411">
        <v>2025</v>
      </c>
      <c r="AP839" s="432">
        <v>20979200</v>
      </c>
      <c r="AQ839" s="411"/>
      <c r="AR839" s="411"/>
      <c r="AS839" s="410"/>
      <c r="AT839" s="449"/>
    </row>
    <row r="840" spans="2:46" ht="15" customHeight="1">
      <c r="B840" s="448" t="s">
        <v>787</v>
      </c>
      <c r="C840" s="251" t="s">
        <v>10246</v>
      </c>
      <c r="D840" s="173" t="s">
        <v>12511</v>
      </c>
      <c r="E840" s="404">
        <v>1010247767</v>
      </c>
      <c r="F840" s="404">
        <v>21788667</v>
      </c>
      <c r="G840" s="405" t="s">
        <v>12512</v>
      </c>
      <c r="H840" s="353">
        <v>5635000</v>
      </c>
      <c r="I840" s="363" t="s">
        <v>12513</v>
      </c>
      <c r="J840" s="363">
        <v>46022</v>
      </c>
      <c r="K840" s="354" t="s">
        <v>12514</v>
      </c>
      <c r="L840" s="190">
        <v>2545</v>
      </c>
      <c r="M840" s="406" t="s">
        <v>7342</v>
      </c>
      <c r="N840" s="251" t="s">
        <v>7343</v>
      </c>
      <c r="O840" s="406">
        <v>79148675</v>
      </c>
      <c r="P840" s="501" t="s">
        <v>7344</v>
      </c>
      <c r="Q840" s="190">
        <v>1</v>
      </c>
      <c r="R840" s="407">
        <v>136435</v>
      </c>
      <c r="S840" s="251" t="s">
        <v>7345</v>
      </c>
      <c r="T840" s="404" t="s">
        <v>10509</v>
      </c>
      <c r="U840" s="190" t="s">
        <v>7347</v>
      </c>
      <c r="V840" s="407" t="s">
        <v>10136</v>
      </c>
      <c r="W840" s="404" t="s">
        <v>10509</v>
      </c>
      <c r="X840" s="190">
        <v>0</v>
      </c>
      <c r="Y840" s="190">
        <v>0</v>
      </c>
      <c r="Z840" s="404" t="s">
        <v>10509</v>
      </c>
      <c r="AA840" s="419" t="s">
        <v>7347</v>
      </c>
      <c r="AB840" s="190" t="s">
        <v>7347</v>
      </c>
      <c r="AC840" s="190" t="s">
        <v>7347</v>
      </c>
      <c r="AD840" s="190" t="s">
        <v>7347</v>
      </c>
      <c r="AE840" s="190" t="s">
        <v>7387</v>
      </c>
      <c r="AF840" s="190" t="s">
        <v>7349</v>
      </c>
      <c r="AG840" s="190" t="s">
        <v>7368</v>
      </c>
      <c r="AH840" s="173" t="s">
        <v>12515</v>
      </c>
      <c r="AI840" s="173">
        <v>3232318453</v>
      </c>
      <c r="AJ840" s="173" t="s">
        <v>10152</v>
      </c>
      <c r="AK840" s="420">
        <v>550462400074664</v>
      </c>
      <c r="AL840" s="189" t="s">
        <v>10512</v>
      </c>
      <c r="AM840" s="500" t="s">
        <v>12516</v>
      </c>
      <c r="AN840" s="411">
        <f t="shared" si="13"/>
        <v>833</v>
      </c>
      <c r="AO840" s="411">
        <v>2025</v>
      </c>
      <c r="AP840" s="432">
        <v>21788667</v>
      </c>
      <c r="AQ840" s="411"/>
      <c r="AR840" s="411"/>
      <c r="AS840" s="410"/>
      <c r="AT840" s="449"/>
    </row>
    <row r="841" spans="2:46" ht="15" customHeight="1">
      <c r="B841" s="448" t="s">
        <v>789</v>
      </c>
      <c r="C841" s="251" t="s">
        <v>10246</v>
      </c>
      <c r="D841" s="173" t="s">
        <v>10898</v>
      </c>
      <c r="E841" s="404">
        <v>1026260730</v>
      </c>
      <c r="F841" s="404">
        <v>28175000</v>
      </c>
      <c r="G841" s="405" t="s">
        <v>12487</v>
      </c>
      <c r="H841" s="353">
        <v>5635000</v>
      </c>
      <c r="I841" s="363">
        <v>45894</v>
      </c>
      <c r="J841" s="363">
        <v>46022</v>
      </c>
      <c r="K841" s="354" t="s">
        <v>12517</v>
      </c>
      <c r="L841" s="190">
        <v>2537</v>
      </c>
      <c r="M841" s="406" t="s">
        <v>8736</v>
      </c>
      <c r="N841" s="406" t="s">
        <v>7448</v>
      </c>
      <c r="O841" s="406">
        <v>9397289</v>
      </c>
      <c r="P841" s="406" t="s">
        <v>8737</v>
      </c>
      <c r="Q841" s="190">
        <v>1</v>
      </c>
      <c r="R841" s="407">
        <v>136311</v>
      </c>
      <c r="S841" s="251" t="s">
        <v>8738</v>
      </c>
      <c r="T841" s="404">
        <v>0</v>
      </c>
      <c r="U841" s="190" t="s">
        <v>7347</v>
      </c>
      <c r="V841" s="407" t="s">
        <v>10136</v>
      </c>
      <c r="W841" s="404">
        <v>0</v>
      </c>
      <c r="X841" s="190" t="s">
        <v>7347</v>
      </c>
      <c r="Y841" s="190" t="s">
        <v>7347</v>
      </c>
      <c r="Z841" s="404">
        <v>0</v>
      </c>
      <c r="AA841" s="419" t="s">
        <v>7347</v>
      </c>
      <c r="AB841" s="190" t="s">
        <v>7347</v>
      </c>
      <c r="AC841" s="190" t="s">
        <v>7347</v>
      </c>
      <c r="AD841" s="190" t="s">
        <v>7347</v>
      </c>
      <c r="AE841" s="190" t="s">
        <v>7378</v>
      </c>
      <c r="AF841" s="190" t="s">
        <v>7349</v>
      </c>
      <c r="AG841" s="190" t="s">
        <v>7510</v>
      </c>
      <c r="AH841" s="173" t="s">
        <v>12518</v>
      </c>
      <c r="AI841" s="173">
        <v>3202216423</v>
      </c>
      <c r="AJ841" s="173" t="s">
        <v>10572</v>
      </c>
      <c r="AK841" s="420">
        <v>66203022345</v>
      </c>
      <c r="AL841" s="189" t="s">
        <v>7353</v>
      </c>
      <c r="AM841" s="500" t="s">
        <v>10902</v>
      </c>
      <c r="AN841" s="411">
        <f t="shared" si="13"/>
        <v>834</v>
      </c>
      <c r="AO841" s="411">
        <v>2025</v>
      </c>
      <c r="AP841" s="432">
        <v>28175000</v>
      </c>
      <c r="AQ841" s="411"/>
      <c r="AR841" s="411"/>
      <c r="AS841" s="410"/>
      <c r="AT841" s="449"/>
    </row>
    <row r="842" spans="2:46" ht="15" customHeight="1">
      <c r="B842" s="448" t="s">
        <v>790</v>
      </c>
      <c r="C842" s="251" t="s">
        <v>10341</v>
      </c>
      <c r="D842" s="173" t="s">
        <v>12519</v>
      </c>
      <c r="E842" s="404">
        <v>52561097</v>
      </c>
      <c r="F842" s="404">
        <v>7701866</v>
      </c>
      <c r="G842" s="405" t="s">
        <v>10514</v>
      </c>
      <c r="H842" s="353">
        <v>2062999.8214285714</v>
      </c>
      <c r="I842" s="363">
        <v>45908</v>
      </c>
      <c r="J842" s="363">
        <v>46022</v>
      </c>
      <c r="K842" s="354" t="s">
        <v>10548</v>
      </c>
      <c r="L842" s="190">
        <v>2583</v>
      </c>
      <c r="M842" s="406" t="s">
        <v>7495</v>
      </c>
      <c r="N842" s="406" t="s">
        <v>7343</v>
      </c>
      <c r="O842" s="406">
        <v>79553844</v>
      </c>
      <c r="P842" s="406" t="s">
        <v>7496</v>
      </c>
      <c r="Q842" s="190">
        <v>5</v>
      </c>
      <c r="R842" s="407">
        <v>136311</v>
      </c>
      <c r="S842" s="251" t="s">
        <v>7497</v>
      </c>
      <c r="T842" s="404">
        <v>0</v>
      </c>
      <c r="U842" s="190" t="s">
        <v>7347</v>
      </c>
      <c r="V842" s="407" t="s">
        <v>10136</v>
      </c>
      <c r="W842" s="404">
        <v>0</v>
      </c>
      <c r="X842" s="190" t="s">
        <v>7347</v>
      </c>
      <c r="Y842" s="190" t="s">
        <v>7347</v>
      </c>
      <c r="Z842" s="404">
        <v>0</v>
      </c>
      <c r="AA842" s="419" t="s">
        <v>7347</v>
      </c>
      <c r="AB842" s="190" t="s">
        <v>7347</v>
      </c>
      <c r="AC842" s="190" t="s">
        <v>7347</v>
      </c>
      <c r="AD842" s="190" t="s">
        <v>7347</v>
      </c>
      <c r="AE842" s="190" t="s">
        <v>8025</v>
      </c>
      <c r="AF842" s="190" t="s">
        <v>7349</v>
      </c>
      <c r="AG842" s="190" t="s">
        <v>7350</v>
      </c>
      <c r="AH842" s="173" t="s">
        <v>12520</v>
      </c>
      <c r="AI842" s="173">
        <v>3133438158</v>
      </c>
      <c r="AJ842" s="173" t="s">
        <v>10563</v>
      </c>
      <c r="AK842" s="420">
        <v>24077389653</v>
      </c>
      <c r="AL842" s="189" t="s">
        <v>7353</v>
      </c>
      <c r="AM842" s="500" t="s">
        <v>12521</v>
      </c>
      <c r="AN842" s="411">
        <f t="shared" si="13"/>
        <v>835</v>
      </c>
      <c r="AO842" s="411">
        <v>2025</v>
      </c>
      <c r="AP842" s="432">
        <v>7701866</v>
      </c>
      <c r="AQ842" s="411"/>
      <c r="AR842" s="411"/>
      <c r="AS842" s="410"/>
      <c r="AT842" s="449"/>
    </row>
    <row r="843" spans="2:46" ht="15" customHeight="1">
      <c r="B843" s="448" t="s">
        <v>791</v>
      </c>
      <c r="C843" s="251" t="s">
        <v>10341</v>
      </c>
      <c r="D843" s="173" t="s">
        <v>7894</v>
      </c>
      <c r="E843" s="404">
        <v>1018431408</v>
      </c>
      <c r="F843" s="404">
        <v>14384000</v>
      </c>
      <c r="G843" s="405" t="s">
        <v>12522</v>
      </c>
      <c r="H843" s="353">
        <v>2976000</v>
      </c>
      <c r="I843" s="363">
        <v>45880</v>
      </c>
      <c r="J843" s="363">
        <v>46022</v>
      </c>
      <c r="K843" s="354" t="s">
        <v>12523</v>
      </c>
      <c r="L843" s="190">
        <v>2537</v>
      </c>
      <c r="M843" s="251" t="s">
        <v>10634</v>
      </c>
      <c r="N843" s="406" t="s">
        <v>7343</v>
      </c>
      <c r="O843" s="406">
        <v>26872947</v>
      </c>
      <c r="P843" s="501" t="s">
        <v>10635</v>
      </c>
      <c r="Q843" s="190">
        <v>1</v>
      </c>
      <c r="R843" s="407">
        <v>134405</v>
      </c>
      <c r="S843" s="251" t="s">
        <v>7648</v>
      </c>
      <c r="T843" s="404">
        <v>0</v>
      </c>
      <c r="U843" s="190" t="s">
        <v>7347</v>
      </c>
      <c r="V843" s="407" t="s">
        <v>10136</v>
      </c>
      <c r="W843" s="404">
        <v>0</v>
      </c>
      <c r="X843" s="190" t="s">
        <v>7347</v>
      </c>
      <c r="Y843" s="190" t="s">
        <v>7347</v>
      </c>
      <c r="Z843" s="404">
        <v>0</v>
      </c>
      <c r="AA843" s="419" t="s">
        <v>7347</v>
      </c>
      <c r="AB843" s="190" t="s">
        <v>7347</v>
      </c>
      <c r="AC843" s="190" t="s">
        <v>7347</v>
      </c>
      <c r="AD843" s="190" t="s">
        <v>7347</v>
      </c>
      <c r="AE843" s="190" t="s">
        <v>7504</v>
      </c>
      <c r="AF843" s="190" t="s">
        <v>7349</v>
      </c>
      <c r="AG843" s="190" t="s">
        <v>7399</v>
      </c>
      <c r="AH843" s="173" t="s">
        <v>12524</v>
      </c>
      <c r="AI843" s="173">
        <v>3224017174</v>
      </c>
      <c r="AJ843" s="173" t="s">
        <v>7364</v>
      </c>
      <c r="AK843" s="420">
        <v>665765314</v>
      </c>
      <c r="AL843" s="189" t="s">
        <v>7353</v>
      </c>
      <c r="AM843" s="500" t="s">
        <v>12525</v>
      </c>
      <c r="AN843" s="411">
        <f t="shared" si="13"/>
        <v>836</v>
      </c>
      <c r="AO843" s="411">
        <v>2025</v>
      </c>
      <c r="AP843" s="432">
        <v>12400000</v>
      </c>
      <c r="AQ843" s="411"/>
      <c r="AR843" s="411"/>
      <c r="AS843" s="410"/>
      <c r="AT843" s="449"/>
    </row>
    <row r="844" spans="2:46" ht="15" customHeight="1">
      <c r="B844" s="448" t="s">
        <v>792</v>
      </c>
      <c r="C844" s="251" t="s">
        <v>10341</v>
      </c>
      <c r="D844" s="173" t="s">
        <v>12526</v>
      </c>
      <c r="E844" s="404">
        <v>1016108961</v>
      </c>
      <c r="F844" s="404">
        <v>9077200</v>
      </c>
      <c r="G844" s="405" t="s">
        <v>12527</v>
      </c>
      <c r="H844" s="353">
        <v>2062999.9999999998</v>
      </c>
      <c r="I844" s="363">
        <v>45896</v>
      </c>
      <c r="J844" s="363">
        <v>46022</v>
      </c>
      <c r="K844" s="354" t="s">
        <v>10548</v>
      </c>
      <c r="L844" s="190">
        <v>2583</v>
      </c>
      <c r="M844" s="406" t="s">
        <v>7495</v>
      </c>
      <c r="N844" s="406" t="s">
        <v>7343</v>
      </c>
      <c r="O844" s="406">
        <v>79553844</v>
      </c>
      <c r="P844" s="406" t="s">
        <v>7496</v>
      </c>
      <c r="Q844" s="190">
        <v>5</v>
      </c>
      <c r="R844" s="407">
        <v>134405</v>
      </c>
      <c r="S844" s="251" t="s">
        <v>7497</v>
      </c>
      <c r="T844" s="404">
        <v>0</v>
      </c>
      <c r="U844" s="190" t="s">
        <v>7347</v>
      </c>
      <c r="V844" s="407" t="s">
        <v>10136</v>
      </c>
      <c r="W844" s="404">
        <v>0</v>
      </c>
      <c r="X844" s="190" t="s">
        <v>7347</v>
      </c>
      <c r="Y844" s="190" t="s">
        <v>7347</v>
      </c>
      <c r="Z844" s="404">
        <v>0</v>
      </c>
      <c r="AA844" s="419" t="s">
        <v>7347</v>
      </c>
      <c r="AB844" s="190" t="s">
        <v>7347</v>
      </c>
      <c r="AC844" s="190" t="s">
        <v>7347</v>
      </c>
      <c r="AD844" s="190" t="s">
        <v>7347</v>
      </c>
      <c r="AE844" s="190" t="s">
        <v>7378</v>
      </c>
      <c r="AF844" s="190" t="s">
        <v>7349</v>
      </c>
      <c r="AG844" s="190" t="s">
        <v>7368</v>
      </c>
      <c r="AH844" s="173" t="s">
        <v>12528</v>
      </c>
      <c r="AI844" s="173">
        <v>3113434082</v>
      </c>
      <c r="AJ844" s="173" t="s">
        <v>12379</v>
      </c>
      <c r="AK844" s="420">
        <v>488418473648</v>
      </c>
      <c r="AL844" s="189" t="s">
        <v>7353</v>
      </c>
      <c r="AM844" s="500" t="s">
        <v>12529</v>
      </c>
      <c r="AN844" s="411">
        <f t="shared" si="13"/>
        <v>837</v>
      </c>
      <c r="AO844" s="411">
        <v>2025</v>
      </c>
      <c r="AP844" s="432">
        <v>9077200</v>
      </c>
      <c r="AQ844" s="411"/>
      <c r="AR844" s="411"/>
      <c r="AS844" s="410"/>
      <c r="AT844" s="449"/>
    </row>
    <row r="845" spans="2:46" ht="15" customHeight="1">
      <c r="B845" s="448" t="s">
        <v>793</v>
      </c>
      <c r="C845" s="251" t="s">
        <v>10246</v>
      </c>
      <c r="D845" s="173" t="s">
        <v>12530</v>
      </c>
      <c r="E845" s="404">
        <v>1052385886</v>
      </c>
      <c r="F845" s="404">
        <v>29508000</v>
      </c>
      <c r="G845" s="405" t="s">
        <v>10581</v>
      </c>
      <c r="H845" s="353">
        <v>4918000</v>
      </c>
      <c r="I845" s="363">
        <v>45874</v>
      </c>
      <c r="J845" s="363">
        <v>46022</v>
      </c>
      <c r="K845" s="354" t="s">
        <v>12531</v>
      </c>
      <c r="L845" s="190">
        <v>2442</v>
      </c>
      <c r="M845" s="406" t="s">
        <v>7616</v>
      </c>
      <c r="N845" s="406" t="s">
        <v>7343</v>
      </c>
      <c r="O845" s="406">
        <v>1063481921</v>
      </c>
      <c r="P845" s="501" t="s">
        <v>7617</v>
      </c>
      <c r="Q845" s="190">
        <v>5</v>
      </c>
      <c r="R845" s="407">
        <v>133710</v>
      </c>
      <c r="S845" s="251" t="s">
        <v>7618</v>
      </c>
      <c r="T845" s="404">
        <v>0</v>
      </c>
      <c r="U845" s="190" t="s">
        <v>7347</v>
      </c>
      <c r="V845" s="407" t="s">
        <v>10136</v>
      </c>
      <c r="W845" s="404">
        <v>0</v>
      </c>
      <c r="X845" s="190" t="s">
        <v>7347</v>
      </c>
      <c r="Y845" s="190" t="s">
        <v>7347</v>
      </c>
      <c r="Z845" s="404">
        <v>0</v>
      </c>
      <c r="AA845" s="419" t="s">
        <v>7347</v>
      </c>
      <c r="AB845" s="190" t="s">
        <v>7347</v>
      </c>
      <c r="AC845" s="190" t="s">
        <v>7347</v>
      </c>
      <c r="AD845" s="190" t="s">
        <v>7347</v>
      </c>
      <c r="AE845" s="190" t="s">
        <v>7348</v>
      </c>
      <c r="AF845" s="190" t="s">
        <v>7349</v>
      </c>
      <c r="AG845" s="190" t="s">
        <v>7399</v>
      </c>
      <c r="AH845" s="173" t="s">
        <v>12532</v>
      </c>
      <c r="AI845" s="173">
        <v>3132398114</v>
      </c>
      <c r="AJ845" s="173" t="s">
        <v>10143</v>
      </c>
      <c r="AK845" s="420">
        <v>66841101431</v>
      </c>
      <c r="AL845" s="189" t="s">
        <v>7353</v>
      </c>
      <c r="AM845" s="500" t="s">
        <v>12533</v>
      </c>
      <c r="AN845" s="411">
        <f t="shared" si="13"/>
        <v>838</v>
      </c>
      <c r="AO845" s="411">
        <v>2025</v>
      </c>
      <c r="AP845" s="432">
        <v>25245733</v>
      </c>
      <c r="AQ845" s="411" t="s">
        <v>10139</v>
      </c>
      <c r="AR845" s="411" t="s">
        <v>10139</v>
      </c>
      <c r="AS845" s="410" t="s">
        <v>10140</v>
      </c>
      <c r="AT845" s="449" t="s">
        <v>12534</v>
      </c>
    </row>
    <row r="846" spans="2:46" ht="15" customHeight="1">
      <c r="B846" s="448" t="s">
        <v>794</v>
      </c>
      <c r="C846" s="251" t="s">
        <v>10246</v>
      </c>
      <c r="D846" s="173" t="s">
        <v>12535</v>
      </c>
      <c r="E846" s="404">
        <v>1070924044</v>
      </c>
      <c r="F846" s="404">
        <v>29508000</v>
      </c>
      <c r="G846" s="405" t="s">
        <v>10581</v>
      </c>
      <c r="H846" s="353">
        <v>4918000</v>
      </c>
      <c r="I846" s="363">
        <v>45877</v>
      </c>
      <c r="J846" s="363">
        <v>46022</v>
      </c>
      <c r="K846" s="354" t="s">
        <v>12531</v>
      </c>
      <c r="L846" s="190">
        <v>2442</v>
      </c>
      <c r="M846" s="406" t="s">
        <v>7616</v>
      </c>
      <c r="N846" s="251" t="s">
        <v>7343</v>
      </c>
      <c r="O846" s="406">
        <v>1063481921</v>
      </c>
      <c r="P846" s="501" t="s">
        <v>7617</v>
      </c>
      <c r="Q846" s="190">
        <v>5</v>
      </c>
      <c r="R846" s="407">
        <v>133710</v>
      </c>
      <c r="S846" s="251" t="s">
        <v>7618</v>
      </c>
      <c r="T846" s="404">
        <v>0</v>
      </c>
      <c r="U846" s="190" t="s">
        <v>7347</v>
      </c>
      <c r="V846" s="407" t="s">
        <v>10136</v>
      </c>
      <c r="W846" s="404">
        <v>0</v>
      </c>
      <c r="X846" s="190" t="s">
        <v>7347</v>
      </c>
      <c r="Y846" s="190" t="s">
        <v>7347</v>
      </c>
      <c r="Z846" s="404">
        <v>0</v>
      </c>
      <c r="AA846" s="419" t="s">
        <v>7347</v>
      </c>
      <c r="AB846" s="190" t="s">
        <v>7347</v>
      </c>
      <c r="AC846" s="190" t="s">
        <v>7347</v>
      </c>
      <c r="AD846" s="190" t="s">
        <v>7347</v>
      </c>
      <c r="AE846" s="190" t="s">
        <v>7387</v>
      </c>
      <c r="AF846" s="190" t="s">
        <v>7349</v>
      </c>
      <c r="AG846" s="190" t="s">
        <v>7510</v>
      </c>
      <c r="AH846" s="173" t="s">
        <v>12536</v>
      </c>
      <c r="AI846" s="173">
        <v>3118962139</v>
      </c>
      <c r="AJ846" s="173" t="s">
        <v>10143</v>
      </c>
      <c r="AK846" s="420">
        <v>35206984803</v>
      </c>
      <c r="AL846" s="189" t="s">
        <v>7353</v>
      </c>
      <c r="AM846" s="500" t="s">
        <v>12537</v>
      </c>
      <c r="AN846" s="411">
        <f t="shared" si="13"/>
        <v>839</v>
      </c>
      <c r="AO846" s="411">
        <v>2025</v>
      </c>
      <c r="AP846" s="432">
        <v>25737533</v>
      </c>
      <c r="AQ846" s="411" t="s">
        <v>10132</v>
      </c>
      <c r="AR846" s="411" t="s">
        <v>10132</v>
      </c>
      <c r="AS846" s="410"/>
      <c r="AT846" s="449"/>
    </row>
    <row r="847" spans="2:46" ht="15" customHeight="1">
      <c r="B847" s="448" t="s">
        <v>796</v>
      </c>
      <c r="C847" s="251" t="s">
        <v>10246</v>
      </c>
      <c r="D847" s="173" t="s">
        <v>12538</v>
      </c>
      <c r="E847" s="404">
        <v>1073245893</v>
      </c>
      <c r="F847" s="404">
        <v>29508000</v>
      </c>
      <c r="G847" s="405" t="s">
        <v>10581</v>
      </c>
      <c r="H847" s="353">
        <v>4918000</v>
      </c>
      <c r="I847" s="363">
        <v>45877</v>
      </c>
      <c r="J847" s="363">
        <v>46022</v>
      </c>
      <c r="K847" s="354" t="s">
        <v>12531</v>
      </c>
      <c r="L847" s="190">
        <v>2442</v>
      </c>
      <c r="M847" s="406" t="s">
        <v>7616</v>
      </c>
      <c r="N847" s="406" t="s">
        <v>7343</v>
      </c>
      <c r="O847" s="406">
        <v>1063481921</v>
      </c>
      <c r="P847" s="501" t="s">
        <v>7617</v>
      </c>
      <c r="Q847" s="190">
        <v>5</v>
      </c>
      <c r="R847" s="407">
        <v>133710</v>
      </c>
      <c r="S847" s="251" t="s">
        <v>7618</v>
      </c>
      <c r="T847" s="404">
        <v>0</v>
      </c>
      <c r="U847" s="190" t="s">
        <v>7347</v>
      </c>
      <c r="V847" s="407" t="s">
        <v>10136</v>
      </c>
      <c r="W847" s="404">
        <v>0</v>
      </c>
      <c r="X847" s="190" t="s">
        <v>7347</v>
      </c>
      <c r="Y847" s="190" t="s">
        <v>7347</v>
      </c>
      <c r="Z847" s="404">
        <v>0</v>
      </c>
      <c r="AA847" s="419" t="s">
        <v>7347</v>
      </c>
      <c r="AB847" s="190" t="s">
        <v>7347</v>
      </c>
      <c r="AC847" s="190" t="s">
        <v>7347</v>
      </c>
      <c r="AD847" s="190" t="s">
        <v>7347</v>
      </c>
      <c r="AE847" s="190" t="s">
        <v>9845</v>
      </c>
      <c r="AF847" s="190" t="s">
        <v>7349</v>
      </c>
      <c r="AG847" s="190" t="s">
        <v>7350</v>
      </c>
      <c r="AH847" s="173" t="s">
        <v>12539</v>
      </c>
      <c r="AI847" s="173">
        <v>3143836534</v>
      </c>
      <c r="AJ847" s="173" t="s">
        <v>7489</v>
      </c>
      <c r="AK847" s="420">
        <v>268000200304706</v>
      </c>
      <c r="AL847" s="189" t="s">
        <v>7353</v>
      </c>
      <c r="AM847" s="500" t="s">
        <v>12540</v>
      </c>
      <c r="AN847" s="411">
        <f t="shared" si="13"/>
        <v>840</v>
      </c>
      <c r="AO847" s="411">
        <v>2025</v>
      </c>
      <c r="AP847" s="432">
        <v>25737533</v>
      </c>
      <c r="AQ847" s="411" t="s">
        <v>10139</v>
      </c>
      <c r="AR847" s="411" t="s">
        <v>10139</v>
      </c>
      <c r="AS847" s="410" t="s">
        <v>10140</v>
      </c>
      <c r="AT847" s="449" t="s">
        <v>12541</v>
      </c>
    </row>
    <row r="848" spans="2:46" ht="15" customHeight="1">
      <c r="B848" s="448" t="s">
        <v>799</v>
      </c>
      <c r="C848" s="251" t="s">
        <v>10246</v>
      </c>
      <c r="D848" s="173" t="s">
        <v>12542</v>
      </c>
      <c r="E848" s="404">
        <v>1019125418</v>
      </c>
      <c r="F848" s="404">
        <v>29508000</v>
      </c>
      <c r="G848" s="405" t="s">
        <v>10581</v>
      </c>
      <c r="H848" s="353">
        <v>4918000</v>
      </c>
      <c r="I848" s="363">
        <v>45875</v>
      </c>
      <c r="J848" s="363">
        <v>46022</v>
      </c>
      <c r="K848" s="354" t="s">
        <v>12531</v>
      </c>
      <c r="L848" s="190">
        <v>2442</v>
      </c>
      <c r="M848" s="406" t="s">
        <v>7616</v>
      </c>
      <c r="N848" s="251" t="s">
        <v>7343</v>
      </c>
      <c r="O848" s="406">
        <v>1063481921</v>
      </c>
      <c r="P848" s="501" t="s">
        <v>7617</v>
      </c>
      <c r="Q848" s="190">
        <v>5</v>
      </c>
      <c r="R848" s="407">
        <v>133710</v>
      </c>
      <c r="S848" s="251" t="s">
        <v>7618</v>
      </c>
      <c r="T848" s="404">
        <v>0</v>
      </c>
      <c r="U848" s="190" t="s">
        <v>7347</v>
      </c>
      <c r="V848" s="407" t="s">
        <v>10136</v>
      </c>
      <c r="W848" s="404">
        <v>0</v>
      </c>
      <c r="X848" s="190" t="s">
        <v>7347</v>
      </c>
      <c r="Y848" s="190" t="s">
        <v>7347</v>
      </c>
      <c r="Z848" s="404">
        <v>0</v>
      </c>
      <c r="AA848" s="419" t="s">
        <v>7347</v>
      </c>
      <c r="AB848" s="190" t="s">
        <v>7347</v>
      </c>
      <c r="AC848" s="190" t="s">
        <v>7347</v>
      </c>
      <c r="AD848" s="190" t="s">
        <v>7347</v>
      </c>
      <c r="AE848" s="190" t="s">
        <v>7348</v>
      </c>
      <c r="AF848" s="190" t="s">
        <v>7349</v>
      </c>
      <c r="AG848" s="190" t="s">
        <v>7350</v>
      </c>
      <c r="AH848" s="173" t="s">
        <v>12543</v>
      </c>
      <c r="AI848" s="173">
        <v>3005938277</v>
      </c>
      <c r="AJ848" s="173" t="s">
        <v>10563</v>
      </c>
      <c r="AK848" s="420">
        <v>24092271775</v>
      </c>
      <c r="AL848" s="189" t="s">
        <v>7353</v>
      </c>
      <c r="AM848" s="500" t="s">
        <v>12544</v>
      </c>
      <c r="AN848" s="411">
        <f t="shared" si="13"/>
        <v>841</v>
      </c>
      <c r="AO848" s="411">
        <v>2025</v>
      </c>
      <c r="AP848" s="432">
        <v>25409667</v>
      </c>
      <c r="AQ848" s="411"/>
      <c r="AR848" s="411"/>
      <c r="AS848" s="410"/>
      <c r="AT848" s="449"/>
    </row>
    <row r="849" spans="2:46" ht="15" customHeight="1">
      <c r="B849" s="448" t="s">
        <v>800</v>
      </c>
      <c r="C849" s="251" t="s">
        <v>10246</v>
      </c>
      <c r="D849" s="173" t="s">
        <v>12545</v>
      </c>
      <c r="E849" s="404">
        <v>1001091531</v>
      </c>
      <c r="F849" s="404">
        <v>29508000</v>
      </c>
      <c r="G849" s="405" t="s">
        <v>10581</v>
      </c>
      <c r="H849" s="353">
        <v>4918000</v>
      </c>
      <c r="I849" s="363">
        <v>45874</v>
      </c>
      <c r="J849" s="363">
        <v>46022</v>
      </c>
      <c r="K849" s="354" t="s">
        <v>12546</v>
      </c>
      <c r="L849" s="190">
        <v>2442</v>
      </c>
      <c r="M849" s="406" t="s">
        <v>7616</v>
      </c>
      <c r="N849" s="406" t="s">
        <v>7343</v>
      </c>
      <c r="O849" s="406">
        <v>1063481921</v>
      </c>
      <c r="P849" s="501" t="s">
        <v>7617</v>
      </c>
      <c r="Q849" s="190">
        <v>5</v>
      </c>
      <c r="R849" s="407">
        <v>133710</v>
      </c>
      <c r="S849" s="251" t="s">
        <v>7618</v>
      </c>
      <c r="T849" s="404">
        <v>0</v>
      </c>
      <c r="U849" s="190" t="s">
        <v>7347</v>
      </c>
      <c r="V849" s="407" t="s">
        <v>10136</v>
      </c>
      <c r="W849" s="404">
        <v>0</v>
      </c>
      <c r="X849" s="190" t="s">
        <v>7347</v>
      </c>
      <c r="Y849" s="190" t="s">
        <v>7347</v>
      </c>
      <c r="Z849" s="404">
        <v>0</v>
      </c>
      <c r="AA849" s="419" t="s">
        <v>7347</v>
      </c>
      <c r="AB849" s="190" t="s">
        <v>7347</v>
      </c>
      <c r="AC849" s="190" t="s">
        <v>7347</v>
      </c>
      <c r="AD849" s="190" t="s">
        <v>7347</v>
      </c>
      <c r="AE849" s="190" t="s">
        <v>9845</v>
      </c>
      <c r="AF849" s="190" t="s">
        <v>7349</v>
      </c>
      <c r="AG849" s="190" t="s">
        <v>7510</v>
      </c>
      <c r="AH849" s="173" t="s">
        <v>12547</v>
      </c>
      <c r="AI849" s="173">
        <v>3108999706</v>
      </c>
      <c r="AJ849" s="173" t="s">
        <v>10143</v>
      </c>
      <c r="AK849" s="423" t="s">
        <v>12548</v>
      </c>
      <c r="AL849" s="189" t="s">
        <v>7353</v>
      </c>
      <c r="AM849" s="500" t="s">
        <v>12549</v>
      </c>
      <c r="AN849" s="411">
        <f t="shared" si="13"/>
        <v>842</v>
      </c>
      <c r="AO849" s="411">
        <v>2025</v>
      </c>
      <c r="AP849" s="432">
        <v>25245733</v>
      </c>
      <c r="AQ849" s="411"/>
      <c r="AR849" s="411"/>
      <c r="AS849" s="410"/>
      <c r="AT849" s="449"/>
    </row>
    <row r="850" spans="2:46" ht="15" customHeight="1">
      <c r="B850" s="448" t="s">
        <v>802</v>
      </c>
      <c r="C850" s="251" t="s">
        <v>10246</v>
      </c>
      <c r="D850" s="173" t="s">
        <v>12550</v>
      </c>
      <c r="E850" s="404">
        <v>1020767599</v>
      </c>
      <c r="F850" s="404">
        <v>29508000</v>
      </c>
      <c r="G850" s="405" t="s">
        <v>12551</v>
      </c>
      <c r="H850" s="353">
        <v>4918000</v>
      </c>
      <c r="I850" s="363">
        <v>45882</v>
      </c>
      <c r="J850" s="363">
        <v>46022</v>
      </c>
      <c r="K850" s="354" t="s">
        <v>12531</v>
      </c>
      <c r="L850" s="190">
        <v>2442</v>
      </c>
      <c r="M850" s="406" t="s">
        <v>7616</v>
      </c>
      <c r="N850" s="406" t="s">
        <v>7343</v>
      </c>
      <c r="O850" s="406">
        <v>1063481921</v>
      </c>
      <c r="P850" s="501" t="s">
        <v>7617</v>
      </c>
      <c r="Q850" s="190">
        <v>5</v>
      </c>
      <c r="R850" s="407">
        <v>133710</v>
      </c>
      <c r="S850" s="251" t="s">
        <v>7618</v>
      </c>
      <c r="T850" s="404">
        <v>0</v>
      </c>
      <c r="U850" s="190" t="s">
        <v>7347</v>
      </c>
      <c r="V850" s="407" t="s">
        <v>10136</v>
      </c>
      <c r="W850" s="404">
        <v>0</v>
      </c>
      <c r="X850" s="190" t="s">
        <v>7347</v>
      </c>
      <c r="Y850" s="190" t="s">
        <v>7347</v>
      </c>
      <c r="Z850" s="404">
        <v>0</v>
      </c>
      <c r="AA850" s="419" t="s">
        <v>7347</v>
      </c>
      <c r="AB850" s="190" t="s">
        <v>7347</v>
      </c>
      <c r="AC850" s="190" t="s">
        <v>7347</v>
      </c>
      <c r="AD850" s="190" t="s">
        <v>7347</v>
      </c>
      <c r="AE850" s="190" t="s">
        <v>7387</v>
      </c>
      <c r="AF850" s="190" t="s">
        <v>7349</v>
      </c>
      <c r="AG850" s="190" t="s">
        <v>7350</v>
      </c>
      <c r="AH850" s="173" t="s">
        <v>12552</v>
      </c>
      <c r="AI850" s="173">
        <v>3202958055</v>
      </c>
      <c r="AJ850" s="173" t="s">
        <v>10152</v>
      </c>
      <c r="AK850" s="423" t="s">
        <v>12553</v>
      </c>
      <c r="AL850" s="189" t="s">
        <v>7353</v>
      </c>
      <c r="AM850" s="500" t="s">
        <v>12554</v>
      </c>
      <c r="AN850" s="411">
        <f t="shared" si="13"/>
        <v>843</v>
      </c>
      <c r="AO850" s="411">
        <v>2025</v>
      </c>
      <c r="AP850" s="432">
        <v>26557200</v>
      </c>
      <c r="AQ850" s="411" t="s">
        <v>10132</v>
      </c>
      <c r="AR850" s="411" t="s">
        <v>10132</v>
      </c>
      <c r="AS850" s="410"/>
      <c r="AT850" s="449"/>
    </row>
    <row r="851" spans="2:46" ht="15" customHeight="1">
      <c r="B851" s="448" t="s">
        <v>803</v>
      </c>
      <c r="C851" s="251" t="s">
        <v>10246</v>
      </c>
      <c r="D851" s="173" t="s">
        <v>12555</v>
      </c>
      <c r="E851" s="404">
        <v>1061430018</v>
      </c>
      <c r="F851" s="404">
        <v>29508000</v>
      </c>
      <c r="G851" s="405" t="s">
        <v>12556</v>
      </c>
      <c r="H851" s="466">
        <v>4918000</v>
      </c>
      <c r="I851" s="363">
        <v>45875</v>
      </c>
      <c r="J851" s="363">
        <v>46022</v>
      </c>
      <c r="K851" s="354" t="s">
        <v>12531</v>
      </c>
      <c r="L851" s="190">
        <v>2442</v>
      </c>
      <c r="M851" s="406" t="s">
        <v>7616</v>
      </c>
      <c r="N851" s="406" t="s">
        <v>7343</v>
      </c>
      <c r="O851" s="406">
        <v>1063481921</v>
      </c>
      <c r="P851" s="501" t="s">
        <v>7617</v>
      </c>
      <c r="Q851" s="190">
        <v>5</v>
      </c>
      <c r="R851" s="407">
        <v>133710</v>
      </c>
      <c r="S851" s="251" t="s">
        <v>7618</v>
      </c>
      <c r="T851" s="404">
        <v>0</v>
      </c>
      <c r="U851" s="190" t="s">
        <v>7347</v>
      </c>
      <c r="V851" s="407" t="s">
        <v>10136</v>
      </c>
      <c r="W851" s="404">
        <v>0</v>
      </c>
      <c r="X851" s="190" t="s">
        <v>7347</v>
      </c>
      <c r="Y851" s="190" t="s">
        <v>7347</v>
      </c>
      <c r="Z851" s="404">
        <v>0</v>
      </c>
      <c r="AA851" s="419" t="s">
        <v>7347</v>
      </c>
      <c r="AB851" s="190" t="s">
        <v>7347</v>
      </c>
      <c r="AC851" s="190" t="s">
        <v>7347</v>
      </c>
      <c r="AD851" s="190" t="s">
        <v>7347</v>
      </c>
      <c r="AE851" s="190" t="s">
        <v>7504</v>
      </c>
      <c r="AF851" s="190" t="s">
        <v>7349</v>
      </c>
      <c r="AG851" s="190" t="s">
        <v>7510</v>
      </c>
      <c r="AH851" s="173" t="s">
        <v>12557</v>
      </c>
      <c r="AI851" s="173">
        <v>3214948357</v>
      </c>
      <c r="AJ851" s="173" t="s">
        <v>10143</v>
      </c>
      <c r="AK851" s="420">
        <v>38875865347</v>
      </c>
      <c r="AL851" s="189" t="s">
        <v>7353</v>
      </c>
      <c r="AM851" s="500" t="s">
        <v>12558</v>
      </c>
      <c r="AN851" s="411">
        <f t="shared" si="13"/>
        <v>844</v>
      </c>
      <c r="AO851" s="411">
        <v>2025</v>
      </c>
      <c r="AP851" s="432">
        <v>25409667</v>
      </c>
      <c r="AQ851" s="411" t="s">
        <v>10139</v>
      </c>
      <c r="AR851" s="411" t="s">
        <v>10132</v>
      </c>
      <c r="AS851" s="410"/>
      <c r="AT851" s="449"/>
    </row>
    <row r="852" spans="2:46" ht="15" customHeight="1">
      <c r="B852" s="448" t="s">
        <v>804</v>
      </c>
      <c r="C852" s="251" t="s">
        <v>10246</v>
      </c>
      <c r="D852" s="173" t="s">
        <v>12559</v>
      </c>
      <c r="E852" s="404">
        <v>1019087879</v>
      </c>
      <c r="F852" s="404">
        <v>29508000</v>
      </c>
      <c r="G852" s="405" t="s">
        <v>10581</v>
      </c>
      <c r="H852" s="353">
        <v>4918000</v>
      </c>
      <c r="I852" s="363">
        <v>45877</v>
      </c>
      <c r="J852" s="363">
        <v>46022</v>
      </c>
      <c r="K852" s="354" t="s">
        <v>12531</v>
      </c>
      <c r="L852" s="190">
        <v>2442</v>
      </c>
      <c r="M852" s="406" t="s">
        <v>7616</v>
      </c>
      <c r="N852" s="251" t="s">
        <v>7343</v>
      </c>
      <c r="O852" s="406">
        <v>1063481921</v>
      </c>
      <c r="P852" s="501" t="s">
        <v>7617</v>
      </c>
      <c r="Q852" s="190">
        <v>5</v>
      </c>
      <c r="R852" s="407">
        <v>133710</v>
      </c>
      <c r="S852" s="251" t="s">
        <v>7618</v>
      </c>
      <c r="T852" s="404">
        <v>0</v>
      </c>
      <c r="U852" s="190" t="s">
        <v>7347</v>
      </c>
      <c r="V852" s="407" t="s">
        <v>10136</v>
      </c>
      <c r="W852" s="404">
        <v>0</v>
      </c>
      <c r="X852" s="190" t="s">
        <v>7347</v>
      </c>
      <c r="Y852" s="190" t="s">
        <v>7347</v>
      </c>
      <c r="Z852" s="404">
        <v>0</v>
      </c>
      <c r="AA852" s="419" t="s">
        <v>7347</v>
      </c>
      <c r="AB852" s="190" t="s">
        <v>7347</v>
      </c>
      <c r="AC852" s="190" t="s">
        <v>7347</v>
      </c>
      <c r="AD852" s="190" t="s">
        <v>7347</v>
      </c>
      <c r="AE852" s="190" t="s">
        <v>7348</v>
      </c>
      <c r="AF852" s="190" t="s">
        <v>7349</v>
      </c>
      <c r="AG852" s="190" t="s">
        <v>7399</v>
      </c>
      <c r="AH852" s="173" t="s">
        <v>12560</v>
      </c>
      <c r="AI852" s="173">
        <v>3115720422</v>
      </c>
      <c r="AJ852" s="173" t="s">
        <v>9566</v>
      </c>
      <c r="AK852" s="420">
        <v>4402095970</v>
      </c>
      <c r="AL852" s="189" t="s">
        <v>7353</v>
      </c>
      <c r="AM852" s="500" t="s">
        <v>12561</v>
      </c>
      <c r="AN852" s="411">
        <f t="shared" si="13"/>
        <v>845</v>
      </c>
      <c r="AO852" s="411">
        <v>2025</v>
      </c>
      <c r="AP852" s="432">
        <v>25737533</v>
      </c>
      <c r="AQ852" s="411" t="s">
        <v>10132</v>
      </c>
      <c r="AR852" s="411" t="s">
        <v>10132</v>
      </c>
      <c r="AS852" s="410"/>
      <c r="AT852" s="449"/>
    </row>
    <row r="853" spans="2:46" ht="15" customHeight="1">
      <c r="B853" s="448" t="s">
        <v>805</v>
      </c>
      <c r="C853" s="251" t="s">
        <v>10246</v>
      </c>
      <c r="D853" s="173" t="s">
        <v>12562</v>
      </c>
      <c r="E853" s="404">
        <v>57407119</v>
      </c>
      <c r="F853" s="404">
        <v>29508000</v>
      </c>
      <c r="G853" s="405" t="s">
        <v>10581</v>
      </c>
      <c r="H853" s="353">
        <v>4918000</v>
      </c>
      <c r="I853" s="363">
        <v>45880</v>
      </c>
      <c r="J853" s="363">
        <v>46022</v>
      </c>
      <c r="K853" s="354" t="s">
        <v>12546</v>
      </c>
      <c r="L853" s="190">
        <v>2442</v>
      </c>
      <c r="M853" s="406" t="s">
        <v>7616</v>
      </c>
      <c r="N853" s="406" t="s">
        <v>7343</v>
      </c>
      <c r="O853" s="406">
        <v>1063481921</v>
      </c>
      <c r="P853" s="501" t="s">
        <v>7617</v>
      </c>
      <c r="Q853" s="190">
        <v>5</v>
      </c>
      <c r="R853" s="407">
        <v>133710</v>
      </c>
      <c r="S853" s="251" t="s">
        <v>7618</v>
      </c>
      <c r="T853" s="404">
        <v>0</v>
      </c>
      <c r="U853" s="190" t="s">
        <v>7347</v>
      </c>
      <c r="V853" s="407" t="s">
        <v>10136</v>
      </c>
      <c r="W853" s="404">
        <v>0</v>
      </c>
      <c r="X853" s="190" t="s">
        <v>7347</v>
      </c>
      <c r="Y853" s="190" t="s">
        <v>7347</v>
      </c>
      <c r="Z853" s="404">
        <v>0</v>
      </c>
      <c r="AA853" s="419" t="s">
        <v>7347</v>
      </c>
      <c r="AB853" s="190" t="s">
        <v>7347</v>
      </c>
      <c r="AC853" s="190" t="s">
        <v>7347</v>
      </c>
      <c r="AD853" s="190" t="s">
        <v>7347</v>
      </c>
      <c r="AE853" s="190" t="s">
        <v>12491</v>
      </c>
      <c r="AF853" s="190" t="s">
        <v>7349</v>
      </c>
      <c r="AG853" s="190" t="s">
        <v>12563</v>
      </c>
      <c r="AH853" s="173" t="s">
        <v>12564</v>
      </c>
      <c r="AI853" s="173">
        <v>3008769378</v>
      </c>
      <c r="AJ853" s="173" t="s">
        <v>10563</v>
      </c>
      <c r="AK853" s="420">
        <v>24143028172</v>
      </c>
      <c r="AL853" s="189" t="s">
        <v>7353</v>
      </c>
      <c r="AM853" s="500" t="s">
        <v>12565</v>
      </c>
      <c r="AN853" s="411">
        <f t="shared" si="13"/>
        <v>846</v>
      </c>
      <c r="AO853" s="411">
        <v>2025</v>
      </c>
      <c r="AP853" s="432">
        <v>26229333</v>
      </c>
      <c r="AQ853" s="411" t="s">
        <v>10132</v>
      </c>
      <c r="AR853" s="411" t="s">
        <v>10132</v>
      </c>
      <c r="AS853" s="410"/>
      <c r="AT853" s="449"/>
    </row>
    <row r="854" spans="2:46" ht="15" customHeight="1">
      <c r="B854" s="448" t="s">
        <v>806</v>
      </c>
      <c r="C854" s="251" t="s">
        <v>10246</v>
      </c>
      <c r="D854" s="173" t="s">
        <v>8395</v>
      </c>
      <c r="E854" s="404">
        <v>20729744</v>
      </c>
      <c r="F854" s="404">
        <v>38440000</v>
      </c>
      <c r="G854" s="405" t="s">
        <v>10581</v>
      </c>
      <c r="H854" s="353">
        <v>7688000</v>
      </c>
      <c r="I854" s="363">
        <v>45877</v>
      </c>
      <c r="J854" s="363">
        <v>46022</v>
      </c>
      <c r="K854" s="354" t="s">
        <v>12566</v>
      </c>
      <c r="L854" s="190">
        <v>2537</v>
      </c>
      <c r="M854" s="406" t="s">
        <v>7464</v>
      </c>
      <c r="N854" s="406" t="s">
        <v>7343</v>
      </c>
      <c r="O854" s="406">
        <v>1010170739</v>
      </c>
      <c r="P854" s="501" t="s">
        <v>7465</v>
      </c>
      <c r="Q854" s="190">
        <v>1</v>
      </c>
      <c r="R854" s="407">
        <v>135075</v>
      </c>
      <c r="S854" s="251" t="s">
        <v>12567</v>
      </c>
      <c r="T854" s="404">
        <v>0</v>
      </c>
      <c r="U854" s="190" t="s">
        <v>7347</v>
      </c>
      <c r="V854" s="407" t="s">
        <v>10136</v>
      </c>
      <c r="W854" s="404">
        <v>0</v>
      </c>
      <c r="X854" s="190" t="s">
        <v>7347</v>
      </c>
      <c r="Y854" s="190" t="s">
        <v>7347</v>
      </c>
      <c r="Z854" s="404">
        <v>0</v>
      </c>
      <c r="AA854" s="419" t="s">
        <v>7347</v>
      </c>
      <c r="AB854" s="190" t="s">
        <v>7347</v>
      </c>
      <c r="AC854" s="190" t="s">
        <v>7347</v>
      </c>
      <c r="AD854" s="190" t="s">
        <v>7347</v>
      </c>
      <c r="AE854" s="190" t="s">
        <v>7720</v>
      </c>
      <c r="AF854" s="190" t="s">
        <v>7349</v>
      </c>
      <c r="AG854" s="190" t="s">
        <v>7350</v>
      </c>
      <c r="AH854" s="173" t="s">
        <v>12568</v>
      </c>
      <c r="AI854" s="173">
        <v>3202484219</v>
      </c>
      <c r="AJ854" s="173" t="s">
        <v>10563</v>
      </c>
      <c r="AK854" s="420">
        <v>24065773534</v>
      </c>
      <c r="AL854" s="189" t="s">
        <v>7353</v>
      </c>
      <c r="AM854" s="500" t="s">
        <v>8397</v>
      </c>
      <c r="AN854" s="411">
        <f t="shared" si="13"/>
        <v>847</v>
      </c>
      <c r="AO854" s="411">
        <v>2025</v>
      </c>
      <c r="AP854" s="432">
        <v>38440000</v>
      </c>
      <c r="AQ854" s="411"/>
      <c r="AR854" s="411"/>
      <c r="AS854" s="410"/>
      <c r="AT854" s="449"/>
    </row>
    <row r="855" spans="2:46" ht="15" customHeight="1">
      <c r="B855" s="448" t="s">
        <v>807</v>
      </c>
      <c r="C855" s="251" t="s">
        <v>10246</v>
      </c>
      <c r="D855" s="173" t="s">
        <v>9973</v>
      </c>
      <c r="E855" s="404">
        <v>1015436265</v>
      </c>
      <c r="F855" s="404">
        <v>13370767</v>
      </c>
      <c r="G855" s="405" t="s">
        <v>12569</v>
      </c>
      <c r="H855" s="353">
        <v>4507000.1123595508</v>
      </c>
      <c r="I855" s="363">
        <v>45933</v>
      </c>
      <c r="J855" s="363">
        <v>46022</v>
      </c>
      <c r="K855" s="354" t="s">
        <v>12451</v>
      </c>
      <c r="L855" s="190">
        <v>2537</v>
      </c>
      <c r="M855" s="251" t="s">
        <v>8515</v>
      </c>
      <c r="N855" s="251" t="s">
        <v>7343</v>
      </c>
      <c r="O855" s="173">
        <v>52356206</v>
      </c>
      <c r="P855" s="501" t="s">
        <v>8516</v>
      </c>
      <c r="Q855" s="190">
        <v>4</v>
      </c>
      <c r="R855" s="407">
        <v>141825</v>
      </c>
      <c r="S855" s="251" t="s">
        <v>10169</v>
      </c>
      <c r="T855" s="404" t="s">
        <v>10509</v>
      </c>
      <c r="U855" s="190" t="s">
        <v>7347</v>
      </c>
      <c r="V855" s="407" t="s">
        <v>10136</v>
      </c>
      <c r="W855" s="404" t="s">
        <v>10509</v>
      </c>
      <c r="X855" s="190">
        <v>0</v>
      </c>
      <c r="Y855" s="190">
        <v>0</v>
      </c>
      <c r="Z855" s="404" t="s">
        <v>10509</v>
      </c>
      <c r="AA855" s="419" t="s">
        <v>7347</v>
      </c>
      <c r="AB855" s="190" t="s">
        <v>7347</v>
      </c>
      <c r="AC855" s="190" t="s">
        <v>7347</v>
      </c>
      <c r="AD855" s="190" t="s">
        <v>7347</v>
      </c>
      <c r="AE855" s="190" t="s">
        <v>7504</v>
      </c>
      <c r="AF855" s="190" t="s">
        <v>7349</v>
      </c>
      <c r="AG855" s="190" t="s">
        <v>7399</v>
      </c>
      <c r="AH855" s="173" t="s">
        <v>12570</v>
      </c>
      <c r="AI855" s="173">
        <v>3024629957</v>
      </c>
      <c r="AJ855" s="173" t="s">
        <v>10482</v>
      </c>
      <c r="AK855" s="420">
        <v>91272623967</v>
      </c>
      <c r="AL855" s="189" t="s">
        <v>7353</v>
      </c>
      <c r="AM855" s="500" t="s">
        <v>9976</v>
      </c>
      <c r="AN855" s="411">
        <f t="shared" si="13"/>
        <v>848</v>
      </c>
      <c r="AO855" s="411">
        <v>2025</v>
      </c>
      <c r="AP855" s="432"/>
      <c r="AQ855" s="411"/>
      <c r="AR855" s="411"/>
      <c r="AS855" s="410"/>
      <c r="AT855" s="449"/>
    </row>
    <row r="856" spans="2:46" ht="15" customHeight="1">
      <c r="B856" s="448" t="s">
        <v>808</v>
      </c>
      <c r="C856" s="251" t="s">
        <v>10246</v>
      </c>
      <c r="D856" s="173" t="s">
        <v>10331</v>
      </c>
      <c r="E856" s="404">
        <v>46386139</v>
      </c>
      <c r="F856" s="404">
        <v>24042667</v>
      </c>
      <c r="G856" s="405" t="s">
        <v>12508</v>
      </c>
      <c r="H856" s="353">
        <v>5635000.078125</v>
      </c>
      <c r="I856" s="363">
        <v>45895</v>
      </c>
      <c r="J856" s="363">
        <v>46022</v>
      </c>
      <c r="K856" s="354" t="s">
        <v>10508</v>
      </c>
      <c r="L856" s="190">
        <v>2537</v>
      </c>
      <c r="M856" s="406" t="s">
        <v>7375</v>
      </c>
      <c r="N856" s="406" t="s">
        <v>7343</v>
      </c>
      <c r="O856" s="406">
        <v>1010190690</v>
      </c>
      <c r="P856" s="406" t="s">
        <v>7699</v>
      </c>
      <c r="Q856" s="190">
        <v>1</v>
      </c>
      <c r="R856" s="407">
        <v>136307</v>
      </c>
      <c r="S856" s="251" t="s">
        <v>10332</v>
      </c>
      <c r="T856" s="404">
        <v>0</v>
      </c>
      <c r="U856" s="190" t="s">
        <v>7347</v>
      </c>
      <c r="V856" s="407" t="s">
        <v>10136</v>
      </c>
      <c r="W856" s="404">
        <v>0</v>
      </c>
      <c r="X856" s="190" t="s">
        <v>7347</v>
      </c>
      <c r="Y856" s="190" t="s">
        <v>7347</v>
      </c>
      <c r="Z856" s="404">
        <v>0</v>
      </c>
      <c r="AA856" s="419" t="s">
        <v>7347</v>
      </c>
      <c r="AB856" s="190" t="s">
        <v>7347</v>
      </c>
      <c r="AC856" s="190" t="s">
        <v>7347</v>
      </c>
      <c r="AD856" s="190" t="s">
        <v>7347</v>
      </c>
      <c r="AE856" s="190" t="s">
        <v>7504</v>
      </c>
      <c r="AF856" s="190" t="s">
        <v>7349</v>
      </c>
      <c r="AG856" s="190" t="s">
        <v>7350</v>
      </c>
      <c r="AH856" s="173" t="s">
        <v>12571</v>
      </c>
      <c r="AI856" s="173">
        <v>3102194524</v>
      </c>
      <c r="AJ856" s="173" t="s">
        <v>12370</v>
      </c>
      <c r="AK856" s="420">
        <v>850014642</v>
      </c>
      <c r="AL856" s="189" t="s">
        <v>7353</v>
      </c>
      <c r="AM856" s="500" t="s">
        <v>10335</v>
      </c>
      <c r="AN856" s="411">
        <f t="shared" si="13"/>
        <v>849</v>
      </c>
      <c r="AO856" s="411">
        <v>2025</v>
      </c>
      <c r="AP856" s="432">
        <v>24042667</v>
      </c>
      <c r="AQ856" s="411"/>
      <c r="AR856" s="411"/>
      <c r="AS856" s="410"/>
      <c r="AT856" s="449"/>
    </row>
    <row r="857" spans="2:46" ht="15" customHeight="1">
      <c r="B857" s="448" t="s">
        <v>809</v>
      </c>
      <c r="C857" s="251" t="s">
        <v>10246</v>
      </c>
      <c r="D857" s="173" t="s">
        <v>12572</v>
      </c>
      <c r="E857" s="404">
        <v>52184488</v>
      </c>
      <c r="F857" s="404">
        <v>32033333</v>
      </c>
      <c r="G857" s="405" t="s">
        <v>12573</v>
      </c>
      <c r="H857" s="353">
        <v>7687999.919999999</v>
      </c>
      <c r="I857" s="363">
        <v>45896</v>
      </c>
      <c r="J857" s="363">
        <v>46022</v>
      </c>
      <c r="K857" s="354" t="s">
        <v>12574</v>
      </c>
      <c r="L857" s="190">
        <v>2309</v>
      </c>
      <c r="M857" s="406" t="s">
        <v>10273</v>
      </c>
      <c r="N857" s="406" t="s">
        <v>7343</v>
      </c>
      <c r="O857" s="406">
        <v>52371623</v>
      </c>
      <c r="P857" s="406" t="s">
        <v>10274</v>
      </c>
      <c r="Q857" s="190">
        <v>1</v>
      </c>
      <c r="R857" s="407">
        <v>137239</v>
      </c>
      <c r="S857" s="251" t="s">
        <v>10275</v>
      </c>
      <c r="T857" s="404">
        <v>0</v>
      </c>
      <c r="U857" s="190" t="s">
        <v>7347</v>
      </c>
      <c r="V857" s="407" t="s">
        <v>10136</v>
      </c>
      <c r="W857" s="404">
        <v>0</v>
      </c>
      <c r="X857" s="190" t="s">
        <v>7347</v>
      </c>
      <c r="Y857" s="190" t="s">
        <v>7347</v>
      </c>
      <c r="Z857" s="404">
        <v>0</v>
      </c>
      <c r="AA857" s="419" t="s">
        <v>7347</v>
      </c>
      <c r="AB857" s="190" t="s">
        <v>7347</v>
      </c>
      <c r="AC857" s="190" t="s">
        <v>7347</v>
      </c>
      <c r="AD857" s="190" t="s">
        <v>7347</v>
      </c>
      <c r="AE857" s="190" t="s">
        <v>7378</v>
      </c>
      <c r="AF857" s="190" t="s">
        <v>7349</v>
      </c>
      <c r="AG857" s="190" t="s">
        <v>7388</v>
      </c>
      <c r="AH857" s="173" t="s">
        <v>12575</v>
      </c>
      <c r="AI857" s="173">
        <v>6016134684</v>
      </c>
      <c r="AJ857" s="173" t="s">
        <v>12576</v>
      </c>
      <c r="AK857" s="420">
        <v>4792035837</v>
      </c>
      <c r="AL857" s="189" t="s">
        <v>7353</v>
      </c>
      <c r="AM857" s="500" t="s">
        <v>10278</v>
      </c>
      <c r="AN857" s="411">
        <f t="shared" si="13"/>
        <v>850</v>
      </c>
      <c r="AO857" s="411">
        <v>2025</v>
      </c>
      <c r="AP857" s="432">
        <v>32033333</v>
      </c>
      <c r="AQ857" s="411"/>
      <c r="AR857" s="411"/>
      <c r="AS857" s="410"/>
      <c r="AT857" s="449"/>
    </row>
    <row r="858" spans="2:46" ht="15" customHeight="1">
      <c r="B858" s="448" t="s">
        <v>810</v>
      </c>
      <c r="C858" s="251" t="s">
        <v>10246</v>
      </c>
      <c r="D858" s="173" t="s">
        <v>12577</v>
      </c>
      <c r="E858" s="404">
        <v>73020507</v>
      </c>
      <c r="F858" s="404">
        <v>17856000</v>
      </c>
      <c r="G858" s="405" t="s">
        <v>12551</v>
      </c>
      <c r="H858" s="353">
        <v>2976000</v>
      </c>
      <c r="I858" s="363">
        <v>45882</v>
      </c>
      <c r="J858" s="363">
        <v>46022</v>
      </c>
      <c r="K858" s="354" t="s">
        <v>12578</v>
      </c>
      <c r="L858" s="190">
        <v>2537</v>
      </c>
      <c r="M858" s="406" t="s">
        <v>10157</v>
      </c>
      <c r="N858" s="406" t="s">
        <v>7343</v>
      </c>
      <c r="O858" s="416">
        <v>51790928</v>
      </c>
      <c r="P858" s="501" t="s">
        <v>10158</v>
      </c>
      <c r="Q858" s="190">
        <v>1</v>
      </c>
      <c r="R858" s="407">
        <v>133705</v>
      </c>
      <c r="S858" s="251" t="s">
        <v>8637</v>
      </c>
      <c r="T858" s="404">
        <v>0</v>
      </c>
      <c r="U858" s="190" t="s">
        <v>7347</v>
      </c>
      <c r="V858" s="407" t="s">
        <v>10136</v>
      </c>
      <c r="W858" s="404">
        <v>0</v>
      </c>
      <c r="X858" s="190" t="s">
        <v>7347</v>
      </c>
      <c r="Y858" s="190" t="s">
        <v>7347</v>
      </c>
      <c r="Z858" s="404">
        <v>0</v>
      </c>
      <c r="AA858" s="419" t="s">
        <v>7347</v>
      </c>
      <c r="AB858" s="190" t="s">
        <v>7347</v>
      </c>
      <c r="AC858" s="190" t="s">
        <v>7347</v>
      </c>
      <c r="AD858" s="190" t="s">
        <v>7347</v>
      </c>
      <c r="AE858" s="190" t="s">
        <v>8025</v>
      </c>
      <c r="AF858" s="190" t="s">
        <v>7349</v>
      </c>
      <c r="AG858" s="190" t="s">
        <v>7347</v>
      </c>
      <c r="AH858" s="173" t="s">
        <v>12579</v>
      </c>
      <c r="AI858" s="173">
        <v>3206421770</v>
      </c>
      <c r="AJ858" s="173" t="s">
        <v>10563</v>
      </c>
      <c r="AK858" s="420">
        <v>24139495069</v>
      </c>
      <c r="AL858" s="189" t="s">
        <v>7353</v>
      </c>
      <c r="AM858" s="500" t="s">
        <v>12580</v>
      </c>
      <c r="AN858" s="411">
        <f t="shared" si="13"/>
        <v>851</v>
      </c>
      <c r="AO858" s="411">
        <v>2025</v>
      </c>
      <c r="AP858" s="432">
        <v>16070400</v>
      </c>
      <c r="AQ858" s="411" t="s">
        <v>10132</v>
      </c>
      <c r="AR858" s="411" t="s">
        <v>10132</v>
      </c>
      <c r="AS858" s="410"/>
      <c r="AT858" s="449"/>
    </row>
    <row r="859" spans="2:46" ht="15" customHeight="1">
      <c r="B859" s="448" t="s">
        <v>812</v>
      </c>
      <c r="C859" s="251" t="s">
        <v>10246</v>
      </c>
      <c r="D859" s="173" t="s">
        <v>12581</v>
      </c>
      <c r="E859" s="404">
        <v>1102835276</v>
      </c>
      <c r="F859" s="404">
        <v>29508000</v>
      </c>
      <c r="G859" s="405" t="s">
        <v>10581</v>
      </c>
      <c r="H859" s="353">
        <v>4918000</v>
      </c>
      <c r="I859" s="363">
        <v>45880</v>
      </c>
      <c r="J859" s="363">
        <v>46022</v>
      </c>
      <c r="K859" s="354" t="s">
        <v>12531</v>
      </c>
      <c r="L859" s="190">
        <v>2442</v>
      </c>
      <c r="M859" s="406" t="s">
        <v>7616</v>
      </c>
      <c r="N859" s="406" t="s">
        <v>7343</v>
      </c>
      <c r="O859" s="406">
        <v>1063481921</v>
      </c>
      <c r="P859" s="501" t="s">
        <v>7617</v>
      </c>
      <c r="Q859" s="190">
        <v>5</v>
      </c>
      <c r="R859" s="407">
        <v>133710</v>
      </c>
      <c r="S859" s="251" t="s">
        <v>7618</v>
      </c>
      <c r="T859" s="404">
        <v>0</v>
      </c>
      <c r="U859" s="190" t="s">
        <v>7347</v>
      </c>
      <c r="V859" s="407" t="s">
        <v>10136</v>
      </c>
      <c r="W859" s="404">
        <v>0</v>
      </c>
      <c r="X859" s="190" t="s">
        <v>7347</v>
      </c>
      <c r="Y859" s="190" t="s">
        <v>7347</v>
      </c>
      <c r="Z859" s="404">
        <v>0</v>
      </c>
      <c r="AA859" s="419" t="s">
        <v>7347</v>
      </c>
      <c r="AB859" s="190" t="s">
        <v>7347</v>
      </c>
      <c r="AC859" s="190" t="s">
        <v>7347</v>
      </c>
      <c r="AD859" s="190" t="s">
        <v>7347</v>
      </c>
      <c r="AE859" s="190" t="s">
        <v>7348</v>
      </c>
      <c r="AF859" s="190" t="s">
        <v>7349</v>
      </c>
      <c r="AG859" s="190" t="s">
        <v>7510</v>
      </c>
      <c r="AH859" s="173" t="s">
        <v>12582</v>
      </c>
      <c r="AI859" s="173">
        <v>3007352565</v>
      </c>
      <c r="AJ859" s="173" t="s">
        <v>10482</v>
      </c>
      <c r="AK859" s="420">
        <v>8269787750</v>
      </c>
      <c r="AL859" s="189" t="s">
        <v>7353</v>
      </c>
      <c r="AM859" s="500" t="s">
        <v>12583</v>
      </c>
      <c r="AN859" s="411">
        <f t="shared" si="13"/>
        <v>852</v>
      </c>
      <c r="AO859" s="411">
        <v>2025</v>
      </c>
      <c r="AP859" s="432">
        <v>26229333</v>
      </c>
      <c r="AQ859" s="411" t="s">
        <v>10139</v>
      </c>
      <c r="AR859" s="411" t="s">
        <v>10139</v>
      </c>
      <c r="AS859" s="410" t="s">
        <v>10140</v>
      </c>
      <c r="AT859" s="449" t="s">
        <v>12584</v>
      </c>
    </row>
    <row r="860" spans="2:46" ht="15" customHeight="1">
      <c r="B860" s="448" t="s">
        <v>813</v>
      </c>
      <c r="C860" s="251" t="s">
        <v>10246</v>
      </c>
      <c r="D860" s="173" t="s">
        <v>9668</v>
      </c>
      <c r="E860" s="404">
        <v>1075671088</v>
      </c>
      <c r="F860" s="404">
        <v>17856000</v>
      </c>
      <c r="G860" s="405" t="s">
        <v>10581</v>
      </c>
      <c r="H860" s="353">
        <v>2976000</v>
      </c>
      <c r="I860" s="363" t="s">
        <v>12585</v>
      </c>
      <c r="J860" s="363">
        <v>46022</v>
      </c>
      <c r="K860" s="354" t="s">
        <v>12578</v>
      </c>
      <c r="L860" s="190">
        <v>2537</v>
      </c>
      <c r="M860" s="406" t="s">
        <v>10157</v>
      </c>
      <c r="N860" s="406" t="s">
        <v>7343</v>
      </c>
      <c r="O860" s="416">
        <v>51790928</v>
      </c>
      <c r="P860" s="501" t="s">
        <v>10158</v>
      </c>
      <c r="Q860" s="190">
        <v>1</v>
      </c>
      <c r="R860" s="407">
        <v>133705</v>
      </c>
      <c r="S860" s="251" t="s">
        <v>8637</v>
      </c>
      <c r="T860" s="404">
        <v>0</v>
      </c>
      <c r="U860" s="190" t="s">
        <v>7347</v>
      </c>
      <c r="V860" s="407" t="s">
        <v>10136</v>
      </c>
      <c r="W860" s="404">
        <v>0</v>
      </c>
      <c r="X860" s="190" t="s">
        <v>7347</v>
      </c>
      <c r="Y860" s="190" t="s">
        <v>7347</v>
      </c>
      <c r="Z860" s="404">
        <v>0</v>
      </c>
      <c r="AA860" s="419" t="s">
        <v>7347</v>
      </c>
      <c r="AB860" s="190" t="s">
        <v>7347</v>
      </c>
      <c r="AC860" s="190" t="s">
        <v>7347</v>
      </c>
      <c r="AD860" s="190" t="s">
        <v>7347</v>
      </c>
      <c r="AE860" s="190" t="s">
        <v>7378</v>
      </c>
      <c r="AF860" s="190" t="s">
        <v>7349</v>
      </c>
      <c r="AG860" s="190" t="s">
        <v>7399</v>
      </c>
      <c r="AH860" s="173" t="s">
        <v>12586</v>
      </c>
      <c r="AI860" s="173">
        <v>3224746760</v>
      </c>
      <c r="AJ860" s="173" t="s">
        <v>9078</v>
      </c>
      <c r="AK860" s="420">
        <v>9902825074</v>
      </c>
      <c r="AL860" s="189" t="s">
        <v>7353</v>
      </c>
      <c r="AM860" s="500" t="s">
        <v>12587</v>
      </c>
      <c r="AN860" s="411">
        <f t="shared" si="13"/>
        <v>853</v>
      </c>
      <c r="AO860" s="411">
        <v>2025</v>
      </c>
      <c r="AP860" s="432">
        <v>17856000</v>
      </c>
      <c r="AQ860" s="411" t="s">
        <v>10132</v>
      </c>
      <c r="AR860" s="411" t="s">
        <v>10132</v>
      </c>
      <c r="AS860" s="410"/>
      <c r="AT860" s="449"/>
    </row>
    <row r="861" spans="2:46" ht="15" customHeight="1">
      <c r="B861" s="448" t="s">
        <v>814</v>
      </c>
      <c r="C861" s="251" t="s">
        <v>10246</v>
      </c>
      <c r="D861" s="173" t="s">
        <v>12588</v>
      </c>
      <c r="E861" s="404">
        <v>1019123372</v>
      </c>
      <c r="F861" s="404">
        <v>29508000</v>
      </c>
      <c r="G861" s="405" t="s">
        <v>10581</v>
      </c>
      <c r="H861" s="353">
        <v>4918000</v>
      </c>
      <c r="I861" s="363">
        <v>45883</v>
      </c>
      <c r="J861" s="363">
        <v>46022</v>
      </c>
      <c r="K861" s="354" t="s">
        <v>12589</v>
      </c>
      <c r="L861" s="190">
        <v>2442</v>
      </c>
      <c r="M861" s="406" t="s">
        <v>7616</v>
      </c>
      <c r="N861" s="251" t="s">
        <v>7343</v>
      </c>
      <c r="O861" s="406">
        <v>1063481921</v>
      </c>
      <c r="P861" s="501" t="s">
        <v>7617</v>
      </c>
      <c r="Q861" s="190">
        <v>5</v>
      </c>
      <c r="R861" s="407">
        <v>133710</v>
      </c>
      <c r="S861" s="251" t="s">
        <v>7618</v>
      </c>
      <c r="T861" s="404">
        <v>0</v>
      </c>
      <c r="U861" s="190" t="s">
        <v>7347</v>
      </c>
      <c r="V861" s="407" t="s">
        <v>10136</v>
      </c>
      <c r="W861" s="404">
        <v>0</v>
      </c>
      <c r="X861" s="190" t="s">
        <v>7347</v>
      </c>
      <c r="Y861" s="190" t="s">
        <v>7347</v>
      </c>
      <c r="Z861" s="404">
        <v>0</v>
      </c>
      <c r="AA861" s="419" t="s">
        <v>7347</v>
      </c>
      <c r="AB861" s="190" t="s">
        <v>7347</v>
      </c>
      <c r="AC861" s="190" t="s">
        <v>7347</v>
      </c>
      <c r="AD861" s="190" t="s">
        <v>7347</v>
      </c>
      <c r="AE861" s="190" t="s">
        <v>9845</v>
      </c>
      <c r="AF861" s="190" t="s">
        <v>7451</v>
      </c>
      <c r="AG861" s="190" t="s">
        <v>7399</v>
      </c>
      <c r="AH861" s="173" t="s">
        <v>11016</v>
      </c>
      <c r="AI861" s="173">
        <v>3144268903</v>
      </c>
      <c r="AJ861" s="173" t="s">
        <v>10482</v>
      </c>
      <c r="AK861" s="420">
        <v>91228619391</v>
      </c>
      <c r="AL861" s="189" t="s">
        <v>7353</v>
      </c>
      <c r="AM861" s="500" t="s">
        <v>12590</v>
      </c>
      <c r="AN861" s="411">
        <f t="shared" si="13"/>
        <v>854</v>
      </c>
      <c r="AO861" s="411">
        <v>2025</v>
      </c>
      <c r="AP861" s="432">
        <v>26721133</v>
      </c>
      <c r="AQ861" s="411" t="s">
        <v>10132</v>
      </c>
      <c r="AR861" s="411" t="s">
        <v>10132</v>
      </c>
      <c r="AS861" s="410"/>
      <c r="AT861" s="449"/>
    </row>
    <row r="862" spans="2:46" ht="15" customHeight="1">
      <c r="B862" s="448" t="s">
        <v>815</v>
      </c>
      <c r="C862" s="251" t="s">
        <v>10246</v>
      </c>
      <c r="D862" s="173" t="s">
        <v>12591</v>
      </c>
      <c r="E862" s="404">
        <v>1007687711</v>
      </c>
      <c r="F862" s="404">
        <v>29508000</v>
      </c>
      <c r="G862" s="405" t="s">
        <v>10581</v>
      </c>
      <c r="H862" s="353">
        <v>4918000</v>
      </c>
      <c r="I862" s="363">
        <v>45889</v>
      </c>
      <c r="J862" s="363">
        <v>46022</v>
      </c>
      <c r="K862" s="354" t="s">
        <v>12531</v>
      </c>
      <c r="L862" s="190">
        <v>2442</v>
      </c>
      <c r="M862" s="406" t="s">
        <v>7616</v>
      </c>
      <c r="N862" s="251" t="s">
        <v>7343</v>
      </c>
      <c r="O862" s="406">
        <v>1063481921</v>
      </c>
      <c r="P862" s="501" t="s">
        <v>7617</v>
      </c>
      <c r="Q862" s="190">
        <v>5</v>
      </c>
      <c r="R862" s="407">
        <v>133710</v>
      </c>
      <c r="S862" s="251" t="s">
        <v>7618</v>
      </c>
      <c r="T862" s="404">
        <v>0</v>
      </c>
      <c r="U862" s="190" t="s">
        <v>7347</v>
      </c>
      <c r="V862" s="407" t="s">
        <v>10136</v>
      </c>
      <c r="W862" s="404">
        <v>0</v>
      </c>
      <c r="X862" s="190" t="s">
        <v>7347</v>
      </c>
      <c r="Y862" s="190" t="s">
        <v>7347</v>
      </c>
      <c r="Z862" s="404">
        <v>0</v>
      </c>
      <c r="AA862" s="419" t="s">
        <v>7347</v>
      </c>
      <c r="AB862" s="190" t="s">
        <v>7347</v>
      </c>
      <c r="AC862" s="190" t="s">
        <v>7347</v>
      </c>
      <c r="AD862" s="190" t="s">
        <v>7347</v>
      </c>
      <c r="AE862" s="190" t="s">
        <v>9845</v>
      </c>
      <c r="AF862" s="190" t="s">
        <v>7451</v>
      </c>
      <c r="AG862" s="190" t="s">
        <v>7510</v>
      </c>
      <c r="AH862" s="173" t="s">
        <v>12592</v>
      </c>
      <c r="AI862" s="173">
        <v>3194646227</v>
      </c>
      <c r="AJ862" s="173" t="s">
        <v>10482</v>
      </c>
      <c r="AK862" s="420">
        <v>16856180798</v>
      </c>
      <c r="AL862" s="189" t="s">
        <v>7353</v>
      </c>
      <c r="AM862" s="500" t="s">
        <v>12593</v>
      </c>
      <c r="AN862" s="411">
        <f t="shared" si="13"/>
        <v>855</v>
      </c>
      <c r="AO862" s="411">
        <v>2025</v>
      </c>
      <c r="AP862" s="432">
        <v>27704733</v>
      </c>
      <c r="AQ862" s="411" t="s">
        <v>10132</v>
      </c>
      <c r="AR862" s="411" t="s">
        <v>10132</v>
      </c>
      <c r="AS862" s="410"/>
      <c r="AT862" s="449"/>
    </row>
    <row r="863" spans="2:46" ht="15" customHeight="1">
      <c r="B863" s="448" t="s">
        <v>816</v>
      </c>
      <c r="C863" s="251" t="s">
        <v>10246</v>
      </c>
      <c r="D863" s="173" t="s">
        <v>12594</v>
      </c>
      <c r="E863" s="404">
        <v>52802335</v>
      </c>
      <c r="F863" s="404">
        <v>29508000</v>
      </c>
      <c r="G863" s="405" t="s">
        <v>10581</v>
      </c>
      <c r="H863" s="353">
        <v>4918000</v>
      </c>
      <c r="I863" s="363">
        <v>45882</v>
      </c>
      <c r="J863" s="363">
        <v>46022</v>
      </c>
      <c r="K863" s="354" t="s">
        <v>12531</v>
      </c>
      <c r="L863" s="190">
        <v>2442</v>
      </c>
      <c r="M863" s="406" t="s">
        <v>7616</v>
      </c>
      <c r="N863" s="251" t="s">
        <v>7343</v>
      </c>
      <c r="O863" s="406">
        <v>1063481921</v>
      </c>
      <c r="P863" s="501" t="s">
        <v>7617</v>
      </c>
      <c r="Q863" s="190">
        <v>5</v>
      </c>
      <c r="R863" s="407">
        <v>133710</v>
      </c>
      <c r="S863" s="251" t="s">
        <v>7618</v>
      </c>
      <c r="T863" s="404">
        <v>0</v>
      </c>
      <c r="U863" s="190" t="s">
        <v>7347</v>
      </c>
      <c r="V863" s="407" t="s">
        <v>10136</v>
      </c>
      <c r="W863" s="404">
        <v>0</v>
      </c>
      <c r="X863" s="190" t="s">
        <v>7347</v>
      </c>
      <c r="Y863" s="190" t="s">
        <v>7347</v>
      </c>
      <c r="Z863" s="404">
        <v>0</v>
      </c>
      <c r="AA863" s="419" t="s">
        <v>7347</v>
      </c>
      <c r="AB863" s="190" t="s">
        <v>7347</v>
      </c>
      <c r="AC863" s="190" t="s">
        <v>7347</v>
      </c>
      <c r="AD863" s="190" t="s">
        <v>7347</v>
      </c>
      <c r="AE863" s="190" t="s">
        <v>12491</v>
      </c>
      <c r="AF863" s="190" t="s">
        <v>7451</v>
      </c>
      <c r="AG863" s="190" t="s">
        <v>7368</v>
      </c>
      <c r="AH863" s="173" t="s">
        <v>12595</v>
      </c>
      <c r="AI863" s="173">
        <v>3143443261</v>
      </c>
      <c r="AJ863" s="173" t="s">
        <v>10500</v>
      </c>
      <c r="AK863" s="420">
        <v>24079740463</v>
      </c>
      <c r="AL863" s="189" t="s">
        <v>7353</v>
      </c>
      <c r="AM863" s="500" t="s">
        <v>12596</v>
      </c>
      <c r="AN863" s="411">
        <f t="shared" si="13"/>
        <v>856</v>
      </c>
      <c r="AO863" s="411">
        <v>2025</v>
      </c>
      <c r="AP863" s="432">
        <v>26557200</v>
      </c>
      <c r="AQ863" s="411" t="s">
        <v>10132</v>
      </c>
      <c r="AR863" s="411" t="s">
        <v>10139</v>
      </c>
      <c r="AS863" s="410" t="s">
        <v>10435</v>
      </c>
      <c r="AT863" s="449" t="s">
        <v>12597</v>
      </c>
    </row>
    <row r="864" spans="2:46" ht="15" customHeight="1">
      <c r="B864" s="448" t="s">
        <v>817</v>
      </c>
      <c r="C864" s="251" t="s">
        <v>10341</v>
      </c>
      <c r="D864" s="173" t="s">
        <v>12598</v>
      </c>
      <c r="E864" s="404">
        <v>1026578281</v>
      </c>
      <c r="F864" s="404">
        <v>29508000</v>
      </c>
      <c r="G864" s="405" t="s">
        <v>10581</v>
      </c>
      <c r="H864" s="353">
        <v>4918000</v>
      </c>
      <c r="I864" s="363">
        <v>45880</v>
      </c>
      <c r="J864" s="363">
        <v>46022</v>
      </c>
      <c r="K864" s="354" t="s">
        <v>12546</v>
      </c>
      <c r="L864" s="190">
        <v>2442</v>
      </c>
      <c r="M864" s="406" t="s">
        <v>7616</v>
      </c>
      <c r="N864" s="251" t="s">
        <v>7343</v>
      </c>
      <c r="O864" s="406">
        <v>1063481921</v>
      </c>
      <c r="P864" s="501" t="s">
        <v>7617</v>
      </c>
      <c r="Q864" s="190">
        <v>5</v>
      </c>
      <c r="R864" s="407">
        <v>133710</v>
      </c>
      <c r="S864" s="251" t="s">
        <v>7618</v>
      </c>
      <c r="T864" s="404">
        <v>0</v>
      </c>
      <c r="U864" s="190" t="s">
        <v>7347</v>
      </c>
      <c r="V864" s="407" t="s">
        <v>10136</v>
      </c>
      <c r="W864" s="404">
        <v>0</v>
      </c>
      <c r="X864" s="190" t="s">
        <v>7347</v>
      </c>
      <c r="Y864" s="190" t="s">
        <v>7347</v>
      </c>
      <c r="Z864" s="404">
        <v>0</v>
      </c>
      <c r="AA864" s="419" t="s">
        <v>7347</v>
      </c>
      <c r="AB864" s="190" t="s">
        <v>7347</v>
      </c>
      <c r="AC864" s="190" t="s">
        <v>7347</v>
      </c>
      <c r="AD864" s="190" t="s">
        <v>7347</v>
      </c>
      <c r="AE864" s="190" t="s">
        <v>7387</v>
      </c>
      <c r="AF864" s="190" t="s">
        <v>7349</v>
      </c>
      <c r="AG864" s="190" t="s">
        <v>7368</v>
      </c>
      <c r="AH864" s="173" t="s">
        <v>12599</v>
      </c>
      <c r="AI864" s="173">
        <v>3002187064</v>
      </c>
      <c r="AJ864" s="173" t="s">
        <v>10143</v>
      </c>
      <c r="AK864" s="420">
        <v>22575597134</v>
      </c>
      <c r="AL864" s="189" t="s">
        <v>7353</v>
      </c>
      <c r="AM864" s="500" t="s">
        <v>12600</v>
      </c>
      <c r="AN864" s="411">
        <f t="shared" si="13"/>
        <v>857</v>
      </c>
      <c r="AO864" s="411">
        <v>2025</v>
      </c>
      <c r="AP864" s="432">
        <v>26229333</v>
      </c>
      <c r="AQ864" s="411"/>
      <c r="AR864" s="411"/>
      <c r="AS864" s="410"/>
      <c r="AT864" s="449"/>
    </row>
    <row r="865" spans="2:46" ht="15" customHeight="1">
      <c r="B865" s="448" t="s">
        <v>818</v>
      </c>
      <c r="C865" s="251" t="s">
        <v>10246</v>
      </c>
      <c r="D865" s="173" t="s">
        <v>12601</v>
      </c>
      <c r="E865" s="404">
        <v>52524344</v>
      </c>
      <c r="F865" s="404">
        <v>29508000</v>
      </c>
      <c r="G865" s="405" t="s">
        <v>10581</v>
      </c>
      <c r="H865" s="353">
        <v>4918000</v>
      </c>
      <c r="I865" s="363">
        <v>45877</v>
      </c>
      <c r="J865" s="363">
        <v>46022</v>
      </c>
      <c r="K865" s="354" t="s">
        <v>12531</v>
      </c>
      <c r="L865" s="190">
        <v>2442</v>
      </c>
      <c r="M865" s="406" t="s">
        <v>7616</v>
      </c>
      <c r="N865" s="251" t="s">
        <v>7343</v>
      </c>
      <c r="O865" s="406">
        <v>1063481921</v>
      </c>
      <c r="P865" s="501" t="s">
        <v>7617</v>
      </c>
      <c r="Q865" s="190">
        <v>5</v>
      </c>
      <c r="R865" s="407">
        <v>133710</v>
      </c>
      <c r="S865" s="251" t="s">
        <v>7618</v>
      </c>
      <c r="T865" s="404">
        <v>0</v>
      </c>
      <c r="U865" s="190" t="s">
        <v>7347</v>
      </c>
      <c r="V865" s="407" t="s">
        <v>10136</v>
      </c>
      <c r="W865" s="404">
        <v>0</v>
      </c>
      <c r="X865" s="190" t="s">
        <v>7347</v>
      </c>
      <c r="Y865" s="190" t="s">
        <v>7347</v>
      </c>
      <c r="Z865" s="404">
        <v>0</v>
      </c>
      <c r="AA865" s="419" t="s">
        <v>7347</v>
      </c>
      <c r="AB865" s="190" t="s">
        <v>7347</v>
      </c>
      <c r="AC865" s="190" t="s">
        <v>7347</v>
      </c>
      <c r="AD865" s="190" t="s">
        <v>7347</v>
      </c>
      <c r="AE865" s="190" t="s">
        <v>7348</v>
      </c>
      <c r="AF865" s="190" t="s">
        <v>7349</v>
      </c>
      <c r="AG865" s="190" t="s">
        <v>7350</v>
      </c>
      <c r="AH865" s="173" t="s">
        <v>12602</v>
      </c>
      <c r="AI865" s="173">
        <v>3118714143</v>
      </c>
      <c r="AJ865" s="173" t="s">
        <v>7489</v>
      </c>
      <c r="AK865" s="420">
        <v>177000200913522</v>
      </c>
      <c r="AL865" s="189" t="s">
        <v>7353</v>
      </c>
      <c r="AM865" s="500" t="s">
        <v>12603</v>
      </c>
      <c r="AN865" s="411">
        <f t="shared" si="13"/>
        <v>858</v>
      </c>
      <c r="AO865" s="411">
        <v>2025</v>
      </c>
      <c r="AP865" s="432">
        <v>25737533</v>
      </c>
      <c r="AQ865" s="411"/>
      <c r="AR865" s="411"/>
      <c r="AS865" s="410"/>
      <c r="AT865" s="449"/>
    </row>
    <row r="866" spans="2:46" ht="15" customHeight="1">
      <c r="B866" s="448" t="s">
        <v>819</v>
      </c>
      <c r="C866" s="251" t="s">
        <v>10246</v>
      </c>
      <c r="D866" s="173" t="s">
        <v>12604</v>
      </c>
      <c r="E866" s="404">
        <v>1030656473</v>
      </c>
      <c r="F866" s="404">
        <v>29508000</v>
      </c>
      <c r="G866" s="405" t="s">
        <v>10581</v>
      </c>
      <c r="H866" s="353">
        <v>4918000</v>
      </c>
      <c r="I866" s="363">
        <v>45875</v>
      </c>
      <c r="J866" s="363">
        <v>46022</v>
      </c>
      <c r="K866" s="354" t="s">
        <v>12546</v>
      </c>
      <c r="L866" s="190">
        <v>2442</v>
      </c>
      <c r="M866" s="406" t="s">
        <v>7616</v>
      </c>
      <c r="N866" s="406" t="s">
        <v>7343</v>
      </c>
      <c r="O866" s="406">
        <v>1063481921</v>
      </c>
      <c r="P866" s="501" t="s">
        <v>7617</v>
      </c>
      <c r="Q866" s="190">
        <v>5</v>
      </c>
      <c r="R866" s="407">
        <v>133710</v>
      </c>
      <c r="S866" s="251" t="s">
        <v>7618</v>
      </c>
      <c r="T866" s="404">
        <v>0</v>
      </c>
      <c r="U866" s="190" t="s">
        <v>7347</v>
      </c>
      <c r="V866" s="407" t="s">
        <v>10136</v>
      </c>
      <c r="W866" s="404">
        <v>0</v>
      </c>
      <c r="X866" s="190" t="s">
        <v>7347</v>
      </c>
      <c r="Y866" s="190" t="s">
        <v>7347</v>
      </c>
      <c r="Z866" s="404">
        <v>0</v>
      </c>
      <c r="AA866" s="419" t="s">
        <v>7347</v>
      </c>
      <c r="AB866" s="190" t="s">
        <v>7347</v>
      </c>
      <c r="AC866" s="190" t="s">
        <v>7347</v>
      </c>
      <c r="AD866" s="190" t="s">
        <v>7347</v>
      </c>
      <c r="AE866" s="190" t="s">
        <v>7720</v>
      </c>
      <c r="AF866" s="190" t="s">
        <v>7349</v>
      </c>
      <c r="AG866" s="190" t="s">
        <v>7399</v>
      </c>
      <c r="AH866" s="173" t="s">
        <v>12605</v>
      </c>
      <c r="AI866" s="173">
        <v>3224008024</v>
      </c>
      <c r="AJ866" s="173" t="s">
        <v>10142</v>
      </c>
      <c r="AK866" s="420">
        <v>570473870108585</v>
      </c>
      <c r="AL866" s="189" t="s">
        <v>7353</v>
      </c>
      <c r="AM866" s="500" t="s">
        <v>12606</v>
      </c>
      <c r="AN866" s="411">
        <f t="shared" si="13"/>
        <v>859</v>
      </c>
      <c r="AO866" s="411">
        <v>2025</v>
      </c>
      <c r="AP866" s="432">
        <v>25409667</v>
      </c>
      <c r="AQ866" s="411"/>
      <c r="AR866" s="411"/>
      <c r="AS866" s="410"/>
      <c r="AT866" s="449"/>
    </row>
    <row r="867" spans="2:46" ht="15" customHeight="1">
      <c r="B867" s="448" t="s">
        <v>820</v>
      </c>
      <c r="C867" s="251" t="s">
        <v>10246</v>
      </c>
      <c r="D867" s="173" t="s">
        <v>9252</v>
      </c>
      <c r="E867" s="404">
        <v>1073604755</v>
      </c>
      <c r="F867" s="404">
        <v>37158667</v>
      </c>
      <c r="G867" s="405" t="s">
        <v>10581</v>
      </c>
      <c r="H867" s="353">
        <v>7688000.0689655179</v>
      </c>
      <c r="I867" s="363">
        <v>45889</v>
      </c>
      <c r="J867" s="363">
        <v>46022</v>
      </c>
      <c r="K867" s="354" t="s">
        <v>10597</v>
      </c>
      <c r="L867" s="190">
        <v>2537</v>
      </c>
      <c r="M867" s="251" t="s">
        <v>7447</v>
      </c>
      <c r="N867" s="406" t="s">
        <v>7448</v>
      </c>
      <c r="O867" s="406">
        <v>51698679</v>
      </c>
      <c r="P867" s="406" t="s">
        <v>7449</v>
      </c>
      <c r="Q867" s="190">
        <v>1</v>
      </c>
      <c r="R867" s="407">
        <v>135075</v>
      </c>
      <c r="S867" s="251" t="s">
        <v>7450</v>
      </c>
      <c r="T867" s="404">
        <v>0</v>
      </c>
      <c r="U867" s="190" t="s">
        <v>7347</v>
      </c>
      <c r="V867" s="407" t="s">
        <v>10136</v>
      </c>
      <c r="W867" s="404">
        <v>0</v>
      </c>
      <c r="X867" s="190" t="s">
        <v>7347</v>
      </c>
      <c r="Y867" s="190" t="s">
        <v>7347</v>
      </c>
      <c r="Z867" s="404">
        <v>0</v>
      </c>
      <c r="AA867" s="419" t="s">
        <v>7347</v>
      </c>
      <c r="AB867" s="190" t="s">
        <v>7347</v>
      </c>
      <c r="AC867" s="190" t="s">
        <v>7347</v>
      </c>
      <c r="AD867" s="190" t="s">
        <v>7347</v>
      </c>
      <c r="AE867" s="190" t="s">
        <v>7504</v>
      </c>
      <c r="AF867" s="190" t="s">
        <v>7349</v>
      </c>
      <c r="AG867" s="190" t="s">
        <v>7350</v>
      </c>
      <c r="AH867" s="173" t="s">
        <v>12607</v>
      </c>
      <c r="AI867" s="173">
        <v>3214284706</v>
      </c>
      <c r="AJ867" s="173" t="s">
        <v>10482</v>
      </c>
      <c r="AK867" s="420">
        <v>3111884985</v>
      </c>
      <c r="AL867" s="189" t="s">
        <v>7353</v>
      </c>
      <c r="AM867" s="500" t="s">
        <v>9255</v>
      </c>
      <c r="AN867" s="411">
        <f t="shared" si="13"/>
        <v>860</v>
      </c>
      <c r="AO867" s="411">
        <v>2025</v>
      </c>
      <c r="AP867" s="432">
        <v>34339734</v>
      </c>
      <c r="AQ867" s="411"/>
      <c r="AR867" s="411"/>
      <c r="AS867" s="410"/>
      <c r="AT867" s="449"/>
    </row>
    <row r="868" spans="2:46" ht="15" customHeight="1">
      <c r="B868" s="448" t="s">
        <v>821</v>
      </c>
      <c r="C868" s="251" t="s">
        <v>10246</v>
      </c>
      <c r="D868" s="173" t="s">
        <v>12608</v>
      </c>
      <c r="E868" s="404">
        <v>53041952</v>
      </c>
      <c r="F868" s="404">
        <v>38440000</v>
      </c>
      <c r="G868" s="405" t="s">
        <v>12471</v>
      </c>
      <c r="H868" s="353">
        <v>7688000</v>
      </c>
      <c r="I868" s="363">
        <v>45888</v>
      </c>
      <c r="J868" s="363">
        <v>46022</v>
      </c>
      <c r="K868" s="354" t="s">
        <v>10582</v>
      </c>
      <c r="L868" s="190">
        <v>2537</v>
      </c>
      <c r="M868" s="251" t="s">
        <v>7464</v>
      </c>
      <c r="N868" s="406" t="s">
        <v>7343</v>
      </c>
      <c r="O868" s="406">
        <v>1010170739</v>
      </c>
      <c r="P868" s="501" t="s">
        <v>7465</v>
      </c>
      <c r="Q868" s="190">
        <v>1</v>
      </c>
      <c r="R868" s="407">
        <v>135075</v>
      </c>
      <c r="S868" s="251" t="s">
        <v>7450</v>
      </c>
      <c r="T868" s="404">
        <v>0</v>
      </c>
      <c r="U868" s="190" t="s">
        <v>7347</v>
      </c>
      <c r="V868" s="407" t="s">
        <v>10136</v>
      </c>
      <c r="W868" s="404">
        <v>0</v>
      </c>
      <c r="X868" s="190" t="s">
        <v>7347</v>
      </c>
      <c r="Y868" s="190" t="s">
        <v>7347</v>
      </c>
      <c r="Z868" s="404">
        <v>0</v>
      </c>
      <c r="AA868" s="419" t="s">
        <v>7347</v>
      </c>
      <c r="AB868" s="190" t="s">
        <v>7347</v>
      </c>
      <c r="AC868" s="190" t="s">
        <v>7347</v>
      </c>
      <c r="AD868" s="190" t="s">
        <v>7347</v>
      </c>
      <c r="AE868" s="411" t="s">
        <v>7504</v>
      </c>
      <c r="AF868" s="411" t="s">
        <v>7349</v>
      </c>
      <c r="AG868" s="411" t="s">
        <v>7350</v>
      </c>
      <c r="AH868" s="173" t="s">
        <v>10291</v>
      </c>
      <c r="AI868" s="173">
        <v>3174356510</v>
      </c>
      <c r="AJ868" s="173" t="s">
        <v>10142</v>
      </c>
      <c r="AK868" s="420" t="s">
        <v>10292</v>
      </c>
      <c r="AL868" s="189" t="s">
        <v>7353</v>
      </c>
      <c r="AM868" s="500" t="s">
        <v>9307</v>
      </c>
      <c r="AN868" s="411">
        <f t="shared" si="13"/>
        <v>861</v>
      </c>
      <c r="AO868" s="411">
        <v>2025</v>
      </c>
      <c r="AP868" s="432">
        <v>35364800</v>
      </c>
      <c r="AQ868" s="411" t="s">
        <v>10139</v>
      </c>
      <c r="AR868" s="411" t="s">
        <v>10132</v>
      </c>
      <c r="AS868" s="410"/>
      <c r="AT868" s="449"/>
    </row>
    <row r="869" spans="2:46" ht="15" customHeight="1">
      <c r="B869" s="448" t="s">
        <v>822</v>
      </c>
      <c r="C869" s="251" t="s">
        <v>10246</v>
      </c>
      <c r="D869" s="173" t="s">
        <v>9278</v>
      </c>
      <c r="E869" s="404">
        <v>1010231719</v>
      </c>
      <c r="F869" s="404">
        <v>28175000</v>
      </c>
      <c r="G869" s="405" t="s">
        <v>12471</v>
      </c>
      <c r="H869" s="353">
        <v>5635000</v>
      </c>
      <c r="I869" s="363" t="s">
        <v>12585</v>
      </c>
      <c r="J869" s="363">
        <v>46022</v>
      </c>
      <c r="K869" s="354" t="s">
        <v>12609</v>
      </c>
      <c r="L869" s="190">
        <v>2537</v>
      </c>
      <c r="M869" s="406" t="s">
        <v>7447</v>
      </c>
      <c r="N869" s="406" t="s">
        <v>7448</v>
      </c>
      <c r="O869" s="406">
        <v>51698679</v>
      </c>
      <c r="P869" s="406" t="s">
        <v>7449</v>
      </c>
      <c r="Q869" s="190">
        <v>1</v>
      </c>
      <c r="R869" s="407">
        <v>135197</v>
      </c>
      <c r="S869" s="251" t="s">
        <v>7450</v>
      </c>
      <c r="T869" s="404" t="s">
        <v>10509</v>
      </c>
      <c r="U869" s="190" t="s">
        <v>7347</v>
      </c>
      <c r="V869" s="407" t="s">
        <v>10136</v>
      </c>
      <c r="W869" s="404" t="s">
        <v>10509</v>
      </c>
      <c r="X869" s="190">
        <v>0</v>
      </c>
      <c r="Y869" s="190">
        <v>0</v>
      </c>
      <c r="Z869" s="404" t="s">
        <v>10509</v>
      </c>
      <c r="AA869" s="419" t="s">
        <v>7347</v>
      </c>
      <c r="AB869" s="190" t="s">
        <v>7347</v>
      </c>
      <c r="AC869" s="190" t="s">
        <v>7347</v>
      </c>
      <c r="AD869" s="190" t="s">
        <v>7347</v>
      </c>
      <c r="AE869" s="190" t="s">
        <v>7387</v>
      </c>
      <c r="AF869" s="190" t="s">
        <v>7349</v>
      </c>
      <c r="AG869" s="190" t="s">
        <v>7399</v>
      </c>
      <c r="AH869" s="173" t="s">
        <v>12610</v>
      </c>
      <c r="AI869" s="173">
        <v>3115294777</v>
      </c>
      <c r="AJ869" s="173" t="s">
        <v>12379</v>
      </c>
      <c r="AK869" s="420">
        <v>550009800205339</v>
      </c>
      <c r="AL869" s="189" t="s">
        <v>10512</v>
      </c>
      <c r="AM869" s="500" t="s">
        <v>9283</v>
      </c>
      <c r="AN869" s="411">
        <f t="shared" si="13"/>
        <v>862</v>
      </c>
      <c r="AO869" s="411">
        <v>2025</v>
      </c>
      <c r="AP869" s="432">
        <v>25733167</v>
      </c>
      <c r="AQ869" s="411"/>
      <c r="AR869" s="411"/>
      <c r="AS869" s="410"/>
      <c r="AT869" s="449"/>
    </row>
    <row r="870" spans="2:46" ht="15" customHeight="1">
      <c r="B870" s="448" t="s">
        <v>823</v>
      </c>
      <c r="C870" s="251" t="s">
        <v>7338</v>
      </c>
      <c r="D870" s="410" t="s">
        <v>9770</v>
      </c>
      <c r="E870" s="404">
        <v>1018425481</v>
      </c>
      <c r="F870" s="404">
        <v>24585000</v>
      </c>
      <c r="G870" s="405" t="s">
        <v>12487</v>
      </c>
      <c r="H870" s="353">
        <v>4917000</v>
      </c>
      <c r="I870" s="363">
        <v>45890</v>
      </c>
      <c r="J870" s="363">
        <v>46022</v>
      </c>
      <c r="K870" s="354" t="s">
        <v>10178</v>
      </c>
      <c r="L870" s="190">
        <v>2537</v>
      </c>
      <c r="M870" s="173" t="s">
        <v>7447</v>
      </c>
      <c r="N870" s="406" t="s">
        <v>7448</v>
      </c>
      <c r="O870" s="406">
        <v>51698679</v>
      </c>
      <c r="P870" s="406" t="s">
        <v>7449</v>
      </c>
      <c r="Q870" s="190">
        <v>1</v>
      </c>
      <c r="R870" s="407">
        <v>135073</v>
      </c>
      <c r="S870" s="251" t="s">
        <v>7450</v>
      </c>
      <c r="T870" s="404">
        <v>0</v>
      </c>
      <c r="U870" s="190" t="s">
        <v>7347</v>
      </c>
      <c r="V870" s="407" t="s">
        <v>10136</v>
      </c>
      <c r="W870" s="404">
        <v>0</v>
      </c>
      <c r="X870" s="190" t="s">
        <v>7347</v>
      </c>
      <c r="Y870" s="190" t="s">
        <v>7347</v>
      </c>
      <c r="Z870" s="404">
        <v>0</v>
      </c>
      <c r="AA870" s="419" t="s">
        <v>7347</v>
      </c>
      <c r="AB870" s="190" t="s">
        <v>7347</v>
      </c>
      <c r="AC870" s="190" t="s">
        <v>7347</v>
      </c>
      <c r="AD870" s="190" t="s">
        <v>7347</v>
      </c>
      <c r="AE870" s="411" t="s">
        <v>7348</v>
      </c>
      <c r="AF870" s="411" t="s">
        <v>7349</v>
      </c>
      <c r="AG870" s="411" t="s">
        <v>7350</v>
      </c>
      <c r="AH870" s="173" t="s">
        <v>9772</v>
      </c>
      <c r="AI870" s="173">
        <v>3022450742</v>
      </c>
      <c r="AJ870" s="173" t="s">
        <v>10143</v>
      </c>
      <c r="AK870" s="420" t="s">
        <v>9773</v>
      </c>
      <c r="AL870" s="189" t="s">
        <v>7353</v>
      </c>
      <c r="AM870" s="500" t="s">
        <v>10231</v>
      </c>
      <c r="AN870" s="411">
        <f t="shared" si="13"/>
        <v>863</v>
      </c>
      <c r="AO870" s="411">
        <v>2025</v>
      </c>
      <c r="AP870" s="432">
        <v>22946000</v>
      </c>
      <c r="AQ870" s="411"/>
      <c r="AR870" s="411"/>
      <c r="AS870" s="410"/>
      <c r="AT870" s="449"/>
    </row>
    <row r="871" spans="2:46" ht="15" customHeight="1">
      <c r="B871" s="510" t="s">
        <v>824</v>
      </c>
      <c r="C871" s="251" t="s">
        <v>10246</v>
      </c>
      <c r="D871" s="173" t="s">
        <v>10432</v>
      </c>
      <c r="E871" s="404">
        <v>52715599</v>
      </c>
      <c r="F871" s="404">
        <v>35268000</v>
      </c>
      <c r="G871" s="405" t="s">
        <v>12487</v>
      </c>
      <c r="H871" s="353">
        <v>8817000</v>
      </c>
      <c r="I871" s="363">
        <v>45911</v>
      </c>
      <c r="J871" s="363">
        <v>46022</v>
      </c>
      <c r="K871" s="354" t="s">
        <v>12611</v>
      </c>
      <c r="L871" s="190">
        <v>2537</v>
      </c>
      <c r="M871" s="251" t="s">
        <v>7464</v>
      </c>
      <c r="N871" s="406" t="s">
        <v>7343</v>
      </c>
      <c r="O871" s="406">
        <v>1010170739</v>
      </c>
      <c r="P871" s="501" t="s">
        <v>7465</v>
      </c>
      <c r="Q871" s="190">
        <v>1</v>
      </c>
      <c r="R871" s="509">
        <v>139848</v>
      </c>
      <c r="S871" s="251" t="s">
        <v>7450</v>
      </c>
      <c r="T871" s="404">
        <v>0</v>
      </c>
      <c r="U871" s="190" t="s">
        <v>7347</v>
      </c>
      <c r="V871" s="407" t="s">
        <v>10136</v>
      </c>
      <c r="W871" s="404">
        <v>0</v>
      </c>
      <c r="X871" s="190" t="s">
        <v>7347</v>
      </c>
      <c r="Y871" s="190" t="s">
        <v>7347</v>
      </c>
      <c r="Z871" s="404">
        <v>0</v>
      </c>
      <c r="AA871" s="419" t="s">
        <v>7347</v>
      </c>
      <c r="AB871" s="190" t="s">
        <v>7347</v>
      </c>
      <c r="AC871" s="190" t="s">
        <v>7347</v>
      </c>
      <c r="AD871" s="190" t="s">
        <v>7347</v>
      </c>
      <c r="AE871" s="190" t="s">
        <v>7348</v>
      </c>
      <c r="AF871" s="190" t="s">
        <v>7349</v>
      </c>
      <c r="AG871" s="190" t="s">
        <v>7399</v>
      </c>
      <c r="AH871" s="173" t="s">
        <v>10433</v>
      </c>
      <c r="AI871" s="173">
        <v>3186527752</v>
      </c>
      <c r="AJ871" s="173" t="s">
        <v>10482</v>
      </c>
      <c r="AK871" s="420">
        <v>20215854573</v>
      </c>
      <c r="AL871" s="189" t="s">
        <v>7353</v>
      </c>
      <c r="AM871" s="500" t="s">
        <v>10434</v>
      </c>
      <c r="AN871" s="411">
        <f t="shared" si="13"/>
        <v>864</v>
      </c>
      <c r="AO871" s="411">
        <v>2025</v>
      </c>
      <c r="AP871" s="432">
        <v>35268000</v>
      </c>
      <c r="AQ871" s="411"/>
      <c r="AR871" s="411"/>
      <c r="AS871" s="410"/>
      <c r="AT871" s="449"/>
    </row>
    <row r="872" spans="2:46" ht="15" customHeight="1">
      <c r="B872" s="448" t="s">
        <v>825</v>
      </c>
      <c r="C872" s="251" t="s">
        <v>10246</v>
      </c>
      <c r="D872" s="173" t="s">
        <v>10565</v>
      </c>
      <c r="E872" s="404">
        <v>85154567</v>
      </c>
      <c r="F872" s="404">
        <v>38440000</v>
      </c>
      <c r="G872" s="405" t="s">
        <v>12487</v>
      </c>
      <c r="H872" s="466">
        <v>7688000</v>
      </c>
      <c r="I872" s="363">
        <v>45897</v>
      </c>
      <c r="J872" s="363">
        <v>45910</v>
      </c>
      <c r="K872" s="354" t="s">
        <v>10597</v>
      </c>
      <c r="L872" s="190">
        <v>2537</v>
      </c>
      <c r="M872" s="251" t="s">
        <v>7447</v>
      </c>
      <c r="N872" s="406" t="s">
        <v>7448</v>
      </c>
      <c r="O872" s="406">
        <v>51698679</v>
      </c>
      <c r="P872" s="406" t="s">
        <v>7449</v>
      </c>
      <c r="Q872" s="190">
        <v>1</v>
      </c>
      <c r="R872" s="407">
        <v>135075</v>
      </c>
      <c r="S872" s="251" t="s">
        <v>7450</v>
      </c>
      <c r="T872" s="404">
        <v>0</v>
      </c>
      <c r="U872" s="190" t="s">
        <v>7347</v>
      </c>
      <c r="V872" s="407" t="s">
        <v>10136</v>
      </c>
      <c r="W872" s="404">
        <v>0</v>
      </c>
      <c r="X872" s="190" t="s">
        <v>7347</v>
      </c>
      <c r="Y872" s="190" t="s">
        <v>7347</v>
      </c>
      <c r="Z872" s="404">
        <v>0</v>
      </c>
      <c r="AA872" s="419" t="s">
        <v>7347</v>
      </c>
      <c r="AB872" s="190" t="s">
        <v>7347</v>
      </c>
      <c r="AC872" s="190" t="s">
        <v>7347</v>
      </c>
      <c r="AD872" s="190" t="s">
        <v>7347</v>
      </c>
      <c r="AE872" s="190" t="s">
        <v>12491</v>
      </c>
      <c r="AF872" s="190" t="s">
        <v>7349</v>
      </c>
      <c r="AG872" s="190" t="s">
        <v>7350</v>
      </c>
      <c r="AH872" s="173" t="s">
        <v>12612</v>
      </c>
      <c r="AI872" s="173">
        <v>3012097728</v>
      </c>
      <c r="AJ872" s="173" t="s">
        <v>10482</v>
      </c>
      <c r="AK872" s="420">
        <v>66684895193</v>
      </c>
      <c r="AL872" s="189" t="s">
        <v>7353</v>
      </c>
      <c r="AM872" s="500" t="s">
        <v>10370</v>
      </c>
      <c r="AN872" s="411">
        <f t="shared" si="13"/>
        <v>865</v>
      </c>
      <c r="AO872" s="411">
        <v>2025</v>
      </c>
      <c r="AP872" s="432">
        <v>38440000</v>
      </c>
      <c r="AQ872" s="411"/>
      <c r="AR872" s="411"/>
      <c r="AS872" s="410"/>
      <c r="AT872" s="449"/>
    </row>
    <row r="873" spans="2:46" ht="15" customHeight="1">
      <c r="B873" s="448" t="s">
        <v>826</v>
      </c>
      <c r="C873" s="251" t="s">
        <v>10246</v>
      </c>
      <c r="D873" s="173" t="s">
        <v>7773</v>
      </c>
      <c r="E873" s="404">
        <v>1016047711</v>
      </c>
      <c r="F873" s="404">
        <v>38440000</v>
      </c>
      <c r="G873" s="405" t="s">
        <v>12613</v>
      </c>
      <c r="H873" s="353">
        <v>7688000</v>
      </c>
      <c r="I873" s="363">
        <v>45897</v>
      </c>
      <c r="J873" s="363">
        <v>46022</v>
      </c>
      <c r="K873" s="354" t="s">
        <v>10597</v>
      </c>
      <c r="L873" s="190">
        <v>2537</v>
      </c>
      <c r="M873" s="251" t="s">
        <v>7464</v>
      </c>
      <c r="N873" s="406" t="s">
        <v>7343</v>
      </c>
      <c r="O873" s="406">
        <v>1010170739</v>
      </c>
      <c r="P873" s="501" t="s">
        <v>7465</v>
      </c>
      <c r="Q873" s="190">
        <v>1</v>
      </c>
      <c r="R873" s="407">
        <v>135075</v>
      </c>
      <c r="S873" s="251" t="s">
        <v>7450</v>
      </c>
      <c r="T873" s="404">
        <v>0</v>
      </c>
      <c r="U873" s="190" t="s">
        <v>7347</v>
      </c>
      <c r="V873" s="407" t="s">
        <v>10136</v>
      </c>
      <c r="W873" s="404">
        <v>0</v>
      </c>
      <c r="X873" s="190" t="s">
        <v>7347</v>
      </c>
      <c r="Y873" s="190" t="s">
        <v>7347</v>
      </c>
      <c r="Z873" s="404">
        <v>0</v>
      </c>
      <c r="AA873" s="419" t="s">
        <v>7347</v>
      </c>
      <c r="AB873" s="190" t="s">
        <v>7347</v>
      </c>
      <c r="AC873" s="190" t="s">
        <v>7347</v>
      </c>
      <c r="AD873" s="190" t="s">
        <v>7347</v>
      </c>
      <c r="AE873" s="190" t="s">
        <v>7378</v>
      </c>
      <c r="AF873" s="190" t="s">
        <v>7349</v>
      </c>
      <c r="AG873" s="190" t="s">
        <v>7368</v>
      </c>
      <c r="AH873" s="173" t="s">
        <v>12614</v>
      </c>
      <c r="AI873" s="173">
        <v>3203992865</v>
      </c>
      <c r="AJ873" s="173" t="s">
        <v>10482</v>
      </c>
      <c r="AK873" s="420">
        <v>70279605622</v>
      </c>
      <c r="AL873" s="189" t="s">
        <v>7353</v>
      </c>
      <c r="AM873" s="500" t="s">
        <v>7777</v>
      </c>
      <c r="AN873" s="411">
        <f t="shared" si="13"/>
        <v>866</v>
      </c>
      <c r="AO873" s="411">
        <v>2025</v>
      </c>
      <c r="AP873" s="432">
        <v>0</v>
      </c>
      <c r="AQ873" s="411"/>
      <c r="AR873" s="411"/>
      <c r="AS873" s="410"/>
      <c r="AT873" s="449"/>
    </row>
    <row r="874" spans="2:46" ht="15" customHeight="1">
      <c r="B874" s="448" t="s">
        <v>827</v>
      </c>
      <c r="C874" s="251" t="s">
        <v>10246</v>
      </c>
      <c r="D874" s="173" t="s">
        <v>7559</v>
      </c>
      <c r="E874" s="404">
        <v>1014193885</v>
      </c>
      <c r="F874" s="404">
        <v>34596000</v>
      </c>
      <c r="G874" s="405" t="s">
        <v>12615</v>
      </c>
      <c r="H874" s="353">
        <v>7688000</v>
      </c>
      <c r="I874" s="363">
        <v>45901</v>
      </c>
      <c r="J874" s="363">
        <v>46022</v>
      </c>
      <c r="K874" s="354" t="s">
        <v>12462</v>
      </c>
      <c r="L874" s="190">
        <v>2537</v>
      </c>
      <c r="M874" s="251" t="s">
        <v>7447</v>
      </c>
      <c r="N874" s="406" t="s">
        <v>7448</v>
      </c>
      <c r="O874" s="406">
        <v>51698679</v>
      </c>
      <c r="P874" s="406" t="s">
        <v>7449</v>
      </c>
      <c r="Q874" s="190">
        <v>1</v>
      </c>
      <c r="R874" s="407">
        <v>135074</v>
      </c>
      <c r="S874" s="251" t="s">
        <v>7450</v>
      </c>
      <c r="T874" s="404">
        <v>0</v>
      </c>
      <c r="U874" s="190" t="s">
        <v>7347</v>
      </c>
      <c r="V874" s="407" t="s">
        <v>10136</v>
      </c>
      <c r="W874" s="404">
        <v>0</v>
      </c>
      <c r="X874" s="190" t="s">
        <v>7347</v>
      </c>
      <c r="Y874" s="190" t="s">
        <v>7347</v>
      </c>
      <c r="Z874" s="404">
        <v>0</v>
      </c>
      <c r="AA874" s="419" t="s">
        <v>7347</v>
      </c>
      <c r="AB874" s="190" t="s">
        <v>7347</v>
      </c>
      <c r="AC874" s="190" t="s">
        <v>7347</v>
      </c>
      <c r="AD874" s="190" t="s">
        <v>7347</v>
      </c>
      <c r="AE874" s="190" t="s">
        <v>10179</v>
      </c>
      <c r="AF874" s="190" t="s">
        <v>7349</v>
      </c>
      <c r="AG874" s="190" t="s">
        <v>7368</v>
      </c>
      <c r="AH874" s="173" t="s">
        <v>12616</v>
      </c>
      <c r="AI874" s="173">
        <v>3143071785</v>
      </c>
      <c r="AJ874" s="173" t="s">
        <v>12456</v>
      </c>
      <c r="AK874" s="420">
        <v>237310479</v>
      </c>
      <c r="AL874" s="189" t="s">
        <v>7353</v>
      </c>
      <c r="AM874" s="500" t="s">
        <v>7564</v>
      </c>
      <c r="AN874" s="411">
        <f t="shared" si="13"/>
        <v>867</v>
      </c>
      <c r="AO874" s="411">
        <v>2025</v>
      </c>
      <c r="AP874" s="432">
        <v>34596000</v>
      </c>
      <c r="AQ874" s="411"/>
      <c r="AR874" s="411"/>
      <c r="AS874" s="410"/>
      <c r="AT874" s="449"/>
    </row>
    <row r="875" spans="2:46" ht="15" customHeight="1">
      <c r="B875" s="448" t="s">
        <v>828</v>
      </c>
      <c r="C875" s="251" t="s">
        <v>10246</v>
      </c>
      <c r="D875" s="173" t="s">
        <v>12617</v>
      </c>
      <c r="E875" s="404">
        <v>1019069829</v>
      </c>
      <c r="F875" s="404">
        <v>29508000</v>
      </c>
      <c r="G875" s="405" t="s">
        <v>10581</v>
      </c>
      <c r="H875" s="353">
        <v>4918000</v>
      </c>
      <c r="I875" s="363">
        <v>45881</v>
      </c>
      <c r="J875" s="363">
        <v>46022</v>
      </c>
      <c r="K875" s="354" t="s">
        <v>12531</v>
      </c>
      <c r="L875" s="190">
        <v>2442</v>
      </c>
      <c r="M875" s="406" t="s">
        <v>7616</v>
      </c>
      <c r="N875" s="251" t="s">
        <v>7343</v>
      </c>
      <c r="O875" s="406">
        <v>1063481921</v>
      </c>
      <c r="P875" s="501" t="s">
        <v>7617</v>
      </c>
      <c r="Q875" s="190">
        <v>5</v>
      </c>
      <c r="R875" s="407">
        <v>133710</v>
      </c>
      <c r="S875" s="251" t="s">
        <v>7618</v>
      </c>
      <c r="T875" s="404">
        <v>0</v>
      </c>
      <c r="U875" s="190" t="s">
        <v>7347</v>
      </c>
      <c r="V875" s="407" t="s">
        <v>10136</v>
      </c>
      <c r="W875" s="404">
        <v>0</v>
      </c>
      <c r="X875" s="190" t="s">
        <v>7347</v>
      </c>
      <c r="Y875" s="190" t="s">
        <v>7347</v>
      </c>
      <c r="Z875" s="404">
        <v>0</v>
      </c>
      <c r="AA875" s="419" t="s">
        <v>7347</v>
      </c>
      <c r="AB875" s="190" t="s">
        <v>7347</v>
      </c>
      <c r="AC875" s="190" t="s">
        <v>7347</v>
      </c>
      <c r="AD875" s="190" t="s">
        <v>7347</v>
      </c>
      <c r="AE875" s="190" t="s">
        <v>7387</v>
      </c>
      <c r="AF875" s="190" t="s">
        <v>7349</v>
      </c>
      <c r="AG875" s="190" t="s">
        <v>7510</v>
      </c>
      <c r="AH875" s="173" t="s">
        <v>12618</v>
      </c>
      <c r="AI875" s="173">
        <v>3134748247</v>
      </c>
      <c r="AJ875" s="173" t="s">
        <v>10142</v>
      </c>
      <c r="AK875" s="420">
        <v>570455270072412</v>
      </c>
      <c r="AL875" s="189" t="s">
        <v>7353</v>
      </c>
      <c r="AM875" s="500" t="s">
        <v>12619</v>
      </c>
      <c r="AN875" s="411">
        <f t="shared" si="13"/>
        <v>868</v>
      </c>
      <c r="AO875" s="411">
        <v>2025</v>
      </c>
      <c r="AP875" s="432">
        <v>26393267</v>
      </c>
      <c r="AQ875" s="411"/>
      <c r="AR875" s="411"/>
      <c r="AS875" s="410"/>
      <c r="AT875" s="449"/>
    </row>
    <row r="876" spans="2:46" ht="15" customHeight="1">
      <c r="B876" s="448" t="s">
        <v>829</v>
      </c>
      <c r="C876" s="251" t="s">
        <v>10246</v>
      </c>
      <c r="D876" s="173" t="s">
        <v>12620</v>
      </c>
      <c r="E876" s="404">
        <v>29112208</v>
      </c>
      <c r="F876" s="404">
        <v>46128000</v>
      </c>
      <c r="G876" s="405" t="s">
        <v>10581</v>
      </c>
      <c r="H876" s="353">
        <v>7688000</v>
      </c>
      <c r="I876" s="363">
        <v>45884</v>
      </c>
      <c r="J876" s="363">
        <v>46022</v>
      </c>
      <c r="K876" s="354" t="s">
        <v>12621</v>
      </c>
      <c r="L876" s="190">
        <v>2537</v>
      </c>
      <c r="M876" s="406" t="s">
        <v>7631</v>
      </c>
      <c r="N876" s="406" t="s">
        <v>7343</v>
      </c>
      <c r="O876" s="173">
        <v>1020819463</v>
      </c>
      <c r="P876" s="406" t="s">
        <v>7632</v>
      </c>
      <c r="Q876" s="190">
        <v>5</v>
      </c>
      <c r="R876" s="407">
        <v>133703</v>
      </c>
      <c r="S876" s="251" t="s">
        <v>10628</v>
      </c>
      <c r="T876" s="404">
        <v>0</v>
      </c>
      <c r="U876" s="190" t="s">
        <v>7347</v>
      </c>
      <c r="V876" s="407" t="s">
        <v>10136</v>
      </c>
      <c r="W876" s="404">
        <v>0</v>
      </c>
      <c r="X876" s="190" t="s">
        <v>7347</v>
      </c>
      <c r="Y876" s="190" t="s">
        <v>7347</v>
      </c>
      <c r="Z876" s="404">
        <v>0</v>
      </c>
      <c r="AA876" s="419" t="s">
        <v>7347</v>
      </c>
      <c r="AB876" s="190" t="s">
        <v>7347</v>
      </c>
      <c r="AC876" s="190" t="s">
        <v>7347</v>
      </c>
      <c r="AD876" s="190" t="s">
        <v>7347</v>
      </c>
      <c r="AE876" s="190" t="s">
        <v>7378</v>
      </c>
      <c r="AF876" s="190" t="s">
        <v>7349</v>
      </c>
      <c r="AG876" s="190" t="s">
        <v>7510</v>
      </c>
      <c r="AH876" s="173" t="s">
        <v>12622</v>
      </c>
      <c r="AI876" s="173">
        <v>3116155565</v>
      </c>
      <c r="AJ876" s="173" t="s">
        <v>10152</v>
      </c>
      <c r="AK876" s="420">
        <v>488400574486</v>
      </c>
      <c r="AL876" s="189" t="s">
        <v>7353</v>
      </c>
      <c r="AM876" s="500" t="s">
        <v>12623</v>
      </c>
      <c r="AN876" s="411">
        <f t="shared" si="13"/>
        <v>869</v>
      </c>
      <c r="AO876" s="411">
        <v>2025</v>
      </c>
      <c r="AP876" s="432">
        <v>46128000</v>
      </c>
      <c r="AQ876" s="411" t="s">
        <v>10139</v>
      </c>
      <c r="AR876" s="411" t="s">
        <v>10139</v>
      </c>
      <c r="AS876" s="410" t="s">
        <v>10262</v>
      </c>
      <c r="AT876" s="449" t="s">
        <v>12624</v>
      </c>
    </row>
    <row r="877" spans="2:46" ht="15" customHeight="1">
      <c r="B877" s="448" t="s">
        <v>830</v>
      </c>
      <c r="C877" s="251" t="s">
        <v>10341</v>
      </c>
      <c r="D877" s="173" t="s">
        <v>12625</v>
      </c>
      <c r="E877" s="404">
        <v>52588770</v>
      </c>
      <c r="F877" s="404">
        <v>24585000</v>
      </c>
      <c r="G877" s="405" t="s">
        <v>12487</v>
      </c>
      <c r="H877" s="353">
        <v>4917000</v>
      </c>
      <c r="I877" s="363">
        <v>45896</v>
      </c>
      <c r="J877" s="363">
        <v>46022</v>
      </c>
      <c r="K877" s="354" t="s">
        <v>12626</v>
      </c>
      <c r="L877" s="190">
        <v>2537</v>
      </c>
      <c r="M877" s="251" t="s">
        <v>7573</v>
      </c>
      <c r="N877" s="406" t="s">
        <v>7448</v>
      </c>
      <c r="O877" s="406">
        <v>51895879</v>
      </c>
      <c r="P877" s="406" t="s">
        <v>7574</v>
      </c>
      <c r="Q877" s="190">
        <v>1</v>
      </c>
      <c r="R877" s="407">
        <v>136144</v>
      </c>
      <c r="S877" s="251" t="s">
        <v>7575</v>
      </c>
      <c r="T877" s="404">
        <v>0</v>
      </c>
      <c r="U877" s="190" t="s">
        <v>7347</v>
      </c>
      <c r="V877" s="407" t="s">
        <v>10136</v>
      </c>
      <c r="W877" s="404">
        <v>0</v>
      </c>
      <c r="X877" s="190" t="s">
        <v>7347</v>
      </c>
      <c r="Y877" s="190" t="s">
        <v>7347</v>
      </c>
      <c r="Z877" s="404">
        <v>0</v>
      </c>
      <c r="AA877" s="419" t="s">
        <v>7347</v>
      </c>
      <c r="AB877" s="190" t="s">
        <v>7347</v>
      </c>
      <c r="AC877" s="190" t="s">
        <v>7347</v>
      </c>
      <c r="AD877" s="190" t="s">
        <v>7347</v>
      </c>
      <c r="AE877" s="190" t="s">
        <v>9845</v>
      </c>
      <c r="AF877" s="190" t="s">
        <v>7349</v>
      </c>
      <c r="AG877" s="190" t="s">
        <v>7350</v>
      </c>
      <c r="AH877" s="173" t="s">
        <v>12627</v>
      </c>
      <c r="AI877" s="173">
        <v>3112557241</v>
      </c>
      <c r="AJ877" s="173" t="s">
        <v>10482</v>
      </c>
      <c r="AK877" s="420" t="s">
        <v>8476</v>
      </c>
      <c r="AL877" s="189" t="s">
        <v>7353</v>
      </c>
      <c r="AM877" s="500" t="s">
        <v>8477</v>
      </c>
      <c r="AN877" s="411">
        <f t="shared" si="13"/>
        <v>870</v>
      </c>
      <c r="AO877" s="411">
        <v>2025</v>
      </c>
      <c r="AP877" s="432">
        <v>24585000</v>
      </c>
      <c r="AQ877" s="411"/>
      <c r="AR877" s="411"/>
      <c r="AS877" s="410"/>
      <c r="AT877" s="449"/>
    </row>
    <row r="878" spans="2:46" ht="15" customHeight="1">
      <c r="B878" s="448" t="s">
        <v>832</v>
      </c>
      <c r="C878" s="251" t="s">
        <v>10341</v>
      </c>
      <c r="D878" s="173" t="s">
        <v>12628</v>
      </c>
      <c r="E878" s="404">
        <v>1019111592</v>
      </c>
      <c r="F878" s="404">
        <v>23103500</v>
      </c>
      <c r="G878" s="405" t="s">
        <v>12629</v>
      </c>
      <c r="H878" s="353">
        <v>5635000.0000000009</v>
      </c>
      <c r="I878" s="363">
        <v>45897</v>
      </c>
      <c r="J878" s="363">
        <v>46022</v>
      </c>
      <c r="K878" s="354" t="s">
        <v>12630</v>
      </c>
      <c r="L878" s="190">
        <v>2537</v>
      </c>
      <c r="M878" s="251" t="s">
        <v>7573</v>
      </c>
      <c r="N878" s="406" t="s">
        <v>7448</v>
      </c>
      <c r="O878" s="406">
        <v>51895879</v>
      </c>
      <c r="P878" s="406" t="s">
        <v>7574</v>
      </c>
      <c r="Q878" s="190">
        <v>1</v>
      </c>
      <c r="R878" s="407">
        <v>136249</v>
      </c>
      <c r="S878" s="251" t="s">
        <v>7575</v>
      </c>
      <c r="T878" s="404">
        <v>0</v>
      </c>
      <c r="U878" s="190" t="s">
        <v>7347</v>
      </c>
      <c r="V878" s="407" t="s">
        <v>10136</v>
      </c>
      <c r="W878" s="404">
        <v>0</v>
      </c>
      <c r="X878" s="190" t="s">
        <v>7347</v>
      </c>
      <c r="Y878" s="190" t="s">
        <v>7347</v>
      </c>
      <c r="Z878" s="404">
        <v>0</v>
      </c>
      <c r="AA878" s="419" t="s">
        <v>7347</v>
      </c>
      <c r="AB878" s="190" t="s">
        <v>7347</v>
      </c>
      <c r="AC878" s="190" t="s">
        <v>7347</v>
      </c>
      <c r="AD878" s="190" t="s">
        <v>7347</v>
      </c>
      <c r="AE878" s="190" t="s">
        <v>7378</v>
      </c>
      <c r="AF878" s="190" t="s">
        <v>7349</v>
      </c>
      <c r="AG878" s="190" t="s">
        <v>7368</v>
      </c>
      <c r="AH878" s="173" t="s">
        <v>11016</v>
      </c>
      <c r="AI878" s="173">
        <v>3249390066</v>
      </c>
      <c r="AJ878" s="173" t="s">
        <v>8019</v>
      </c>
      <c r="AK878" s="420">
        <v>49699037</v>
      </c>
      <c r="AL878" s="189" t="s">
        <v>7353</v>
      </c>
      <c r="AM878" s="500" t="s">
        <v>9032</v>
      </c>
      <c r="AN878" s="411">
        <f t="shared" si="13"/>
        <v>871</v>
      </c>
      <c r="AO878" s="411">
        <v>2025</v>
      </c>
      <c r="AP878" s="432">
        <v>23103500</v>
      </c>
      <c r="AQ878" s="411"/>
      <c r="AR878" s="411"/>
      <c r="AS878" s="410"/>
      <c r="AT878" s="449"/>
    </row>
    <row r="879" spans="2:46" ht="15" customHeight="1">
      <c r="B879" s="448" t="s">
        <v>834</v>
      </c>
      <c r="C879" s="251" t="s">
        <v>10246</v>
      </c>
      <c r="D879" s="173" t="s">
        <v>10703</v>
      </c>
      <c r="E879" s="404">
        <v>1069714747</v>
      </c>
      <c r="F879" s="404">
        <v>32289600</v>
      </c>
      <c r="G879" s="405" t="s">
        <v>12629</v>
      </c>
      <c r="H879" s="353">
        <v>7688000</v>
      </c>
      <c r="I879" s="363">
        <v>45894</v>
      </c>
      <c r="J879" s="363">
        <v>46022</v>
      </c>
      <c r="K879" s="354" t="s">
        <v>12631</v>
      </c>
      <c r="L879" s="190">
        <v>2537</v>
      </c>
      <c r="M879" s="251" t="s">
        <v>8736</v>
      </c>
      <c r="N879" s="406" t="s">
        <v>7448</v>
      </c>
      <c r="O879" s="406">
        <v>9397289</v>
      </c>
      <c r="P879" s="406" t="s">
        <v>8737</v>
      </c>
      <c r="Q879" s="190">
        <v>1</v>
      </c>
      <c r="R879" s="407">
        <v>136310</v>
      </c>
      <c r="S879" s="251" t="s">
        <v>8738</v>
      </c>
      <c r="T879" s="404">
        <v>0</v>
      </c>
      <c r="U879" s="190" t="s">
        <v>7347</v>
      </c>
      <c r="V879" s="407" t="s">
        <v>10136</v>
      </c>
      <c r="W879" s="404">
        <v>0</v>
      </c>
      <c r="X879" s="190" t="s">
        <v>7347</v>
      </c>
      <c r="Y879" s="190" t="s">
        <v>7347</v>
      </c>
      <c r="Z879" s="404">
        <v>0</v>
      </c>
      <c r="AA879" s="419" t="s">
        <v>7347</v>
      </c>
      <c r="AB879" s="190" t="s">
        <v>7347</v>
      </c>
      <c r="AC879" s="190" t="s">
        <v>7347</v>
      </c>
      <c r="AD879" s="190" t="s">
        <v>7347</v>
      </c>
      <c r="AE879" s="190" t="s">
        <v>9845</v>
      </c>
      <c r="AF879" s="190" t="s">
        <v>7349</v>
      </c>
      <c r="AG879" s="190" t="s">
        <v>7399</v>
      </c>
      <c r="AH879" s="173" t="s">
        <v>12632</v>
      </c>
      <c r="AI879" s="173">
        <v>3102735939</v>
      </c>
      <c r="AJ879" s="173" t="s">
        <v>12576</v>
      </c>
      <c r="AK879" s="420">
        <v>4482830604</v>
      </c>
      <c r="AL879" s="189" t="s">
        <v>7353</v>
      </c>
      <c r="AM879" s="500" t="s">
        <v>12633</v>
      </c>
      <c r="AN879" s="411">
        <f t="shared" si="13"/>
        <v>872</v>
      </c>
      <c r="AO879" s="411">
        <v>2025</v>
      </c>
      <c r="AP879" s="432">
        <v>32289600</v>
      </c>
      <c r="AQ879" s="411"/>
      <c r="AR879" s="411"/>
      <c r="AS879" s="410"/>
      <c r="AT879" s="449"/>
    </row>
    <row r="880" spans="2:46" ht="15" customHeight="1">
      <c r="B880" s="448" t="s">
        <v>835</v>
      </c>
      <c r="C880" s="251" t="s">
        <v>10246</v>
      </c>
      <c r="D880" s="173" t="s">
        <v>8734</v>
      </c>
      <c r="E880" s="404">
        <v>51924201</v>
      </c>
      <c r="F880" s="404">
        <v>38440000</v>
      </c>
      <c r="G880" s="405" t="s">
        <v>12487</v>
      </c>
      <c r="H880" s="353">
        <v>7688000</v>
      </c>
      <c r="I880" s="363">
        <v>45894</v>
      </c>
      <c r="J880" s="363">
        <v>46022</v>
      </c>
      <c r="K880" s="354" t="s">
        <v>12634</v>
      </c>
      <c r="L880" s="190">
        <v>2537</v>
      </c>
      <c r="M880" s="251" t="s">
        <v>8736</v>
      </c>
      <c r="N880" s="406" t="s">
        <v>7448</v>
      </c>
      <c r="O880" s="406">
        <v>9397289</v>
      </c>
      <c r="P880" s="406" t="s">
        <v>8737</v>
      </c>
      <c r="Q880" s="190">
        <v>1</v>
      </c>
      <c r="R880" s="407">
        <v>136310</v>
      </c>
      <c r="S880" s="251" t="s">
        <v>8738</v>
      </c>
      <c r="T880" s="404">
        <v>0</v>
      </c>
      <c r="U880" s="190" t="s">
        <v>7347</v>
      </c>
      <c r="V880" s="407" t="s">
        <v>10136</v>
      </c>
      <c r="W880" s="404">
        <v>0</v>
      </c>
      <c r="X880" s="190" t="s">
        <v>7347</v>
      </c>
      <c r="Y880" s="190" t="s">
        <v>7347</v>
      </c>
      <c r="Z880" s="404">
        <v>0</v>
      </c>
      <c r="AA880" s="419" t="s">
        <v>7347</v>
      </c>
      <c r="AB880" s="190" t="s">
        <v>7347</v>
      </c>
      <c r="AC880" s="190" t="s">
        <v>7347</v>
      </c>
      <c r="AD880" s="190" t="s">
        <v>7347</v>
      </c>
      <c r="AE880" s="190" t="s">
        <v>9845</v>
      </c>
      <c r="AF880" s="190" t="s">
        <v>7349</v>
      </c>
      <c r="AG880" s="190" t="s">
        <v>7350</v>
      </c>
      <c r="AH880" s="173" t="s">
        <v>12635</v>
      </c>
      <c r="AI880" s="173">
        <v>3153235310</v>
      </c>
      <c r="AJ880" s="173" t="s">
        <v>12370</v>
      </c>
      <c r="AK880" s="420">
        <v>541179636</v>
      </c>
      <c r="AL880" s="189" t="s">
        <v>7353</v>
      </c>
      <c r="AM880" s="500" t="s">
        <v>12636</v>
      </c>
      <c r="AN880" s="411">
        <f t="shared" si="13"/>
        <v>873</v>
      </c>
      <c r="AO880" s="411">
        <v>2025</v>
      </c>
      <c r="AP880" s="432">
        <v>38440000</v>
      </c>
      <c r="AQ880" s="411"/>
      <c r="AR880" s="411"/>
      <c r="AS880" s="410"/>
      <c r="AT880" s="449"/>
    </row>
    <row r="881" spans="2:46" ht="15" customHeight="1">
      <c r="B881" s="448" t="s">
        <v>836</v>
      </c>
      <c r="C881" s="251" t="s">
        <v>10341</v>
      </c>
      <c r="D881" s="173" t="s">
        <v>10374</v>
      </c>
      <c r="E881" s="404">
        <v>1031802174</v>
      </c>
      <c r="F881" s="404">
        <v>12622400</v>
      </c>
      <c r="G881" s="405" t="s">
        <v>10514</v>
      </c>
      <c r="H881" s="353">
        <v>3381000</v>
      </c>
      <c r="I881" s="363">
        <v>45908</v>
      </c>
      <c r="J881" s="363">
        <v>46022</v>
      </c>
      <c r="K881" s="354" t="s">
        <v>12451</v>
      </c>
      <c r="L881" s="190">
        <v>2537</v>
      </c>
      <c r="M881" s="251" t="s">
        <v>8515</v>
      </c>
      <c r="N881" s="406" t="s">
        <v>7343</v>
      </c>
      <c r="O881" s="406">
        <v>52356206</v>
      </c>
      <c r="P881" s="406" t="s">
        <v>8516</v>
      </c>
      <c r="Q881" s="190">
        <v>4</v>
      </c>
      <c r="R881" s="407">
        <v>137461</v>
      </c>
      <c r="S881" s="251" t="s">
        <v>10169</v>
      </c>
      <c r="T881" s="404">
        <v>0</v>
      </c>
      <c r="U881" s="190" t="s">
        <v>7347</v>
      </c>
      <c r="V881" s="407" t="s">
        <v>10136</v>
      </c>
      <c r="W881" s="404">
        <v>0</v>
      </c>
      <c r="X881" s="190" t="s">
        <v>7347</v>
      </c>
      <c r="Y881" s="190" t="s">
        <v>7347</v>
      </c>
      <c r="Z881" s="404">
        <v>0</v>
      </c>
      <c r="AA881" s="419" t="s">
        <v>7347</v>
      </c>
      <c r="AB881" s="190" t="s">
        <v>7347</v>
      </c>
      <c r="AC881" s="190" t="s">
        <v>7347</v>
      </c>
      <c r="AD881" s="190" t="s">
        <v>7347</v>
      </c>
      <c r="AE881" s="190" t="s">
        <v>7348</v>
      </c>
      <c r="AF881" s="190" t="s">
        <v>7349</v>
      </c>
      <c r="AG881" s="190" t="s">
        <v>7399</v>
      </c>
      <c r="AH881" s="173" t="s">
        <v>10376</v>
      </c>
      <c r="AI881" s="173">
        <v>3042396000</v>
      </c>
      <c r="AJ881" s="173" t="s">
        <v>10482</v>
      </c>
      <c r="AK881" s="420">
        <v>91288722566</v>
      </c>
      <c r="AL881" s="189" t="s">
        <v>7353</v>
      </c>
      <c r="AM881" s="500" t="s">
        <v>9949</v>
      </c>
      <c r="AN881" s="411">
        <f t="shared" si="13"/>
        <v>874</v>
      </c>
      <c r="AO881" s="411">
        <v>2025</v>
      </c>
      <c r="AP881" s="432">
        <v>12622400</v>
      </c>
      <c r="AQ881" s="411"/>
      <c r="AR881" s="411"/>
      <c r="AS881" s="410"/>
      <c r="AT881" s="449"/>
    </row>
    <row r="882" spans="2:46" ht="15" customHeight="1">
      <c r="B882" s="448" t="s">
        <v>837</v>
      </c>
      <c r="C882" s="251" t="s">
        <v>10341</v>
      </c>
      <c r="D882" s="173" t="s">
        <v>8566</v>
      </c>
      <c r="E882" s="404">
        <v>80814144</v>
      </c>
      <c r="F882" s="404">
        <v>13185900</v>
      </c>
      <c r="G882" s="405" t="s">
        <v>10497</v>
      </c>
      <c r="H882" s="353">
        <v>3381000</v>
      </c>
      <c r="I882" s="363">
        <v>45908</v>
      </c>
      <c r="J882" s="363">
        <v>46022</v>
      </c>
      <c r="K882" s="354" t="s">
        <v>12451</v>
      </c>
      <c r="L882" s="190">
        <v>2537</v>
      </c>
      <c r="M882" s="251" t="s">
        <v>8515</v>
      </c>
      <c r="N882" s="406" t="s">
        <v>7343</v>
      </c>
      <c r="O882" s="406">
        <v>52356206</v>
      </c>
      <c r="P882" s="406" t="s">
        <v>8516</v>
      </c>
      <c r="Q882" s="190">
        <v>4</v>
      </c>
      <c r="R882" s="407">
        <v>137461</v>
      </c>
      <c r="S882" s="251" t="s">
        <v>10169</v>
      </c>
      <c r="T882" s="404">
        <v>0</v>
      </c>
      <c r="U882" s="190" t="s">
        <v>7347</v>
      </c>
      <c r="V882" s="407" t="s">
        <v>10136</v>
      </c>
      <c r="W882" s="404">
        <v>0</v>
      </c>
      <c r="X882" s="190" t="s">
        <v>7347</v>
      </c>
      <c r="Y882" s="190" t="s">
        <v>7347</v>
      </c>
      <c r="Z882" s="404">
        <v>0</v>
      </c>
      <c r="AA882" s="419" t="s">
        <v>7347</v>
      </c>
      <c r="AB882" s="190" t="s">
        <v>7347</v>
      </c>
      <c r="AC882" s="190" t="s">
        <v>7347</v>
      </c>
      <c r="AD882" s="190" t="s">
        <v>7347</v>
      </c>
      <c r="AE882" s="190" t="s">
        <v>7387</v>
      </c>
      <c r="AF882" s="190" t="s">
        <v>7349</v>
      </c>
      <c r="AG882" s="190" t="s">
        <v>7399</v>
      </c>
      <c r="AH882" s="173" t="s">
        <v>10373</v>
      </c>
      <c r="AI882" s="173">
        <v>3175377302</v>
      </c>
      <c r="AJ882" s="173" t="s">
        <v>10482</v>
      </c>
      <c r="AK882" s="420">
        <v>19817975057</v>
      </c>
      <c r="AL882" s="189" t="s">
        <v>7353</v>
      </c>
      <c r="AM882" s="500" t="s">
        <v>8569</v>
      </c>
      <c r="AN882" s="411">
        <f t="shared" si="13"/>
        <v>875</v>
      </c>
      <c r="AO882" s="411">
        <v>2025</v>
      </c>
      <c r="AP882" s="432">
        <v>13185900</v>
      </c>
      <c r="AQ882" s="411"/>
      <c r="AR882" s="411"/>
      <c r="AS882" s="410"/>
      <c r="AT882" s="449"/>
    </row>
    <row r="883" spans="2:46" ht="15" customHeight="1">
      <c r="B883" s="448" t="s">
        <v>838</v>
      </c>
      <c r="C883" s="251" t="s">
        <v>10246</v>
      </c>
      <c r="D883" s="173" t="s">
        <v>12637</v>
      </c>
      <c r="E883" s="404">
        <v>13255143</v>
      </c>
      <c r="F883" s="404">
        <v>28701867</v>
      </c>
      <c r="G883" s="405" t="s">
        <v>10514</v>
      </c>
      <c r="H883" s="353">
        <v>7688000.0892857146</v>
      </c>
      <c r="I883" s="363">
        <v>45915</v>
      </c>
      <c r="J883" s="363">
        <v>46022</v>
      </c>
      <c r="K883" s="354" t="s">
        <v>12638</v>
      </c>
      <c r="L883" s="190">
        <v>2537</v>
      </c>
      <c r="M883" s="251" t="s">
        <v>8468</v>
      </c>
      <c r="N883" s="406" t="s">
        <v>7448</v>
      </c>
      <c r="O883" s="406">
        <v>52804730</v>
      </c>
      <c r="P883" s="502" t="s">
        <v>8469</v>
      </c>
      <c r="Q883" s="190">
        <v>5</v>
      </c>
      <c r="R883" s="407">
        <v>138270</v>
      </c>
      <c r="S883" s="406" t="s">
        <v>8916</v>
      </c>
      <c r="T883" s="404">
        <v>0</v>
      </c>
      <c r="U883" s="190" t="s">
        <v>7347</v>
      </c>
      <c r="V883" s="407" t="s">
        <v>10136</v>
      </c>
      <c r="W883" s="404">
        <v>0</v>
      </c>
      <c r="X883" s="190" t="s">
        <v>7347</v>
      </c>
      <c r="Y883" s="190" t="s">
        <v>7347</v>
      </c>
      <c r="Z883" s="404">
        <v>0</v>
      </c>
      <c r="AA883" s="419" t="s">
        <v>7347</v>
      </c>
      <c r="AB883" s="190" t="s">
        <v>7347</v>
      </c>
      <c r="AC883" s="190" t="s">
        <v>7347</v>
      </c>
      <c r="AD883" s="190" t="s">
        <v>7347</v>
      </c>
      <c r="AE883" s="190" t="s">
        <v>7960</v>
      </c>
      <c r="AF883" s="190" t="s">
        <v>7349</v>
      </c>
      <c r="AG883" s="190" t="s">
        <v>7347</v>
      </c>
      <c r="AH883" s="173" t="s">
        <v>12639</v>
      </c>
      <c r="AI883" s="173">
        <v>3012205144</v>
      </c>
      <c r="AJ883" s="173" t="s">
        <v>9566</v>
      </c>
      <c r="AK883" s="420">
        <v>4312044986</v>
      </c>
      <c r="AL883" s="189" t="s">
        <v>7353</v>
      </c>
      <c r="AM883" s="500" t="s">
        <v>10056</v>
      </c>
      <c r="AN883" s="411">
        <f t="shared" si="13"/>
        <v>876</v>
      </c>
      <c r="AO883" s="411">
        <v>2025</v>
      </c>
      <c r="AP883" s="432">
        <v>28701867</v>
      </c>
      <c r="AQ883" s="411" t="s">
        <v>10139</v>
      </c>
      <c r="AR883" s="411" t="s">
        <v>10132</v>
      </c>
      <c r="AS883" s="410"/>
      <c r="AT883" s="449"/>
    </row>
    <row r="884" spans="2:46" ht="15" customHeight="1">
      <c r="B884" s="448" t="s">
        <v>839</v>
      </c>
      <c r="C884" s="251" t="s">
        <v>10246</v>
      </c>
      <c r="D884" s="173" t="s">
        <v>10949</v>
      </c>
      <c r="E884" s="404">
        <v>19311755</v>
      </c>
      <c r="F884" s="404">
        <v>20473833</v>
      </c>
      <c r="G884" s="405" t="s">
        <v>10566</v>
      </c>
      <c r="H884" s="353">
        <v>5634999.9082568809</v>
      </c>
      <c r="I884" s="363">
        <v>45915</v>
      </c>
      <c r="J884" s="363">
        <v>46022</v>
      </c>
      <c r="K884" s="354" t="s">
        <v>12640</v>
      </c>
      <c r="L884" s="190">
        <v>2537</v>
      </c>
      <c r="M884" s="251" t="s">
        <v>8833</v>
      </c>
      <c r="N884" s="406" t="s">
        <v>7448</v>
      </c>
      <c r="O884" s="406">
        <v>52887426</v>
      </c>
      <c r="P884" s="406" t="s">
        <v>8834</v>
      </c>
      <c r="Q884" s="190">
        <v>5</v>
      </c>
      <c r="R884" s="407">
        <v>138268</v>
      </c>
      <c r="S884" s="406" t="s">
        <v>8835</v>
      </c>
      <c r="T884" s="404">
        <v>0</v>
      </c>
      <c r="U884" s="190" t="s">
        <v>7347</v>
      </c>
      <c r="V884" s="407" t="s">
        <v>10136</v>
      </c>
      <c r="W884" s="404">
        <v>0</v>
      </c>
      <c r="X884" s="190" t="s">
        <v>7347</v>
      </c>
      <c r="Y884" s="190" t="s">
        <v>7347</v>
      </c>
      <c r="Z884" s="404">
        <v>0</v>
      </c>
      <c r="AA884" s="419" t="s">
        <v>7347</v>
      </c>
      <c r="AB884" s="190" t="s">
        <v>7347</v>
      </c>
      <c r="AC884" s="190" t="s">
        <v>7347</v>
      </c>
      <c r="AD884" s="190" t="s">
        <v>7347</v>
      </c>
      <c r="AE884" s="190" t="s">
        <v>7387</v>
      </c>
      <c r="AF884" s="190" t="s">
        <v>7349</v>
      </c>
      <c r="AG884" s="190" t="s">
        <v>7347</v>
      </c>
      <c r="AH884" s="173" t="s">
        <v>12641</v>
      </c>
      <c r="AI884" s="173">
        <v>3185570944</v>
      </c>
      <c r="AJ884" s="173" t="s">
        <v>10557</v>
      </c>
      <c r="AK884" s="420" t="s">
        <v>10951</v>
      </c>
      <c r="AL884" s="189" t="s">
        <v>7353</v>
      </c>
      <c r="AM884" s="500" t="s">
        <v>12642</v>
      </c>
      <c r="AN884" s="411">
        <f t="shared" si="13"/>
        <v>877</v>
      </c>
      <c r="AO884" s="411">
        <v>2025</v>
      </c>
      <c r="AP884" s="432">
        <v>20473833</v>
      </c>
      <c r="AQ884" s="411"/>
      <c r="AR884" s="411"/>
      <c r="AS884" s="410"/>
      <c r="AT884" s="449"/>
    </row>
    <row r="885" spans="2:46" ht="15" customHeight="1">
      <c r="B885" s="448" t="s">
        <v>840</v>
      </c>
      <c r="C885" s="251" t="s">
        <v>10246</v>
      </c>
      <c r="D885" s="173" t="s">
        <v>12643</v>
      </c>
      <c r="E885" s="404">
        <v>53000999</v>
      </c>
      <c r="F885" s="404">
        <v>20661666</v>
      </c>
      <c r="G885" s="405" t="s">
        <v>12644</v>
      </c>
      <c r="H885" s="353">
        <v>5634999.8181818184</v>
      </c>
      <c r="I885" s="363">
        <v>45910</v>
      </c>
      <c r="J885" s="363">
        <v>46022</v>
      </c>
      <c r="K885" s="354" t="s">
        <v>12640</v>
      </c>
      <c r="L885" s="190">
        <v>2537</v>
      </c>
      <c r="M885" s="251" t="s">
        <v>8687</v>
      </c>
      <c r="N885" s="406" t="s">
        <v>7448</v>
      </c>
      <c r="O885" s="406">
        <v>78705882</v>
      </c>
      <c r="P885" s="406" t="s">
        <v>8993</v>
      </c>
      <c r="Q885" s="190">
        <v>5</v>
      </c>
      <c r="R885" s="407">
        <v>138268</v>
      </c>
      <c r="S885" s="251" t="s">
        <v>8994</v>
      </c>
      <c r="T885" s="404">
        <v>0</v>
      </c>
      <c r="U885" s="190" t="s">
        <v>7347</v>
      </c>
      <c r="V885" s="407" t="s">
        <v>10136</v>
      </c>
      <c r="W885" s="404">
        <v>0</v>
      </c>
      <c r="X885" s="190" t="s">
        <v>7347</v>
      </c>
      <c r="Y885" s="190" t="s">
        <v>7347</v>
      </c>
      <c r="Z885" s="404">
        <v>0</v>
      </c>
      <c r="AA885" s="419" t="s">
        <v>7347</v>
      </c>
      <c r="AB885" s="190" t="s">
        <v>7347</v>
      </c>
      <c r="AC885" s="190" t="s">
        <v>7347</v>
      </c>
      <c r="AD885" s="190" t="s">
        <v>7347</v>
      </c>
      <c r="AE885" s="190" t="s">
        <v>7348</v>
      </c>
      <c r="AF885" s="190" t="s">
        <v>7349</v>
      </c>
      <c r="AG885" s="190" t="s">
        <v>7399</v>
      </c>
      <c r="AH885" s="173" t="s">
        <v>10971</v>
      </c>
      <c r="AI885" s="173">
        <v>3123878295</v>
      </c>
      <c r="AJ885" s="173" t="s">
        <v>10482</v>
      </c>
      <c r="AK885" s="420">
        <v>3032232522</v>
      </c>
      <c r="AL885" s="189" t="s">
        <v>7353</v>
      </c>
      <c r="AM885" s="500" t="s">
        <v>10972</v>
      </c>
      <c r="AN885" s="411">
        <f t="shared" si="13"/>
        <v>878</v>
      </c>
      <c r="AO885" s="411">
        <v>2025</v>
      </c>
      <c r="AP885" s="432">
        <v>20661666</v>
      </c>
      <c r="AQ885" s="411"/>
      <c r="AR885" s="411"/>
      <c r="AS885" s="410"/>
      <c r="AT885" s="449"/>
    </row>
    <row r="886" spans="2:46" ht="15" customHeight="1">
      <c r="B886" s="510" t="s">
        <v>841</v>
      </c>
      <c r="C886" s="251" t="s">
        <v>10246</v>
      </c>
      <c r="D886" s="173" t="s">
        <v>8800</v>
      </c>
      <c r="E886" s="404">
        <v>1032500065</v>
      </c>
      <c r="F886" s="404">
        <v>19722500</v>
      </c>
      <c r="G886" s="405" t="s">
        <v>12644</v>
      </c>
      <c r="H886" s="353">
        <v>5635000</v>
      </c>
      <c r="I886" s="363" t="s">
        <v>12645</v>
      </c>
      <c r="J886" s="363">
        <v>46022</v>
      </c>
      <c r="K886" s="354" t="s">
        <v>12640</v>
      </c>
      <c r="L886" s="190">
        <v>2537</v>
      </c>
      <c r="M886" s="522" t="s">
        <v>8602</v>
      </c>
      <c r="N886" s="522" t="s">
        <v>7448</v>
      </c>
      <c r="O886" s="522">
        <v>79413209</v>
      </c>
      <c r="P886" s="522" t="s">
        <v>8603</v>
      </c>
      <c r="Q886" s="190">
        <v>5</v>
      </c>
      <c r="R886" s="407">
        <v>138268</v>
      </c>
      <c r="S886" s="523" t="s">
        <v>8604</v>
      </c>
      <c r="T886" s="404" t="s">
        <v>10509</v>
      </c>
      <c r="U886" s="190" t="s">
        <v>7347</v>
      </c>
      <c r="V886" s="407" t="s">
        <v>10136</v>
      </c>
      <c r="W886" s="404" t="s">
        <v>10509</v>
      </c>
      <c r="X886" s="190">
        <v>0</v>
      </c>
      <c r="Y886" s="190">
        <v>0</v>
      </c>
      <c r="Z886" s="404" t="s">
        <v>10509</v>
      </c>
      <c r="AA886" s="419" t="s">
        <v>7347</v>
      </c>
      <c r="AB886" s="190" t="s">
        <v>7347</v>
      </c>
      <c r="AC886" s="190" t="s">
        <v>7347</v>
      </c>
      <c r="AD886" s="190" t="s">
        <v>7347</v>
      </c>
      <c r="AE886" s="190" t="s">
        <v>7361</v>
      </c>
      <c r="AF886" s="190" t="s">
        <v>7349</v>
      </c>
      <c r="AG886" s="190" t="s">
        <v>7510</v>
      </c>
      <c r="AH886" s="173" t="s">
        <v>10933</v>
      </c>
      <c r="AI886" s="173">
        <v>3204785949</v>
      </c>
      <c r="AJ886" s="173" t="s">
        <v>10482</v>
      </c>
      <c r="AK886" s="420">
        <v>10110270793</v>
      </c>
      <c r="AL886" s="189" t="s">
        <v>10512</v>
      </c>
      <c r="AM886" s="500" t="s">
        <v>8805</v>
      </c>
      <c r="AN886" s="411">
        <f t="shared" si="13"/>
        <v>879</v>
      </c>
      <c r="AO886" s="411">
        <v>2025</v>
      </c>
      <c r="AP886" s="432">
        <v>19722500</v>
      </c>
      <c r="AQ886" s="411"/>
      <c r="AR886" s="411"/>
      <c r="AS886" s="410"/>
      <c r="AT886" s="449"/>
    </row>
    <row r="887" spans="2:46" ht="15" customHeight="1">
      <c r="B887" s="448" t="s">
        <v>843</v>
      </c>
      <c r="C887" s="251" t="s">
        <v>10341</v>
      </c>
      <c r="D887" s="173" t="s">
        <v>12646</v>
      </c>
      <c r="E887" s="404">
        <v>1019023081</v>
      </c>
      <c r="F887" s="404">
        <v>14000000</v>
      </c>
      <c r="G887" s="405" t="s">
        <v>10492</v>
      </c>
      <c r="H887" s="353">
        <v>3500000</v>
      </c>
      <c r="I887" s="363">
        <v>45912</v>
      </c>
      <c r="J887" s="363">
        <v>46022</v>
      </c>
      <c r="K887" s="354" t="s">
        <v>12647</v>
      </c>
      <c r="L887" s="190">
        <v>2498</v>
      </c>
      <c r="M887" s="251" t="s">
        <v>7616</v>
      </c>
      <c r="N887" s="406" t="s">
        <v>7343</v>
      </c>
      <c r="O887" s="406">
        <v>1063481921</v>
      </c>
      <c r="P887" s="501" t="s">
        <v>7617</v>
      </c>
      <c r="Q887" s="190">
        <v>3</v>
      </c>
      <c r="R887" s="407">
        <v>137658</v>
      </c>
      <c r="S887" s="251" t="s">
        <v>7618</v>
      </c>
      <c r="T887" s="404">
        <v>0</v>
      </c>
      <c r="U887" s="190" t="s">
        <v>7347</v>
      </c>
      <c r="V887" s="407" t="s">
        <v>10136</v>
      </c>
      <c r="W887" s="404">
        <v>0</v>
      </c>
      <c r="X887" s="190" t="s">
        <v>7347</v>
      </c>
      <c r="Y887" s="190" t="s">
        <v>7347</v>
      </c>
      <c r="Z887" s="404">
        <v>0</v>
      </c>
      <c r="AA887" s="419" t="s">
        <v>7347</v>
      </c>
      <c r="AB887" s="190" t="s">
        <v>7347</v>
      </c>
      <c r="AC887" s="190" t="s">
        <v>7347</v>
      </c>
      <c r="AD887" s="190" t="s">
        <v>7347</v>
      </c>
      <c r="AE887" s="190" t="s">
        <v>7387</v>
      </c>
      <c r="AF887" s="190" t="s">
        <v>7349</v>
      </c>
      <c r="AG887" s="190" t="s">
        <v>7399</v>
      </c>
      <c r="AH887" s="173" t="s">
        <v>12648</v>
      </c>
      <c r="AI887" s="173">
        <v>3115528333</v>
      </c>
      <c r="AJ887" s="173" t="s">
        <v>10563</v>
      </c>
      <c r="AK887" s="420">
        <v>24041455210</v>
      </c>
      <c r="AL887" s="189" t="s">
        <v>7353</v>
      </c>
      <c r="AM887" s="500" t="s">
        <v>10843</v>
      </c>
      <c r="AN887" s="411">
        <f t="shared" si="13"/>
        <v>880</v>
      </c>
      <c r="AO887" s="411">
        <v>2025</v>
      </c>
      <c r="AP887" s="432">
        <v>14000000</v>
      </c>
      <c r="AQ887" s="411"/>
      <c r="AR887" s="411"/>
      <c r="AS887" s="410"/>
      <c r="AT887" s="449"/>
    </row>
    <row r="888" spans="2:46" ht="15" customHeight="1">
      <c r="B888" s="448" t="s">
        <v>844</v>
      </c>
      <c r="C888" s="251" t="s">
        <v>10246</v>
      </c>
      <c r="D888" s="173" t="s">
        <v>9814</v>
      </c>
      <c r="E888" s="404">
        <v>20701491</v>
      </c>
      <c r="F888" s="404">
        <v>26908000</v>
      </c>
      <c r="G888" s="405" t="s">
        <v>10525</v>
      </c>
      <c r="H888" s="353">
        <v>7688000</v>
      </c>
      <c r="I888" s="363">
        <v>45917</v>
      </c>
      <c r="J888" s="363">
        <v>46022</v>
      </c>
      <c r="K888" s="354" t="s">
        <v>12649</v>
      </c>
      <c r="L888" s="190">
        <v>2537</v>
      </c>
      <c r="M888" s="251" t="s">
        <v>7616</v>
      </c>
      <c r="N888" s="406" t="s">
        <v>7343</v>
      </c>
      <c r="O888" s="406">
        <v>1063481921</v>
      </c>
      <c r="P888" s="501" t="s">
        <v>7617</v>
      </c>
      <c r="Q888" s="190">
        <v>1</v>
      </c>
      <c r="R888" s="407">
        <v>137649</v>
      </c>
      <c r="S888" s="251" t="s">
        <v>7618</v>
      </c>
      <c r="T888" s="404">
        <v>0</v>
      </c>
      <c r="U888" s="190" t="s">
        <v>7347</v>
      </c>
      <c r="V888" s="407" t="s">
        <v>10136</v>
      </c>
      <c r="W888" s="404">
        <v>0</v>
      </c>
      <c r="X888" s="190" t="s">
        <v>7347</v>
      </c>
      <c r="Y888" s="190" t="s">
        <v>7347</v>
      </c>
      <c r="Z888" s="404">
        <v>0</v>
      </c>
      <c r="AA888" s="419" t="s">
        <v>7347</v>
      </c>
      <c r="AB888" s="190" t="s">
        <v>7347</v>
      </c>
      <c r="AC888" s="190" t="s">
        <v>7347</v>
      </c>
      <c r="AD888" s="190" t="s">
        <v>7347</v>
      </c>
      <c r="AE888" s="190" t="s">
        <v>7387</v>
      </c>
      <c r="AF888" s="190" t="s">
        <v>7349</v>
      </c>
      <c r="AG888" s="190" t="s">
        <v>7388</v>
      </c>
      <c r="AH888" s="173" t="s">
        <v>12650</v>
      </c>
      <c r="AI888" s="173">
        <v>3112105164</v>
      </c>
      <c r="AJ888" s="173" t="s">
        <v>10482</v>
      </c>
      <c r="AK888" s="420">
        <v>34127728307</v>
      </c>
      <c r="AL888" s="189" t="s">
        <v>7353</v>
      </c>
      <c r="AM888" s="500" t="s">
        <v>9818</v>
      </c>
      <c r="AN888" s="411">
        <f t="shared" si="13"/>
        <v>881</v>
      </c>
      <c r="AO888" s="411">
        <v>2025</v>
      </c>
      <c r="AP888" s="432">
        <v>26908000</v>
      </c>
      <c r="AQ888" s="411"/>
      <c r="AR888" s="411"/>
      <c r="AS888" s="410"/>
      <c r="AT888" s="449"/>
    </row>
    <row r="889" spans="2:46" ht="15" customHeight="1">
      <c r="B889" s="448" t="s">
        <v>845</v>
      </c>
      <c r="C889" s="251" t="s">
        <v>10246</v>
      </c>
      <c r="D889" s="173" t="s">
        <v>8460</v>
      </c>
      <c r="E889" s="404">
        <v>1032503152</v>
      </c>
      <c r="F889" s="404">
        <v>26395467</v>
      </c>
      <c r="G889" s="405" t="s">
        <v>10506</v>
      </c>
      <c r="H889" s="353">
        <v>7688000</v>
      </c>
      <c r="I889" s="363">
        <v>45919</v>
      </c>
      <c r="J889" s="363">
        <v>46022</v>
      </c>
      <c r="K889" s="354" t="s">
        <v>12651</v>
      </c>
      <c r="L889" s="190">
        <v>2537</v>
      </c>
      <c r="M889" s="251" t="s">
        <v>7616</v>
      </c>
      <c r="N889" s="406" t="s">
        <v>7343</v>
      </c>
      <c r="O889" s="406">
        <v>1063481921</v>
      </c>
      <c r="P889" s="501" t="s">
        <v>7617</v>
      </c>
      <c r="Q889" s="190">
        <v>1</v>
      </c>
      <c r="R889" s="407">
        <v>137646</v>
      </c>
      <c r="S889" s="251" t="s">
        <v>7618</v>
      </c>
      <c r="T889" s="404">
        <v>0</v>
      </c>
      <c r="U889" s="190" t="s">
        <v>7347</v>
      </c>
      <c r="V889" s="407" t="s">
        <v>10136</v>
      </c>
      <c r="W889" s="404">
        <v>0</v>
      </c>
      <c r="X889" s="190" t="s">
        <v>7347</v>
      </c>
      <c r="Y889" s="190" t="s">
        <v>7347</v>
      </c>
      <c r="Z889" s="404">
        <v>0</v>
      </c>
      <c r="AA889" s="419" t="s">
        <v>7347</v>
      </c>
      <c r="AB889" s="190" t="s">
        <v>7347</v>
      </c>
      <c r="AC889" s="190" t="s">
        <v>7347</v>
      </c>
      <c r="AD889" s="190" t="s">
        <v>7347</v>
      </c>
      <c r="AE889" s="190" t="s">
        <v>7348</v>
      </c>
      <c r="AF889" s="190" t="s">
        <v>7349</v>
      </c>
      <c r="AG889" s="190" t="s">
        <v>7362</v>
      </c>
      <c r="AH889" s="173" t="s">
        <v>12652</v>
      </c>
      <c r="AI889" s="173">
        <v>3216525836</v>
      </c>
      <c r="AJ889" s="173" t="s">
        <v>8661</v>
      </c>
      <c r="AK889" s="420">
        <v>925797515577</v>
      </c>
      <c r="AL889" s="190" t="s">
        <v>7353</v>
      </c>
      <c r="AM889" s="500" t="s">
        <v>8464</v>
      </c>
      <c r="AN889" s="411">
        <f t="shared" si="13"/>
        <v>882</v>
      </c>
      <c r="AO889" s="411">
        <v>2025</v>
      </c>
      <c r="AP889" s="432">
        <v>26395467</v>
      </c>
      <c r="AQ889" s="411" t="s">
        <v>10139</v>
      </c>
      <c r="AR889" s="411" t="s">
        <v>10132</v>
      </c>
      <c r="AS889" s="410"/>
      <c r="AT889" s="449"/>
    </row>
    <row r="890" spans="2:46" ht="15" customHeight="1">
      <c r="B890" s="510" t="s">
        <v>846</v>
      </c>
      <c r="C890" s="251" t="s">
        <v>10341</v>
      </c>
      <c r="D890" s="173" t="s">
        <v>10480</v>
      </c>
      <c r="E890" s="404">
        <v>9098134</v>
      </c>
      <c r="F890" s="404">
        <v>16717167</v>
      </c>
      <c r="G890" s="405" t="s">
        <v>12569</v>
      </c>
      <c r="H890" s="353">
        <v>5635000.1123595508</v>
      </c>
      <c r="I890" s="363">
        <v>45937</v>
      </c>
      <c r="J890" s="363">
        <v>46022</v>
      </c>
      <c r="K890" s="354" t="s">
        <v>12653</v>
      </c>
      <c r="L890" s="190">
        <v>2504</v>
      </c>
      <c r="M890" s="251" t="s">
        <v>7616</v>
      </c>
      <c r="N890" s="251" t="s">
        <v>7343</v>
      </c>
      <c r="O890" s="406">
        <v>1063481921</v>
      </c>
      <c r="P890" s="501" t="s">
        <v>7617</v>
      </c>
      <c r="Q890" s="190">
        <v>1</v>
      </c>
      <c r="R890" s="509">
        <v>137651</v>
      </c>
      <c r="S890" s="251" t="s">
        <v>7618</v>
      </c>
      <c r="T890" s="404" t="s">
        <v>10509</v>
      </c>
      <c r="U890" s="190" t="s">
        <v>7347</v>
      </c>
      <c r="V890" s="407" t="s">
        <v>10136</v>
      </c>
      <c r="W890" s="404" t="s">
        <v>10509</v>
      </c>
      <c r="X890" s="190">
        <v>0</v>
      </c>
      <c r="Y890" s="190">
        <v>0</v>
      </c>
      <c r="Z890" s="404" t="s">
        <v>10509</v>
      </c>
      <c r="AA890" s="419" t="s">
        <v>7347</v>
      </c>
      <c r="AB890" s="190" t="s">
        <v>7347</v>
      </c>
      <c r="AC890" s="190" t="s">
        <v>7347</v>
      </c>
      <c r="AD890" s="190" t="s">
        <v>7347</v>
      </c>
      <c r="AE890" s="190" t="s">
        <v>7348</v>
      </c>
      <c r="AF890" s="190" t="s">
        <v>7349</v>
      </c>
      <c r="AG890" s="190" t="s">
        <v>7399</v>
      </c>
      <c r="AH890" s="173" t="s">
        <v>12654</v>
      </c>
      <c r="AI890" s="173">
        <v>3005259794</v>
      </c>
      <c r="AJ890" s="173" t="s">
        <v>10482</v>
      </c>
      <c r="AK890" s="420" t="s">
        <v>12655</v>
      </c>
      <c r="AL890" s="189" t="s">
        <v>7353</v>
      </c>
      <c r="AM890" s="500" t="s">
        <v>12656</v>
      </c>
      <c r="AN890" s="411">
        <f t="shared" si="13"/>
        <v>883</v>
      </c>
      <c r="AO890" s="411">
        <v>2025</v>
      </c>
      <c r="AP890" s="432"/>
      <c r="AQ890" s="411" t="s">
        <v>10132</v>
      </c>
      <c r="AR890" s="411" t="s">
        <v>10132</v>
      </c>
      <c r="AS890" s="410"/>
      <c r="AT890" s="449"/>
    </row>
    <row r="891" spans="2:46" ht="15" customHeight="1">
      <c r="B891" s="448" t="s">
        <v>847</v>
      </c>
      <c r="C891" s="251" t="s">
        <v>10246</v>
      </c>
      <c r="D891" s="173" t="s">
        <v>12657</v>
      </c>
      <c r="E891" s="404">
        <v>1015400590</v>
      </c>
      <c r="F891" s="404">
        <v>33314667</v>
      </c>
      <c r="G891" s="405" t="s">
        <v>12658</v>
      </c>
      <c r="H891" s="353">
        <v>7688000.076923077</v>
      </c>
      <c r="I891" s="363">
        <v>45891</v>
      </c>
      <c r="J891" s="363">
        <v>46022</v>
      </c>
      <c r="K891" s="354" t="s">
        <v>12659</v>
      </c>
      <c r="L891" s="190">
        <v>2537</v>
      </c>
      <c r="M891" s="251" t="s">
        <v>7395</v>
      </c>
      <c r="N891" s="406" t="s">
        <v>7343</v>
      </c>
      <c r="O891" s="406">
        <v>1022949089</v>
      </c>
      <c r="P891" s="406" t="s">
        <v>7396</v>
      </c>
      <c r="Q891" s="190">
        <v>1</v>
      </c>
      <c r="R891" s="407">
        <v>136890</v>
      </c>
      <c r="S891" s="251" t="s">
        <v>9045</v>
      </c>
      <c r="T891" s="404">
        <v>0</v>
      </c>
      <c r="U891" s="190" t="s">
        <v>7347</v>
      </c>
      <c r="V891" s="407" t="s">
        <v>10136</v>
      </c>
      <c r="W891" s="404">
        <v>0</v>
      </c>
      <c r="X891" s="190" t="s">
        <v>7347</v>
      </c>
      <c r="Y891" s="190" t="s">
        <v>7347</v>
      </c>
      <c r="Z891" s="404">
        <v>0</v>
      </c>
      <c r="AA891" s="419" t="s">
        <v>7347</v>
      </c>
      <c r="AB891" s="190" t="s">
        <v>7347</v>
      </c>
      <c r="AC891" s="190" t="s">
        <v>7347</v>
      </c>
      <c r="AD891" s="190" t="s">
        <v>7347</v>
      </c>
      <c r="AE891" s="190" t="s">
        <v>9845</v>
      </c>
      <c r="AF891" s="190" t="s">
        <v>7349</v>
      </c>
      <c r="AG891" s="190" t="s">
        <v>7399</v>
      </c>
      <c r="AH891" s="173" t="s">
        <v>12660</v>
      </c>
      <c r="AI891" s="173">
        <v>3115283793</v>
      </c>
      <c r="AJ891" s="173" t="s">
        <v>8661</v>
      </c>
      <c r="AK891" s="420">
        <v>712673674193</v>
      </c>
      <c r="AL891" s="189" t="s">
        <v>7353</v>
      </c>
      <c r="AM891" s="500" t="s">
        <v>8416</v>
      </c>
      <c r="AN891" s="411">
        <f t="shared" si="13"/>
        <v>884</v>
      </c>
      <c r="AO891" s="411">
        <v>2025</v>
      </c>
      <c r="AP891" s="432">
        <v>33314667</v>
      </c>
      <c r="AQ891" s="411"/>
      <c r="AR891" s="411"/>
      <c r="AS891" s="410"/>
      <c r="AT891" s="449"/>
    </row>
    <row r="892" spans="2:46" ht="15" customHeight="1">
      <c r="B892" s="448" t="s">
        <v>848</v>
      </c>
      <c r="C892" s="251" t="s">
        <v>10246</v>
      </c>
      <c r="D892" s="173" t="s">
        <v>7503</v>
      </c>
      <c r="E892" s="404">
        <v>1233894628</v>
      </c>
      <c r="F892" s="404">
        <v>25169756</v>
      </c>
      <c r="G892" s="405" t="s">
        <v>12661</v>
      </c>
      <c r="H892" s="353">
        <v>5635000</v>
      </c>
      <c r="I892" s="363">
        <v>45904</v>
      </c>
      <c r="J892" s="363">
        <v>46022</v>
      </c>
      <c r="K892" s="354" t="s">
        <v>12662</v>
      </c>
      <c r="L892" s="190">
        <v>2537</v>
      </c>
      <c r="M892" s="251" t="s">
        <v>7395</v>
      </c>
      <c r="N892" s="406" t="s">
        <v>7343</v>
      </c>
      <c r="O892" s="406">
        <v>1022949089</v>
      </c>
      <c r="P892" s="406" t="s">
        <v>7396</v>
      </c>
      <c r="Q892" s="190">
        <v>1</v>
      </c>
      <c r="R892" s="407">
        <v>136876</v>
      </c>
      <c r="S892" s="251" t="s">
        <v>9045</v>
      </c>
      <c r="T892" s="404">
        <v>0</v>
      </c>
      <c r="U892" s="190" t="s">
        <v>7347</v>
      </c>
      <c r="V892" s="407" t="s">
        <v>10136</v>
      </c>
      <c r="W892" s="404">
        <v>0</v>
      </c>
      <c r="X892" s="190" t="s">
        <v>7347</v>
      </c>
      <c r="Y892" s="190" t="s">
        <v>7347</v>
      </c>
      <c r="Z892" s="404">
        <v>0</v>
      </c>
      <c r="AA892" s="419" t="s">
        <v>7347</v>
      </c>
      <c r="AB892" s="190" t="s">
        <v>7347</v>
      </c>
      <c r="AC892" s="190" t="s">
        <v>7347</v>
      </c>
      <c r="AD892" s="190" t="s">
        <v>7347</v>
      </c>
      <c r="AE892" s="190" t="s">
        <v>7504</v>
      </c>
      <c r="AF892" s="190" t="s">
        <v>7349</v>
      </c>
      <c r="AG892" s="190" t="s">
        <v>7362</v>
      </c>
      <c r="AH892" s="173" t="s">
        <v>12663</v>
      </c>
      <c r="AI892" s="173">
        <v>3057924469</v>
      </c>
      <c r="AJ892" s="173" t="s">
        <v>10152</v>
      </c>
      <c r="AK892" s="420">
        <v>7700844975</v>
      </c>
      <c r="AL892" s="189" t="s">
        <v>7353</v>
      </c>
      <c r="AM892" s="500" t="s">
        <v>7507</v>
      </c>
      <c r="AN892" s="411">
        <f t="shared" si="13"/>
        <v>885</v>
      </c>
      <c r="AO892" s="411">
        <v>2025</v>
      </c>
      <c r="AP892" s="432">
        <v>0</v>
      </c>
      <c r="AQ892" s="411" t="s">
        <v>10139</v>
      </c>
      <c r="AR892" s="411" t="s">
        <v>10132</v>
      </c>
      <c r="AS892" s="410"/>
      <c r="AT892" s="449"/>
    </row>
    <row r="893" spans="2:46" ht="15" customHeight="1">
      <c r="B893" s="448" t="s">
        <v>849</v>
      </c>
      <c r="C893" s="251" t="s">
        <v>10246</v>
      </c>
      <c r="D893" s="173" t="s">
        <v>9043</v>
      </c>
      <c r="E893" s="404">
        <v>1018461014</v>
      </c>
      <c r="F893" s="404">
        <v>38440000</v>
      </c>
      <c r="G893" s="405" t="s">
        <v>12487</v>
      </c>
      <c r="H893" s="353">
        <v>7688000</v>
      </c>
      <c r="I893" s="363">
        <v>45894</v>
      </c>
      <c r="J893" s="363">
        <v>46022</v>
      </c>
      <c r="K893" s="354" t="s">
        <v>12664</v>
      </c>
      <c r="L893" s="190">
        <v>2537</v>
      </c>
      <c r="M893" s="406" t="s">
        <v>7395</v>
      </c>
      <c r="N893" s="406" t="s">
        <v>7343</v>
      </c>
      <c r="O893" s="406">
        <v>1022949089</v>
      </c>
      <c r="P893" s="501" t="s">
        <v>7396</v>
      </c>
      <c r="Q893" s="190">
        <v>1</v>
      </c>
      <c r="R893" s="407">
        <v>136884</v>
      </c>
      <c r="S893" s="251" t="s">
        <v>9045</v>
      </c>
      <c r="T893" s="404" t="s">
        <v>10509</v>
      </c>
      <c r="U893" s="190" t="s">
        <v>7347</v>
      </c>
      <c r="V893" s="407" t="s">
        <v>10136</v>
      </c>
      <c r="W893" s="404" t="s">
        <v>10509</v>
      </c>
      <c r="X893" s="190">
        <v>0</v>
      </c>
      <c r="Y893" s="190">
        <v>0</v>
      </c>
      <c r="Z893" s="404" t="s">
        <v>10509</v>
      </c>
      <c r="AA893" s="419" t="s">
        <v>7347</v>
      </c>
      <c r="AB893" s="190" t="s">
        <v>7347</v>
      </c>
      <c r="AC893" s="190" t="s">
        <v>7347</v>
      </c>
      <c r="AD893" s="190" t="s">
        <v>7347</v>
      </c>
      <c r="AE893" s="190" t="s">
        <v>7387</v>
      </c>
      <c r="AF893" s="190" t="s">
        <v>7349</v>
      </c>
      <c r="AG893" s="190" t="s">
        <v>7368</v>
      </c>
      <c r="AH893" s="352" t="s">
        <v>12665</v>
      </c>
      <c r="AI893" s="173">
        <v>3226818736</v>
      </c>
      <c r="AJ893" s="173" t="s">
        <v>8816</v>
      </c>
      <c r="AK893" s="420">
        <v>380036293</v>
      </c>
      <c r="AL893" s="189" t="s">
        <v>10512</v>
      </c>
      <c r="AM893" s="500" t="s">
        <v>10294</v>
      </c>
      <c r="AN893" s="411">
        <f t="shared" si="13"/>
        <v>886</v>
      </c>
      <c r="AO893" s="411">
        <v>2025</v>
      </c>
      <c r="AP893" s="432">
        <v>38440000</v>
      </c>
      <c r="AQ893" s="411"/>
      <c r="AR893" s="411"/>
      <c r="AS893" s="410"/>
      <c r="AT893" s="449"/>
    </row>
    <row r="894" spans="2:46" ht="15" customHeight="1">
      <c r="B894" s="448" t="s">
        <v>850</v>
      </c>
      <c r="C894" s="251" t="s">
        <v>10246</v>
      </c>
      <c r="D894" s="173" t="s">
        <v>7526</v>
      </c>
      <c r="E894" s="404">
        <v>1030695047</v>
      </c>
      <c r="F894" s="404">
        <v>39100000</v>
      </c>
      <c r="G894" s="405" t="s">
        <v>12666</v>
      </c>
      <c r="H894" s="353">
        <v>8500000</v>
      </c>
      <c r="I894" s="363">
        <v>45901</v>
      </c>
      <c r="J894" s="363">
        <v>46022</v>
      </c>
      <c r="K894" s="354" t="s">
        <v>12667</v>
      </c>
      <c r="L894" s="190">
        <v>2537</v>
      </c>
      <c r="M894" s="251" t="s">
        <v>7395</v>
      </c>
      <c r="N894" s="406" t="s">
        <v>7343</v>
      </c>
      <c r="O894" s="406">
        <v>1022949089</v>
      </c>
      <c r="P894" s="406" t="s">
        <v>7396</v>
      </c>
      <c r="Q894" s="190">
        <v>1</v>
      </c>
      <c r="R894" s="407">
        <v>136913</v>
      </c>
      <c r="S894" s="251" t="s">
        <v>9045</v>
      </c>
      <c r="T894" s="404">
        <v>0</v>
      </c>
      <c r="U894" s="190" t="s">
        <v>7347</v>
      </c>
      <c r="V894" s="407" t="s">
        <v>10136</v>
      </c>
      <c r="W894" s="404">
        <v>0</v>
      </c>
      <c r="X894" s="190" t="s">
        <v>7347</v>
      </c>
      <c r="Y894" s="190" t="s">
        <v>7347</v>
      </c>
      <c r="Z894" s="404">
        <v>0</v>
      </c>
      <c r="AA894" s="419" t="s">
        <v>7347</v>
      </c>
      <c r="AB894" s="190" t="s">
        <v>7347</v>
      </c>
      <c r="AC894" s="190" t="s">
        <v>7347</v>
      </c>
      <c r="AD894" s="190" t="s">
        <v>7347</v>
      </c>
      <c r="AE894" s="190" t="s">
        <v>10179</v>
      </c>
      <c r="AF894" s="190" t="s">
        <v>7349</v>
      </c>
      <c r="AG894" s="190" t="s">
        <v>7362</v>
      </c>
      <c r="AH894" s="173" t="s">
        <v>12668</v>
      </c>
      <c r="AI894" s="173">
        <v>3219542807</v>
      </c>
      <c r="AJ894" s="173" t="s">
        <v>10152</v>
      </c>
      <c r="AK894" s="420">
        <v>550488411843094</v>
      </c>
      <c r="AL894" s="189" t="s">
        <v>7353</v>
      </c>
      <c r="AM894" s="500" t="s">
        <v>7529</v>
      </c>
      <c r="AN894" s="411">
        <f t="shared" si="13"/>
        <v>887</v>
      </c>
      <c r="AO894" s="411">
        <v>2025</v>
      </c>
      <c r="AP894" s="432">
        <v>39100000</v>
      </c>
      <c r="AQ894" s="411"/>
      <c r="AR894" s="411"/>
      <c r="AS894" s="410"/>
      <c r="AT894" s="449"/>
    </row>
    <row r="895" spans="2:46" ht="15" customHeight="1">
      <c r="B895" s="448" t="s">
        <v>851</v>
      </c>
      <c r="C895" s="251" t="s">
        <v>10246</v>
      </c>
      <c r="D895" s="173" t="s">
        <v>12669</v>
      </c>
      <c r="E895" s="404">
        <v>79728807</v>
      </c>
      <c r="F895" s="404">
        <v>28189333</v>
      </c>
      <c r="G895" s="405" t="s">
        <v>12644</v>
      </c>
      <c r="H895" s="353">
        <v>7687999.9090909092</v>
      </c>
      <c r="I895" s="363">
        <v>45911</v>
      </c>
      <c r="J895" s="363">
        <v>46022</v>
      </c>
      <c r="K895" s="354" t="s">
        <v>12670</v>
      </c>
      <c r="L895" s="190">
        <v>2537</v>
      </c>
      <c r="M895" s="251" t="s">
        <v>7395</v>
      </c>
      <c r="N895" s="406" t="s">
        <v>7343</v>
      </c>
      <c r="O895" s="406">
        <v>1022949089</v>
      </c>
      <c r="P895" s="406" t="s">
        <v>7396</v>
      </c>
      <c r="Q895" s="190">
        <v>1</v>
      </c>
      <c r="R895" s="407">
        <v>136927</v>
      </c>
      <c r="S895" s="251" t="s">
        <v>9045</v>
      </c>
      <c r="T895" s="404">
        <v>0</v>
      </c>
      <c r="U895" s="190" t="s">
        <v>7347</v>
      </c>
      <c r="V895" s="407" t="s">
        <v>10136</v>
      </c>
      <c r="W895" s="404">
        <v>0</v>
      </c>
      <c r="X895" s="190" t="s">
        <v>7347</v>
      </c>
      <c r="Y895" s="190" t="s">
        <v>7347</v>
      </c>
      <c r="Z895" s="404">
        <v>0</v>
      </c>
      <c r="AA895" s="419" t="s">
        <v>7347</v>
      </c>
      <c r="AB895" s="190" t="s">
        <v>7347</v>
      </c>
      <c r="AC895" s="190" t="s">
        <v>7347</v>
      </c>
      <c r="AD895" s="190" t="s">
        <v>7347</v>
      </c>
      <c r="AE895" s="190" t="s">
        <v>10179</v>
      </c>
      <c r="AF895" s="190" t="s">
        <v>7349</v>
      </c>
      <c r="AG895" s="190" t="s">
        <v>7362</v>
      </c>
      <c r="AH895" s="173" t="s">
        <v>12671</v>
      </c>
      <c r="AI895" s="173">
        <v>3015683597</v>
      </c>
      <c r="AJ895" s="173" t="s">
        <v>12401</v>
      </c>
      <c r="AK895" s="420">
        <v>161808670</v>
      </c>
      <c r="AL895" s="189" t="s">
        <v>7353</v>
      </c>
      <c r="AM895" s="500" t="s">
        <v>12672</v>
      </c>
      <c r="AN895" s="411">
        <f t="shared" si="13"/>
        <v>888</v>
      </c>
      <c r="AO895" s="411">
        <v>2025</v>
      </c>
      <c r="AP895" s="432">
        <v>28189333</v>
      </c>
      <c r="AQ895" s="411" t="s">
        <v>10139</v>
      </c>
      <c r="AR895" s="411" t="s">
        <v>10139</v>
      </c>
      <c r="AS895" s="410" t="s">
        <v>10262</v>
      </c>
      <c r="AT895" s="449" t="s">
        <v>12673</v>
      </c>
    </row>
    <row r="896" spans="2:46" ht="15" customHeight="1">
      <c r="B896" s="448" t="s">
        <v>852</v>
      </c>
      <c r="C896" s="251" t="s">
        <v>10246</v>
      </c>
      <c r="D896" s="173" t="s">
        <v>12674</v>
      </c>
      <c r="E896" s="404">
        <v>1019048571</v>
      </c>
      <c r="F896" s="404">
        <v>22352167</v>
      </c>
      <c r="G896" s="405" t="s">
        <v>12675</v>
      </c>
      <c r="H896" s="353">
        <v>5635000</v>
      </c>
      <c r="I896" s="363" t="s">
        <v>12676</v>
      </c>
      <c r="J896" s="363">
        <v>46022</v>
      </c>
      <c r="K896" s="354" t="s">
        <v>12677</v>
      </c>
      <c r="L896" s="190">
        <v>2309</v>
      </c>
      <c r="M896" s="251" t="s">
        <v>10273</v>
      </c>
      <c r="N896" s="406" t="s">
        <v>7343</v>
      </c>
      <c r="O896" s="406">
        <v>52371623</v>
      </c>
      <c r="P896" s="406" t="s">
        <v>10274</v>
      </c>
      <c r="Q896" s="190">
        <v>1</v>
      </c>
      <c r="R896" s="407">
        <v>137325</v>
      </c>
      <c r="S896" s="251" t="s">
        <v>10275</v>
      </c>
      <c r="T896" s="404" t="s">
        <v>10509</v>
      </c>
      <c r="U896" s="190" t="s">
        <v>7347</v>
      </c>
      <c r="V896" s="407" t="s">
        <v>10136</v>
      </c>
      <c r="W896" s="404" t="s">
        <v>10509</v>
      </c>
      <c r="X896" s="190">
        <v>0</v>
      </c>
      <c r="Y896" s="190">
        <v>0</v>
      </c>
      <c r="Z896" s="404" t="s">
        <v>10509</v>
      </c>
      <c r="AA896" s="419" t="s">
        <v>7347</v>
      </c>
      <c r="AB896" s="190" t="s">
        <v>7347</v>
      </c>
      <c r="AC896" s="190" t="s">
        <v>7347</v>
      </c>
      <c r="AD896" s="190" t="s">
        <v>7347</v>
      </c>
      <c r="AE896" s="190" t="s">
        <v>7960</v>
      </c>
      <c r="AF896" s="190" t="s">
        <v>7349</v>
      </c>
      <c r="AG896" s="190" t="s">
        <v>7368</v>
      </c>
      <c r="AH896" s="173" t="s">
        <v>12678</v>
      </c>
      <c r="AI896" s="173">
        <v>3214834538</v>
      </c>
      <c r="AJ896" s="173" t="s">
        <v>10482</v>
      </c>
      <c r="AK896" s="420">
        <v>69800036712</v>
      </c>
      <c r="AL896" s="189" t="s">
        <v>10512</v>
      </c>
      <c r="AM896" s="500" t="s">
        <v>12679</v>
      </c>
      <c r="AN896" s="411">
        <f t="shared" si="13"/>
        <v>889</v>
      </c>
      <c r="AO896" s="411">
        <v>2025</v>
      </c>
      <c r="AP896" s="432">
        <v>22352167</v>
      </c>
      <c r="AQ896" s="411"/>
      <c r="AR896" s="411"/>
      <c r="AS896" s="410"/>
      <c r="AT896" s="449"/>
    </row>
    <row r="897" spans="2:46" ht="15" customHeight="1">
      <c r="B897" s="448" t="s">
        <v>853</v>
      </c>
      <c r="C897" s="251" t="s">
        <v>10246</v>
      </c>
      <c r="D897" s="173" t="s">
        <v>10733</v>
      </c>
      <c r="E897" s="404">
        <v>52397949</v>
      </c>
      <c r="F897" s="404">
        <v>23479167</v>
      </c>
      <c r="G897" s="405" t="s">
        <v>12573</v>
      </c>
      <c r="H897" s="353">
        <v>5635000.0799999991</v>
      </c>
      <c r="I897" s="363">
        <v>45901</v>
      </c>
      <c r="J897" s="363">
        <v>46022</v>
      </c>
      <c r="K897" s="354" t="s">
        <v>12680</v>
      </c>
      <c r="L897" s="190">
        <v>2309</v>
      </c>
      <c r="M897" s="251" t="s">
        <v>10273</v>
      </c>
      <c r="N897" s="406" t="s">
        <v>7343</v>
      </c>
      <c r="O897" s="406">
        <v>52371623</v>
      </c>
      <c r="P897" s="406" t="s">
        <v>10274</v>
      </c>
      <c r="Q897" s="190">
        <v>1</v>
      </c>
      <c r="R897" s="407">
        <v>137335</v>
      </c>
      <c r="S897" s="251" t="s">
        <v>10275</v>
      </c>
      <c r="T897" s="404">
        <v>0</v>
      </c>
      <c r="U897" s="190" t="s">
        <v>7347</v>
      </c>
      <c r="V897" s="407" t="s">
        <v>10136</v>
      </c>
      <c r="W897" s="404">
        <v>0</v>
      </c>
      <c r="X897" s="190" t="s">
        <v>7347</v>
      </c>
      <c r="Y897" s="190" t="s">
        <v>7347</v>
      </c>
      <c r="Z897" s="404">
        <v>0</v>
      </c>
      <c r="AA897" s="419" t="s">
        <v>7347</v>
      </c>
      <c r="AB897" s="190" t="s">
        <v>7347</v>
      </c>
      <c r="AC897" s="190" t="s">
        <v>7347</v>
      </c>
      <c r="AD897" s="190" t="s">
        <v>7347</v>
      </c>
      <c r="AE897" s="190" t="s">
        <v>7504</v>
      </c>
      <c r="AF897" s="190" t="s">
        <v>7349</v>
      </c>
      <c r="AG897" s="190" t="s">
        <v>7350</v>
      </c>
      <c r="AH897" s="173" t="s">
        <v>12681</v>
      </c>
      <c r="AI897" s="173">
        <v>3203539927</v>
      </c>
      <c r="AJ897" s="173" t="s">
        <v>10572</v>
      </c>
      <c r="AK897" s="420">
        <v>19873587931</v>
      </c>
      <c r="AL897" s="189" t="s">
        <v>7353</v>
      </c>
      <c r="AM897" s="500" t="s">
        <v>10736</v>
      </c>
      <c r="AN897" s="411">
        <f t="shared" si="13"/>
        <v>890</v>
      </c>
      <c r="AO897" s="411">
        <v>2025</v>
      </c>
      <c r="AP897" s="432">
        <v>23479167</v>
      </c>
      <c r="AQ897" s="411"/>
      <c r="AR897" s="411"/>
      <c r="AS897" s="410"/>
      <c r="AT897" s="449"/>
    </row>
    <row r="898" spans="2:46" ht="15" customHeight="1">
      <c r="B898" s="448" t="s">
        <v>854</v>
      </c>
      <c r="C898" s="251" t="s">
        <v>10246</v>
      </c>
      <c r="D898" s="173" t="s">
        <v>10738</v>
      </c>
      <c r="E898" s="404">
        <v>80180782</v>
      </c>
      <c r="F898" s="404">
        <v>23667000</v>
      </c>
      <c r="G898" s="405" t="s">
        <v>12682</v>
      </c>
      <c r="H898" s="353">
        <v>5635000</v>
      </c>
      <c r="I898" s="363">
        <v>45895</v>
      </c>
      <c r="J898" s="363">
        <v>46022</v>
      </c>
      <c r="K898" s="354" t="s">
        <v>12683</v>
      </c>
      <c r="L898" s="190">
        <v>2309</v>
      </c>
      <c r="M898" s="251" t="s">
        <v>10273</v>
      </c>
      <c r="N898" s="406" t="s">
        <v>7343</v>
      </c>
      <c r="O898" s="406">
        <v>52371623</v>
      </c>
      <c r="P898" s="406" t="s">
        <v>10274</v>
      </c>
      <c r="Q898" s="190">
        <v>1</v>
      </c>
      <c r="R898" s="407">
        <v>137283</v>
      </c>
      <c r="S898" s="251" t="s">
        <v>10275</v>
      </c>
      <c r="T898" s="404">
        <v>0</v>
      </c>
      <c r="U898" s="190" t="s">
        <v>7347</v>
      </c>
      <c r="V898" s="407" t="s">
        <v>10136</v>
      </c>
      <c r="W898" s="404">
        <v>0</v>
      </c>
      <c r="X898" s="190" t="s">
        <v>7347</v>
      </c>
      <c r="Y898" s="190" t="s">
        <v>7347</v>
      </c>
      <c r="Z898" s="404">
        <v>0</v>
      </c>
      <c r="AA898" s="419" t="s">
        <v>7347</v>
      </c>
      <c r="AB898" s="190" t="s">
        <v>7347</v>
      </c>
      <c r="AC898" s="190" t="s">
        <v>7347</v>
      </c>
      <c r="AD898" s="190" t="s">
        <v>7347</v>
      </c>
      <c r="AE898" s="190" t="s">
        <v>7504</v>
      </c>
      <c r="AF898" s="190" t="s">
        <v>7349</v>
      </c>
      <c r="AG898" s="190" t="s">
        <v>7350</v>
      </c>
      <c r="AH898" s="173" t="s">
        <v>12684</v>
      </c>
      <c r="AI898" s="173">
        <v>3102934726</v>
      </c>
      <c r="AJ898" s="173" t="s">
        <v>10563</v>
      </c>
      <c r="AK898" s="420">
        <v>24079287405</v>
      </c>
      <c r="AL898" s="189" t="s">
        <v>7353</v>
      </c>
      <c r="AM898" s="500" t="s">
        <v>10741</v>
      </c>
      <c r="AN898" s="411">
        <f t="shared" si="13"/>
        <v>891</v>
      </c>
      <c r="AO898" s="411">
        <v>2025</v>
      </c>
      <c r="AP898" s="432">
        <v>23667000</v>
      </c>
      <c r="AQ898" s="411"/>
      <c r="AR898" s="411"/>
      <c r="AS898" s="410"/>
      <c r="AT898" s="449"/>
    </row>
    <row r="899" spans="2:46" ht="15" customHeight="1">
      <c r="B899" s="448" t="s">
        <v>855</v>
      </c>
      <c r="C899" s="251" t="s">
        <v>10341</v>
      </c>
      <c r="D899" s="173" t="s">
        <v>8826</v>
      </c>
      <c r="E899" s="404">
        <v>52489642</v>
      </c>
      <c r="F899" s="404">
        <v>22535000</v>
      </c>
      <c r="G899" s="405" t="s">
        <v>12487</v>
      </c>
      <c r="H899" s="353">
        <v>4507000</v>
      </c>
      <c r="I899" s="363">
        <v>45895</v>
      </c>
      <c r="J899" s="363">
        <v>46022</v>
      </c>
      <c r="K899" s="354" t="s">
        <v>12685</v>
      </c>
      <c r="L899" s="190">
        <v>2537</v>
      </c>
      <c r="M899" s="251" t="s">
        <v>8698</v>
      </c>
      <c r="N899" s="406" t="s">
        <v>7448</v>
      </c>
      <c r="O899" s="406">
        <v>7320162</v>
      </c>
      <c r="P899" s="501" t="s">
        <v>8699</v>
      </c>
      <c r="Q899" s="190">
        <v>1</v>
      </c>
      <c r="R899" s="407">
        <v>136179</v>
      </c>
      <c r="S899" s="251" t="s">
        <v>8700</v>
      </c>
      <c r="T899" s="404">
        <v>0</v>
      </c>
      <c r="U899" s="190" t="s">
        <v>7347</v>
      </c>
      <c r="V899" s="407" t="s">
        <v>10136</v>
      </c>
      <c r="W899" s="404">
        <v>0</v>
      </c>
      <c r="X899" s="190" t="s">
        <v>7347</v>
      </c>
      <c r="Y899" s="190" t="s">
        <v>7347</v>
      </c>
      <c r="Z899" s="404">
        <v>0</v>
      </c>
      <c r="AA899" s="419" t="s">
        <v>7347</v>
      </c>
      <c r="AB899" s="190" t="s">
        <v>7347</v>
      </c>
      <c r="AC899" s="190" t="s">
        <v>7347</v>
      </c>
      <c r="AD899" s="190" t="s">
        <v>7347</v>
      </c>
      <c r="AE899" s="190" t="s">
        <v>10179</v>
      </c>
      <c r="AF899" s="190" t="s">
        <v>7349</v>
      </c>
      <c r="AG899" s="190" t="s">
        <v>7362</v>
      </c>
      <c r="AH899" s="173" t="s">
        <v>12686</v>
      </c>
      <c r="AI899" s="173">
        <v>3118671138</v>
      </c>
      <c r="AJ899" s="173" t="s">
        <v>10152</v>
      </c>
      <c r="AK899" s="420">
        <v>550488415922787</v>
      </c>
      <c r="AL899" s="189" t="s">
        <v>7353</v>
      </c>
      <c r="AM899" s="500" t="s">
        <v>8830</v>
      </c>
      <c r="AN899" s="411">
        <f t="shared" si="13"/>
        <v>892</v>
      </c>
      <c r="AO899" s="411">
        <v>2025</v>
      </c>
      <c r="AP899" s="432">
        <v>22535000</v>
      </c>
      <c r="AQ899" s="411"/>
      <c r="AR899" s="411"/>
      <c r="AS899" s="410"/>
      <c r="AT899" s="449"/>
    </row>
    <row r="900" spans="2:46" ht="15" customHeight="1">
      <c r="B900" s="448" t="s">
        <v>856</v>
      </c>
      <c r="C900" s="251" t="s">
        <v>10246</v>
      </c>
      <c r="D900" s="173" t="s">
        <v>9607</v>
      </c>
      <c r="E900" s="404">
        <v>1049652057</v>
      </c>
      <c r="F900" s="404">
        <v>28175000</v>
      </c>
      <c r="G900" s="405" t="s">
        <v>12487</v>
      </c>
      <c r="H900" s="353">
        <v>5635000</v>
      </c>
      <c r="I900" s="363">
        <v>45895</v>
      </c>
      <c r="J900" s="363">
        <v>46022</v>
      </c>
      <c r="K900" s="354" t="s">
        <v>12687</v>
      </c>
      <c r="L900" s="190">
        <v>2537</v>
      </c>
      <c r="M900" s="251" t="s">
        <v>8698</v>
      </c>
      <c r="N900" s="406" t="s">
        <v>7448</v>
      </c>
      <c r="O900" s="406">
        <v>7320162</v>
      </c>
      <c r="P900" s="501" t="s">
        <v>8699</v>
      </c>
      <c r="Q900" s="190">
        <v>1</v>
      </c>
      <c r="R900" s="407">
        <v>136172</v>
      </c>
      <c r="S900" s="251" t="s">
        <v>8700</v>
      </c>
      <c r="T900" s="404">
        <v>0</v>
      </c>
      <c r="U900" s="190" t="s">
        <v>7347</v>
      </c>
      <c r="V900" s="407" t="s">
        <v>10136</v>
      </c>
      <c r="W900" s="404">
        <v>0</v>
      </c>
      <c r="X900" s="190" t="s">
        <v>7347</v>
      </c>
      <c r="Y900" s="190" t="s">
        <v>7347</v>
      </c>
      <c r="Z900" s="404">
        <v>0</v>
      </c>
      <c r="AA900" s="419" t="s">
        <v>7347</v>
      </c>
      <c r="AB900" s="190" t="s">
        <v>7347</v>
      </c>
      <c r="AC900" s="190" t="s">
        <v>7347</v>
      </c>
      <c r="AD900" s="190" t="s">
        <v>7347</v>
      </c>
      <c r="AE900" s="190" t="s">
        <v>10179</v>
      </c>
      <c r="AF900" s="190" t="s">
        <v>7349</v>
      </c>
      <c r="AG900" s="190" t="s">
        <v>7399</v>
      </c>
      <c r="AH900" s="173" t="s">
        <v>12688</v>
      </c>
      <c r="AI900" s="173">
        <v>3114586114</v>
      </c>
      <c r="AJ900" s="173" t="s">
        <v>10152</v>
      </c>
      <c r="AK900" s="420">
        <v>488415068656</v>
      </c>
      <c r="AL900" s="189" t="s">
        <v>7353</v>
      </c>
      <c r="AM900" s="500" t="s">
        <v>12689</v>
      </c>
      <c r="AN900" s="411">
        <f t="shared" si="13"/>
        <v>893</v>
      </c>
      <c r="AO900" s="411">
        <v>2025</v>
      </c>
      <c r="AP900" s="432">
        <v>28175000</v>
      </c>
      <c r="AQ900" s="411"/>
      <c r="AR900" s="411"/>
      <c r="AS900" s="410"/>
      <c r="AT900" s="449"/>
    </row>
    <row r="901" spans="2:46" ht="15" customHeight="1">
      <c r="B901" s="448" t="s">
        <v>857</v>
      </c>
      <c r="C901" s="251" t="s">
        <v>10246</v>
      </c>
      <c r="D901" s="173" t="s">
        <v>8696</v>
      </c>
      <c r="E901" s="404">
        <v>1032390087</v>
      </c>
      <c r="F901" s="404">
        <v>32289599</v>
      </c>
      <c r="G901" s="405" t="s">
        <v>12682</v>
      </c>
      <c r="H901" s="353">
        <v>7687999.7619047612</v>
      </c>
      <c r="I901" s="363">
        <v>45896</v>
      </c>
      <c r="J901" s="363">
        <v>46022</v>
      </c>
      <c r="K901" s="354" t="s">
        <v>12690</v>
      </c>
      <c r="L901" s="190">
        <v>2537</v>
      </c>
      <c r="M901" s="251" t="s">
        <v>8698</v>
      </c>
      <c r="N901" s="406" t="s">
        <v>7448</v>
      </c>
      <c r="O901" s="406">
        <v>7320162</v>
      </c>
      <c r="P901" s="501" t="s">
        <v>8699</v>
      </c>
      <c r="Q901" s="190">
        <v>1</v>
      </c>
      <c r="R901" s="407">
        <v>136167</v>
      </c>
      <c r="S901" s="251" t="s">
        <v>8700</v>
      </c>
      <c r="T901" s="404">
        <v>0</v>
      </c>
      <c r="U901" s="190" t="s">
        <v>7347</v>
      </c>
      <c r="V901" s="407" t="s">
        <v>10136</v>
      </c>
      <c r="W901" s="404">
        <v>0</v>
      </c>
      <c r="X901" s="190" t="s">
        <v>7347</v>
      </c>
      <c r="Y901" s="190" t="s">
        <v>7347</v>
      </c>
      <c r="Z901" s="404">
        <v>0</v>
      </c>
      <c r="AA901" s="419" t="s">
        <v>7347</v>
      </c>
      <c r="AB901" s="190" t="s">
        <v>7347</v>
      </c>
      <c r="AC901" s="190" t="s">
        <v>7347</v>
      </c>
      <c r="AD901" s="190" t="s">
        <v>7347</v>
      </c>
      <c r="AE901" s="190" t="s">
        <v>7378</v>
      </c>
      <c r="AF901" s="190" t="s">
        <v>7349</v>
      </c>
      <c r="AG901" s="190" t="s">
        <v>7399</v>
      </c>
      <c r="AH901" s="173" t="s">
        <v>12691</v>
      </c>
      <c r="AI901" s="173">
        <v>3142528302</v>
      </c>
      <c r="AJ901" s="173" t="s">
        <v>10152</v>
      </c>
      <c r="AK901" s="420">
        <v>6200682893</v>
      </c>
      <c r="AL901" s="189" t="s">
        <v>7353</v>
      </c>
      <c r="AM901" s="500" t="s">
        <v>8702</v>
      </c>
      <c r="AN901" s="411">
        <f t="shared" ref="AN901:AN964" si="14">+AN900+1</f>
        <v>894</v>
      </c>
      <c r="AO901" s="411">
        <v>2025</v>
      </c>
      <c r="AP901" s="432">
        <v>32289599</v>
      </c>
      <c r="AQ901" s="411"/>
      <c r="AR901" s="411"/>
      <c r="AS901" s="410"/>
      <c r="AT901" s="449"/>
    </row>
    <row r="902" spans="2:46" ht="15" customHeight="1">
      <c r="B902" s="448" t="s">
        <v>858</v>
      </c>
      <c r="C902" s="251" t="s">
        <v>10341</v>
      </c>
      <c r="D902" s="173" t="s">
        <v>10765</v>
      </c>
      <c r="E902" s="404">
        <v>1117485267</v>
      </c>
      <c r="F902" s="404">
        <v>7082967</v>
      </c>
      <c r="G902" s="405" t="s">
        <v>10506</v>
      </c>
      <c r="H902" s="353">
        <v>2063000</v>
      </c>
      <c r="I902" s="363" t="s">
        <v>12692</v>
      </c>
      <c r="J902" s="363">
        <v>46022</v>
      </c>
      <c r="K902" s="354" t="s">
        <v>10548</v>
      </c>
      <c r="L902" s="190">
        <v>2583</v>
      </c>
      <c r="M902" s="173" t="s">
        <v>7495</v>
      </c>
      <c r="N902" s="406" t="s">
        <v>7343</v>
      </c>
      <c r="O902" s="406">
        <v>79553844</v>
      </c>
      <c r="P902" s="406" t="s">
        <v>7496</v>
      </c>
      <c r="Q902" s="190">
        <v>5</v>
      </c>
      <c r="R902" s="407">
        <v>136818</v>
      </c>
      <c r="S902" s="251" t="s">
        <v>7497</v>
      </c>
      <c r="T902" s="404" t="s">
        <v>10509</v>
      </c>
      <c r="U902" s="190" t="s">
        <v>7347</v>
      </c>
      <c r="V902" s="407" t="s">
        <v>10136</v>
      </c>
      <c r="W902" s="404" t="s">
        <v>10509</v>
      </c>
      <c r="X902" s="190">
        <v>0</v>
      </c>
      <c r="Y902" s="190">
        <v>0</v>
      </c>
      <c r="Z902" s="404" t="s">
        <v>10509</v>
      </c>
      <c r="AA902" s="419" t="s">
        <v>7347</v>
      </c>
      <c r="AB902" s="190" t="s">
        <v>7347</v>
      </c>
      <c r="AC902" s="190" t="s">
        <v>7347</v>
      </c>
      <c r="AD902" s="190" t="s">
        <v>7347</v>
      </c>
      <c r="AE902" s="190" t="s">
        <v>12693</v>
      </c>
      <c r="AF902" s="190" t="s">
        <v>7349</v>
      </c>
      <c r="AG902" s="190" t="s">
        <v>7399</v>
      </c>
      <c r="AH902" s="173" t="s">
        <v>10767</v>
      </c>
      <c r="AI902" s="173">
        <v>3165574515</v>
      </c>
      <c r="AJ902" s="173" t="s">
        <v>10482</v>
      </c>
      <c r="AK902" s="420">
        <v>3165574515</v>
      </c>
      <c r="AL902" s="189" t="s">
        <v>10512</v>
      </c>
      <c r="AM902" s="500" t="s">
        <v>10769</v>
      </c>
      <c r="AN902" s="411">
        <f t="shared" si="14"/>
        <v>895</v>
      </c>
      <c r="AO902" s="411">
        <v>2025</v>
      </c>
      <c r="AP902" s="432">
        <v>7082967</v>
      </c>
      <c r="AQ902" s="411"/>
      <c r="AR902" s="411"/>
      <c r="AS902" s="410"/>
      <c r="AT902" s="449"/>
    </row>
    <row r="903" spans="2:46" ht="15" customHeight="1">
      <c r="B903" s="448" t="s">
        <v>861</v>
      </c>
      <c r="C903" s="251" t="s">
        <v>10341</v>
      </c>
      <c r="D903" s="173" t="s">
        <v>12694</v>
      </c>
      <c r="E903" s="404">
        <v>1053327623</v>
      </c>
      <c r="F903" s="404">
        <v>17427067</v>
      </c>
      <c r="G903" s="405" t="s">
        <v>12512</v>
      </c>
      <c r="H903" s="353">
        <v>4507000.0862068962</v>
      </c>
      <c r="I903" s="363">
        <v>45909</v>
      </c>
      <c r="J903" s="363">
        <v>46022</v>
      </c>
      <c r="K903" s="354" t="s">
        <v>12695</v>
      </c>
      <c r="L903" s="190">
        <v>2537</v>
      </c>
      <c r="M903" s="251" t="s">
        <v>10161</v>
      </c>
      <c r="N903" s="406" t="s">
        <v>7343</v>
      </c>
      <c r="O903" s="406">
        <v>98566660</v>
      </c>
      <c r="P903" s="406" t="s">
        <v>7534</v>
      </c>
      <c r="Q903" s="190">
        <v>1</v>
      </c>
      <c r="R903" s="407">
        <v>136719</v>
      </c>
      <c r="S903" s="251" t="s">
        <v>8951</v>
      </c>
      <c r="T903" s="404">
        <v>0</v>
      </c>
      <c r="U903" s="190" t="s">
        <v>7347</v>
      </c>
      <c r="V903" s="407" t="s">
        <v>10136</v>
      </c>
      <c r="W903" s="404">
        <v>0</v>
      </c>
      <c r="X903" s="190" t="s">
        <v>7347</v>
      </c>
      <c r="Y903" s="190" t="s">
        <v>7347</v>
      </c>
      <c r="Z903" s="404">
        <v>0</v>
      </c>
      <c r="AA903" s="419" t="s">
        <v>7347</v>
      </c>
      <c r="AB903" s="190" t="s">
        <v>7347</v>
      </c>
      <c r="AC903" s="190" t="s">
        <v>7347</v>
      </c>
      <c r="AD903" s="190" t="s">
        <v>7347</v>
      </c>
      <c r="AE903" s="190" t="s">
        <v>7504</v>
      </c>
      <c r="AF903" s="190" t="s">
        <v>7349</v>
      </c>
      <c r="AG903" s="190" t="s">
        <v>7350</v>
      </c>
      <c r="AH903" s="173" t="s">
        <v>12696</v>
      </c>
      <c r="AI903" s="173">
        <v>3133694432</v>
      </c>
      <c r="AJ903" s="173" t="s">
        <v>10482</v>
      </c>
      <c r="AK903" s="420">
        <v>35277784678</v>
      </c>
      <c r="AL903" s="189" t="s">
        <v>7353</v>
      </c>
      <c r="AM903" s="500" t="s">
        <v>10472</v>
      </c>
      <c r="AN903" s="411">
        <f t="shared" si="14"/>
        <v>896</v>
      </c>
      <c r="AO903" s="411">
        <v>2025</v>
      </c>
      <c r="AP903" s="432">
        <v>17427067</v>
      </c>
      <c r="AQ903" s="411"/>
      <c r="AR903" s="411"/>
      <c r="AS903" s="410"/>
      <c r="AT903" s="449"/>
    </row>
    <row r="904" spans="2:46" ht="15" customHeight="1">
      <c r="B904" s="448" t="s">
        <v>862</v>
      </c>
      <c r="C904" s="251" t="s">
        <v>10246</v>
      </c>
      <c r="D904" s="173" t="s">
        <v>10445</v>
      </c>
      <c r="E904" s="404">
        <v>1010077776</v>
      </c>
      <c r="F904" s="404">
        <v>19722500</v>
      </c>
      <c r="G904" s="405" t="s">
        <v>10525</v>
      </c>
      <c r="H904" s="353">
        <v>5635000</v>
      </c>
      <c r="I904" s="363">
        <v>45908</v>
      </c>
      <c r="J904" s="363">
        <v>46013</v>
      </c>
      <c r="K904" s="354" t="s">
        <v>7688</v>
      </c>
      <c r="L904" s="190">
        <v>2599</v>
      </c>
      <c r="M904" s="251" t="s">
        <v>7689</v>
      </c>
      <c r="N904" s="406" t="s">
        <v>7343</v>
      </c>
      <c r="O904" s="406">
        <v>80257080</v>
      </c>
      <c r="P904" s="406" t="s">
        <v>7690</v>
      </c>
      <c r="Q904" s="190">
        <v>3</v>
      </c>
      <c r="R904" s="407">
        <v>140081</v>
      </c>
      <c r="S904" s="251" t="s">
        <v>7726</v>
      </c>
      <c r="T904" s="404">
        <v>0</v>
      </c>
      <c r="U904" s="190" t="s">
        <v>7347</v>
      </c>
      <c r="V904" s="407" t="s">
        <v>10136</v>
      </c>
      <c r="W904" s="404">
        <v>0</v>
      </c>
      <c r="X904" s="190" t="s">
        <v>7347</v>
      </c>
      <c r="Y904" s="190" t="s">
        <v>7347</v>
      </c>
      <c r="Z904" s="404">
        <v>0</v>
      </c>
      <c r="AA904" s="419" t="s">
        <v>7347</v>
      </c>
      <c r="AB904" s="190" t="s">
        <v>7347</v>
      </c>
      <c r="AC904" s="190" t="s">
        <v>7347</v>
      </c>
      <c r="AD904" s="190" t="s">
        <v>7347</v>
      </c>
      <c r="AE904" s="190" t="s">
        <v>7378</v>
      </c>
      <c r="AF904" s="190" t="s">
        <v>7349</v>
      </c>
      <c r="AG904" s="190" t="s">
        <v>7399</v>
      </c>
      <c r="AH904" s="173" t="s">
        <v>12697</v>
      </c>
      <c r="AI904" s="173">
        <v>3202662909</v>
      </c>
      <c r="AJ904" s="173" t="s">
        <v>9566</v>
      </c>
      <c r="AK904" s="426" t="s">
        <v>12698</v>
      </c>
      <c r="AL904" s="189" t="s">
        <v>7353</v>
      </c>
      <c r="AM904" s="500" t="s">
        <v>12699</v>
      </c>
      <c r="AN904" s="411">
        <f t="shared" si="14"/>
        <v>897</v>
      </c>
      <c r="AO904" s="411">
        <v>2025</v>
      </c>
      <c r="AP904" s="432">
        <v>19722500</v>
      </c>
      <c r="AQ904" s="411" t="s">
        <v>10139</v>
      </c>
      <c r="AR904" s="411" t="s">
        <v>10132</v>
      </c>
      <c r="AS904" s="410"/>
      <c r="AT904" s="449"/>
    </row>
    <row r="905" spans="2:46" ht="15" customHeight="1">
      <c r="B905" s="448" t="s">
        <v>863</v>
      </c>
      <c r="C905" s="251" t="s">
        <v>10341</v>
      </c>
      <c r="D905" s="173" t="s">
        <v>12700</v>
      </c>
      <c r="E905" s="404">
        <v>1015441274</v>
      </c>
      <c r="F905" s="404">
        <v>15774500</v>
      </c>
      <c r="G905" s="405" t="s">
        <v>10525</v>
      </c>
      <c r="H905" s="353">
        <v>4507000</v>
      </c>
      <c r="I905" s="363">
        <v>45910</v>
      </c>
      <c r="J905" s="363">
        <v>46015</v>
      </c>
      <c r="K905" s="354" t="s">
        <v>12701</v>
      </c>
      <c r="L905" s="190">
        <v>2599</v>
      </c>
      <c r="M905" s="251" t="s">
        <v>7689</v>
      </c>
      <c r="N905" s="406" t="s">
        <v>7343</v>
      </c>
      <c r="O905" s="406">
        <v>80257080</v>
      </c>
      <c r="P905" s="406" t="s">
        <v>7690</v>
      </c>
      <c r="Q905" s="190">
        <v>1</v>
      </c>
      <c r="R905" s="407">
        <v>140087</v>
      </c>
      <c r="S905" s="251" t="s">
        <v>7726</v>
      </c>
      <c r="T905" s="404">
        <v>0</v>
      </c>
      <c r="U905" s="190" t="s">
        <v>7347</v>
      </c>
      <c r="V905" s="407" t="s">
        <v>10136</v>
      </c>
      <c r="W905" s="404">
        <v>0</v>
      </c>
      <c r="X905" s="190" t="s">
        <v>7347</v>
      </c>
      <c r="Y905" s="190" t="s">
        <v>7347</v>
      </c>
      <c r="Z905" s="404">
        <v>0</v>
      </c>
      <c r="AA905" s="419" t="s">
        <v>7347</v>
      </c>
      <c r="AB905" s="190" t="s">
        <v>7347</v>
      </c>
      <c r="AC905" s="190" t="s">
        <v>7347</v>
      </c>
      <c r="AD905" s="190" t="s">
        <v>7347</v>
      </c>
      <c r="AE905" s="190" t="s">
        <v>10179</v>
      </c>
      <c r="AF905" s="190" t="s">
        <v>7349</v>
      </c>
      <c r="AG905" s="190" t="s">
        <v>7399</v>
      </c>
      <c r="AH905" s="173" t="s">
        <v>12702</v>
      </c>
      <c r="AI905" s="173">
        <v>3187021155</v>
      </c>
      <c r="AJ905" s="173" t="s">
        <v>10152</v>
      </c>
      <c r="AK905" s="420">
        <v>550488437547018</v>
      </c>
      <c r="AL905" s="189" t="s">
        <v>7353</v>
      </c>
      <c r="AM905" s="500" t="s">
        <v>10453</v>
      </c>
      <c r="AN905" s="411">
        <f t="shared" si="14"/>
        <v>898</v>
      </c>
      <c r="AO905" s="411">
        <v>2025</v>
      </c>
      <c r="AP905" s="432">
        <v>15774500</v>
      </c>
      <c r="AQ905" s="411"/>
      <c r="AR905" s="411"/>
      <c r="AS905" s="410"/>
      <c r="AT905" s="449"/>
    </row>
    <row r="906" spans="2:46" ht="15" customHeight="1">
      <c r="B906" s="448" t="s">
        <v>864</v>
      </c>
      <c r="C906" s="251" t="s">
        <v>10246</v>
      </c>
      <c r="D906" s="173" t="s">
        <v>12703</v>
      </c>
      <c r="E906" s="404">
        <v>1110470300</v>
      </c>
      <c r="F906" s="404">
        <v>29508000</v>
      </c>
      <c r="G906" s="405" t="s">
        <v>10581</v>
      </c>
      <c r="H906" s="353">
        <v>4918000</v>
      </c>
      <c r="I906" s="363">
        <v>45883</v>
      </c>
      <c r="J906" s="363">
        <v>46022</v>
      </c>
      <c r="K906" s="354" t="s">
        <v>12546</v>
      </c>
      <c r="L906" s="190">
        <v>2442</v>
      </c>
      <c r="M906" s="406" t="s">
        <v>7616</v>
      </c>
      <c r="N906" s="406" t="s">
        <v>7343</v>
      </c>
      <c r="O906" s="406">
        <v>1063481921</v>
      </c>
      <c r="P906" s="501" t="s">
        <v>7617</v>
      </c>
      <c r="Q906" s="190">
        <v>5</v>
      </c>
      <c r="R906" s="407">
        <v>133710</v>
      </c>
      <c r="S906" s="251" t="s">
        <v>7618</v>
      </c>
      <c r="T906" s="404">
        <v>0</v>
      </c>
      <c r="U906" s="190" t="s">
        <v>7347</v>
      </c>
      <c r="V906" s="407" t="s">
        <v>10136</v>
      </c>
      <c r="W906" s="404">
        <v>0</v>
      </c>
      <c r="X906" s="190" t="s">
        <v>7347</v>
      </c>
      <c r="Y906" s="190" t="s">
        <v>7347</v>
      </c>
      <c r="Z906" s="404">
        <v>0</v>
      </c>
      <c r="AA906" s="419" t="s">
        <v>7347</v>
      </c>
      <c r="AB906" s="190" t="s">
        <v>7347</v>
      </c>
      <c r="AC906" s="190" t="s">
        <v>7347</v>
      </c>
      <c r="AD906" s="190" t="s">
        <v>7347</v>
      </c>
      <c r="AE906" s="190" t="s">
        <v>7387</v>
      </c>
      <c r="AF906" s="190" t="s">
        <v>7451</v>
      </c>
      <c r="AG906" s="190" t="s">
        <v>7399</v>
      </c>
      <c r="AH906" s="173" t="s">
        <v>12704</v>
      </c>
      <c r="AI906" s="173">
        <v>3166049648</v>
      </c>
      <c r="AJ906" s="173" t="s">
        <v>12705</v>
      </c>
      <c r="AK906" s="420">
        <v>111702677803</v>
      </c>
      <c r="AL906" s="189" t="s">
        <v>7353</v>
      </c>
      <c r="AM906" s="500" t="s">
        <v>12706</v>
      </c>
      <c r="AN906" s="411">
        <f t="shared" si="14"/>
        <v>899</v>
      </c>
      <c r="AO906" s="411">
        <v>2025</v>
      </c>
      <c r="AP906" s="432">
        <v>26721133</v>
      </c>
      <c r="AQ906" s="411"/>
      <c r="AR906" s="411"/>
      <c r="AS906" s="410"/>
      <c r="AT906" s="449"/>
    </row>
    <row r="907" spans="2:46" ht="15" customHeight="1">
      <c r="B907" s="448" t="s">
        <v>865</v>
      </c>
      <c r="C907" s="251" t="s">
        <v>10246</v>
      </c>
      <c r="D907" s="173" t="s">
        <v>12707</v>
      </c>
      <c r="E907" s="404">
        <v>1233894520</v>
      </c>
      <c r="F907" s="404">
        <v>8870900</v>
      </c>
      <c r="G907" s="405" t="s">
        <v>12708</v>
      </c>
      <c r="H907" s="353">
        <v>2063000</v>
      </c>
      <c r="I907" s="363">
        <v>45895</v>
      </c>
      <c r="J907" s="363">
        <v>46022</v>
      </c>
      <c r="K907" s="354" t="s">
        <v>10548</v>
      </c>
      <c r="L907" s="190">
        <v>2583</v>
      </c>
      <c r="M907" s="251" t="s">
        <v>7495</v>
      </c>
      <c r="N907" s="406" t="s">
        <v>7343</v>
      </c>
      <c r="O907" s="406">
        <v>79553844</v>
      </c>
      <c r="P907" s="406" t="s">
        <v>7496</v>
      </c>
      <c r="Q907" s="190">
        <v>5</v>
      </c>
      <c r="R907" s="407">
        <v>134405</v>
      </c>
      <c r="S907" s="251" t="s">
        <v>7497</v>
      </c>
      <c r="T907" s="404">
        <v>0</v>
      </c>
      <c r="U907" s="190" t="s">
        <v>7347</v>
      </c>
      <c r="V907" s="407" t="s">
        <v>10136</v>
      </c>
      <c r="W907" s="404">
        <v>0</v>
      </c>
      <c r="X907" s="190" t="s">
        <v>7347</v>
      </c>
      <c r="Y907" s="190" t="s">
        <v>7347</v>
      </c>
      <c r="Z907" s="404">
        <v>0</v>
      </c>
      <c r="AA907" s="419" t="s">
        <v>7347</v>
      </c>
      <c r="AB907" s="190" t="s">
        <v>7347</v>
      </c>
      <c r="AC907" s="190" t="s">
        <v>7347</v>
      </c>
      <c r="AD907" s="190" t="s">
        <v>7347</v>
      </c>
      <c r="AE907" s="190" t="s">
        <v>10179</v>
      </c>
      <c r="AF907" s="190" t="s">
        <v>7349</v>
      </c>
      <c r="AG907" s="190" t="s">
        <v>7399</v>
      </c>
      <c r="AH907" s="173" t="s">
        <v>12709</v>
      </c>
      <c r="AI907" s="173">
        <v>3229504401</v>
      </c>
      <c r="AJ907" s="173" t="s">
        <v>10572</v>
      </c>
      <c r="AK907" s="420">
        <v>91247987423</v>
      </c>
      <c r="AL907" s="189" t="s">
        <v>7353</v>
      </c>
      <c r="AM907" s="500" t="s">
        <v>12710</v>
      </c>
      <c r="AN907" s="411">
        <f t="shared" si="14"/>
        <v>900</v>
      </c>
      <c r="AO907" s="411">
        <v>2025</v>
      </c>
      <c r="AP907" s="432">
        <v>8870900</v>
      </c>
      <c r="AQ907" s="411"/>
      <c r="AR907" s="411"/>
      <c r="AS907" s="410"/>
      <c r="AT907" s="449"/>
    </row>
    <row r="908" spans="2:46" ht="15" customHeight="1">
      <c r="B908" s="448" t="s">
        <v>866</v>
      </c>
      <c r="C908" s="251" t="s">
        <v>10246</v>
      </c>
      <c r="D908" s="173" t="s">
        <v>12711</v>
      </c>
      <c r="E908" s="404">
        <v>1019071125</v>
      </c>
      <c r="F908" s="404">
        <v>23442467</v>
      </c>
      <c r="G908" s="405" t="s">
        <v>12712</v>
      </c>
      <c r="H908" s="353">
        <v>4918000.0699300701</v>
      </c>
      <c r="I908" s="363">
        <v>45882</v>
      </c>
      <c r="J908" s="363">
        <v>46022</v>
      </c>
      <c r="K908" s="354" t="s">
        <v>12713</v>
      </c>
      <c r="L908" s="190">
        <v>2442</v>
      </c>
      <c r="M908" s="406" t="s">
        <v>7616</v>
      </c>
      <c r="N908" s="251" t="s">
        <v>7343</v>
      </c>
      <c r="O908" s="406">
        <v>1063481921</v>
      </c>
      <c r="P908" s="501" t="s">
        <v>7617</v>
      </c>
      <c r="Q908" s="190">
        <v>5</v>
      </c>
      <c r="R908" s="407">
        <v>133710</v>
      </c>
      <c r="S908" s="251" t="s">
        <v>7618</v>
      </c>
      <c r="T908" s="404">
        <v>0</v>
      </c>
      <c r="U908" s="190" t="s">
        <v>7347</v>
      </c>
      <c r="V908" s="407" t="s">
        <v>10136</v>
      </c>
      <c r="W908" s="404">
        <v>0</v>
      </c>
      <c r="X908" s="190" t="s">
        <v>7347</v>
      </c>
      <c r="Y908" s="190" t="s">
        <v>7347</v>
      </c>
      <c r="Z908" s="404">
        <v>0</v>
      </c>
      <c r="AA908" s="419" t="s">
        <v>7347</v>
      </c>
      <c r="AB908" s="190" t="s">
        <v>7347</v>
      </c>
      <c r="AC908" s="190" t="s">
        <v>7347</v>
      </c>
      <c r="AD908" s="190" t="s">
        <v>7347</v>
      </c>
      <c r="AE908" s="190" t="s">
        <v>7378</v>
      </c>
      <c r="AF908" s="190" t="s">
        <v>7451</v>
      </c>
      <c r="AG908" s="190" t="s">
        <v>7510</v>
      </c>
      <c r="AH908" s="173" t="s">
        <v>12714</v>
      </c>
      <c r="AI908" s="173">
        <v>3214180548</v>
      </c>
      <c r="AJ908" s="173" t="s">
        <v>10143</v>
      </c>
      <c r="AK908" s="420">
        <v>46766106404</v>
      </c>
      <c r="AL908" s="189" t="s">
        <v>7353</v>
      </c>
      <c r="AM908" s="500" t="s">
        <v>12715</v>
      </c>
      <c r="AN908" s="411">
        <f t="shared" si="14"/>
        <v>901</v>
      </c>
      <c r="AO908" s="411">
        <v>2025</v>
      </c>
      <c r="AP908" s="432">
        <v>20491667</v>
      </c>
      <c r="AQ908" s="411"/>
      <c r="AR908" s="411"/>
      <c r="AS908" s="410"/>
      <c r="AT908" s="449"/>
    </row>
    <row r="909" spans="2:46" ht="15" customHeight="1">
      <c r="B909" s="448" t="s">
        <v>867</v>
      </c>
      <c r="C909" s="251" t="s">
        <v>10246</v>
      </c>
      <c r="D909" s="173" t="s">
        <v>12716</v>
      </c>
      <c r="E909" s="404">
        <v>1193377790</v>
      </c>
      <c r="F909" s="404">
        <v>29508000</v>
      </c>
      <c r="G909" s="405" t="s">
        <v>10581</v>
      </c>
      <c r="H909" s="353">
        <v>4918000</v>
      </c>
      <c r="I909" s="363">
        <v>45882</v>
      </c>
      <c r="J909" s="363">
        <v>46022</v>
      </c>
      <c r="K909" s="354" t="s">
        <v>12531</v>
      </c>
      <c r="L909" s="190">
        <v>2442</v>
      </c>
      <c r="M909" s="406" t="s">
        <v>7616</v>
      </c>
      <c r="N909" s="406" t="s">
        <v>7343</v>
      </c>
      <c r="O909" s="406">
        <v>1063481921</v>
      </c>
      <c r="P909" s="501" t="s">
        <v>7617</v>
      </c>
      <c r="Q909" s="190">
        <v>5</v>
      </c>
      <c r="R909" s="407">
        <v>133710</v>
      </c>
      <c r="S909" s="251" t="s">
        <v>7618</v>
      </c>
      <c r="T909" s="404">
        <v>0</v>
      </c>
      <c r="U909" s="190" t="s">
        <v>7347</v>
      </c>
      <c r="V909" s="407" t="s">
        <v>10136</v>
      </c>
      <c r="W909" s="404">
        <v>0</v>
      </c>
      <c r="X909" s="190" t="s">
        <v>7347</v>
      </c>
      <c r="Y909" s="190" t="s">
        <v>7347</v>
      </c>
      <c r="Z909" s="404">
        <v>0</v>
      </c>
      <c r="AA909" s="419" t="s">
        <v>7347</v>
      </c>
      <c r="AB909" s="190" t="s">
        <v>7347</v>
      </c>
      <c r="AC909" s="190" t="s">
        <v>7347</v>
      </c>
      <c r="AD909" s="190" t="s">
        <v>7347</v>
      </c>
      <c r="AE909" s="190" t="s">
        <v>12491</v>
      </c>
      <c r="AF909" s="190" t="s">
        <v>7451</v>
      </c>
      <c r="AG909" s="190" t="s">
        <v>7350</v>
      </c>
      <c r="AH909" s="173" t="s">
        <v>12717</v>
      </c>
      <c r="AI909" s="173">
        <v>3117291658</v>
      </c>
      <c r="AJ909" s="173" t="s">
        <v>10143</v>
      </c>
      <c r="AK909" s="420">
        <v>35935549858</v>
      </c>
      <c r="AL909" s="189" t="s">
        <v>7353</v>
      </c>
      <c r="AM909" s="500" t="s">
        <v>12718</v>
      </c>
      <c r="AN909" s="411">
        <f t="shared" si="14"/>
        <v>902</v>
      </c>
      <c r="AO909" s="411">
        <v>2025</v>
      </c>
      <c r="AP909" s="432">
        <v>26557200</v>
      </c>
      <c r="AQ909" s="411"/>
      <c r="AR909" s="411"/>
      <c r="AS909" s="410"/>
      <c r="AT909" s="449"/>
    </row>
    <row r="910" spans="2:46" ht="15" customHeight="1">
      <c r="B910" s="448" t="s">
        <v>868</v>
      </c>
      <c r="C910" s="251" t="s">
        <v>10246</v>
      </c>
      <c r="D910" s="173" t="s">
        <v>12719</v>
      </c>
      <c r="E910" s="404">
        <v>19385297</v>
      </c>
      <c r="F910" s="404">
        <v>30239467</v>
      </c>
      <c r="G910" s="405" t="s">
        <v>12499</v>
      </c>
      <c r="H910" s="353">
        <v>7688000.0847457629</v>
      </c>
      <c r="I910" s="363">
        <v>45908</v>
      </c>
      <c r="J910" s="363">
        <v>46022</v>
      </c>
      <c r="K910" s="354" t="s">
        <v>12720</v>
      </c>
      <c r="L910" s="190">
        <v>2583</v>
      </c>
      <c r="M910" s="251" t="s">
        <v>7495</v>
      </c>
      <c r="N910" s="406" t="s">
        <v>7343</v>
      </c>
      <c r="O910" s="406">
        <v>79553844</v>
      </c>
      <c r="P910" s="406" t="s">
        <v>7496</v>
      </c>
      <c r="Q910" s="190">
        <v>5</v>
      </c>
      <c r="R910" s="407">
        <v>140671</v>
      </c>
      <c r="S910" s="251" t="s">
        <v>7497</v>
      </c>
      <c r="T910" s="404">
        <v>0</v>
      </c>
      <c r="U910" s="190" t="s">
        <v>7347</v>
      </c>
      <c r="V910" s="407" t="s">
        <v>10136</v>
      </c>
      <c r="W910" s="404">
        <v>0</v>
      </c>
      <c r="X910" s="190" t="s">
        <v>7347</v>
      </c>
      <c r="Y910" s="190" t="s">
        <v>7347</v>
      </c>
      <c r="Z910" s="404">
        <v>0</v>
      </c>
      <c r="AA910" s="419" t="s">
        <v>7347</v>
      </c>
      <c r="AB910" s="190" t="s">
        <v>7347</v>
      </c>
      <c r="AC910" s="190" t="s">
        <v>7347</v>
      </c>
      <c r="AD910" s="190" t="s">
        <v>7347</v>
      </c>
      <c r="AE910" s="190" t="s">
        <v>7378</v>
      </c>
      <c r="AF910" s="190" t="s">
        <v>7349</v>
      </c>
      <c r="AG910" s="190" t="s">
        <v>7399</v>
      </c>
      <c r="AH910" s="173" t="s">
        <v>12721</v>
      </c>
      <c r="AI910" s="173">
        <v>3204120430</v>
      </c>
      <c r="AJ910" s="173" t="s">
        <v>10152</v>
      </c>
      <c r="AK910" s="420">
        <v>459200017851</v>
      </c>
      <c r="AL910" s="189" t="s">
        <v>7353</v>
      </c>
      <c r="AM910" s="500" t="s">
        <v>12722</v>
      </c>
      <c r="AN910" s="411">
        <f t="shared" si="14"/>
        <v>903</v>
      </c>
      <c r="AO910" s="411">
        <v>2025</v>
      </c>
      <c r="AP910" s="432">
        <v>30239467</v>
      </c>
      <c r="AQ910" s="411"/>
      <c r="AR910" s="411"/>
      <c r="AS910" s="410"/>
      <c r="AT910" s="449"/>
    </row>
    <row r="911" spans="2:46" ht="15" customHeight="1">
      <c r="B911" s="448" t="s">
        <v>870</v>
      </c>
      <c r="C911" s="251" t="s">
        <v>10246</v>
      </c>
      <c r="D911" s="173" t="s">
        <v>12723</v>
      </c>
      <c r="E911" s="404">
        <v>1065013583</v>
      </c>
      <c r="F911" s="404">
        <v>23479166</v>
      </c>
      <c r="G911" s="405" t="s">
        <v>12573</v>
      </c>
      <c r="H911" s="353">
        <v>5634999.8399999999</v>
      </c>
      <c r="I911" s="363">
        <v>45898</v>
      </c>
      <c r="J911" s="363">
        <v>46022</v>
      </c>
      <c r="K911" s="354" t="s">
        <v>12472</v>
      </c>
      <c r="L911" s="190">
        <v>2537</v>
      </c>
      <c r="M911" s="251" t="s">
        <v>7375</v>
      </c>
      <c r="N911" s="406" t="s">
        <v>7343</v>
      </c>
      <c r="O911" s="406">
        <v>1010190690</v>
      </c>
      <c r="P911" s="406" t="s">
        <v>7699</v>
      </c>
      <c r="Q911" s="190">
        <v>1</v>
      </c>
      <c r="R911" s="407">
        <v>134406</v>
      </c>
      <c r="S911" s="251" t="s">
        <v>10332</v>
      </c>
      <c r="T911" s="404">
        <v>0</v>
      </c>
      <c r="U911" s="190" t="s">
        <v>7347</v>
      </c>
      <c r="V911" s="407" t="s">
        <v>10136</v>
      </c>
      <c r="W911" s="404">
        <v>0</v>
      </c>
      <c r="X911" s="190" t="s">
        <v>7347</v>
      </c>
      <c r="Y911" s="190" t="s">
        <v>7347</v>
      </c>
      <c r="Z911" s="404">
        <v>0</v>
      </c>
      <c r="AA911" s="419" t="s">
        <v>7347</v>
      </c>
      <c r="AB911" s="190" t="s">
        <v>7347</v>
      </c>
      <c r="AC911" s="190" t="s">
        <v>7347</v>
      </c>
      <c r="AD911" s="190" t="s">
        <v>7347</v>
      </c>
      <c r="AE911" s="190" t="s">
        <v>8745</v>
      </c>
      <c r="AF911" s="190" t="s">
        <v>7349</v>
      </c>
      <c r="AG911" s="190" t="s">
        <v>7350</v>
      </c>
      <c r="AH911" s="173" t="s">
        <v>12724</v>
      </c>
      <c r="AI911" s="173">
        <v>3014257564</v>
      </c>
      <c r="AJ911" s="173" t="s">
        <v>10572</v>
      </c>
      <c r="AK911" s="420">
        <v>68117478509</v>
      </c>
      <c r="AL911" s="189" t="s">
        <v>7353</v>
      </c>
      <c r="AM911" s="500" t="s">
        <v>12725</v>
      </c>
      <c r="AN911" s="411">
        <f t="shared" si="14"/>
        <v>904</v>
      </c>
      <c r="AO911" s="411">
        <v>2025</v>
      </c>
      <c r="AP911" s="432">
        <v>23479166</v>
      </c>
      <c r="AQ911" s="411"/>
      <c r="AR911" s="411"/>
      <c r="AS911" s="410"/>
      <c r="AT911" s="449"/>
    </row>
    <row r="912" spans="2:46" ht="15" customHeight="1">
      <c r="B912" s="448" t="s">
        <v>871</v>
      </c>
      <c r="C912" s="251" t="s">
        <v>10246</v>
      </c>
      <c r="D912" s="173" t="s">
        <v>12726</v>
      </c>
      <c r="E912" s="404">
        <v>1030690977</v>
      </c>
      <c r="F912" s="404">
        <v>28175000</v>
      </c>
      <c r="G912" s="405" t="s">
        <v>12487</v>
      </c>
      <c r="H912" s="353">
        <v>5635000</v>
      </c>
      <c r="I912" s="363">
        <v>45895</v>
      </c>
      <c r="J912" s="363">
        <v>46022</v>
      </c>
      <c r="K912" s="354" t="s">
        <v>12609</v>
      </c>
      <c r="L912" s="190">
        <v>2537</v>
      </c>
      <c r="M912" s="251" t="s">
        <v>7447</v>
      </c>
      <c r="N912" s="406" t="s">
        <v>7448</v>
      </c>
      <c r="O912" s="406">
        <v>51698679</v>
      </c>
      <c r="P912" s="406" t="s">
        <v>7449</v>
      </c>
      <c r="Q912" s="190">
        <v>1</v>
      </c>
      <c r="R912" s="407">
        <v>135197</v>
      </c>
      <c r="S912" s="251" t="s">
        <v>7450</v>
      </c>
      <c r="T912" s="404">
        <v>0</v>
      </c>
      <c r="U912" s="190" t="s">
        <v>7347</v>
      </c>
      <c r="V912" s="407" t="s">
        <v>10136</v>
      </c>
      <c r="W912" s="404">
        <v>0</v>
      </c>
      <c r="X912" s="190" t="s">
        <v>7347</v>
      </c>
      <c r="Y912" s="190" t="s">
        <v>7347</v>
      </c>
      <c r="Z912" s="404">
        <v>0</v>
      </c>
      <c r="AA912" s="419" t="s">
        <v>7347</v>
      </c>
      <c r="AB912" s="190" t="s">
        <v>7347</v>
      </c>
      <c r="AC912" s="190" t="s">
        <v>7347</v>
      </c>
      <c r="AD912" s="190" t="s">
        <v>7347</v>
      </c>
      <c r="AE912" s="190" t="s">
        <v>7504</v>
      </c>
      <c r="AF912" s="190" t="s">
        <v>7349</v>
      </c>
      <c r="AG912" s="190" t="s">
        <v>7362</v>
      </c>
      <c r="AH912" s="173" t="s">
        <v>12727</v>
      </c>
      <c r="AI912" s="173">
        <v>3015807513</v>
      </c>
      <c r="AJ912" s="173" t="s">
        <v>10557</v>
      </c>
      <c r="AK912" s="420">
        <v>766000200005419</v>
      </c>
      <c r="AL912" s="189" t="s">
        <v>7353</v>
      </c>
      <c r="AM912" s="500" t="s">
        <v>11432</v>
      </c>
      <c r="AN912" s="411">
        <f t="shared" si="14"/>
        <v>905</v>
      </c>
      <c r="AO912" s="411">
        <v>2025</v>
      </c>
      <c r="AP912" s="432">
        <v>28175000</v>
      </c>
      <c r="AQ912" s="411"/>
      <c r="AR912" s="411"/>
      <c r="AS912" s="410"/>
      <c r="AT912" s="449"/>
    </row>
    <row r="913" spans="2:46" ht="15" customHeight="1">
      <c r="B913" s="448" t="s">
        <v>872</v>
      </c>
      <c r="C913" s="251" t="s">
        <v>10246</v>
      </c>
      <c r="D913" s="173" t="s">
        <v>12728</v>
      </c>
      <c r="E913" s="404">
        <v>1124169</v>
      </c>
      <c r="F913" s="404">
        <v>38440000</v>
      </c>
      <c r="G913" s="405" t="s">
        <v>12487</v>
      </c>
      <c r="H913" s="353">
        <v>7688000</v>
      </c>
      <c r="I913" s="363">
        <v>45897</v>
      </c>
      <c r="J913" s="363">
        <v>46022</v>
      </c>
      <c r="K913" s="354" t="s">
        <v>12729</v>
      </c>
      <c r="L913" s="190">
        <v>2537</v>
      </c>
      <c r="M913" s="251" t="s">
        <v>8698</v>
      </c>
      <c r="N913" s="406" t="s">
        <v>7448</v>
      </c>
      <c r="O913" s="406">
        <v>7320162</v>
      </c>
      <c r="P913" s="501" t="s">
        <v>8699</v>
      </c>
      <c r="Q913" s="190">
        <v>1</v>
      </c>
      <c r="R913" s="407">
        <v>135201</v>
      </c>
      <c r="S913" s="251" t="s">
        <v>8700</v>
      </c>
      <c r="T913" s="404">
        <v>0</v>
      </c>
      <c r="U913" s="190" t="s">
        <v>7347</v>
      </c>
      <c r="V913" s="407" t="s">
        <v>10136</v>
      </c>
      <c r="W913" s="404">
        <v>0</v>
      </c>
      <c r="X913" s="190" t="s">
        <v>7347</v>
      </c>
      <c r="Y913" s="190" t="s">
        <v>7347</v>
      </c>
      <c r="Z913" s="404">
        <v>0</v>
      </c>
      <c r="AA913" s="419" t="s">
        <v>7347</v>
      </c>
      <c r="AB913" s="190" t="s">
        <v>7347</v>
      </c>
      <c r="AC913" s="190" t="s">
        <v>7347</v>
      </c>
      <c r="AD913" s="190" t="s">
        <v>7347</v>
      </c>
      <c r="AE913" s="190" t="s">
        <v>7378</v>
      </c>
      <c r="AF913" s="190" t="s">
        <v>7451</v>
      </c>
      <c r="AG913" s="190" t="s">
        <v>7350</v>
      </c>
      <c r="AH913" s="173" t="s">
        <v>12730</v>
      </c>
      <c r="AI913" s="173">
        <v>3212638500</v>
      </c>
      <c r="AJ913" s="173" t="s">
        <v>11153</v>
      </c>
      <c r="AK913" s="420">
        <v>3212638500</v>
      </c>
      <c r="AL913" s="189" t="s">
        <v>7353</v>
      </c>
      <c r="AM913" s="500" t="s">
        <v>12731</v>
      </c>
      <c r="AN913" s="411">
        <f t="shared" si="14"/>
        <v>906</v>
      </c>
      <c r="AO913" s="411">
        <v>2025</v>
      </c>
      <c r="AP913" s="432">
        <v>38440000</v>
      </c>
      <c r="AQ913" s="411"/>
      <c r="AR913" s="411"/>
      <c r="AS913" s="410"/>
      <c r="AT913" s="449"/>
    </row>
    <row r="914" spans="2:46" ht="15" customHeight="1">
      <c r="B914" s="448" t="s">
        <v>874</v>
      </c>
      <c r="C914" s="251" t="s">
        <v>10246</v>
      </c>
      <c r="D914" s="173" t="s">
        <v>12732</v>
      </c>
      <c r="E914" s="404">
        <v>1019131782</v>
      </c>
      <c r="F914" s="404">
        <v>19176300</v>
      </c>
      <c r="G914" s="405" t="s">
        <v>10497</v>
      </c>
      <c r="H914" s="353">
        <v>4917000</v>
      </c>
      <c r="I914" s="363">
        <v>45903</v>
      </c>
      <c r="J914" s="363">
        <v>46022</v>
      </c>
      <c r="K914" s="354" t="s">
        <v>12733</v>
      </c>
      <c r="L914" s="190">
        <v>2537</v>
      </c>
      <c r="M914" s="251" t="s">
        <v>10237</v>
      </c>
      <c r="N914" s="406" t="s">
        <v>7448</v>
      </c>
      <c r="O914" s="406">
        <v>52890529</v>
      </c>
      <c r="P914" s="501" t="s">
        <v>10238</v>
      </c>
      <c r="Q914" s="190">
        <v>1</v>
      </c>
      <c r="R914" s="407">
        <v>136235</v>
      </c>
      <c r="S914" s="251" t="s">
        <v>12734</v>
      </c>
      <c r="T914" s="404">
        <v>0</v>
      </c>
      <c r="U914" s="190" t="s">
        <v>7347</v>
      </c>
      <c r="V914" s="407" t="s">
        <v>10136</v>
      </c>
      <c r="W914" s="404">
        <v>0</v>
      </c>
      <c r="X914" s="190" t="s">
        <v>7347</v>
      </c>
      <c r="Y914" s="190" t="s">
        <v>7347</v>
      </c>
      <c r="Z914" s="404">
        <v>0</v>
      </c>
      <c r="AA914" s="419" t="s">
        <v>7347</v>
      </c>
      <c r="AB914" s="190" t="s">
        <v>7347</v>
      </c>
      <c r="AC914" s="190" t="s">
        <v>7347</v>
      </c>
      <c r="AD914" s="190" t="s">
        <v>7347</v>
      </c>
      <c r="AE914" s="190" t="s">
        <v>7387</v>
      </c>
      <c r="AF914" s="190" t="s">
        <v>7451</v>
      </c>
      <c r="AG914" s="190" t="s">
        <v>7350</v>
      </c>
      <c r="AH914" s="173" t="s">
        <v>12735</v>
      </c>
      <c r="AI914" s="173">
        <v>3143962448</v>
      </c>
      <c r="AJ914" s="173" t="s">
        <v>10152</v>
      </c>
      <c r="AK914" s="426" t="s">
        <v>8452</v>
      </c>
      <c r="AL914" s="189" t="s">
        <v>7353</v>
      </c>
      <c r="AM914" s="500" t="s">
        <v>12736</v>
      </c>
      <c r="AN914" s="411">
        <f t="shared" si="14"/>
        <v>907</v>
      </c>
      <c r="AO914" s="411">
        <v>2025</v>
      </c>
      <c r="AP914" s="432">
        <v>19176300</v>
      </c>
      <c r="AQ914" s="411" t="s">
        <v>10132</v>
      </c>
      <c r="AR914" s="411" t="s">
        <v>10132</v>
      </c>
      <c r="AS914" s="410"/>
      <c r="AT914" s="449"/>
    </row>
    <row r="915" spans="2:46" ht="15" customHeight="1">
      <c r="B915" s="448" t="s">
        <v>877</v>
      </c>
      <c r="C915" s="251" t="s">
        <v>10341</v>
      </c>
      <c r="D915" s="173" t="s">
        <v>8082</v>
      </c>
      <c r="E915" s="404">
        <v>1019119765</v>
      </c>
      <c r="F915" s="404">
        <v>20487500</v>
      </c>
      <c r="G915" s="405" t="s">
        <v>12573</v>
      </c>
      <c r="H915" s="353">
        <v>4917000</v>
      </c>
      <c r="I915" s="363">
        <v>45910</v>
      </c>
      <c r="J915" s="363">
        <v>46022</v>
      </c>
      <c r="K915" s="354" t="s">
        <v>12737</v>
      </c>
      <c r="L915" s="190">
        <v>2537</v>
      </c>
      <c r="M915" s="251" t="s">
        <v>7447</v>
      </c>
      <c r="N915" s="406" t="s">
        <v>7448</v>
      </c>
      <c r="O915" s="406">
        <v>51698679</v>
      </c>
      <c r="P915" s="406" t="s">
        <v>7449</v>
      </c>
      <c r="Q915" s="190">
        <v>1</v>
      </c>
      <c r="R915" s="407">
        <v>135073</v>
      </c>
      <c r="S915" s="251" t="s">
        <v>7450</v>
      </c>
      <c r="T915" s="404">
        <v>0</v>
      </c>
      <c r="U915" s="190" t="s">
        <v>7347</v>
      </c>
      <c r="V915" s="407" t="s">
        <v>10136</v>
      </c>
      <c r="W915" s="404">
        <v>0</v>
      </c>
      <c r="X915" s="190" t="s">
        <v>7347</v>
      </c>
      <c r="Y915" s="190" t="s">
        <v>7347</v>
      </c>
      <c r="Z915" s="404">
        <v>0</v>
      </c>
      <c r="AA915" s="419" t="s">
        <v>7347</v>
      </c>
      <c r="AB915" s="190" t="s">
        <v>7347</v>
      </c>
      <c r="AC915" s="190" t="s">
        <v>7347</v>
      </c>
      <c r="AD915" s="190" t="s">
        <v>7347</v>
      </c>
      <c r="AE915" s="190" t="s">
        <v>7387</v>
      </c>
      <c r="AF915" s="190" t="s">
        <v>7451</v>
      </c>
      <c r="AG915" s="190" t="s">
        <v>7399</v>
      </c>
      <c r="AH915" s="173" t="s">
        <v>12738</v>
      </c>
      <c r="AI915" s="173">
        <v>3112925188</v>
      </c>
      <c r="AJ915" s="173" t="s">
        <v>10152</v>
      </c>
      <c r="AK915" s="420">
        <v>550488425758932</v>
      </c>
      <c r="AL915" s="189" t="s">
        <v>7353</v>
      </c>
      <c r="AM915" s="500" t="s">
        <v>10230</v>
      </c>
      <c r="AN915" s="411">
        <f t="shared" si="14"/>
        <v>908</v>
      </c>
      <c r="AO915" s="411">
        <v>2025</v>
      </c>
      <c r="AP915" s="432">
        <v>20487500</v>
      </c>
      <c r="AQ915" s="411"/>
      <c r="AR915" s="411"/>
      <c r="AS915" s="410"/>
      <c r="AT915" s="449"/>
    </row>
    <row r="916" spans="2:46" ht="15" customHeight="1">
      <c r="B916" s="448" t="s">
        <v>878</v>
      </c>
      <c r="C916" s="251" t="s">
        <v>10246</v>
      </c>
      <c r="D916" s="173" t="s">
        <v>10248</v>
      </c>
      <c r="E916" s="404">
        <v>17645087</v>
      </c>
      <c r="F916" s="404">
        <v>34083466</v>
      </c>
      <c r="G916" s="405" t="s">
        <v>12739</v>
      </c>
      <c r="H916" s="353">
        <v>7688000</v>
      </c>
      <c r="I916" s="363">
        <v>45904</v>
      </c>
      <c r="J916" s="363">
        <v>46022</v>
      </c>
      <c r="K916" s="354" t="s">
        <v>7561</v>
      </c>
      <c r="L916" s="190">
        <v>2537</v>
      </c>
      <c r="M916" s="251" t="s">
        <v>7464</v>
      </c>
      <c r="N916" s="406" t="s">
        <v>7343</v>
      </c>
      <c r="O916" s="406">
        <v>1010170739</v>
      </c>
      <c r="P916" s="501" t="s">
        <v>7465</v>
      </c>
      <c r="Q916" s="190">
        <v>1</v>
      </c>
      <c r="R916" s="407">
        <v>135074</v>
      </c>
      <c r="S916" s="251" t="s">
        <v>7450</v>
      </c>
      <c r="T916" s="404">
        <v>0</v>
      </c>
      <c r="U916" s="190" t="s">
        <v>7347</v>
      </c>
      <c r="V916" s="407" t="s">
        <v>10136</v>
      </c>
      <c r="W916" s="404">
        <v>0</v>
      </c>
      <c r="X916" s="190" t="s">
        <v>7347</v>
      </c>
      <c r="Y916" s="190" t="s">
        <v>7347</v>
      </c>
      <c r="Z916" s="404">
        <v>0</v>
      </c>
      <c r="AA916" s="419" t="s">
        <v>7347</v>
      </c>
      <c r="AB916" s="190" t="s">
        <v>7347</v>
      </c>
      <c r="AC916" s="190" t="s">
        <v>7347</v>
      </c>
      <c r="AD916" s="190" t="s">
        <v>7347</v>
      </c>
      <c r="AE916" s="190" t="s">
        <v>7378</v>
      </c>
      <c r="AF916" s="190" t="s">
        <v>7451</v>
      </c>
      <c r="AG916" s="190" t="s">
        <v>7350</v>
      </c>
      <c r="AH916" s="173" t="s">
        <v>12740</v>
      </c>
      <c r="AI916" s="173">
        <v>3102509045</v>
      </c>
      <c r="AJ916" s="173" t="s">
        <v>9566</v>
      </c>
      <c r="AK916" s="420">
        <v>4512006176</v>
      </c>
      <c r="AL916" s="189" t="s">
        <v>7353</v>
      </c>
      <c r="AM916" s="500" t="s">
        <v>12741</v>
      </c>
      <c r="AN916" s="411">
        <f t="shared" si="14"/>
        <v>909</v>
      </c>
      <c r="AO916" s="411">
        <v>2025</v>
      </c>
      <c r="AP916" s="432">
        <v>34083466</v>
      </c>
      <c r="AQ916" s="411" t="s">
        <v>10139</v>
      </c>
      <c r="AR916" s="411" t="s">
        <v>10132</v>
      </c>
      <c r="AS916" s="410"/>
      <c r="AT916" s="449"/>
    </row>
    <row r="917" spans="2:46" ht="15" customHeight="1">
      <c r="B917" s="448" t="s">
        <v>879</v>
      </c>
      <c r="C917" s="251" t="s">
        <v>10246</v>
      </c>
      <c r="D917" s="173" t="s">
        <v>12742</v>
      </c>
      <c r="E917" s="404">
        <v>97613868</v>
      </c>
      <c r="F917" s="404">
        <v>34083467</v>
      </c>
      <c r="G917" s="405" t="s">
        <v>12739</v>
      </c>
      <c r="H917" s="353">
        <v>7688000</v>
      </c>
      <c r="I917" s="363" t="s">
        <v>12676</v>
      </c>
      <c r="J917" s="363">
        <v>46022</v>
      </c>
      <c r="K917" s="354" t="s">
        <v>12743</v>
      </c>
      <c r="L917" s="190">
        <v>2537</v>
      </c>
      <c r="M917" s="251" t="s">
        <v>7464</v>
      </c>
      <c r="N917" s="406" t="s">
        <v>7343</v>
      </c>
      <c r="O917" s="406">
        <v>1010170739</v>
      </c>
      <c r="P917" s="501" t="s">
        <v>7465</v>
      </c>
      <c r="Q917" s="190">
        <v>1</v>
      </c>
      <c r="R917" s="407">
        <v>135075</v>
      </c>
      <c r="S917" s="251" t="s">
        <v>10554</v>
      </c>
      <c r="T917" s="404" t="s">
        <v>10509</v>
      </c>
      <c r="U917" s="190" t="s">
        <v>7347</v>
      </c>
      <c r="V917" s="407" t="s">
        <v>10136</v>
      </c>
      <c r="W917" s="404" t="s">
        <v>10509</v>
      </c>
      <c r="X917" s="190" t="s">
        <v>7347</v>
      </c>
      <c r="Y917" s="190" t="s">
        <v>7347</v>
      </c>
      <c r="Z917" s="404" t="s">
        <v>10509</v>
      </c>
      <c r="AA917" s="419" t="s">
        <v>7347</v>
      </c>
      <c r="AB917" s="190" t="s">
        <v>7347</v>
      </c>
      <c r="AC917" s="190" t="s">
        <v>7347</v>
      </c>
      <c r="AD917" s="190" t="s">
        <v>7347</v>
      </c>
      <c r="AE917" s="190" t="s">
        <v>7378</v>
      </c>
      <c r="AF917" s="190" t="s">
        <v>7349</v>
      </c>
      <c r="AG917" s="190" t="s">
        <v>7399</v>
      </c>
      <c r="AH917" s="173" t="s">
        <v>12744</v>
      </c>
      <c r="AI917" s="173">
        <v>3103111123</v>
      </c>
      <c r="AJ917" s="173" t="s">
        <v>10482</v>
      </c>
      <c r="AK917" s="420">
        <v>67348786498</v>
      </c>
      <c r="AL917" s="189" t="s">
        <v>10512</v>
      </c>
      <c r="AM917" s="500" t="s">
        <v>10264</v>
      </c>
      <c r="AN917" s="411">
        <f t="shared" si="14"/>
        <v>910</v>
      </c>
      <c r="AO917" s="411">
        <v>2025</v>
      </c>
      <c r="AP917" s="432">
        <v>34083467</v>
      </c>
      <c r="AQ917" s="411"/>
      <c r="AR917" s="411"/>
      <c r="AS917" s="410"/>
      <c r="AT917" s="449"/>
    </row>
    <row r="918" spans="2:46" ht="15" customHeight="1">
      <c r="B918" s="448" t="s">
        <v>880</v>
      </c>
      <c r="C918" s="251" t="s">
        <v>10246</v>
      </c>
      <c r="D918" s="173" t="s">
        <v>10666</v>
      </c>
      <c r="E918" s="404">
        <v>1026597552</v>
      </c>
      <c r="F918" s="404">
        <v>24230500</v>
      </c>
      <c r="G918" s="405" t="s">
        <v>12708</v>
      </c>
      <c r="H918" s="353">
        <v>5635000</v>
      </c>
      <c r="I918" s="363" t="s">
        <v>12513</v>
      </c>
      <c r="J918" s="363">
        <v>46022</v>
      </c>
      <c r="K918" s="354" t="s">
        <v>12745</v>
      </c>
      <c r="L918" s="190">
        <v>2537</v>
      </c>
      <c r="M918" s="251" t="s">
        <v>7464</v>
      </c>
      <c r="N918" s="406" t="s">
        <v>7343</v>
      </c>
      <c r="O918" s="406">
        <v>1010170739</v>
      </c>
      <c r="P918" s="501" t="s">
        <v>7465</v>
      </c>
      <c r="Q918" s="190">
        <v>1</v>
      </c>
      <c r="R918" s="407">
        <v>135197</v>
      </c>
      <c r="S918" s="251" t="s">
        <v>10554</v>
      </c>
      <c r="T918" s="404" t="s">
        <v>10509</v>
      </c>
      <c r="U918" s="190" t="s">
        <v>7347</v>
      </c>
      <c r="V918" s="407" t="s">
        <v>10136</v>
      </c>
      <c r="W918" s="404" t="s">
        <v>10509</v>
      </c>
      <c r="X918" s="190" t="s">
        <v>7347</v>
      </c>
      <c r="Y918" s="190" t="s">
        <v>7347</v>
      </c>
      <c r="Z918" s="404" t="s">
        <v>10509</v>
      </c>
      <c r="AA918" s="419" t="s">
        <v>7347</v>
      </c>
      <c r="AB918" s="190" t="s">
        <v>7347</v>
      </c>
      <c r="AC918" s="190" t="s">
        <v>7347</v>
      </c>
      <c r="AD918" s="190" t="s">
        <v>7347</v>
      </c>
      <c r="AE918" s="190" t="s">
        <v>7536</v>
      </c>
      <c r="AF918" s="190" t="s">
        <v>7349</v>
      </c>
      <c r="AG918" s="190" t="s">
        <v>7388</v>
      </c>
      <c r="AH918" s="173" t="s">
        <v>10668</v>
      </c>
      <c r="AI918" s="173">
        <v>3164714735</v>
      </c>
      <c r="AJ918" s="173" t="s">
        <v>10152</v>
      </c>
      <c r="AK918" s="420">
        <v>5800601154</v>
      </c>
      <c r="AL918" s="189" t="s">
        <v>10512</v>
      </c>
      <c r="AM918" s="500" t="s">
        <v>8010</v>
      </c>
      <c r="AN918" s="411">
        <f t="shared" si="14"/>
        <v>911</v>
      </c>
      <c r="AO918" s="411">
        <v>2025</v>
      </c>
      <c r="AP918" s="432">
        <v>24230500</v>
      </c>
      <c r="AQ918" s="411"/>
      <c r="AR918" s="411"/>
      <c r="AS918" s="410"/>
      <c r="AT918" s="449"/>
    </row>
    <row r="919" spans="2:46" ht="15" customHeight="1">
      <c r="B919" s="472" t="s">
        <v>12746</v>
      </c>
      <c r="C919" s="251" t="s">
        <v>10246</v>
      </c>
      <c r="D919" s="173" t="s">
        <v>12747</v>
      </c>
      <c r="E919" s="404">
        <v>1015434068</v>
      </c>
      <c r="F919" s="404">
        <v>24230500</v>
      </c>
      <c r="G919" s="405" t="s">
        <v>12748</v>
      </c>
      <c r="H919" s="353">
        <v>5635000</v>
      </c>
      <c r="I919" s="363">
        <v>45906</v>
      </c>
      <c r="J919" s="363">
        <v>46022</v>
      </c>
      <c r="K919" s="354" t="s">
        <v>12745</v>
      </c>
      <c r="L919" s="190">
        <v>2537</v>
      </c>
      <c r="M919" s="480" t="s">
        <v>7464</v>
      </c>
      <c r="N919" s="406" t="s">
        <v>7343</v>
      </c>
      <c r="O919" s="406">
        <v>1010170739</v>
      </c>
      <c r="P919" s="406" t="s">
        <v>7465</v>
      </c>
      <c r="Q919" s="481">
        <v>1</v>
      </c>
      <c r="R919" s="407">
        <v>135197</v>
      </c>
      <c r="S919" s="480" t="s">
        <v>7450</v>
      </c>
      <c r="T919" s="404" t="s">
        <v>12749</v>
      </c>
      <c r="U919" s="190">
        <v>0</v>
      </c>
      <c r="V919" s="407">
        <v>0</v>
      </c>
      <c r="W919" s="435" t="s">
        <v>12749</v>
      </c>
      <c r="X919" s="190">
        <v>0</v>
      </c>
      <c r="Y919" s="190">
        <v>0</v>
      </c>
      <c r="Z919" s="404" t="s">
        <v>12749</v>
      </c>
      <c r="AA919" s="419" t="s">
        <v>7347</v>
      </c>
      <c r="AB919" s="190" t="s">
        <v>7347</v>
      </c>
      <c r="AC919" s="190" t="s">
        <v>7347</v>
      </c>
      <c r="AD919" s="190" t="s">
        <v>7347</v>
      </c>
      <c r="AE919" s="481" t="s">
        <v>7387</v>
      </c>
      <c r="AF919" s="190" t="s">
        <v>7349</v>
      </c>
      <c r="AG919" s="481" t="s">
        <v>7399</v>
      </c>
      <c r="AH919" s="517" t="s">
        <v>12750</v>
      </c>
      <c r="AI919" s="480">
        <v>3104516976</v>
      </c>
      <c r="AJ919" s="173" t="s">
        <v>10482</v>
      </c>
      <c r="AK919" s="482">
        <v>15978015872</v>
      </c>
      <c r="AL919" s="189" t="s">
        <v>12751</v>
      </c>
      <c r="AM919" s="500" t="s">
        <v>12752</v>
      </c>
      <c r="AN919" s="411">
        <f t="shared" si="14"/>
        <v>912</v>
      </c>
      <c r="AO919" s="411">
        <v>2025</v>
      </c>
      <c r="AP919" s="432"/>
      <c r="AQ919" s="484"/>
      <c r="AR919" s="484"/>
      <c r="AS919" s="483"/>
      <c r="AT919" s="485"/>
    </row>
    <row r="920" spans="2:46" ht="15" customHeight="1">
      <c r="B920" s="448" t="s">
        <v>881</v>
      </c>
      <c r="C920" s="251" t="s">
        <v>10246</v>
      </c>
      <c r="D920" s="173" t="s">
        <v>10365</v>
      </c>
      <c r="E920" s="404">
        <v>79566476</v>
      </c>
      <c r="F920" s="404">
        <v>38440000</v>
      </c>
      <c r="G920" s="405" t="s">
        <v>12487</v>
      </c>
      <c r="H920" s="353">
        <v>7688000</v>
      </c>
      <c r="I920" s="363">
        <v>45908</v>
      </c>
      <c r="J920" s="363">
        <v>46022</v>
      </c>
      <c r="K920" s="354" t="s">
        <v>7561</v>
      </c>
      <c r="L920" s="190">
        <v>2537</v>
      </c>
      <c r="M920" s="251" t="s">
        <v>7464</v>
      </c>
      <c r="N920" s="406" t="s">
        <v>7343</v>
      </c>
      <c r="O920" s="406">
        <v>1010170739</v>
      </c>
      <c r="P920" s="501" t="s">
        <v>7465</v>
      </c>
      <c r="Q920" s="190">
        <v>1</v>
      </c>
      <c r="R920" s="407">
        <v>135074</v>
      </c>
      <c r="S920" s="251" t="s">
        <v>7450</v>
      </c>
      <c r="T920" s="404">
        <v>0</v>
      </c>
      <c r="U920" s="190" t="s">
        <v>7347</v>
      </c>
      <c r="V920" s="407" t="s">
        <v>10136</v>
      </c>
      <c r="W920" s="404">
        <v>0</v>
      </c>
      <c r="X920" s="190" t="s">
        <v>7347</v>
      </c>
      <c r="Y920" s="190" t="s">
        <v>7347</v>
      </c>
      <c r="Z920" s="404">
        <v>0</v>
      </c>
      <c r="AA920" s="419" t="s">
        <v>7347</v>
      </c>
      <c r="AB920" s="190" t="s">
        <v>7347</v>
      </c>
      <c r="AC920" s="190" t="s">
        <v>7347</v>
      </c>
      <c r="AD920" s="190" t="s">
        <v>7347</v>
      </c>
      <c r="AE920" s="190" t="s">
        <v>7536</v>
      </c>
      <c r="AF920" s="190" t="s">
        <v>7349</v>
      </c>
      <c r="AG920" s="190" t="s">
        <v>7350</v>
      </c>
      <c r="AH920" s="173" t="s">
        <v>12753</v>
      </c>
      <c r="AI920" s="173">
        <v>3002108360</v>
      </c>
      <c r="AJ920" s="173" t="s">
        <v>10152</v>
      </c>
      <c r="AK920" s="420">
        <v>1870051040</v>
      </c>
      <c r="AL920" s="189" t="s">
        <v>7353</v>
      </c>
      <c r="AM920" s="500" t="s">
        <v>10367</v>
      </c>
      <c r="AN920" s="411">
        <f t="shared" si="14"/>
        <v>913</v>
      </c>
      <c r="AO920" s="411">
        <v>2025</v>
      </c>
      <c r="AP920" s="432">
        <v>38440000</v>
      </c>
      <c r="AQ920" s="411"/>
      <c r="AR920" s="411"/>
      <c r="AS920" s="410"/>
      <c r="AT920" s="449"/>
    </row>
    <row r="921" spans="2:46" ht="15" customHeight="1">
      <c r="B921" s="448" t="s">
        <v>882</v>
      </c>
      <c r="C921" s="251" t="s">
        <v>10246</v>
      </c>
      <c r="D921" s="173" t="s">
        <v>12754</v>
      </c>
      <c r="E921" s="404">
        <v>1000047774</v>
      </c>
      <c r="F921" s="404">
        <v>34339733</v>
      </c>
      <c r="G921" s="405" t="s">
        <v>12661</v>
      </c>
      <c r="H921" s="353">
        <v>7688000</v>
      </c>
      <c r="I921" s="363" t="s">
        <v>12755</v>
      </c>
      <c r="J921" s="363">
        <v>46022</v>
      </c>
      <c r="K921" s="354" t="s">
        <v>10597</v>
      </c>
      <c r="L921" s="190">
        <v>2537</v>
      </c>
      <c r="M921" s="251" t="s">
        <v>7464</v>
      </c>
      <c r="N921" s="406" t="s">
        <v>7343</v>
      </c>
      <c r="O921" s="406">
        <v>1010170739</v>
      </c>
      <c r="P921" s="501" t="s">
        <v>7465</v>
      </c>
      <c r="Q921" s="190">
        <v>1</v>
      </c>
      <c r="R921" s="407">
        <v>135075</v>
      </c>
      <c r="S921" s="251" t="s">
        <v>10554</v>
      </c>
      <c r="T921" s="404" t="s">
        <v>10509</v>
      </c>
      <c r="U921" s="190" t="s">
        <v>7347</v>
      </c>
      <c r="V921" s="407" t="s">
        <v>10136</v>
      </c>
      <c r="W921" s="404" t="s">
        <v>10509</v>
      </c>
      <c r="X921" s="190" t="s">
        <v>7347</v>
      </c>
      <c r="Y921" s="190" t="s">
        <v>7347</v>
      </c>
      <c r="Z921" s="404" t="s">
        <v>10509</v>
      </c>
      <c r="AA921" s="419" t="s">
        <v>7347</v>
      </c>
      <c r="AB921" s="190" t="s">
        <v>7347</v>
      </c>
      <c r="AC921" s="190" t="s">
        <v>7347</v>
      </c>
      <c r="AD921" s="190" t="s">
        <v>7347</v>
      </c>
      <c r="AE921" s="190" t="s">
        <v>7387</v>
      </c>
      <c r="AF921" s="190" t="s">
        <v>7349</v>
      </c>
      <c r="AG921" s="190" t="s">
        <v>7350</v>
      </c>
      <c r="AH921" s="173" t="s">
        <v>12756</v>
      </c>
      <c r="AI921" s="173">
        <v>3157672993</v>
      </c>
      <c r="AJ921" s="173" t="s">
        <v>10482</v>
      </c>
      <c r="AK921" s="420">
        <v>30400004735</v>
      </c>
      <c r="AL921" s="189" t="s">
        <v>10512</v>
      </c>
      <c r="AM921" s="500" t="s">
        <v>7734</v>
      </c>
      <c r="AN921" s="411">
        <f t="shared" si="14"/>
        <v>914</v>
      </c>
      <c r="AO921" s="411">
        <v>2025</v>
      </c>
      <c r="AP921" s="432">
        <v>34339733</v>
      </c>
      <c r="AQ921" s="411"/>
      <c r="AR921" s="411"/>
      <c r="AS921" s="410"/>
      <c r="AT921" s="449"/>
    </row>
    <row r="922" spans="2:46" ht="15" customHeight="1">
      <c r="B922" s="448" t="s">
        <v>883</v>
      </c>
      <c r="C922" s="251" t="s">
        <v>10246</v>
      </c>
      <c r="D922" s="173" t="s">
        <v>12757</v>
      </c>
      <c r="E922" s="404">
        <v>1001216964</v>
      </c>
      <c r="F922" s="404">
        <v>33058400</v>
      </c>
      <c r="G922" s="405" t="s">
        <v>12708</v>
      </c>
      <c r="H922" s="353">
        <v>7688000</v>
      </c>
      <c r="I922" s="363" t="s">
        <v>12758</v>
      </c>
      <c r="J922" s="363">
        <v>46022</v>
      </c>
      <c r="K922" s="354" t="s">
        <v>10597</v>
      </c>
      <c r="L922" s="190">
        <v>2537</v>
      </c>
      <c r="M922" s="251" t="s">
        <v>7464</v>
      </c>
      <c r="N922" s="406" t="s">
        <v>7343</v>
      </c>
      <c r="O922" s="406">
        <v>1010170739</v>
      </c>
      <c r="P922" s="501" t="s">
        <v>7465</v>
      </c>
      <c r="Q922" s="190">
        <v>1</v>
      </c>
      <c r="R922" s="407">
        <v>135075</v>
      </c>
      <c r="S922" s="251" t="s">
        <v>10554</v>
      </c>
      <c r="T922" s="404" t="s">
        <v>10509</v>
      </c>
      <c r="U922" s="190" t="s">
        <v>7347</v>
      </c>
      <c r="V922" s="407" t="s">
        <v>10136</v>
      </c>
      <c r="W922" s="404" t="s">
        <v>10509</v>
      </c>
      <c r="X922" s="190" t="s">
        <v>7347</v>
      </c>
      <c r="Y922" s="190" t="s">
        <v>7347</v>
      </c>
      <c r="Z922" s="404" t="s">
        <v>10509</v>
      </c>
      <c r="AA922" s="419" t="s">
        <v>7347</v>
      </c>
      <c r="AB922" s="190" t="s">
        <v>7347</v>
      </c>
      <c r="AC922" s="190" t="s">
        <v>7347</v>
      </c>
      <c r="AD922" s="190" t="s">
        <v>7347</v>
      </c>
      <c r="AE922" s="190" t="s">
        <v>7387</v>
      </c>
      <c r="AF922" s="190" t="s">
        <v>7349</v>
      </c>
      <c r="AG922" s="190" t="s">
        <v>7350</v>
      </c>
      <c r="AH922" s="352" t="s">
        <v>12759</v>
      </c>
      <c r="AI922" s="173">
        <v>3134116953</v>
      </c>
      <c r="AJ922" s="173" t="s">
        <v>10563</v>
      </c>
      <c r="AK922" s="420">
        <v>24104083578</v>
      </c>
      <c r="AL922" s="189" t="s">
        <v>10512</v>
      </c>
      <c r="AM922" s="500" t="s">
        <v>7601</v>
      </c>
      <c r="AN922" s="411">
        <f t="shared" si="14"/>
        <v>915</v>
      </c>
      <c r="AO922" s="411">
        <v>2025</v>
      </c>
      <c r="AP922" s="432">
        <v>33058400</v>
      </c>
      <c r="AQ922" s="411"/>
      <c r="AR922" s="411"/>
      <c r="AS922" s="410"/>
      <c r="AT922" s="449"/>
    </row>
    <row r="923" spans="2:46" ht="15" customHeight="1">
      <c r="B923" s="448" t="s">
        <v>884</v>
      </c>
      <c r="C923" s="251" t="s">
        <v>10246</v>
      </c>
      <c r="D923" s="173" t="s">
        <v>8141</v>
      </c>
      <c r="E923" s="404">
        <v>79940456</v>
      </c>
      <c r="F923" s="404">
        <v>28175000</v>
      </c>
      <c r="G923" s="405" t="s">
        <v>12487</v>
      </c>
      <c r="H923" s="353">
        <v>5635000</v>
      </c>
      <c r="I923" s="363">
        <v>45911</v>
      </c>
      <c r="J923" s="363">
        <v>46022</v>
      </c>
      <c r="K923" s="354" t="s">
        <v>12609</v>
      </c>
      <c r="L923" s="190">
        <v>2537</v>
      </c>
      <c r="M923" s="251" t="s">
        <v>7447</v>
      </c>
      <c r="N923" s="406" t="s">
        <v>7448</v>
      </c>
      <c r="O923" s="406">
        <v>51698679</v>
      </c>
      <c r="P923" s="406" t="s">
        <v>7449</v>
      </c>
      <c r="Q923" s="190">
        <v>1</v>
      </c>
      <c r="R923" s="407">
        <v>135197</v>
      </c>
      <c r="S923" s="251" t="s">
        <v>7450</v>
      </c>
      <c r="T923" s="404">
        <v>0</v>
      </c>
      <c r="U923" s="190" t="s">
        <v>7347</v>
      </c>
      <c r="V923" s="407" t="s">
        <v>10136</v>
      </c>
      <c r="W923" s="404">
        <v>0</v>
      </c>
      <c r="X923" s="190" t="s">
        <v>7347</v>
      </c>
      <c r="Y923" s="190" t="s">
        <v>7347</v>
      </c>
      <c r="Z923" s="404">
        <v>0</v>
      </c>
      <c r="AA923" s="419" t="s">
        <v>7347</v>
      </c>
      <c r="AB923" s="190" t="s">
        <v>7347</v>
      </c>
      <c r="AC923" s="190" t="s">
        <v>7347</v>
      </c>
      <c r="AD923" s="190" t="s">
        <v>7347</v>
      </c>
      <c r="AE923" s="190" t="s">
        <v>7387</v>
      </c>
      <c r="AF923" s="190" t="s">
        <v>7349</v>
      </c>
      <c r="AG923" s="190" t="s">
        <v>7350</v>
      </c>
      <c r="AH923" s="173" t="s">
        <v>12760</v>
      </c>
      <c r="AI923" s="173">
        <v>3192730230</v>
      </c>
      <c r="AJ923" s="173" t="s">
        <v>12456</v>
      </c>
      <c r="AK923" s="420">
        <v>621015981</v>
      </c>
      <c r="AL923" s="189" t="s">
        <v>7353</v>
      </c>
      <c r="AM923" s="500" t="s">
        <v>8144</v>
      </c>
      <c r="AN923" s="411">
        <f t="shared" si="14"/>
        <v>916</v>
      </c>
      <c r="AO923" s="411">
        <v>2025</v>
      </c>
      <c r="AP923" s="432">
        <v>28175000</v>
      </c>
      <c r="AQ923" s="411"/>
      <c r="AR923" s="411"/>
      <c r="AS923" s="410"/>
      <c r="AT923" s="449"/>
    </row>
    <row r="924" spans="2:46" ht="15" customHeight="1">
      <c r="B924" s="448" t="s">
        <v>885</v>
      </c>
      <c r="C924" s="251" t="s">
        <v>10246</v>
      </c>
      <c r="D924" s="173" t="s">
        <v>8061</v>
      </c>
      <c r="E924" s="404">
        <v>1110480582</v>
      </c>
      <c r="F924" s="404">
        <v>38440000</v>
      </c>
      <c r="G924" s="405" t="s">
        <v>12487</v>
      </c>
      <c r="H924" s="353">
        <v>7688000</v>
      </c>
      <c r="I924" s="363">
        <v>45910</v>
      </c>
      <c r="J924" s="363">
        <v>46022</v>
      </c>
      <c r="K924" s="354" t="s">
        <v>10597</v>
      </c>
      <c r="L924" s="190">
        <v>2537</v>
      </c>
      <c r="M924" s="251" t="s">
        <v>7464</v>
      </c>
      <c r="N924" s="406" t="s">
        <v>7343</v>
      </c>
      <c r="O924" s="406">
        <v>1010170739</v>
      </c>
      <c r="P924" s="501" t="s">
        <v>7465</v>
      </c>
      <c r="Q924" s="190">
        <v>1</v>
      </c>
      <c r="R924" s="407">
        <v>135075</v>
      </c>
      <c r="S924" s="251" t="s">
        <v>7450</v>
      </c>
      <c r="T924" s="404">
        <v>0</v>
      </c>
      <c r="U924" s="190" t="s">
        <v>7347</v>
      </c>
      <c r="V924" s="407" t="s">
        <v>10136</v>
      </c>
      <c r="W924" s="404">
        <v>0</v>
      </c>
      <c r="X924" s="190" t="s">
        <v>7347</v>
      </c>
      <c r="Y924" s="190" t="s">
        <v>7347</v>
      </c>
      <c r="Z924" s="404">
        <v>0</v>
      </c>
      <c r="AA924" s="419" t="s">
        <v>7347</v>
      </c>
      <c r="AB924" s="190" t="s">
        <v>7347</v>
      </c>
      <c r="AC924" s="190" t="s">
        <v>7347</v>
      </c>
      <c r="AD924" s="190" t="s">
        <v>7347</v>
      </c>
      <c r="AE924" s="190" t="s">
        <v>7378</v>
      </c>
      <c r="AF924" s="190" t="s">
        <v>7349</v>
      </c>
      <c r="AG924" s="190" t="s">
        <v>7350</v>
      </c>
      <c r="AH924" s="173" t="s">
        <v>10261</v>
      </c>
      <c r="AI924" s="173">
        <v>3204000320</v>
      </c>
      <c r="AJ924" s="173" t="s">
        <v>12761</v>
      </c>
      <c r="AK924" s="420">
        <v>7002020059</v>
      </c>
      <c r="AL924" s="189" t="s">
        <v>7353</v>
      </c>
      <c r="AM924" s="500" t="s">
        <v>8064</v>
      </c>
      <c r="AN924" s="411">
        <f t="shared" si="14"/>
        <v>917</v>
      </c>
      <c r="AO924" s="411">
        <v>2025</v>
      </c>
      <c r="AP924" s="432">
        <v>38440000</v>
      </c>
      <c r="AQ924" s="411"/>
      <c r="AR924" s="411"/>
      <c r="AS924" s="410"/>
      <c r="AT924" s="449"/>
    </row>
    <row r="925" spans="2:46" ht="15" customHeight="1">
      <c r="B925" s="448" t="s">
        <v>887</v>
      </c>
      <c r="C925" s="251" t="s">
        <v>10246</v>
      </c>
      <c r="D925" s="173" t="s">
        <v>8221</v>
      </c>
      <c r="E925" s="404">
        <v>1121858712</v>
      </c>
      <c r="F925" s="404">
        <v>28175000</v>
      </c>
      <c r="G925" s="405" t="s">
        <v>12487</v>
      </c>
      <c r="H925" s="353">
        <v>5635000</v>
      </c>
      <c r="I925" s="363">
        <v>45910</v>
      </c>
      <c r="J925" s="363">
        <v>46022</v>
      </c>
      <c r="K925" s="354" t="s">
        <v>12609</v>
      </c>
      <c r="L925" s="190">
        <v>2537</v>
      </c>
      <c r="M925" s="251" t="s">
        <v>7447</v>
      </c>
      <c r="N925" s="406" t="s">
        <v>7448</v>
      </c>
      <c r="O925" s="406">
        <v>51698679</v>
      </c>
      <c r="P925" s="406" t="s">
        <v>7449</v>
      </c>
      <c r="Q925" s="190">
        <v>1</v>
      </c>
      <c r="R925" s="407">
        <v>135197</v>
      </c>
      <c r="S925" s="251" t="s">
        <v>7450</v>
      </c>
      <c r="T925" s="404">
        <v>0</v>
      </c>
      <c r="U925" s="190" t="s">
        <v>7347</v>
      </c>
      <c r="V925" s="407" t="s">
        <v>10136</v>
      </c>
      <c r="W925" s="404">
        <v>0</v>
      </c>
      <c r="X925" s="190" t="s">
        <v>7347</v>
      </c>
      <c r="Y925" s="190" t="s">
        <v>7347</v>
      </c>
      <c r="Z925" s="404">
        <v>0</v>
      </c>
      <c r="AA925" s="419" t="s">
        <v>7347</v>
      </c>
      <c r="AB925" s="190" t="s">
        <v>7347</v>
      </c>
      <c r="AC925" s="190" t="s">
        <v>7347</v>
      </c>
      <c r="AD925" s="190" t="s">
        <v>7347</v>
      </c>
      <c r="AE925" s="190" t="s">
        <v>7378</v>
      </c>
      <c r="AF925" s="190" t="s">
        <v>7349</v>
      </c>
      <c r="AG925" s="190" t="s">
        <v>7350</v>
      </c>
      <c r="AH925" s="173" t="s">
        <v>12762</v>
      </c>
      <c r="AI925" s="173">
        <v>3138797260</v>
      </c>
      <c r="AJ925" s="173" t="s">
        <v>10482</v>
      </c>
      <c r="AK925" s="420">
        <v>91232497055</v>
      </c>
      <c r="AL925" s="189" t="s">
        <v>7353</v>
      </c>
      <c r="AM925" s="500" t="s">
        <v>8224</v>
      </c>
      <c r="AN925" s="411">
        <f t="shared" si="14"/>
        <v>918</v>
      </c>
      <c r="AO925" s="411">
        <v>2025</v>
      </c>
      <c r="AP925" s="432">
        <v>56350000</v>
      </c>
      <c r="AQ925" s="411"/>
      <c r="AR925" s="411"/>
      <c r="AS925" s="410"/>
      <c r="AT925" s="449"/>
    </row>
    <row r="926" spans="2:46" ht="15" customHeight="1">
      <c r="B926" s="448" t="s">
        <v>889</v>
      </c>
      <c r="C926" s="251" t="s">
        <v>10246</v>
      </c>
      <c r="D926" s="173" t="s">
        <v>12763</v>
      </c>
      <c r="E926" s="404">
        <v>1023962248</v>
      </c>
      <c r="F926" s="404">
        <v>22915666</v>
      </c>
      <c r="G926" s="405" t="s">
        <v>12764</v>
      </c>
      <c r="H926" s="353">
        <v>5635000</v>
      </c>
      <c r="I926" s="363">
        <v>45915</v>
      </c>
      <c r="J926" s="363">
        <v>46022</v>
      </c>
      <c r="K926" s="354" t="s">
        <v>12609</v>
      </c>
      <c r="L926" s="190">
        <v>2537</v>
      </c>
      <c r="M926" s="251" t="s">
        <v>7447</v>
      </c>
      <c r="N926" s="406" t="s">
        <v>7448</v>
      </c>
      <c r="O926" s="406">
        <v>51698679</v>
      </c>
      <c r="P926" s="406" t="s">
        <v>7449</v>
      </c>
      <c r="Q926" s="190">
        <v>1</v>
      </c>
      <c r="R926" s="407">
        <v>135197</v>
      </c>
      <c r="S926" s="251" t="s">
        <v>7450</v>
      </c>
      <c r="T926" s="404">
        <v>0</v>
      </c>
      <c r="U926" s="190" t="s">
        <v>7347</v>
      </c>
      <c r="V926" s="407" t="s">
        <v>10136</v>
      </c>
      <c r="W926" s="404">
        <v>0</v>
      </c>
      <c r="X926" s="190" t="s">
        <v>7347</v>
      </c>
      <c r="Y926" s="190" t="s">
        <v>7347</v>
      </c>
      <c r="Z926" s="404">
        <v>0</v>
      </c>
      <c r="AA926" s="419" t="s">
        <v>7347</v>
      </c>
      <c r="AB926" s="190" t="s">
        <v>7347</v>
      </c>
      <c r="AC926" s="190" t="s">
        <v>7347</v>
      </c>
      <c r="AD926" s="190" t="s">
        <v>7347</v>
      </c>
      <c r="AE926" s="190" t="s">
        <v>7387</v>
      </c>
      <c r="AF926" s="190" t="s">
        <v>7349</v>
      </c>
      <c r="AG926" s="190" t="s">
        <v>7350</v>
      </c>
      <c r="AH926" s="173" t="s">
        <v>12765</v>
      </c>
      <c r="AI926" s="173">
        <v>3112559985</v>
      </c>
      <c r="AJ926" s="173" t="s">
        <v>10152</v>
      </c>
      <c r="AK926" s="420">
        <v>488401120958</v>
      </c>
      <c r="AL926" s="189" t="s">
        <v>7353</v>
      </c>
      <c r="AM926" s="500" t="s">
        <v>8194</v>
      </c>
      <c r="AN926" s="411">
        <f t="shared" si="14"/>
        <v>919</v>
      </c>
      <c r="AO926" s="411">
        <v>2025</v>
      </c>
      <c r="AP926" s="432">
        <v>22915666</v>
      </c>
      <c r="AQ926" s="411"/>
      <c r="AR926" s="411"/>
      <c r="AS926" s="410"/>
      <c r="AT926" s="449"/>
    </row>
    <row r="927" spans="2:46" ht="15" customHeight="1">
      <c r="B927" s="514" t="s">
        <v>12766</v>
      </c>
      <c r="C927" s="492" t="s">
        <v>10246</v>
      </c>
      <c r="D927" s="492" t="s">
        <v>12767</v>
      </c>
      <c r="E927" s="571">
        <v>53074893</v>
      </c>
      <c r="F927" s="571">
        <v>38440000</v>
      </c>
      <c r="G927" s="494" t="s">
        <v>12487</v>
      </c>
      <c r="H927" s="571">
        <v>7688000</v>
      </c>
      <c r="I927" s="363">
        <v>45929</v>
      </c>
      <c r="J927" s="363">
        <v>46022</v>
      </c>
      <c r="K927" s="354" t="s">
        <v>12768</v>
      </c>
      <c r="L927" s="492">
        <v>2537</v>
      </c>
      <c r="M927" s="506" t="s">
        <v>7464</v>
      </c>
      <c r="N927" s="506" t="s">
        <v>7343</v>
      </c>
      <c r="O927" s="506">
        <v>1010170739</v>
      </c>
      <c r="P927" s="506" t="s">
        <v>7465</v>
      </c>
      <c r="Q927" s="572">
        <v>1</v>
      </c>
      <c r="R927" s="572">
        <v>136689</v>
      </c>
      <c r="S927" s="506" t="s">
        <v>7450</v>
      </c>
      <c r="T927" s="404" t="s">
        <v>12749</v>
      </c>
      <c r="U927" s="190" t="s">
        <v>7347</v>
      </c>
      <c r="V927" s="407" t="s">
        <v>7347</v>
      </c>
      <c r="W927" s="493" t="s">
        <v>12749</v>
      </c>
      <c r="X927" s="492" t="s">
        <v>7347</v>
      </c>
      <c r="Y927" s="492" t="s">
        <v>7347</v>
      </c>
      <c r="Z927" s="492" t="s">
        <v>12749</v>
      </c>
      <c r="AA927" s="492" t="s">
        <v>7347</v>
      </c>
      <c r="AB927" s="492" t="s">
        <v>7347</v>
      </c>
      <c r="AC927" s="492" t="s">
        <v>7347</v>
      </c>
      <c r="AD927" s="492" t="s">
        <v>7347</v>
      </c>
      <c r="AE927" s="572" t="s">
        <v>7361</v>
      </c>
      <c r="AF927" s="572" t="s">
        <v>7349</v>
      </c>
      <c r="AG927" s="572" t="s">
        <v>7399</v>
      </c>
      <c r="AH927" s="505" t="s">
        <v>10340</v>
      </c>
      <c r="AI927" s="506">
        <v>3153263205</v>
      </c>
      <c r="AJ927" s="173" t="s">
        <v>12769</v>
      </c>
      <c r="AK927" s="492">
        <v>57764399</v>
      </c>
      <c r="AL927" s="572" t="s">
        <v>12770</v>
      </c>
      <c r="AM927" s="500" t="s">
        <v>9634</v>
      </c>
      <c r="AN927" s="411">
        <f t="shared" si="14"/>
        <v>920</v>
      </c>
      <c r="AO927" s="411">
        <v>2025</v>
      </c>
      <c r="AP927" s="492" t="s">
        <v>12771</v>
      </c>
      <c r="AQ927" s="492" t="s">
        <v>12771</v>
      </c>
      <c r="AR927" s="492" t="s">
        <v>12771</v>
      </c>
      <c r="AS927" s="492" t="s">
        <v>12771</v>
      </c>
      <c r="AT927" s="573" t="s">
        <v>12771</v>
      </c>
    </row>
    <row r="928" spans="2:46" ht="15" customHeight="1">
      <c r="B928" s="448" t="s">
        <v>890</v>
      </c>
      <c r="C928" s="251" t="s">
        <v>10246</v>
      </c>
      <c r="D928" s="173" t="s">
        <v>12772</v>
      </c>
      <c r="E928" s="404">
        <v>33702741</v>
      </c>
      <c r="F928" s="404">
        <v>29726933</v>
      </c>
      <c r="G928" s="405" t="s">
        <v>12512</v>
      </c>
      <c r="H928" s="353">
        <v>7688000</v>
      </c>
      <c r="I928" s="363">
        <v>45905</v>
      </c>
      <c r="J928" s="363">
        <v>46022</v>
      </c>
      <c r="K928" s="354" t="s">
        <v>12773</v>
      </c>
      <c r="L928" s="190">
        <v>2537</v>
      </c>
      <c r="M928" s="251" t="s">
        <v>7573</v>
      </c>
      <c r="N928" s="406" t="s">
        <v>7448</v>
      </c>
      <c r="O928" s="406">
        <v>51895879</v>
      </c>
      <c r="P928" s="501" t="s">
        <v>7574</v>
      </c>
      <c r="Q928" s="190">
        <v>1</v>
      </c>
      <c r="R928" s="407">
        <v>136313</v>
      </c>
      <c r="S928" s="251" t="s">
        <v>7575</v>
      </c>
      <c r="T928" s="404">
        <v>0</v>
      </c>
      <c r="U928" s="190" t="s">
        <v>7347</v>
      </c>
      <c r="V928" s="407" t="s">
        <v>10136</v>
      </c>
      <c r="W928" s="404">
        <v>0</v>
      </c>
      <c r="X928" s="190" t="s">
        <v>7347</v>
      </c>
      <c r="Y928" s="190" t="s">
        <v>7347</v>
      </c>
      <c r="Z928" s="404">
        <v>0</v>
      </c>
      <c r="AA928" s="419" t="s">
        <v>7347</v>
      </c>
      <c r="AB928" s="190" t="s">
        <v>7347</v>
      </c>
      <c r="AC928" s="190" t="s">
        <v>7347</v>
      </c>
      <c r="AD928" s="190" t="s">
        <v>7347</v>
      </c>
      <c r="AE928" s="190" t="s">
        <v>7378</v>
      </c>
      <c r="AF928" s="190" t="s">
        <v>7349</v>
      </c>
      <c r="AG928" s="190" t="s">
        <v>7350</v>
      </c>
      <c r="AH928" s="173" t="s">
        <v>12774</v>
      </c>
      <c r="AI928" s="173">
        <v>3104836597</v>
      </c>
      <c r="AJ928" s="173" t="s">
        <v>10152</v>
      </c>
      <c r="AK928" s="426" t="s">
        <v>12775</v>
      </c>
      <c r="AL928" s="189" t="s">
        <v>7353</v>
      </c>
      <c r="AM928" s="500" t="s">
        <v>9001</v>
      </c>
      <c r="AN928" s="411">
        <f t="shared" si="14"/>
        <v>921</v>
      </c>
      <c r="AO928" s="411">
        <v>2025</v>
      </c>
      <c r="AP928" s="432">
        <v>29726933</v>
      </c>
      <c r="AQ928" s="411" t="s">
        <v>10139</v>
      </c>
      <c r="AR928" s="411" t="s">
        <v>10139</v>
      </c>
      <c r="AS928" s="410" t="s">
        <v>10262</v>
      </c>
      <c r="AT928" s="449" t="s">
        <v>11006</v>
      </c>
    </row>
    <row r="929" spans="2:46" ht="15" customHeight="1">
      <c r="B929" s="448" t="s">
        <v>892</v>
      </c>
      <c r="C929" s="251" t="s">
        <v>10246</v>
      </c>
      <c r="D929" s="410" t="s">
        <v>10233</v>
      </c>
      <c r="E929" s="404">
        <v>1030533128</v>
      </c>
      <c r="F929" s="404">
        <v>27420533</v>
      </c>
      <c r="G929" s="405" t="s">
        <v>12776</v>
      </c>
      <c r="H929" s="353">
        <v>7688000</v>
      </c>
      <c r="I929" s="363">
        <v>45915</v>
      </c>
      <c r="J929" s="363">
        <v>46022</v>
      </c>
      <c r="K929" s="354" t="s">
        <v>10234</v>
      </c>
      <c r="L929" s="190">
        <v>2537</v>
      </c>
      <c r="M929" s="251" t="s">
        <v>7573</v>
      </c>
      <c r="N929" s="406" t="s">
        <v>7448</v>
      </c>
      <c r="O929" s="406">
        <v>51895879</v>
      </c>
      <c r="P929" s="501" t="s">
        <v>7574</v>
      </c>
      <c r="Q929" s="190">
        <v>1</v>
      </c>
      <c r="R929" s="407">
        <v>136313</v>
      </c>
      <c r="S929" s="251" t="s">
        <v>7575</v>
      </c>
      <c r="T929" s="404">
        <v>0</v>
      </c>
      <c r="U929" s="190" t="s">
        <v>7347</v>
      </c>
      <c r="V929" s="407" t="s">
        <v>10136</v>
      </c>
      <c r="W929" s="404">
        <v>0</v>
      </c>
      <c r="X929" s="190" t="s">
        <v>7347</v>
      </c>
      <c r="Y929" s="190" t="s">
        <v>7347</v>
      </c>
      <c r="Z929" s="404">
        <v>0</v>
      </c>
      <c r="AA929" s="419" t="s">
        <v>7347</v>
      </c>
      <c r="AB929" s="190" t="s">
        <v>7347</v>
      </c>
      <c r="AC929" s="190" t="s">
        <v>7347</v>
      </c>
      <c r="AD929" s="190" t="s">
        <v>7347</v>
      </c>
      <c r="AE929" s="190" t="s">
        <v>7536</v>
      </c>
      <c r="AF929" s="411" t="s">
        <v>7349</v>
      </c>
      <c r="AG929" s="190" t="s">
        <v>7350</v>
      </c>
      <c r="AH929" s="173" t="s">
        <v>12777</v>
      </c>
      <c r="AI929" s="173">
        <v>3132739872</v>
      </c>
      <c r="AJ929" s="173" t="s">
        <v>10143</v>
      </c>
      <c r="AK929" s="420" t="s">
        <v>10236</v>
      </c>
      <c r="AL929" s="189" t="s">
        <v>7353</v>
      </c>
      <c r="AM929" s="500" t="s">
        <v>8219</v>
      </c>
      <c r="AN929" s="411">
        <f t="shared" si="14"/>
        <v>922</v>
      </c>
      <c r="AO929" s="411">
        <v>2025</v>
      </c>
      <c r="AP929" s="432">
        <v>27420533</v>
      </c>
      <c r="AQ929" s="411"/>
      <c r="AR929" s="411"/>
      <c r="AS929" s="410"/>
      <c r="AT929" s="449"/>
    </row>
    <row r="930" spans="2:46" ht="15" customHeight="1">
      <c r="B930" s="448" t="s">
        <v>894</v>
      </c>
      <c r="C930" s="251" t="s">
        <v>10341</v>
      </c>
      <c r="D930" s="173" t="s">
        <v>12778</v>
      </c>
      <c r="E930" s="404">
        <v>71674865</v>
      </c>
      <c r="F930" s="404">
        <v>19340593</v>
      </c>
      <c r="G930" s="405" t="s">
        <v>12499</v>
      </c>
      <c r="H930" s="353">
        <v>4917000</v>
      </c>
      <c r="I930" s="363" t="s">
        <v>12500</v>
      </c>
      <c r="J930" s="363">
        <v>46022</v>
      </c>
      <c r="K930" s="354" t="s">
        <v>12779</v>
      </c>
      <c r="L930" s="190">
        <v>2537</v>
      </c>
      <c r="M930" s="251" t="s">
        <v>10237</v>
      </c>
      <c r="N930" s="406" t="s">
        <v>7448</v>
      </c>
      <c r="O930" s="406">
        <v>52890529</v>
      </c>
      <c r="P930" s="501" t="s">
        <v>10238</v>
      </c>
      <c r="Q930" s="190">
        <v>1</v>
      </c>
      <c r="R930" s="407">
        <v>136235</v>
      </c>
      <c r="S930" s="251" t="s">
        <v>8449</v>
      </c>
      <c r="T930" s="404" t="s">
        <v>10509</v>
      </c>
      <c r="U930" s="190" t="s">
        <v>7347</v>
      </c>
      <c r="V930" s="407" t="s">
        <v>10136</v>
      </c>
      <c r="W930" s="404" t="s">
        <v>10509</v>
      </c>
      <c r="X930" s="190" t="s">
        <v>7347</v>
      </c>
      <c r="Y930" s="190" t="s">
        <v>7347</v>
      </c>
      <c r="Z930" s="404" t="s">
        <v>10509</v>
      </c>
      <c r="AA930" s="419" t="s">
        <v>7347</v>
      </c>
      <c r="AB930" s="190" t="s">
        <v>7347</v>
      </c>
      <c r="AC930" s="190" t="s">
        <v>7347</v>
      </c>
      <c r="AD930" s="190" t="s">
        <v>7347</v>
      </c>
      <c r="AE930" s="190" t="s">
        <v>7960</v>
      </c>
      <c r="AF930" s="190" t="s">
        <v>7349</v>
      </c>
      <c r="AG930" s="190" t="s">
        <v>7350</v>
      </c>
      <c r="AH930" s="173" t="s">
        <v>12780</v>
      </c>
      <c r="AI930" s="173">
        <v>3004503210</v>
      </c>
      <c r="AJ930" s="173" t="s">
        <v>10482</v>
      </c>
      <c r="AK930" s="420">
        <v>10125195675</v>
      </c>
      <c r="AL930" s="189" t="s">
        <v>10512</v>
      </c>
      <c r="AM930" s="500" t="s">
        <v>8458</v>
      </c>
      <c r="AN930" s="411">
        <f t="shared" si="14"/>
        <v>923</v>
      </c>
      <c r="AO930" s="411">
        <v>2025</v>
      </c>
      <c r="AP930" s="432">
        <v>19340593</v>
      </c>
      <c r="AQ930" s="411"/>
      <c r="AR930" s="411"/>
      <c r="AS930" s="410"/>
      <c r="AT930" s="449"/>
    </row>
    <row r="931" spans="2:46" ht="15" customHeight="1">
      <c r="B931" s="448" t="s">
        <v>895</v>
      </c>
      <c r="C931" s="251" t="s">
        <v>10341</v>
      </c>
      <c r="D931" s="173" t="s">
        <v>12781</v>
      </c>
      <c r="E931" s="404">
        <v>1022409783</v>
      </c>
      <c r="F931" s="404">
        <v>18779167</v>
      </c>
      <c r="G931" s="405" t="s">
        <v>12573</v>
      </c>
      <c r="H931" s="353">
        <v>4507000</v>
      </c>
      <c r="I931" s="363" t="s">
        <v>12782</v>
      </c>
      <c r="J931" s="363">
        <v>46022</v>
      </c>
      <c r="K931" s="354" t="s">
        <v>8479</v>
      </c>
      <c r="L931" s="190">
        <v>2537</v>
      </c>
      <c r="M931" s="251" t="s">
        <v>10455</v>
      </c>
      <c r="N931" s="251" t="s">
        <v>7343</v>
      </c>
      <c r="O931" s="173">
        <v>33377780</v>
      </c>
      <c r="P931" s="501" t="s">
        <v>10456</v>
      </c>
      <c r="Q931" s="190">
        <v>1</v>
      </c>
      <c r="R931" s="407">
        <v>136227</v>
      </c>
      <c r="S931" s="251" t="s">
        <v>7359</v>
      </c>
      <c r="T931" s="404" t="s">
        <v>10509</v>
      </c>
      <c r="U931" s="190">
        <v>0</v>
      </c>
      <c r="V931" s="407" t="s">
        <v>10136</v>
      </c>
      <c r="W931" s="404" t="s">
        <v>10509</v>
      </c>
      <c r="X931" s="190">
        <v>0</v>
      </c>
      <c r="Y931" s="190">
        <v>0</v>
      </c>
      <c r="Z931" s="404" t="s">
        <v>10509</v>
      </c>
      <c r="AA931" s="419" t="s">
        <v>7347</v>
      </c>
      <c r="AB931" s="190" t="s">
        <v>7347</v>
      </c>
      <c r="AC931" s="190" t="s">
        <v>7347</v>
      </c>
      <c r="AD931" s="190" t="s">
        <v>7347</v>
      </c>
      <c r="AE931" s="190" t="s">
        <v>7387</v>
      </c>
      <c r="AF931" s="190" t="s">
        <v>7349</v>
      </c>
      <c r="AG931" s="190" t="s">
        <v>7399</v>
      </c>
      <c r="AH931" s="352" t="s">
        <v>12783</v>
      </c>
      <c r="AI931" s="173">
        <v>3223239883</v>
      </c>
      <c r="AJ931" s="173" t="s">
        <v>10152</v>
      </c>
      <c r="AK931" s="420">
        <v>2800208916</v>
      </c>
      <c r="AL931" s="189" t="s">
        <v>10512</v>
      </c>
      <c r="AM931" s="500" t="s">
        <v>8488</v>
      </c>
      <c r="AN931" s="411">
        <f t="shared" si="14"/>
        <v>924</v>
      </c>
      <c r="AO931" s="411">
        <v>2025</v>
      </c>
      <c r="AP931" s="432">
        <v>18779167</v>
      </c>
      <c r="AQ931" s="411"/>
      <c r="AR931" s="411"/>
      <c r="AS931" s="410"/>
      <c r="AT931" s="449"/>
    </row>
    <row r="932" spans="2:46" ht="15" customHeight="1">
      <c r="B932" s="448" t="s">
        <v>896</v>
      </c>
      <c r="C932" s="251" t="s">
        <v>10341</v>
      </c>
      <c r="D932" s="173" t="s">
        <v>11344</v>
      </c>
      <c r="E932" s="412">
        <v>1015447350</v>
      </c>
      <c r="F932" s="404">
        <v>18192900</v>
      </c>
      <c r="G932" s="405" t="s">
        <v>12784</v>
      </c>
      <c r="H932" s="353">
        <v>4917000</v>
      </c>
      <c r="I932" s="363">
        <v>45910</v>
      </c>
      <c r="J932" s="363">
        <v>46022</v>
      </c>
      <c r="K932" s="354" t="s">
        <v>12785</v>
      </c>
      <c r="L932" s="190">
        <v>2537</v>
      </c>
      <c r="M932" s="251" t="s">
        <v>10455</v>
      </c>
      <c r="N932" s="251" t="s">
        <v>7343</v>
      </c>
      <c r="O932" s="173">
        <v>33377780</v>
      </c>
      <c r="P932" s="501" t="s">
        <v>10456</v>
      </c>
      <c r="Q932" s="190">
        <v>5</v>
      </c>
      <c r="R932" s="407">
        <v>136228</v>
      </c>
      <c r="S932" s="251" t="s">
        <v>7359</v>
      </c>
      <c r="T932" s="404">
        <v>0</v>
      </c>
      <c r="U932" s="190" t="s">
        <v>7347</v>
      </c>
      <c r="V932" s="407" t="s">
        <v>10136</v>
      </c>
      <c r="W932" s="404">
        <v>0</v>
      </c>
      <c r="X932" s="190" t="s">
        <v>7347</v>
      </c>
      <c r="Y932" s="190" t="s">
        <v>7347</v>
      </c>
      <c r="Z932" s="404">
        <v>0</v>
      </c>
      <c r="AA932" s="419" t="s">
        <v>7347</v>
      </c>
      <c r="AB932" s="190" t="s">
        <v>7347</v>
      </c>
      <c r="AC932" s="190" t="s">
        <v>7347</v>
      </c>
      <c r="AD932" s="190" t="s">
        <v>7347</v>
      </c>
      <c r="AE932" s="190" t="s">
        <v>7348</v>
      </c>
      <c r="AF932" s="190" t="s">
        <v>7349</v>
      </c>
      <c r="AG932" s="190" t="s">
        <v>7510</v>
      </c>
      <c r="AH932" s="173" t="s">
        <v>11346</v>
      </c>
      <c r="AI932" s="173">
        <v>3202199284</v>
      </c>
      <c r="AJ932" s="173" t="s">
        <v>10152</v>
      </c>
      <c r="AK932" s="420">
        <v>550488425655690</v>
      </c>
      <c r="AL932" s="189" t="s">
        <v>7353</v>
      </c>
      <c r="AM932" s="500" t="s">
        <v>11348</v>
      </c>
      <c r="AN932" s="411">
        <f t="shared" si="14"/>
        <v>925</v>
      </c>
      <c r="AO932" s="411">
        <v>2025</v>
      </c>
      <c r="AP932" s="432">
        <v>18192900</v>
      </c>
      <c r="AQ932" s="411"/>
      <c r="AR932" s="411"/>
      <c r="AS932" s="410"/>
      <c r="AT932" s="449"/>
    </row>
    <row r="933" spans="2:46" ht="15" customHeight="1">
      <c r="B933" s="448" t="s">
        <v>897</v>
      </c>
      <c r="C933" s="251" t="s">
        <v>10341</v>
      </c>
      <c r="D933" s="173" t="s">
        <v>11327</v>
      </c>
      <c r="E933" s="404">
        <v>52786137</v>
      </c>
      <c r="F933" s="404">
        <v>19668000</v>
      </c>
      <c r="G933" s="405" t="s">
        <v>10551</v>
      </c>
      <c r="H933" s="353">
        <v>4917000</v>
      </c>
      <c r="I933" s="363">
        <v>45911</v>
      </c>
      <c r="J933" s="363">
        <v>46022</v>
      </c>
      <c r="K933" s="354" t="s">
        <v>12785</v>
      </c>
      <c r="L933" s="190">
        <v>2537</v>
      </c>
      <c r="M933" s="251" t="s">
        <v>10455</v>
      </c>
      <c r="N933" s="251" t="s">
        <v>7343</v>
      </c>
      <c r="O933" s="173">
        <v>33377780</v>
      </c>
      <c r="P933" s="501" t="s">
        <v>10456</v>
      </c>
      <c r="Q933" s="190">
        <v>5</v>
      </c>
      <c r="R933" s="407">
        <v>136228</v>
      </c>
      <c r="S933" s="251" t="s">
        <v>7359</v>
      </c>
      <c r="T933" s="404">
        <v>0</v>
      </c>
      <c r="U933" s="190" t="s">
        <v>7347</v>
      </c>
      <c r="V933" s="407" t="s">
        <v>10136</v>
      </c>
      <c r="W933" s="404">
        <v>0</v>
      </c>
      <c r="X933" s="190" t="s">
        <v>7347</v>
      </c>
      <c r="Y933" s="190" t="s">
        <v>7347</v>
      </c>
      <c r="Z933" s="404">
        <v>0</v>
      </c>
      <c r="AA933" s="419" t="s">
        <v>7347</v>
      </c>
      <c r="AB933" s="190" t="s">
        <v>7347</v>
      </c>
      <c r="AC933" s="190" t="s">
        <v>7347</v>
      </c>
      <c r="AD933" s="190" t="s">
        <v>7347</v>
      </c>
      <c r="AE933" s="190" t="s">
        <v>7387</v>
      </c>
      <c r="AF933" s="190" t="s">
        <v>7349</v>
      </c>
      <c r="AG933" s="190" t="s">
        <v>7510</v>
      </c>
      <c r="AH933" s="173" t="s">
        <v>11329</v>
      </c>
      <c r="AI933" s="173">
        <v>3003326953</v>
      </c>
      <c r="AJ933" s="173" t="s">
        <v>12456</v>
      </c>
      <c r="AK933" s="420">
        <v>802279414</v>
      </c>
      <c r="AL933" s="189" t="s">
        <v>7353</v>
      </c>
      <c r="AM933" s="500" t="s">
        <v>11330</v>
      </c>
      <c r="AN933" s="411">
        <f t="shared" si="14"/>
        <v>926</v>
      </c>
      <c r="AO933" s="411">
        <v>2025</v>
      </c>
      <c r="AP933" s="432">
        <v>19668000</v>
      </c>
      <c r="AQ933" s="411"/>
      <c r="AR933" s="411"/>
      <c r="AS933" s="410"/>
      <c r="AT933" s="449"/>
    </row>
    <row r="934" spans="2:46" ht="15" customHeight="1">
      <c r="B934" s="448" t="s">
        <v>898</v>
      </c>
      <c r="C934" s="251" t="s">
        <v>10246</v>
      </c>
      <c r="D934" s="173" t="s">
        <v>12786</v>
      </c>
      <c r="E934" s="404">
        <v>1007409585</v>
      </c>
      <c r="F934" s="404">
        <v>20473833</v>
      </c>
      <c r="G934" s="405" t="s">
        <v>10566</v>
      </c>
      <c r="H934" s="353">
        <v>5634999.9082568809</v>
      </c>
      <c r="I934" s="363">
        <v>45911</v>
      </c>
      <c r="J934" s="363">
        <v>46022</v>
      </c>
      <c r="K934" s="354" t="s">
        <v>12787</v>
      </c>
      <c r="L934" s="190">
        <v>2537</v>
      </c>
      <c r="M934" s="251" t="s">
        <v>10455</v>
      </c>
      <c r="N934" s="251" t="s">
        <v>7343</v>
      </c>
      <c r="O934" s="173">
        <v>33377780</v>
      </c>
      <c r="P934" s="501" t="s">
        <v>10456</v>
      </c>
      <c r="Q934" s="190">
        <v>5</v>
      </c>
      <c r="R934" s="407">
        <v>136233</v>
      </c>
      <c r="S934" s="251" t="s">
        <v>7359</v>
      </c>
      <c r="T934" s="404">
        <v>0</v>
      </c>
      <c r="U934" s="190" t="s">
        <v>7347</v>
      </c>
      <c r="V934" s="407" t="s">
        <v>10136</v>
      </c>
      <c r="W934" s="404">
        <v>0</v>
      </c>
      <c r="X934" s="190" t="s">
        <v>7347</v>
      </c>
      <c r="Y934" s="190" t="s">
        <v>7347</v>
      </c>
      <c r="Z934" s="404">
        <v>0</v>
      </c>
      <c r="AA934" s="419" t="s">
        <v>7347</v>
      </c>
      <c r="AB934" s="190" t="s">
        <v>7347</v>
      </c>
      <c r="AC934" s="190" t="s">
        <v>7347</v>
      </c>
      <c r="AD934" s="190" t="s">
        <v>7347</v>
      </c>
      <c r="AE934" s="190" t="s">
        <v>7378</v>
      </c>
      <c r="AF934" s="190" t="s">
        <v>7349</v>
      </c>
      <c r="AG934" s="190" t="s">
        <v>7399</v>
      </c>
      <c r="AH934" s="173" t="s">
        <v>11828</v>
      </c>
      <c r="AI934" s="173">
        <v>3195792715</v>
      </c>
      <c r="AJ934" s="173" t="s">
        <v>10482</v>
      </c>
      <c r="AK934" s="420">
        <v>63900023041</v>
      </c>
      <c r="AL934" s="189" t="s">
        <v>7353</v>
      </c>
      <c r="AM934" s="500" t="s">
        <v>11830</v>
      </c>
      <c r="AN934" s="411">
        <f t="shared" si="14"/>
        <v>927</v>
      </c>
      <c r="AO934" s="411">
        <v>2025</v>
      </c>
      <c r="AP934" s="432">
        <v>20473833</v>
      </c>
      <c r="AQ934" s="411"/>
      <c r="AR934" s="411"/>
      <c r="AS934" s="410"/>
      <c r="AT934" s="449"/>
    </row>
    <row r="935" spans="2:46" ht="15" customHeight="1">
      <c r="B935" s="448" t="s">
        <v>900</v>
      </c>
      <c r="C935" s="251" t="s">
        <v>10246</v>
      </c>
      <c r="D935" s="173" t="s">
        <v>8529</v>
      </c>
      <c r="E935" s="404">
        <v>1019019566</v>
      </c>
      <c r="F935" s="404">
        <v>21142933</v>
      </c>
      <c r="G935" s="405" t="s">
        <v>12512</v>
      </c>
      <c r="H935" s="353">
        <v>5467999.9137931038</v>
      </c>
      <c r="I935" s="363">
        <v>45908</v>
      </c>
      <c r="J935" s="363">
        <v>46022</v>
      </c>
      <c r="K935" s="354" t="s">
        <v>12788</v>
      </c>
      <c r="L935" s="190">
        <v>2537</v>
      </c>
      <c r="M935" s="251" t="s">
        <v>8515</v>
      </c>
      <c r="N935" s="406" t="s">
        <v>7343</v>
      </c>
      <c r="O935" s="406">
        <v>52356206</v>
      </c>
      <c r="P935" s="406" t="s">
        <v>8516</v>
      </c>
      <c r="Q935" s="190">
        <v>4</v>
      </c>
      <c r="R935" s="407">
        <v>137449</v>
      </c>
      <c r="S935" s="251" t="s">
        <v>10169</v>
      </c>
      <c r="T935" s="404">
        <v>0</v>
      </c>
      <c r="U935" s="190" t="s">
        <v>7347</v>
      </c>
      <c r="V935" s="407" t="s">
        <v>10136</v>
      </c>
      <c r="W935" s="404">
        <v>0</v>
      </c>
      <c r="X935" s="190" t="s">
        <v>7347</v>
      </c>
      <c r="Y935" s="190" t="s">
        <v>7347</v>
      </c>
      <c r="Z935" s="404">
        <v>0</v>
      </c>
      <c r="AA935" s="419" t="s">
        <v>7347</v>
      </c>
      <c r="AB935" s="190" t="s">
        <v>7347</v>
      </c>
      <c r="AC935" s="190" t="s">
        <v>7347</v>
      </c>
      <c r="AD935" s="190" t="s">
        <v>7347</v>
      </c>
      <c r="AE935" s="190" t="s">
        <v>7387</v>
      </c>
      <c r="AF935" s="190" t="s">
        <v>7349</v>
      </c>
      <c r="AG935" s="190" t="s">
        <v>7510</v>
      </c>
      <c r="AH935" s="173" t="s">
        <v>12789</v>
      </c>
      <c r="AI935" s="173">
        <v>3187174971</v>
      </c>
      <c r="AJ935" s="173" t="s">
        <v>10563</v>
      </c>
      <c r="AK935" s="420">
        <v>24105065542</v>
      </c>
      <c r="AL935" s="189" t="s">
        <v>7353</v>
      </c>
      <c r="AM935" s="500" t="s">
        <v>12790</v>
      </c>
      <c r="AN935" s="411">
        <f t="shared" si="14"/>
        <v>928</v>
      </c>
      <c r="AO935" s="411">
        <v>2025</v>
      </c>
      <c r="AP935" s="432">
        <v>21142933</v>
      </c>
      <c r="AQ935" s="411"/>
      <c r="AR935" s="411"/>
      <c r="AS935" s="410"/>
      <c r="AT935" s="449"/>
    </row>
    <row r="936" spans="2:46" ht="15" customHeight="1">
      <c r="B936" s="472" t="s">
        <v>12791</v>
      </c>
      <c r="C936" s="251" t="s">
        <v>10246</v>
      </c>
      <c r="D936" s="173" t="s">
        <v>12792</v>
      </c>
      <c r="E936" s="404">
        <v>1049620491</v>
      </c>
      <c r="F936" s="404">
        <v>21325200</v>
      </c>
      <c r="G936" s="494" t="s">
        <v>12793</v>
      </c>
      <c r="H936" s="353">
        <v>5468000</v>
      </c>
      <c r="I936" s="363">
        <v>45926</v>
      </c>
      <c r="J936" s="363">
        <v>46022</v>
      </c>
      <c r="K936" s="354" t="s">
        <v>10542</v>
      </c>
      <c r="L936" s="190">
        <v>2537</v>
      </c>
      <c r="M936" s="251" t="s">
        <v>8515</v>
      </c>
      <c r="N936" s="251" t="s">
        <v>7343</v>
      </c>
      <c r="O936" s="173">
        <v>52356206</v>
      </c>
      <c r="P936" s="501" t="s">
        <v>8516</v>
      </c>
      <c r="Q936" s="190">
        <v>4</v>
      </c>
      <c r="R936" s="407">
        <v>137449</v>
      </c>
      <c r="S936" s="251" t="s">
        <v>10169</v>
      </c>
      <c r="T936" s="404" t="s">
        <v>10509</v>
      </c>
      <c r="U936" s="190" t="s">
        <v>7347</v>
      </c>
      <c r="V936" s="407" t="s">
        <v>10136</v>
      </c>
      <c r="W936" s="404" t="s">
        <v>10509</v>
      </c>
      <c r="X936" s="190" t="s">
        <v>7347</v>
      </c>
      <c r="Y936" s="190" t="s">
        <v>7347</v>
      </c>
      <c r="Z936" s="404" t="s">
        <v>10509</v>
      </c>
      <c r="AA936" s="419" t="s">
        <v>7347</v>
      </c>
      <c r="AB936" s="190" t="s">
        <v>7347</v>
      </c>
      <c r="AC936" s="190" t="s">
        <v>7347</v>
      </c>
      <c r="AD936" s="190" t="s">
        <v>7347</v>
      </c>
      <c r="AE936" s="190" t="s">
        <v>7378</v>
      </c>
      <c r="AF936" s="190" t="s">
        <v>7349</v>
      </c>
      <c r="AG936" s="190" t="s">
        <v>7399</v>
      </c>
      <c r="AH936" s="173" t="s">
        <v>12794</v>
      </c>
      <c r="AI936" s="173">
        <v>3058121167</v>
      </c>
      <c r="AJ936" s="173" t="s">
        <v>10482</v>
      </c>
      <c r="AK936" s="420">
        <v>4019622113</v>
      </c>
      <c r="AL936" s="189" t="s">
        <v>10512</v>
      </c>
      <c r="AM936" s="500" t="s">
        <v>12795</v>
      </c>
      <c r="AN936" s="411">
        <f t="shared" si="14"/>
        <v>929</v>
      </c>
      <c r="AO936" s="411">
        <v>2025</v>
      </c>
      <c r="AP936" s="432"/>
      <c r="AQ936" s="411"/>
      <c r="AR936" s="411"/>
      <c r="AS936" s="410"/>
      <c r="AT936" s="449"/>
    </row>
    <row r="937" spans="2:46" ht="15" customHeight="1">
      <c r="B937" s="448" t="s">
        <v>902</v>
      </c>
      <c r="C937" s="251" t="s">
        <v>10246</v>
      </c>
      <c r="D937" s="173" t="s">
        <v>12796</v>
      </c>
      <c r="E937" s="404">
        <v>1019065620</v>
      </c>
      <c r="F937" s="404">
        <v>21325200</v>
      </c>
      <c r="G937" s="405" t="s">
        <v>10497</v>
      </c>
      <c r="H937" s="353">
        <v>5468000</v>
      </c>
      <c r="I937" s="363">
        <v>45910</v>
      </c>
      <c r="J937" s="363">
        <v>46022</v>
      </c>
      <c r="K937" s="354" t="s">
        <v>10542</v>
      </c>
      <c r="L937" s="190">
        <v>2537</v>
      </c>
      <c r="M937" s="251" t="s">
        <v>8515</v>
      </c>
      <c r="N937" s="406" t="s">
        <v>7343</v>
      </c>
      <c r="O937" s="406">
        <v>52356206</v>
      </c>
      <c r="P937" s="406" t="s">
        <v>8516</v>
      </c>
      <c r="Q937" s="190">
        <v>4</v>
      </c>
      <c r="R937" s="407">
        <v>137449</v>
      </c>
      <c r="S937" s="251" t="s">
        <v>10169</v>
      </c>
      <c r="T937" s="404">
        <v>0</v>
      </c>
      <c r="U937" s="190" t="s">
        <v>7347</v>
      </c>
      <c r="V937" s="407" t="s">
        <v>10136</v>
      </c>
      <c r="W937" s="404">
        <v>0</v>
      </c>
      <c r="X937" s="190" t="s">
        <v>7347</v>
      </c>
      <c r="Y937" s="190" t="s">
        <v>7347</v>
      </c>
      <c r="Z937" s="404">
        <v>0</v>
      </c>
      <c r="AA937" s="419" t="s">
        <v>7347</v>
      </c>
      <c r="AB937" s="190" t="s">
        <v>7347</v>
      </c>
      <c r="AC937" s="190" t="s">
        <v>7347</v>
      </c>
      <c r="AD937" s="190" t="s">
        <v>7347</v>
      </c>
      <c r="AE937" s="190" t="s">
        <v>7378</v>
      </c>
      <c r="AF937" s="190" t="s">
        <v>7349</v>
      </c>
      <c r="AG937" s="190" t="s">
        <v>7510</v>
      </c>
      <c r="AH937" s="173" t="s">
        <v>11031</v>
      </c>
      <c r="AI937" s="173">
        <v>3232510102</v>
      </c>
      <c r="AJ937" s="173" t="s">
        <v>10482</v>
      </c>
      <c r="AK937" s="420">
        <v>65000001397</v>
      </c>
      <c r="AL937" s="189" t="s">
        <v>7353</v>
      </c>
      <c r="AM937" s="500" t="s">
        <v>8527</v>
      </c>
      <c r="AN937" s="411">
        <f t="shared" si="14"/>
        <v>930</v>
      </c>
      <c r="AO937" s="411">
        <v>2025</v>
      </c>
      <c r="AP937" s="432">
        <v>21325200</v>
      </c>
      <c r="AQ937" s="411"/>
      <c r="AR937" s="411"/>
      <c r="AS937" s="410"/>
      <c r="AT937" s="449"/>
    </row>
    <row r="938" spans="2:46" ht="15" customHeight="1">
      <c r="B938" s="448" t="s">
        <v>904</v>
      </c>
      <c r="C938" s="251" t="s">
        <v>10246</v>
      </c>
      <c r="D938" s="173" t="s">
        <v>12797</v>
      </c>
      <c r="E938" s="404">
        <v>1072714116</v>
      </c>
      <c r="F938" s="404">
        <v>21142933</v>
      </c>
      <c r="G938" s="405" t="s">
        <v>12512</v>
      </c>
      <c r="H938" s="353">
        <v>5467999.9137931038</v>
      </c>
      <c r="I938" s="363">
        <v>45910</v>
      </c>
      <c r="J938" s="363">
        <v>46022</v>
      </c>
      <c r="K938" s="354" t="s">
        <v>10542</v>
      </c>
      <c r="L938" s="190">
        <v>2537</v>
      </c>
      <c r="M938" s="251" t="s">
        <v>8515</v>
      </c>
      <c r="N938" s="406" t="s">
        <v>7343</v>
      </c>
      <c r="O938" s="406">
        <v>52356206</v>
      </c>
      <c r="P938" s="406" t="s">
        <v>8516</v>
      </c>
      <c r="Q938" s="190">
        <v>4</v>
      </c>
      <c r="R938" s="407">
        <v>137449</v>
      </c>
      <c r="S938" s="251" t="s">
        <v>10169</v>
      </c>
      <c r="T938" s="404">
        <v>0</v>
      </c>
      <c r="U938" s="190" t="s">
        <v>7347</v>
      </c>
      <c r="V938" s="407" t="s">
        <v>10136</v>
      </c>
      <c r="W938" s="404">
        <v>0</v>
      </c>
      <c r="X938" s="190" t="s">
        <v>7347</v>
      </c>
      <c r="Y938" s="190" t="s">
        <v>7347</v>
      </c>
      <c r="Z938" s="404">
        <v>0</v>
      </c>
      <c r="AA938" s="419" t="s">
        <v>7347</v>
      </c>
      <c r="AB938" s="190" t="s">
        <v>7347</v>
      </c>
      <c r="AC938" s="190" t="s">
        <v>7347</v>
      </c>
      <c r="AD938" s="190" t="s">
        <v>7347</v>
      </c>
      <c r="AE938" s="190" t="s">
        <v>7387</v>
      </c>
      <c r="AF938" s="190" t="s">
        <v>7349</v>
      </c>
      <c r="AG938" s="190" t="s">
        <v>7350</v>
      </c>
      <c r="AH938" s="173" t="s">
        <v>11035</v>
      </c>
      <c r="AI938" s="173">
        <v>3157117777</v>
      </c>
      <c r="AJ938" s="173" t="s">
        <v>10482</v>
      </c>
      <c r="AK938" s="420">
        <v>68229890437</v>
      </c>
      <c r="AL938" s="189" t="s">
        <v>7353</v>
      </c>
      <c r="AM938" s="500" t="s">
        <v>9490</v>
      </c>
      <c r="AN938" s="411">
        <f t="shared" si="14"/>
        <v>931</v>
      </c>
      <c r="AO938" s="411">
        <v>2025</v>
      </c>
      <c r="AP938" s="432">
        <v>21142933</v>
      </c>
      <c r="AQ938" s="411"/>
      <c r="AR938" s="411"/>
      <c r="AS938" s="410"/>
      <c r="AT938" s="449"/>
    </row>
    <row r="939" spans="2:46" ht="15" customHeight="1">
      <c r="B939" s="448" t="s">
        <v>905</v>
      </c>
      <c r="C939" s="251" t="s">
        <v>10246</v>
      </c>
      <c r="D939" s="173" t="s">
        <v>12798</v>
      </c>
      <c r="E939" s="404">
        <v>52183256</v>
      </c>
      <c r="F939" s="404">
        <v>20231600</v>
      </c>
      <c r="G939" s="405" t="s">
        <v>12784</v>
      </c>
      <c r="H939" s="353">
        <v>5468000</v>
      </c>
      <c r="I939" s="363">
        <v>45911</v>
      </c>
      <c r="J939" s="363">
        <v>46022</v>
      </c>
      <c r="K939" s="354" t="s">
        <v>10542</v>
      </c>
      <c r="L939" s="190">
        <v>2537</v>
      </c>
      <c r="M939" s="251" t="s">
        <v>8515</v>
      </c>
      <c r="N939" s="406" t="s">
        <v>7343</v>
      </c>
      <c r="O939" s="406">
        <v>52356206</v>
      </c>
      <c r="P939" s="406" t="s">
        <v>8516</v>
      </c>
      <c r="Q939" s="190">
        <v>4</v>
      </c>
      <c r="R939" s="407">
        <v>137449</v>
      </c>
      <c r="S939" s="251" t="s">
        <v>10169</v>
      </c>
      <c r="T939" s="404">
        <v>0</v>
      </c>
      <c r="U939" s="190" t="s">
        <v>7347</v>
      </c>
      <c r="V939" s="407" t="s">
        <v>10136</v>
      </c>
      <c r="W939" s="404">
        <v>0</v>
      </c>
      <c r="X939" s="190" t="s">
        <v>7347</v>
      </c>
      <c r="Y939" s="190" t="s">
        <v>7347</v>
      </c>
      <c r="Z939" s="404">
        <v>0</v>
      </c>
      <c r="AA939" s="419" t="s">
        <v>7347</v>
      </c>
      <c r="AB939" s="190" t="s">
        <v>7347</v>
      </c>
      <c r="AC939" s="190" t="s">
        <v>7347</v>
      </c>
      <c r="AD939" s="190" t="s">
        <v>7347</v>
      </c>
      <c r="AE939" s="190" t="s">
        <v>7504</v>
      </c>
      <c r="AF939" s="190" t="s">
        <v>7349</v>
      </c>
      <c r="AG939" s="190" t="s">
        <v>7399</v>
      </c>
      <c r="AH939" s="173" t="s">
        <v>12799</v>
      </c>
      <c r="AI939" s="173">
        <v>3125746266</v>
      </c>
      <c r="AJ939" s="173" t="s">
        <v>10563</v>
      </c>
      <c r="AK939" s="420">
        <v>24033178714</v>
      </c>
      <c r="AL939" s="189" t="s">
        <v>7353</v>
      </c>
      <c r="AM939" s="500" t="s">
        <v>8540</v>
      </c>
      <c r="AN939" s="411">
        <f t="shared" si="14"/>
        <v>932</v>
      </c>
      <c r="AO939" s="411">
        <v>2025</v>
      </c>
      <c r="AP939" s="432">
        <v>20231600</v>
      </c>
      <c r="AQ939" s="411" t="s">
        <v>10139</v>
      </c>
      <c r="AR939" s="411" t="s">
        <v>10132</v>
      </c>
      <c r="AS939" s="410"/>
      <c r="AT939" s="449"/>
    </row>
    <row r="940" spans="2:46" ht="15" customHeight="1">
      <c r="B940" s="448" t="s">
        <v>906</v>
      </c>
      <c r="C940" s="251" t="s">
        <v>10246</v>
      </c>
      <c r="D940" s="173" t="s">
        <v>11925</v>
      </c>
      <c r="E940" s="404">
        <v>53121137</v>
      </c>
      <c r="F940" s="404">
        <v>29983200</v>
      </c>
      <c r="G940" s="405" t="s">
        <v>10497</v>
      </c>
      <c r="H940" s="353">
        <v>7688000</v>
      </c>
      <c r="I940" s="363">
        <v>45923</v>
      </c>
      <c r="J940" s="363">
        <v>46022</v>
      </c>
      <c r="K940" s="354" t="s">
        <v>11926</v>
      </c>
      <c r="L940" s="190">
        <v>2537</v>
      </c>
      <c r="M940" s="406" t="s">
        <v>7712</v>
      </c>
      <c r="N940" s="406" t="s">
        <v>7343</v>
      </c>
      <c r="O940" s="406">
        <v>20533153</v>
      </c>
      <c r="P940" s="501" t="s">
        <v>7713</v>
      </c>
      <c r="Q940" s="190">
        <v>5</v>
      </c>
      <c r="R940" s="407">
        <v>136316</v>
      </c>
      <c r="S940" s="251" t="s">
        <v>7714</v>
      </c>
      <c r="T940" s="404">
        <v>0</v>
      </c>
      <c r="U940" s="190" t="s">
        <v>7347</v>
      </c>
      <c r="V940" s="407" t="s">
        <v>10136</v>
      </c>
      <c r="W940" s="404">
        <v>0</v>
      </c>
      <c r="X940" s="190" t="s">
        <v>7347</v>
      </c>
      <c r="Y940" s="190" t="s">
        <v>7347</v>
      </c>
      <c r="Z940" s="404">
        <v>0</v>
      </c>
      <c r="AA940" s="419" t="s">
        <v>7347</v>
      </c>
      <c r="AB940" s="190" t="s">
        <v>7347</v>
      </c>
      <c r="AC940" s="190" t="s">
        <v>7347</v>
      </c>
      <c r="AD940" s="190" t="s">
        <v>7347</v>
      </c>
      <c r="AE940" s="190" t="s">
        <v>7378</v>
      </c>
      <c r="AF940" s="411" t="s">
        <v>7349</v>
      </c>
      <c r="AG940" s="190" t="s">
        <v>7510</v>
      </c>
      <c r="AH940" s="352" t="s">
        <v>11927</v>
      </c>
      <c r="AI940" s="173">
        <v>3158443177</v>
      </c>
      <c r="AJ940" s="173" t="s">
        <v>10143</v>
      </c>
      <c r="AK940" s="420">
        <v>68351127957</v>
      </c>
      <c r="AL940" s="189" t="s">
        <v>10225</v>
      </c>
      <c r="AM940" s="500" t="s">
        <v>9420</v>
      </c>
      <c r="AN940" s="411">
        <f t="shared" si="14"/>
        <v>933</v>
      </c>
      <c r="AO940" s="411">
        <v>2025</v>
      </c>
      <c r="AP940" s="432"/>
      <c r="AQ940" s="411" t="s">
        <v>10132</v>
      </c>
      <c r="AR940" s="411" t="s">
        <v>10132</v>
      </c>
      <c r="AS940" s="410"/>
      <c r="AT940" s="449"/>
    </row>
    <row r="941" spans="2:46" ht="15" customHeight="1">
      <c r="B941" s="448" t="s">
        <v>908</v>
      </c>
      <c r="C941" s="251" t="s">
        <v>10246</v>
      </c>
      <c r="D941" s="173" t="s">
        <v>12800</v>
      </c>
      <c r="E941" s="404">
        <v>79169164</v>
      </c>
      <c r="F941" s="404">
        <v>28701867</v>
      </c>
      <c r="G941" s="405" t="s">
        <v>10514</v>
      </c>
      <c r="H941" s="353">
        <v>7688000.0892857146</v>
      </c>
      <c r="I941" s="363">
        <v>45910</v>
      </c>
      <c r="J941" s="363">
        <v>46022</v>
      </c>
      <c r="K941" s="354" t="s">
        <v>12801</v>
      </c>
      <c r="L941" s="190">
        <v>2545</v>
      </c>
      <c r="M941" s="251" t="s">
        <v>7342</v>
      </c>
      <c r="N941" s="251" t="s">
        <v>7343</v>
      </c>
      <c r="O941" s="406">
        <v>79148675</v>
      </c>
      <c r="P941" s="406" t="s">
        <v>7344</v>
      </c>
      <c r="Q941" s="190">
        <v>3</v>
      </c>
      <c r="R941" s="407">
        <v>136458</v>
      </c>
      <c r="S941" s="251" t="s">
        <v>7345</v>
      </c>
      <c r="T941" s="404">
        <v>0</v>
      </c>
      <c r="U941" s="190" t="s">
        <v>7347</v>
      </c>
      <c r="V941" s="407" t="s">
        <v>10136</v>
      </c>
      <c r="W941" s="404">
        <v>0</v>
      </c>
      <c r="X941" s="190" t="s">
        <v>7347</v>
      </c>
      <c r="Y941" s="190" t="s">
        <v>7347</v>
      </c>
      <c r="Z941" s="404">
        <v>0</v>
      </c>
      <c r="AA941" s="419" t="s">
        <v>7347</v>
      </c>
      <c r="AB941" s="190" t="s">
        <v>7347</v>
      </c>
      <c r="AC941" s="190" t="s">
        <v>7347</v>
      </c>
      <c r="AD941" s="190" t="s">
        <v>7347</v>
      </c>
      <c r="AE941" s="190" t="s">
        <v>7387</v>
      </c>
      <c r="AF941" s="190" t="s">
        <v>7349</v>
      </c>
      <c r="AG941" s="190" t="s">
        <v>7399</v>
      </c>
      <c r="AH941" s="173" t="s">
        <v>12802</v>
      </c>
      <c r="AI941" s="173">
        <v>3115583797</v>
      </c>
      <c r="AJ941" s="173" t="s">
        <v>10482</v>
      </c>
      <c r="AK941" s="420">
        <v>4247652448</v>
      </c>
      <c r="AL941" s="189" t="s">
        <v>7353</v>
      </c>
      <c r="AM941" s="500" t="s">
        <v>11491</v>
      </c>
      <c r="AN941" s="411">
        <f t="shared" si="14"/>
        <v>934</v>
      </c>
      <c r="AO941" s="411">
        <v>2025</v>
      </c>
      <c r="AP941" s="432">
        <v>28701867</v>
      </c>
      <c r="AQ941" s="411"/>
      <c r="AR941" s="411"/>
      <c r="AS941" s="410"/>
      <c r="AT941" s="449"/>
    </row>
    <row r="942" spans="2:46" ht="15" customHeight="1">
      <c r="B942" s="510" t="s">
        <v>909</v>
      </c>
      <c r="C942" s="251" t="s">
        <v>10211</v>
      </c>
      <c r="D942" s="173" t="s">
        <v>9855</v>
      </c>
      <c r="E942" s="404">
        <v>79512321</v>
      </c>
      <c r="F942" s="404">
        <v>9820800</v>
      </c>
      <c r="G942" s="405" t="s">
        <v>12803</v>
      </c>
      <c r="H942" s="353">
        <v>2976000</v>
      </c>
      <c r="I942" s="363">
        <v>45922</v>
      </c>
      <c r="J942" s="363">
        <v>46022</v>
      </c>
      <c r="K942" s="354" t="s">
        <v>11291</v>
      </c>
      <c r="L942" s="190">
        <v>2456</v>
      </c>
      <c r="M942" s="406" t="s">
        <v>7342</v>
      </c>
      <c r="N942" s="251" t="s">
        <v>7343</v>
      </c>
      <c r="O942" s="173">
        <v>79148675</v>
      </c>
      <c r="P942" s="501" t="s">
        <v>7344</v>
      </c>
      <c r="Q942" s="190">
        <v>5</v>
      </c>
      <c r="R942" s="407">
        <v>136443</v>
      </c>
      <c r="S942" s="251" t="s">
        <v>7345</v>
      </c>
      <c r="T942" s="404">
        <v>0</v>
      </c>
      <c r="U942" s="190" t="s">
        <v>7347</v>
      </c>
      <c r="V942" s="407" t="s">
        <v>10136</v>
      </c>
      <c r="W942" s="404">
        <v>0</v>
      </c>
      <c r="X942" s="190" t="s">
        <v>7347</v>
      </c>
      <c r="Y942" s="190" t="s">
        <v>7347</v>
      </c>
      <c r="Z942" s="404">
        <v>0</v>
      </c>
      <c r="AA942" s="419" t="s">
        <v>7347</v>
      </c>
      <c r="AB942" s="190" t="s">
        <v>7347</v>
      </c>
      <c r="AC942" s="190" t="s">
        <v>7347</v>
      </c>
      <c r="AD942" s="190" t="s">
        <v>7347</v>
      </c>
      <c r="AE942" s="190" t="s">
        <v>11289</v>
      </c>
      <c r="AF942" s="411" t="s">
        <v>7349</v>
      </c>
      <c r="AG942" s="190" t="s">
        <v>7510</v>
      </c>
      <c r="AH942" s="173" t="s">
        <v>11290</v>
      </c>
      <c r="AI942" s="173">
        <v>3102959225</v>
      </c>
      <c r="AJ942" s="173" t="s">
        <v>11112</v>
      </c>
      <c r="AK942" s="420">
        <v>656824765</v>
      </c>
      <c r="AL942" s="189" t="s">
        <v>10225</v>
      </c>
      <c r="AM942" s="500" t="s">
        <v>9861</v>
      </c>
      <c r="AN942" s="411">
        <f t="shared" si="14"/>
        <v>935</v>
      </c>
      <c r="AO942" s="411">
        <v>2025</v>
      </c>
      <c r="AP942" s="432"/>
      <c r="AQ942" s="411" t="s">
        <v>10132</v>
      </c>
      <c r="AR942" s="411" t="s">
        <v>10132</v>
      </c>
      <c r="AS942" s="410"/>
      <c r="AT942" s="449"/>
    </row>
    <row r="943" spans="2:46" ht="15" customHeight="1">
      <c r="B943" s="448" t="s">
        <v>911</v>
      </c>
      <c r="C943" s="251" t="s">
        <v>10246</v>
      </c>
      <c r="D943" s="428" t="s">
        <v>10917</v>
      </c>
      <c r="E943" s="404">
        <v>80900825</v>
      </c>
      <c r="F943" s="404">
        <v>21600833</v>
      </c>
      <c r="G943" s="405" t="s">
        <v>12504</v>
      </c>
      <c r="H943" s="353">
        <v>5634999.9130434785</v>
      </c>
      <c r="I943" s="363">
        <v>45910</v>
      </c>
      <c r="J943" s="363">
        <v>46022</v>
      </c>
      <c r="K943" s="354" t="s">
        <v>12640</v>
      </c>
      <c r="L943" s="190">
        <v>2537</v>
      </c>
      <c r="M943" s="251" t="s">
        <v>10162</v>
      </c>
      <c r="N943" s="406" t="s">
        <v>7448</v>
      </c>
      <c r="O943" s="406">
        <v>79642822</v>
      </c>
      <c r="P943" s="406" t="s">
        <v>10163</v>
      </c>
      <c r="Q943" s="190">
        <v>5</v>
      </c>
      <c r="R943" s="407">
        <v>138268</v>
      </c>
      <c r="S943" s="251" t="s">
        <v>8630</v>
      </c>
      <c r="T943" s="404">
        <v>0</v>
      </c>
      <c r="U943" s="190" t="s">
        <v>7347</v>
      </c>
      <c r="V943" s="407" t="s">
        <v>10136</v>
      </c>
      <c r="W943" s="404">
        <v>0</v>
      </c>
      <c r="X943" s="190" t="s">
        <v>7347</v>
      </c>
      <c r="Y943" s="190" t="s">
        <v>7347</v>
      </c>
      <c r="Z943" s="404">
        <v>0</v>
      </c>
      <c r="AA943" s="419" t="s">
        <v>7347</v>
      </c>
      <c r="AB943" s="190" t="s">
        <v>7347</v>
      </c>
      <c r="AC943" s="190" t="s">
        <v>7347</v>
      </c>
      <c r="AD943" s="190" t="s">
        <v>7347</v>
      </c>
      <c r="AE943" s="190" t="s">
        <v>7387</v>
      </c>
      <c r="AF943" s="190" t="s">
        <v>7349</v>
      </c>
      <c r="AG943" s="190" t="s">
        <v>7399</v>
      </c>
      <c r="AH943" s="173" t="s">
        <v>10918</v>
      </c>
      <c r="AI943" s="173">
        <v>3114941972</v>
      </c>
      <c r="AJ943" s="173" t="s">
        <v>9566</v>
      </c>
      <c r="AK943" s="420">
        <v>4742011830</v>
      </c>
      <c r="AL943" s="189" t="s">
        <v>7353</v>
      </c>
      <c r="AM943" s="500" t="s">
        <v>8906</v>
      </c>
      <c r="AN943" s="411">
        <f t="shared" si="14"/>
        <v>936</v>
      </c>
      <c r="AO943" s="411">
        <v>2025</v>
      </c>
      <c r="AP943" s="432">
        <v>21600833</v>
      </c>
      <c r="AQ943" s="411"/>
      <c r="AR943" s="411"/>
      <c r="AS943" s="410"/>
      <c r="AT943" s="449"/>
    </row>
    <row r="944" spans="2:46" ht="15" customHeight="1">
      <c r="B944" s="448" t="s">
        <v>912</v>
      </c>
      <c r="C944" s="251" t="s">
        <v>10246</v>
      </c>
      <c r="D944" s="173" t="s">
        <v>8898</v>
      </c>
      <c r="E944" s="404">
        <v>1015418908</v>
      </c>
      <c r="F944" s="404">
        <v>21600833</v>
      </c>
      <c r="G944" s="405" t="s">
        <v>12504</v>
      </c>
      <c r="H944" s="353">
        <v>5634999.9130434785</v>
      </c>
      <c r="I944" s="363">
        <v>45915</v>
      </c>
      <c r="J944" s="363">
        <v>46022</v>
      </c>
      <c r="K944" s="354" t="s">
        <v>12640</v>
      </c>
      <c r="L944" s="190">
        <v>2537</v>
      </c>
      <c r="M944" s="251" t="s">
        <v>8833</v>
      </c>
      <c r="N944" s="406" t="s">
        <v>7448</v>
      </c>
      <c r="O944" s="406">
        <v>52887426</v>
      </c>
      <c r="P944" s="406" t="s">
        <v>8834</v>
      </c>
      <c r="Q944" s="190">
        <v>5</v>
      </c>
      <c r="R944" s="407">
        <v>138268</v>
      </c>
      <c r="S944" s="406" t="s">
        <v>8835</v>
      </c>
      <c r="T944" s="404">
        <v>0</v>
      </c>
      <c r="U944" s="190" t="s">
        <v>7347</v>
      </c>
      <c r="V944" s="407" t="s">
        <v>10136</v>
      </c>
      <c r="W944" s="404">
        <v>0</v>
      </c>
      <c r="X944" s="190" t="s">
        <v>7347</v>
      </c>
      <c r="Y944" s="190" t="s">
        <v>7347</v>
      </c>
      <c r="Z944" s="404">
        <v>0</v>
      </c>
      <c r="AA944" s="419" t="s">
        <v>7347</v>
      </c>
      <c r="AB944" s="190" t="s">
        <v>7347</v>
      </c>
      <c r="AC944" s="190" t="s">
        <v>7347</v>
      </c>
      <c r="AD944" s="190" t="s">
        <v>7347</v>
      </c>
      <c r="AE944" s="190" t="s">
        <v>7960</v>
      </c>
      <c r="AF944" s="190" t="s">
        <v>7349</v>
      </c>
      <c r="AG944" s="190" t="s">
        <v>7350</v>
      </c>
      <c r="AH944" s="173" t="s">
        <v>12804</v>
      </c>
      <c r="AI944" s="173">
        <v>3224527966</v>
      </c>
      <c r="AJ944" s="173" t="s">
        <v>10152</v>
      </c>
      <c r="AK944" s="420">
        <v>6890301804</v>
      </c>
      <c r="AL944" s="189" t="s">
        <v>7353</v>
      </c>
      <c r="AM944" s="500" t="s">
        <v>8901</v>
      </c>
      <c r="AN944" s="411">
        <f t="shared" si="14"/>
        <v>937</v>
      </c>
      <c r="AO944" s="411">
        <v>2025</v>
      </c>
      <c r="AP944" s="432">
        <v>21600833</v>
      </c>
      <c r="AQ944" s="411"/>
      <c r="AR944" s="411"/>
      <c r="AS944" s="410"/>
      <c r="AT944" s="449"/>
    </row>
    <row r="945" spans="2:46" ht="15" customHeight="1">
      <c r="B945" s="448" t="s">
        <v>913</v>
      </c>
      <c r="C945" s="251" t="s">
        <v>10246</v>
      </c>
      <c r="D945" s="173" t="s">
        <v>10926</v>
      </c>
      <c r="E945" s="404">
        <v>53014544</v>
      </c>
      <c r="F945" s="404">
        <v>21600833</v>
      </c>
      <c r="G945" s="405" t="s">
        <v>12504</v>
      </c>
      <c r="H945" s="353">
        <v>5634999.9130434785</v>
      </c>
      <c r="I945" s="363">
        <v>45911</v>
      </c>
      <c r="J945" s="363">
        <v>46022</v>
      </c>
      <c r="K945" s="354" t="s">
        <v>12640</v>
      </c>
      <c r="L945" s="190">
        <v>2537</v>
      </c>
      <c r="M945" s="251" t="s">
        <v>10162</v>
      </c>
      <c r="N945" s="406" t="s">
        <v>7448</v>
      </c>
      <c r="O945" s="406">
        <v>79642822</v>
      </c>
      <c r="P945" s="406" t="s">
        <v>10163</v>
      </c>
      <c r="Q945" s="190">
        <v>5</v>
      </c>
      <c r="R945" s="407">
        <v>138268</v>
      </c>
      <c r="S945" s="406" t="s">
        <v>8630</v>
      </c>
      <c r="T945" s="404">
        <v>0</v>
      </c>
      <c r="U945" s="190" t="s">
        <v>7347</v>
      </c>
      <c r="V945" s="407" t="s">
        <v>10136</v>
      </c>
      <c r="W945" s="404">
        <v>0</v>
      </c>
      <c r="X945" s="190" t="s">
        <v>7347</v>
      </c>
      <c r="Y945" s="190" t="s">
        <v>7347</v>
      </c>
      <c r="Z945" s="404">
        <v>0</v>
      </c>
      <c r="AA945" s="419" t="s">
        <v>7347</v>
      </c>
      <c r="AB945" s="190" t="s">
        <v>7347</v>
      </c>
      <c r="AC945" s="190" t="s">
        <v>7347</v>
      </c>
      <c r="AD945" s="190" t="s">
        <v>7347</v>
      </c>
      <c r="AE945" s="190" t="s">
        <v>7387</v>
      </c>
      <c r="AF945" s="190" t="s">
        <v>7349</v>
      </c>
      <c r="AG945" s="190" t="s">
        <v>7350</v>
      </c>
      <c r="AH945" s="173" t="s">
        <v>10927</v>
      </c>
      <c r="AI945" s="173">
        <v>3203473655</v>
      </c>
      <c r="AJ945" s="173" t="s">
        <v>10482</v>
      </c>
      <c r="AK945" s="420">
        <v>17847971975</v>
      </c>
      <c r="AL945" s="189" t="s">
        <v>7353</v>
      </c>
      <c r="AM945" s="500" t="s">
        <v>9027</v>
      </c>
      <c r="AN945" s="411">
        <f t="shared" si="14"/>
        <v>938</v>
      </c>
      <c r="AO945" s="411">
        <v>2025</v>
      </c>
      <c r="AP945" s="432">
        <v>21600833</v>
      </c>
      <c r="AQ945" s="411"/>
      <c r="AR945" s="411"/>
      <c r="AS945" s="410"/>
      <c r="AT945" s="449"/>
    </row>
    <row r="946" spans="2:46" ht="15" customHeight="1">
      <c r="B946" s="448" t="s">
        <v>914</v>
      </c>
      <c r="C946" s="251" t="s">
        <v>10246</v>
      </c>
      <c r="D946" s="173" t="s">
        <v>8939</v>
      </c>
      <c r="E946" s="404">
        <v>39618121</v>
      </c>
      <c r="F946" s="404">
        <v>22540000</v>
      </c>
      <c r="G946" s="405" t="s">
        <v>10492</v>
      </c>
      <c r="H946" s="353">
        <v>5635000</v>
      </c>
      <c r="I946" s="363">
        <v>45908</v>
      </c>
      <c r="J946" s="363">
        <v>46022</v>
      </c>
      <c r="K946" s="354" t="s">
        <v>12640</v>
      </c>
      <c r="L946" s="190">
        <v>2537</v>
      </c>
      <c r="M946" s="251" t="s">
        <v>8468</v>
      </c>
      <c r="N946" s="406" t="s">
        <v>7448</v>
      </c>
      <c r="O946" s="406">
        <v>52804730</v>
      </c>
      <c r="P946" s="501" t="s">
        <v>8469</v>
      </c>
      <c r="Q946" s="190">
        <v>5</v>
      </c>
      <c r="R946" s="407">
        <v>138268</v>
      </c>
      <c r="S946" s="251" t="s">
        <v>8916</v>
      </c>
      <c r="T946" s="404">
        <v>0</v>
      </c>
      <c r="U946" s="190" t="s">
        <v>7347</v>
      </c>
      <c r="V946" s="407" t="s">
        <v>10136</v>
      </c>
      <c r="W946" s="404">
        <v>0</v>
      </c>
      <c r="X946" s="190" t="s">
        <v>7347</v>
      </c>
      <c r="Y946" s="190" t="s">
        <v>7347</v>
      </c>
      <c r="Z946" s="404">
        <v>0</v>
      </c>
      <c r="AA946" s="419" t="s">
        <v>7347</v>
      </c>
      <c r="AB946" s="190" t="s">
        <v>7347</v>
      </c>
      <c r="AC946" s="190" t="s">
        <v>7347</v>
      </c>
      <c r="AD946" s="190" t="s">
        <v>7347</v>
      </c>
      <c r="AE946" s="190" t="s">
        <v>7387</v>
      </c>
      <c r="AF946" s="190" t="s">
        <v>7349</v>
      </c>
      <c r="AG946" s="190" t="s">
        <v>7350</v>
      </c>
      <c r="AH946" s="173" t="s">
        <v>12805</v>
      </c>
      <c r="AI946" s="173">
        <v>3153776478</v>
      </c>
      <c r="AJ946" s="173" t="s">
        <v>10563</v>
      </c>
      <c r="AK946" s="420">
        <v>24113836101</v>
      </c>
      <c r="AL946" s="189" t="s">
        <v>7353</v>
      </c>
      <c r="AM946" s="500" t="s">
        <v>8942</v>
      </c>
      <c r="AN946" s="411">
        <f t="shared" si="14"/>
        <v>939</v>
      </c>
      <c r="AO946" s="411">
        <v>2025</v>
      </c>
      <c r="AP946" s="432">
        <v>22540000</v>
      </c>
      <c r="AQ946" s="411"/>
      <c r="AR946" s="411"/>
      <c r="AS946" s="410"/>
      <c r="AT946" s="449"/>
    </row>
    <row r="947" spans="2:46" ht="15" customHeight="1">
      <c r="B947" s="448" t="s">
        <v>915</v>
      </c>
      <c r="C947" s="251" t="s">
        <v>10246</v>
      </c>
      <c r="D947" s="173" t="s">
        <v>12806</v>
      </c>
      <c r="E947" s="404">
        <v>1015431124</v>
      </c>
      <c r="F947" s="404">
        <v>21037333</v>
      </c>
      <c r="G947" s="405" t="s">
        <v>10514</v>
      </c>
      <c r="H947" s="353">
        <v>5634999.9107142854</v>
      </c>
      <c r="I947" s="363">
        <v>45911</v>
      </c>
      <c r="J947" s="363">
        <v>46022</v>
      </c>
      <c r="K947" s="354" t="s">
        <v>12640</v>
      </c>
      <c r="L947" s="190">
        <v>2537</v>
      </c>
      <c r="M947" s="406" t="s">
        <v>8602</v>
      </c>
      <c r="N947" s="406" t="s">
        <v>7448</v>
      </c>
      <c r="O947" s="406">
        <v>79413209</v>
      </c>
      <c r="P947" s="406" t="s">
        <v>8603</v>
      </c>
      <c r="Q947" s="190">
        <v>5</v>
      </c>
      <c r="R947" s="407">
        <v>138268</v>
      </c>
      <c r="S947" s="251" t="s">
        <v>8604</v>
      </c>
      <c r="T947" s="404">
        <v>0</v>
      </c>
      <c r="U947" s="190" t="s">
        <v>7347</v>
      </c>
      <c r="V947" s="407" t="s">
        <v>10136</v>
      </c>
      <c r="W947" s="404">
        <v>0</v>
      </c>
      <c r="X947" s="190" t="s">
        <v>7347</v>
      </c>
      <c r="Y947" s="190" t="s">
        <v>7347</v>
      </c>
      <c r="Z947" s="404">
        <v>0</v>
      </c>
      <c r="AA947" s="419" t="s">
        <v>7347</v>
      </c>
      <c r="AB947" s="190" t="s">
        <v>7347</v>
      </c>
      <c r="AC947" s="190" t="s">
        <v>7347</v>
      </c>
      <c r="AD947" s="190" t="s">
        <v>7347</v>
      </c>
      <c r="AE947" s="190" t="s">
        <v>7378</v>
      </c>
      <c r="AF947" s="190" t="s">
        <v>7349</v>
      </c>
      <c r="AG947" s="190" t="s">
        <v>7399</v>
      </c>
      <c r="AH947" s="173" t="s">
        <v>12807</v>
      </c>
      <c r="AI947" s="173">
        <v>3107820844</v>
      </c>
      <c r="AJ947" s="173" t="s">
        <v>10152</v>
      </c>
      <c r="AK947" s="420">
        <v>6181231223</v>
      </c>
      <c r="AL947" s="189" t="s">
        <v>7353</v>
      </c>
      <c r="AM947" s="500" t="s">
        <v>8896</v>
      </c>
      <c r="AN947" s="411">
        <f t="shared" si="14"/>
        <v>940</v>
      </c>
      <c r="AO947" s="411">
        <v>2025</v>
      </c>
      <c r="AP947" s="432">
        <v>21037333</v>
      </c>
      <c r="AQ947" s="411"/>
      <c r="AR947" s="411"/>
      <c r="AS947" s="410"/>
      <c r="AT947" s="449"/>
    </row>
    <row r="948" spans="2:46" ht="15" customHeight="1">
      <c r="B948" s="448" t="s">
        <v>916</v>
      </c>
      <c r="C948" s="251" t="s">
        <v>10246</v>
      </c>
      <c r="D948" s="173" t="s">
        <v>10965</v>
      </c>
      <c r="E948" s="404">
        <v>52962591</v>
      </c>
      <c r="F948" s="404">
        <v>21600833</v>
      </c>
      <c r="G948" s="405" t="s">
        <v>12504</v>
      </c>
      <c r="H948" s="353">
        <v>5634999.9130434785</v>
      </c>
      <c r="I948" s="363">
        <v>45911</v>
      </c>
      <c r="J948" s="363">
        <v>46022</v>
      </c>
      <c r="K948" s="354" t="s">
        <v>12640</v>
      </c>
      <c r="L948" s="190">
        <v>2537</v>
      </c>
      <c r="M948" s="251" t="s">
        <v>8886</v>
      </c>
      <c r="N948" s="406" t="s">
        <v>7448</v>
      </c>
      <c r="O948" s="406">
        <v>80259844</v>
      </c>
      <c r="P948" s="501" t="s">
        <v>8887</v>
      </c>
      <c r="Q948" s="190">
        <v>5</v>
      </c>
      <c r="R948" s="407">
        <v>138268</v>
      </c>
      <c r="S948" s="251" t="s">
        <v>8888</v>
      </c>
      <c r="T948" s="404">
        <v>0</v>
      </c>
      <c r="U948" s="190" t="s">
        <v>7347</v>
      </c>
      <c r="V948" s="407" t="s">
        <v>10136</v>
      </c>
      <c r="W948" s="404">
        <v>0</v>
      </c>
      <c r="X948" s="190" t="s">
        <v>7347</v>
      </c>
      <c r="Y948" s="190" t="s">
        <v>7347</v>
      </c>
      <c r="Z948" s="404">
        <v>0</v>
      </c>
      <c r="AA948" s="419" t="s">
        <v>7347</v>
      </c>
      <c r="AB948" s="190" t="s">
        <v>7347</v>
      </c>
      <c r="AC948" s="190" t="s">
        <v>7347</v>
      </c>
      <c r="AD948" s="190" t="s">
        <v>7347</v>
      </c>
      <c r="AE948" s="190" t="s">
        <v>7536</v>
      </c>
      <c r="AF948" s="190" t="s">
        <v>7349</v>
      </c>
      <c r="AG948" s="190" t="s">
        <v>7399</v>
      </c>
      <c r="AH948" s="173" t="s">
        <v>10966</v>
      </c>
      <c r="AI948" s="173">
        <v>3013961489</v>
      </c>
      <c r="AJ948" s="173" t="s">
        <v>10482</v>
      </c>
      <c r="AK948" s="420">
        <v>10158132147</v>
      </c>
      <c r="AL948" s="189" t="s">
        <v>7353</v>
      </c>
      <c r="AM948" s="500" t="s">
        <v>10967</v>
      </c>
      <c r="AN948" s="411">
        <f t="shared" si="14"/>
        <v>941</v>
      </c>
      <c r="AO948" s="411">
        <v>2025</v>
      </c>
      <c r="AP948" s="432">
        <v>21600833</v>
      </c>
      <c r="AQ948" s="411"/>
      <c r="AR948" s="411"/>
      <c r="AS948" s="410"/>
      <c r="AT948" s="449"/>
    </row>
    <row r="949" spans="2:46" ht="15" customHeight="1">
      <c r="B949" s="448" t="s">
        <v>917</v>
      </c>
      <c r="C949" s="251" t="s">
        <v>10246</v>
      </c>
      <c r="D949" s="173" t="s">
        <v>12808</v>
      </c>
      <c r="E949" s="404">
        <v>24332666</v>
      </c>
      <c r="F949" s="404">
        <v>28958133</v>
      </c>
      <c r="G949" s="405" t="s">
        <v>10520</v>
      </c>
      <c r="H949" s="353">
        <v>7687999.9115044251</v>
      </c>
      <c r="I949" s="363">
        <v>45909</v>
      </c>
      <c r="J949" s="363">
        <v>46022</v>
      </c>
      <c r="K949" s="354" t="s">
        <v>12638</v>
      </c>
      <c r="L949" s="190">
        <v>2537</v>
      </c>
      <c r="M949" s="251" t="s">
        <v>10162</v>
      </c>
      <c r="N949" s="406" t="s">
        <v>7448</v>
      </c>
      <c r="O949" s="406">
        <v>79642822</v>
      </c>
      <c r="P949" s="406" t="s">
        <v>10163</v>
      </c>
      <c r="Q949" s="190">
        <v>5</v>
      </c>
      <c r="R949" s="407">
        <v>138270</v>
      </c>
      <c r="S949" s="251" t="s">
        <v>8630</v>
      </c>
      <c r="T949" s="404">
        <v>0</v>
      </c>
      <c r="U949" s="190" t="s">
        <v>7347</v>
      </c>
      <c r="V949" s="407" t="s">
        <v>10136</v>
      </c>
      <c r="W949" s="404">
        <v>0</v>
      </c>
      <c r="X949" s="190" t="s">
        <v>7347</v>
      </c>
      <c r="Y949" s="190" t="s">
        <v>7347</v>
      </c>
      <c r="Z949" s="404">
        <v>0</v>
      </c>
      <c r="AA949" s="419" t="s">
        <v>7347</v>
      </c>
      <c r="AB949" s="190" t="s">
        <v>7347</v>
      </c>
      <c r="AC949" s="190" t="s">
        <v>7347</v>
      </c>
      <c r="AD949" s="190" t="s">
        <v>7347</v>
      </c>
      <c r="AE949" s="190" t="s">
        <v>7361</v>
      </c>
      <c r="AF949" s="190" t="s">
        <v>7349</v>
      </c>
      <c r="AG949" s="190" t="s">
        <v>7510</v>
      </c>
      <c r="AH949" s="173" t="s">
        <v>12809</v>
      </c>
      <c r="AI949" s="173">
        <v>3117227118</v>
      </c>
      <c r="AJ949" s="173" t="s">
        <v>8019</v>
      </c>
      <c r="AK949" s="420">
        <v>55670247</v>
      </c>
      <c r="AL949" s="189" t="s">
        <v>7353</v>
      </c>
      <c r="AM949" s="500" t="s">
        <v>11025</v>
      </c>
      <c r="AN949" s="411">
        <f t="shared" si="14"/>
        <v>942</v>
      </c>
      <c r="AO949" s="411">
        <v>2025</v>
      </c>
      <c r="AP949" s="432">
        <v>28958133</v>
      </c>
      <c r="AQ949" s="411"/>
      <c r="AR949" s="411"/>
      <c r="AS949" s="410"/>
      <c r="AT949" s="449"/>
    </row>
    <row r="950" spans="2:46" ht="15" customHeight="1">
      <c r="B950" s="448" t="s">
        <v>918</v>
      </c>
      <c r="C950" s="251" t="s">
        <v>10246</v>
      </c>
      <c r="D950" s="173" t="s">
        <v>8915</v>
      </c>
      <c r="E950" s="404">
        <v>51941894</v>
      </c>
      <c r="F950" s="404">
        <v>21225167</v>
      </c>
      <c r="G950" s="405" t="s">
        <v>10520</v>
      </c>
      <c r="H950" s="353">
        <v>5635000.0884955749</v>
      </c>
      <c r="I950" s="363">
        <v>45908</v>
      </c>
      <c r="J950" s="363">
        <v>46022</v>
      </c>
      <c r="K950" s="354" t="s">
        <v>12810</v>
      </c>
      <c r="L950" s="190">
        <v>2537</v>
      </c>
      <c r="M950" s="251" t="s">
        <v>8468</v>
      </c>
      <c r="N950" s="406" t="s">
        <v>7448</v>
      </c>
      <c r="O950" s="406">
        <v>52804730</v>
      </c>
      <c r="P950" s="501" t="s">
        <v>8469</v>
      </c>
      <c r="Q950" s="190">
        <v>5</v>
      </c>
      <c r="R950" s="407">
        <v>138268</v>
      </c>
      <c r="S950" s="251" t="s">
        <v>8916</v>
      </c>
      <c r="T950" s="404">
        <v>0</v>
      </c>
      <c r="U950" s="190" t="s">
        <v>7347</v>
      </c>
      <c r="V950" s="407" t="s">
        <v>10136</v>
      </c>
      <c r="W950" s="404">
        <v>0</v>
      </c>
      <c r="X950" s="190" t="s">
        <v>7347</v>
      </c>
      <c r="Y950" s="190" t="s">
        <v>7347</v>
      </c>
      <c r="Z950" s="404">
        <v>0</v>
      </c>
      <c r="AA950" s="419" t="s">
        <v>7347</v>
      </c>
      <c r="AB950" s="190" t="s">
        <v>7347</v>
      </c>
      <c r="AC950" s="190" t="s">
        <v>7347</v>
      </c>
      <c r="AD950" s="190" t="s">
        <v>7347</v>
      </c>
      <c r="AE950" s="190" t="s">
        <v>7378</v>
      </c>
      <c r="AF950" s="190" t="s">
        <v>7349</v>
      </c>
      <c r="AG950" s="190" t="s">
        <v>7350</v>
      </c>
      <c r="AH950" s="173" t="s">
        <v>12811</v>
      </c>
      <c r="AI950" s="173">
        <v>3002085580</v>
      </c>
      <c r="AJ950" s="173" t="s">
        <v>10152</v>
      </c>
      <c r="AK950" s="420">
        <v>8090247407</v>
      </c>
      <c r="AL950" s="189" t="s">
        <v>7353</v>
      </c>
      <c r="AM950" s="500" t="s">
        <v>8919</v>
      </c>
      <c r="AN950" s="411">
        <f t="shared" si="14"/>
        <v>943</v>
      </c>
      <c r="AO950" s="411">
        <v>2025</v>
      </c>
      <c r="AP950" s="432">
        <v>21225167</v>
      </c>
      <c r="AQ950" s="411"/>
      <c r="AR950" s="411"/>
      <c r="AS950" s="410"/>
      <c r="AT950" s="449"/>
    </row>
    <row r="951" spans="2:46" ht="15" customHeight="1">
      <c r="B951" s="448" t="s">
        <v>919</v>
      </c>
      <c r="C951" s="251" t="s">
        <v>10246</v>
      </c>
      <c r="D951" s="173" t="s">
        <v>12812</v>
      </c>
      <c r="E951" s="404">
        <v>1074132196</v>
      </c>
      <c r="F951" s="404">
        <v>21413000</v>
      </c>
      <c r="G951" s="405" t="s">
        <v>12813</v>
      </c>
      <c r="H951" s="353">
        <v>5635000</v>
      </c>
      <c r="I951" s="363">
        <v>45915</v>
      </c>
      <c r="J951" s="363">
        <v>46022</v>
      </c>
      <c r="K951" s="354" t="s">
        <v>12640</v>
      </c>
      <c r="L951" s="190">
        <v>2537</v>
      </c>
      <c r="M951" s="251" t="s">
        <v>8886</v>
      </c>
      <c r="N951" s="406" t="s">
        <v>7448</v>
      </c>
      <c r="O951" s="406">
        <v>80259844</v>
      </c>
      <c r="P951" s="501" t="s">
        <v>8887</v>
      </c>
      <c r="Q951" s="190">
        <v>5</v>
      </c>
      <c r="R951" s="407">
        <v>138268</v>
      </c>
      <c r="S951" s="251" t="s">
        <v>8888</v>
      </c>
      <c r="T951" s="404">
        <v>0</v>
      </c>
      <c r="U951" s="190" t="s">
        <v>7347</v>
      </c>
      <c r="V951" s="407" t="s">
        <v>10136</v>
      </c>
      <c r="W951" s="404">
        <v>0</v>
      </c>
      <c r="X951" s="190" t="s">
        <v>7347</v>
      </c>
      <c r="Y951" s="190" t="s">
        <v>7347</v>
      </c>
      <c r="Z951" s="404">
        <v>0</v>
      </c>
      <c r="AA951" s="419" t="s">
        <v>7347</v>
      </c>
      <c r="AB951" s="190" t="s">
        <v>7347</v>
      </c>
      <c r="AC951" s="190" t="s">
        <v>7347</v>
      </c>
      <c r="AD951" s="190" t="s">
        <v>7347</v>
      </c>
      <c r="AE951" s="190" t="s">
        <v>7504</v>
      </c>
      <c r="AF951" s="190" t="s">
        <v>7349</v>
      </c>
      <c r="AG951" s="190" t="s">
        <v>7510</v>
      </c>
      <c r="AH951" s="173" t="s">
        <v>11421</v>
      </c>
      <c r="AI951" s="173">
        <v>3025197407</v>
      </c>
      <c r="AJ951" s="173" t="s">
        <v>10482</v>
      </c>
      <c r="AK951" s="420">
        <v>59638706584</v>
      </c>
      <c r="AL951" s="189" t="s">
        <v>7353</v>
      </c>
      <c r="AM951" s="500" t="s">
        <v>12814</v>
      </c>
      <c r="AN951" s="411">
        <f t="shared" si="14"/>
        <v>944</v>
      </c>
      <c r="AO951" s="411">
        <v>2025</v>
      </c>
      <c r="AP951" s="432">
        <v>21413000</v>
      </c>
      <c r="AQ951" s="411"/>
      <c r="AR951" s="411"/>
      <c r="AS951" s="410"/>
      <c r="AT951" s="449"/>
    </row>
    <row r="952" spans="2:46" ht="15" customHeight="1">
      <c r="B952" s="448" t="s">
        <v>920</v>
      </c>
      <c r="C952" s="251" t="s">
        <v>10246</v>
      </c>
      <c r="D952" s="173" t="s">
        <v>11574</v>
      </c>
      <c r="E952" s="404">
        <v>80154746</v>
      </c>
      <c r="F952" s="404">
        <v>28445600</v>
      </c>
      <c r="G952" s="405" t="s">
        <v>12784</v>
      </c>
      <c r="H952" s="353">
        <v>7688000</v>
      </c>
      <c r="I952" s="363">
        <v>45917</v>
      </c>
      <c r="J952" s="363">
        <v>46022</v>
      </c>
      <c r="K952" s="354" t="s">
        <v>12638</v>
      </c>
      <c r="L952" s="190">
        <v>2537</v>
      </c>
      <c r="M952" s="251" t="s">
        <v>8687</v>
      </c>
      <c r="N952" s="406" t="s">
        <v>7448</v>
      </c>
      <c r="O952" s="406">
        <v>78705882</v>
      </c>
      <c r="P952" s="406" t="s">
        <v>8993</v>
      </c>
      <c r="Q952" s="190">
        <v>5</v>
      </c>
      <c r="R952" s="407">
        <v>138270</v>
      </c>
      <c r="S952" s="251" t="s">
        <v>8994</v>
      </c>
      <c r="T952" s="404">
        <v>0</v>
      </c>
      <c r="U952" s="190" t="s">
        <v>7347</v>
      </c>
      <c r="V952" s="407" t="s">
        <v>10136</v>
      </c>
      <c r="W952" s="404">
        <v>0</v>
      </c>
      <c r="X952" s="190" t="s">
        <v>7347</v>
      </c>
      <c r="Y952" s="190" t="s">
        <v>7347</v>
      </c>
      <c r="Z952" s="404">
        <v>0</v>
      </c>
      <c r="AA952" s="419" t="s">
        <v>7347</v>
      </c>
      <c r="AB952" s="190" t="s">
        <v>7347</v>
      </c>
      <c r="AC952" s="190" t="s">
        <v>7347</v>
      </c>
      <c r="AD952" s="190" t="s">
        <v>7347</v>
      </c>
      <c r="AE952" s="190" t="s">
        <v>7387</v>
      </c>
      <c r="AF952" s="190" t="s">
        <v>7349</v>
      </c>
      <c r="AG952" s="190" t="s">
        <v>7350</v>
      </c>
      <c r="AH952" s="173" t="s">
        <v>12815</v>
      </c>
      <c r="AI952" s="173">
        <v>3208237991</v>
      </c>
      <c r="AJ952" s="173" t="s">
        <v>8661</v>
      </c>
      <c r="AK952" s="420" t="s">
        <v>11576</v>
      </c>
      <c r="AL952" s="189" t="s">
        <v>7353</v>
      </c>
      <c r="AM952" s="500" t="s">
        <v>11577</v>
      </c>
      <c r="AN952" s="411">
        <f t="shared" si="14"/>
        <v>945</v>
      </c>
      <c r="AO952" s="411">
        <v>2025</v>
      </c>
      <c r="AP952" s="432">
        <v>28445600</v>
      </c>
      <c r="AQ952" s="411"/>
      <c r="AR952" s="411"/>
      <c r="AS952" s="410"/>
      <c r="AT952" s="449"/>
    </row>
    <row r="953" spans="2:46" ht="15" customHeight="1">
      <c r="B953" s="448" t="s">
        <v>922</v>
      </c>
      <c r="C953" s="251" t="s">
        <v>10246</v>
      </c>
      <c r="D953" s="173" t="s">
        <v>11258</v>
      </c>
      <c r="E953" s="404">
        <v>1020723037</v>
      </c>
      <c r="F953" s="404">
        <v>20849500</v>
      </c>
      <c r="G953" s="405" t="s">
        <v>12784</v>
      </c>
      <c r="H953" s="353">
        <v>5635000</v>
      </c>
      <c r="I953" s="363">
        <v>45915</v>
      </c>
      <c r="J953" s="363">
        <v>46022</v>
      </c>
      <c r="K953" s="354" t="s">
        <v>12640</v>
      </c>
      <c r="L953" s="190">
        <v>2537</v>
      </c>
      <c r="M953" s="251" t="s">
        <v>8611</v>
      </c>
      <c r="N953" s="406" t="s">
        <v>7448</v>
      </c>
      <c r="O953" s="406">
        <v>52147698</v>
      </c>
      <c r="P953" s="406" t="s">
        <v>8612</v>
      </c>
      <c r="Q953" s="190">
        <v>5</v>
      </c>
      <c r="R953" s="407">
        <v>138268</v>
      </c>
      <c r="S953" s="251" t="s">
        <v>8613</v>
      </c>
      <c r="T953" s="404">
        <v>0</v>
      </c>
      <c r="U953" s="190" t="s">
        <v>7347</v>
      </c>
      <c r="V953" s="407" t="s">
        <v>10136</v>
      </c>
      <c r="W953" s="404">
        <v>0</v>
      </c>
      <c r="X953" s="190" t="s">
        <v>7347</v>
      </c>
      <c r="Y953" s="190" t="s">
        <v>7347</v>
      </c>
      <c r="Z953" s="404">
        <v>0</v>
      </c>
      <c r="AA953" s="419" t="s">
        <v>7347</v>
      </c>
      <c r="AB953" s="190" t="s">
        <v>7347</v>
      </c>
      <c r="AC953" s="190" t="s">
        <v>7347</v>
      </c>
      <c r="AD953" s="190" t="s">
        <v>7347</v>
      </c>
      <c r="AE953" s="190" t="s">
        <v>7378</v>
      </c>
      <c r="AF953" s="190" t="s">
        <v>7349</v>
      </c>
      <c r="AG953" s="190" t="s">
        <v>7350</v>
      </c>
      <c r="AH953" s="173" t="s">
        <v>12816</v>
      </c>
      <c r="AI953" s="173">
        <v>3166235539</v>
      </c>
      <c r="AJ953" s="173" t="s">
        <v>10557</v>
      </c>
      <c r="AK953" s="420">
        <v>138140200005310</v>
      </c>
      <c r="AL953" s="189" t="s">
        <v>7353</v>
      </c>
      <c r="AM953" s="500" t="s">
        <v>11261</v>
      </c>
      <c r="AN953" s="411">
        <f t="shared" si="14"/>
        <v>946</v>
      </c>
      <c r="AO953" s="411">
        <v>2025</v>
      </c>
      <c r="AP953" s="432">
        <v>20849500</v>
      </c>
      <c r="AQ953" s="411"/>
      <c r="AR953" s="411"/>
      <c r="AS953" s="410"/>
      <c r="AT953" s="449"/>
    </row>
    <row r="954" spans="2:46" ht="15" customHeight="1">
      <c r="B954" s="448" t="s">
        <v>923</v>
      </c>
      <c r="C954" s="251" t="s">
        <v>10246</v>
      </c>
      <c r="D954" s="173" t="s">
        <v>9963</v>
      </c>
      <c r="E954" s="404">
        <v>1033769482</v>
      </c>
      <c r="F954" s="404">
        <v>22540000</v>
      </c>
      <c r="G954" s="405" t="s">
        <v>10492</v>
      </c>
      <c r="H954" s="353">
        <v>5635000</v>
      </c>
      <c r="I954" s="363">
        <v>45911</v>
      </c>
      <c r="J954" s="363">
        <v>46022</v>
      </c>
      <c r="K954" s="354" t="s">
        <v>8801</v>
      </c>
      <c r="L954" s="190">
        <v>2537</v>
      </c>
      <c r="M954" s="251" t="s">
        <v>8468</v>
      </c>
      <c r="N954" s="406" t="s">
        <v>7448</v>
      </c>
      <c r="O954" s="406">
        <v>52804730</v>
      </c>
      <c r="P954" s="501" t="s">
        <v>8469</v>
      </c>
      <c r="Q954" s="190">
        <v>5</v>
      </c>
      <c r="R954" s="407">
        <v>138268</v>
      </c>
      <c r="S954" s="251" t="s">
        <v>8916</v>
      </c>
      <c r="T954" s="404">
        <v>0</v>
      </c>
      <c r="U954" s="190" t="s">
        <v>7347</v>
      </c>
      <c r="V954" s="407" t="s">
        <v>10136</v>
      </c>
      <c r="W954" s="404">
        <v>0</v>
      </c>
      <c r="X954" s="190" t="s">
        <v>7347</v>
      </c>
      <c r="Y954" s="190" t="s">
        <v>7347</v>
      </c>
      <c r="Z954" s="404">
        <v>0</v>
      </c>
      <c r="AA954" s="419" t="s">
        <v>7347</v>
      </c>
      <c r="AB954" s="190" t="s">
        <v>7347</v>
      </c>
      <c r="AC954" s="190" t="s">
        <v>7347</v>
      </c>
      <c r="AD954" s="190" t="s">
        <v>7347</v>
      </c>
      <c r="AE954" s="190" t="s">
        <v>7378</v>
      </c>
      <c r="AF954" s="190" t="s">
        <v>7349</v>
      </c>
      <c r="AG954" s="190" t="s">
        <v>7399</v>
      </c>
      <c r="AH954" s="173" t="s">
        <v>12817</v>
      </c>
      <c r="AI954" s="173">
        <v>3214705668</v>
      </c>
      <c r="AJ954" s="173" t="s">
        <v>10557</v>
      </c>
      <c r="AK954" s="420">
        <v>175000200312164</v>
      </c>
      <c r="AL954" s="189" t="s">
        <v>7353</v>
      </c>
      <c r="AM954" s="500" t="s">
        <v>9968</v>
      </c>
      <c r="AN954" s="411">
        <f t="shared" si="14"/>
        <v>947</v>
      </c>
      <c r="AO954" s="411">
        <v>2025</v>
      </c>
      <c r="AP954" s="432">
        <v>22540000</v>
      </c>
      <c r="AQ954" s="411"/>
      <c r="AR954" s="411"/>
      <c r="AS954" s="410"/>
      <c r="AT954" s="449"/>
    </row>
    <row r="955" spans="2:46" ht="15" customHeight="1">
      <c r="B955" s="448" t="s">
        <v>924</v>
      </c>
      <c r="C955" s="251" t="s">
        <v>10246</v>
      </c>
      <c r="D955" s="173" t="s">
        <v>11546</v>
      </c>
      <c r="E955" s="404">
        <v>20573232</v>
      </c>
      <c r="F955" s="404">
        <v>21037333</v>
      </c>
      <c r="G955" s="405" t="s">
        <v>10514</v>
      </c>
      <c r="H955" s="353">
        <v>5634999.9107142854</v>
      </c>
      <c r="I955" s="363">
        <v>45911</v>
      </c>
      <c r="J955" s="363">
        <v>46022</v>
      </c>
      <c r="K955" s="354" t="s">
        <v>12810</v>
      </c>
      <c r="L955" s="190">
        <v>2537</v>
      </c>
      <c r="M955" s="406" t="s">
        <v>8611</v>
      </c>
      <c r="N955" s="406" t="s">
        <v>7448</v>
      </c>
      <c r="O955" s="406">
        <v>52147698</v>
      </c>
      <c r="P955" s="406" t="s">
        <v>8612</v>
      </c>
      <c r="Q955" s="190">
        <v>5</v>
      </c>
      <c r="R955" s="407">
        <v>138268</v>
      </c>
      <c r="S955" s="251" t="s">
        <v>8613</v>
      </c>
      <c r="T955" s="404">
        <v>0</v>
      </c>
      <c r="U955" s="190" t="s">
        <v>7347</v>
      </c>
      <c r="V955" s="407" t="s">
        <v>10136</v>
      </c>
      <c r="W955" s="404">
        <v>0</v>
      </c>
      <c r="X955" s="190" t="s">
        <v>7347</v>
      </c>
      <c r="Y955" s="190" t="s">
        <v>7347</v>
      </c>
      <c r="Z955" s="404">
        <v>0</v>
      </c>
      <c r="AA955" s="419" t="s">
        <v>7347</v>
      </c>
      <c r="AB955" s="190" t="s">
        <v>7347</v>
      </c>
      <c r="AC955" s="190" t="s">
        <v>7347</v>
      </c>
      <c r="AD955" s="190" t="s">
        <v>7347</v>
      </c>
      <c r="AE955" s="190" t="s">
        <v>7378</v>
      </c>
      <c r="AF955" s="190" t="s">
        <v>7349</v>
      </c>
      <c r="AG955" s="190" t="s">
        <v>7350</v>
      </c>
      <c r="AH955" s="173" t="s">
        <v>12818</v>
      </c>
      <c r="AI955" s="173">
        <v>3208644997</v>
      </c>
      <c r="AJ955" s="173" t="s">
        <v>10152</v>
      </c>
      <c r="AK955" s="420">
        <v>488401911513</v>
      </c>
      <c r="AL955" s="189" t="s">
        <v>7353</v>
      </c>
      <c r="AM955" s="500" t="s">
        <v>11548</v>
      </c>
      <c r="AN955" s="411">
        <f t="shared" si="14"/>
        <v>948</v>
      </c>
      <c r="AO955" s="411">
        <v>2025</v>
      </c>
      <c r="AP955" s="432">
        <v>21037333</v>
      </c>
      <c r="AQ955" s="411"/>
      <c r="AR955" s="411"/>
      <c r="AS955" s="410"/>
      <c r="AT955" s="449"/>
    </row>
    <row r="956" spans="2:46" ht="15" customHeight="1">
      <c r="B956" s="448" t="s">
        <v>925</v>
      </c>
      <c r="C956" s="251" t="s">
        <v>10246</v>
      </c>
      <c r="D956" s="173" t="s">
        <v>7958</v>
      </c>
      <c r="E956" s="404">
        <v>23301545</v>
      </c>
      <c r="F956" s="404">
        <v>24857867</v>
      </c>
      <c r="G956" s="405" t="s">
        <v>12819</v>
      </c>
      <c r="H956" s="353">
        <v>7688000.1030927841</v>
      </c>
      <c r="I956" s="363">
        <v>45929</v>
      </c>
      <c r="J956" s="363">
        <v>46022</v>
      </c>
      <c r="K956" s="354" t="s">
        <v>7615</v>
      </c>
      <c r="L956" s="190">
        <v>2498</v>
      </c>
      <c r="M956" s="406" t="s">
        <v>7616</v>
      </c>
      <c r="N956" s="406" t="s">
        <v>7343</v>
      </c>
      <c r="O956" s="406">
        <v>1063481921</v>
      </c>
      <c r="P956" s="501" t="s">
        <v>7617</v>
      </c>
      <c r="Q956" s="481">
        <v>1</v>
      </c>
      <c r="R956" s="407">
        <v>141682</v>
      </c>
      <c r="S956" s="480" t="s">
        <v>7618</v>
      </c>
      <c r="T956" s="404" t="s">
        <v>10509</v>
      </c>
      <c r="U956" s="190" t="s">
        <v>7347</v>
      </c>
      <c r="V956" s="407" t="s">
        <v>10136</v>
      </c>
      <c r="W956" s="404" t="s">
        <v>10509</v>
      </c>
      <c r="X956" s="190" t="s">
        <v>7347</v>
      </c>
      <c r="Y956" s="190" t="s">
        <v>7347</v>
      </c>
      <c r="Z956" s="404" t="s">
        <v>10509</v>
      </c>
      <c r="AA956" s="419" t="s">
        <v>7347</v>
      </c>
      <c r="AB956" s="190" t="s">
        <v>7347</v>
      </c>
      <c r="AC956" s="190" t="s">
        <v>7347</v>
      </c>
      <c r="AD956" s="190" t="s">
        <v>7347</v>
      </c>
      <c r="AE956" s="190" t="s">
        <v>7348</v>
      </c>
      <c r="AF956" s="411" t="s">
        <v>7349</v>
      </c>
      <c r="AG956" s="190" t="s">
        <v>7510</v>
      </c>
      <c r="AH956" s="173" t="s">
        <v>10863</v>
      </c>
      <c r="AI956" s="173">
        <v>3125164612</v>
      </c>
      <c r="AJ956" s="173" t="s">
        <v>10143</v>
      </c>
      <c r="AK956" s="420">
        <v>20361542534</v>
      </c>
      <c r="AL956" s="189" t="s">
        <v>7353</v>
      </c>
      <c r="AM956" s="500" t="s">
        <v>10864</v>
      </c>
      <c r="AN956" s="411">
        <f t="shared" si="14"/>
        <v>949</v>
      </c>
      <c r="AO956" s="411">
        <v>2025</v>
      </c>
      <c r="AP956" s="432"/>
      <c r="AQ956" s="484" t="s">
        <v>10139</v>
      </c>
      <c r="AR956" s="484" t="s">
        <v>10132</v>
      </c>
      <c r="AS956" s="483"/>
      <c r="AT956" s="485"/>
    </row>
    <row r="957" spans="2:46" ht="15" customHeight="1">
      <c r="B957" s="448" t="s">
        <v>926</v>
      </c>
      <c r="C957" s="251" t="s">
        <v>10246</v>
      </c>
      <c r="D957" s="173" t="s">
        <v>11616</v>
      </c>
      <c r="E957" s="404">
        <v>1069585156</v>
      </c>
      <c r="F957" s="404">
        <v>28189333</v>
      </c>
      <c r="G957" s="405" t="s">
        <v>12644</v>
      </c>
      <c r="H957" s="353">
        <v>7687999.9090909092</v>
      </c>
      <c r="I957" s="363">
        <v>45910</v>
      </c>
      <c r="J957" s="363">
        <v>46022</v>
      </c>
      <c r="K957" s="354" t="s">
        <v>12820</v>
      </c>
      <c r="L957" s="190">
        <v>2435</v>
      </c>
      <c r="M957" s="251" t="s">
        <v>7616</v>
      </c>
      <c r="N957" s="406" t="s">
        <v>7343</v>
      </c>
      <c r="O957" s="406">
        <v>1063481921</v>
      </c>
      <c r="P957" s="501" t="s">
        <v>7617</v>
      </c>
      <c r="Q957" s="190">
        <v>1</v>
      </c>
      <c r="R957" s="407">
        <v>138023</v>
      </c>
      <c r="S957" s="251" t="s">
        <v>7618</v>
      </c>
      <c r="T957" s="404">
        <v>0</v>
      </c>
      <c r="U957" s="190" t="s">
        <v>7347</v>
      </c>
      <c r="V957" s="407" t="s">
        <v>10136</v>
      </c>
      <c r="W957" s="404">
        <v>0</v>
      </c>
      <c r="X957" s="190" t="s">
        <v>7347</v>
      </c>
      <c r="Y957" s="190" t="s">
        <v>7347</v>
      </c>
      <c r="Z957" s="404">
        <v>0</v>
      </c>
      <c r="AA957" s="419" t="s">
        <v>7347</v>
      </c>
      <c r="AB957" s="190" t="s">
        <v>7347</v>
      </c>
      <c r="AC957" s="190" t="s">
        <v>7347</v>
      </c>
      <c r="AD957" s="190" t="s">
        <v>7347</v>
      </c>
      <c r="AE957" s="190" t="s">
        <v>7387</v>
      </c>
      <c r="AF957" s="190" t="s">
        <v>7349</v>
      </c>
      <c r="AG957" s="190" t="s">
        <v>7399</v>
      </c>
      <c r="AH957" s="173" t="s">
        <v>12821</v>
      </c>
      <c r="AI957" s="173">
        <v>3204552614</v>
      </c>
      <c r="AJ957" s="173" t="s">
        <v>10152</v>
      </c>
      <c r="AK957" s="420">
        <v>550488423103040</v>
      </c>
      <c r="AL957" s="189" t="s">
        <v>7353</v>
      </c>
      <c r="AM957" s="500" t="s">
        <v>11620</v>
      </c>
      <c r="AN957" s="411">
        <f t="shared" si="14"/>
        <v>950</v>
      </c>
      <c r="AO957" s="411">
        <v>2025</v>
      </c>
      <c r="AP957" s="432">
        <v>28189333</v>
      </c>
      <c r="AQ957" s="411"/>
      <c r="AR957" s="411"/>
      <c r="AS957" s="410"/>
      <c r="AT957" s="449"/>
    </row>
    <row r="958" spans="2:46" ht="15" customHeight="1">
      <c r="B958" s="448" t="s">
        <v>927</v>
      </c>
      <c r="C958" s="251" t="s">
        <v>10246</v>
      </c>
      <c r="D958" s="173" t="s">
        <v>11087</v>
      </c>
      <c r="E958" s="404">
        <v>52999052</v>
      </c>
      <c r="F958" s="404">
        <v>38440000</v>
      </c>
      <c r="G958" s="405" t="s">
        <v>12487</v>
      </c>
      <c r="H958" s="353">
        <v>7688000</v>
      </c>
      <c r="I958" s="363" t="s">
        <v>12755</v>
      </c>
      <c r="J958" s="363">
        <v>46022</v>
      </c>
      <c r="K958" s="354" t="s">
        <v>12670</v>
      </c>
      <c r="L958" s="190">
        <v>2537</v>
      </c>
      <c r="M958" s="406" t="s">
        <v>7395</v>
      </c>
      <c r="N958" s="406" t="s">
        <v>7343</v>
      </c>
      <c r="O958" s="406">
        <v>1022949089</v>
      </c>
      <c r="P958" s="501" t="s">
        <v>7396</v>
      </c>
      <c r="Q958" s="190">
        <v>1</v>
      </c>
      <c r="R958" s="407">
        <v>136927</v>
      </c>
      <c r="S958" s="251" t="s">
        <v>9045</v>
      </c>
      <c r="T958" s="404" t="s">
        <v>10509</v>
      </c>
      <c r="U958" s="190" t="s">
        <v>7347</v>
      </c>
      <c r="V958" s="407" t="s">
        <v>10136</v>
      </c>
      <c r="W958" s="404" t="s">
        <v>10509</v>
      </c>
      <c r="X958" s="190">
        <v>0</v>
      </c>
      <c r="Y958" s="190">
        <v>0</v>
      </c>
      <c r="Z958" s="404" t="s">
        <v>10509</v>
      </c>
      <c r="AA958" s="419" t="s">
        <v>7347</v>
      </c>
      <c r="AB958" s="190" t="s">
        <v>7347</v>
      </c>
      <c r="AC958" s="190" t="s">
        <v>7347</v>
      </c>
      <c r="AD958" s="190" t="s">
        <v>7347</v>
      </c>
      <c r="AE958" s="190" t="s">
        <v>7378</v>
      </c>
      <c r="AF958" s="190" t="s">
        <v>7349</v>
      </c>
      <c r="AG958" s="190" t="s">
        <v>7399</v>
      </c>
      <c r="AH958" s="352" t="s">
        <v>12822</v>
      </c>
      <c r="AI958" s="173">
        <v>3143541736</v>
      </c>
      <c r="AJ958" s="173" t="s">
        <v>10482</v>
      </c>
      <c r="AK958" s="420">
        <v>18079576057</v>
      </c>
      <c r="AL958" s="189" t="s">
        <v>10512</v>
      </c>
      <c r="AM958" s="500" t="s">
        <v>7402</v>
      </c>
      <c r="AN958" s="411">
        <f t="shared" si="14"/>
        <v>951</v>
      </c>
      <c r="AO958" s="411">
        <v>2025</v>
      </c>
      <c r="AP958" s="432">
        <v>38440000</v>
      </c>
      <c r="AQ958" s="411"/>
      <c r="AR958" s="411"/>
      <c r="AS958" s="410"/>
      <c r="AT958" s="449"/>
    </row>
    <row r="959" spans="2:46" ht="15" customHeight="1">
      <c r="B959" s="448" t="s">
        <v>928</v>
      </c>
      <c r="C959" s="251" t="s">
        <v>10246</v>
      </c>
      <c r="D959" s="173" t="s">
        <v>12823</v>
      </c>
      <c r="E959" s="404">
        <v>16078098</v>
      </c>
      <c r="F959" s="404">
        <v>38440000</v>
      </c>
      <c r="G959" s="405" t="s">
        <v>12487</v>
      </c>
      <c r="H959" s="353">
        <v>7688000</v>
      </c>
      <c r="I959" s="363">
        <v>45910</v>
      </c>
      <c r="J959" s="363">
        <v>46022</v>
      </c>
      <c r="K959" s="354" t="s">
        <v>12824</v>
      </c>
      <c r="L959" s="190">
        <v>2537</v>
      </c>
      <c r="M959" s="251" t="s">
        <v>7395</v>
      </c>
      <c r="N959" s="406" t="s">
        <v>7343</v>
      </c>
      <c r="O959" s="406">
        <v>1022949089</v>
      </c>
      <c r="P959" s="406" t="s">
        <v>7396</v>
      </c>
      <c r="Q959" s="190">
        <v>1</v>
      </c>
      <c r="R959" s="407">
        <v>136927</v>
      </c>
      <c r="S959" s="251" t="s">
        <v>9045</v>
      </c>
      <c r="T959" s="404">
        <v>0</v>
      </c>
      <c r="U959" s="190" t="s">
        <v>7347</v>
      </c>
      <c r="V959" s="407" t="s">
        <v>10136</v>
      </c>
      <c r="W959" s="404">
        <v>0</v>
      </c>
      <c r="X959" s="190" t="s">
        <v>7347</v>
      </c>
      <c r="Y959" s="190" t="s">
        <v>7347</v>
      </c>
      <c r="Z959" s="404">
        <v>0</v>
      </c>
      <c r="AA959" s="419" t="s">
        <v>7347</v>
      </c>
      <c r="AB959" s="190" t="s">
        <v>7347</v>
      </c>
      <c r="AC959" s="190" t="s">
        <v>7347</v>
      </c>
      <c r="AD959" s="190" t="s">
        <v>7347</v>
      </c>
      <c r="AE959" s="190" t="s">
        <v>7378</v>
      </c>
      <c r="AF959" s="190" t="s">
        <v>7349</v>
      </c>
      <c r="AG959" s="190" t="s">
        <v>7399</v>
      </c>
      <c r="AH959" s="173" t="s">
        <v>11089</v>
      </c>
      <c r="AI959" s="173">
        <v>3104368568</v>
      </c>
      <c r="AJ959" s="173" t="s">
        <v>10482</v>
      </c>
      <c r="AK959" s="420">
        <v>7008480766</v>
      </c>
      <c r="AL959" s="189" t="s">
        <v>7353</v>
      </c>
      <c r="AM959" s="500" t="s">
        <v>8668</v>
      </c>
      <c r="AN959" s="411">
        <f t="shared" si="14"/>
        <v>952</v>
      </c>
      <c r="AO959" s="411">
        <v>2025</v>
      </c>
      <c r="AP959" s="432">
        <v>38440000</v>
      </c>
      <c r="AQ959" s="411"/>
      <c r="AR959" s="411"/>
      <c r="AS959" s="410"/>
      <c r="AT959" s="449"/>
    </row>
    <row r="960" spans="2:46" ht="15" customHeight="1">
      <c r="B960" s="448" t="s">
        <v>929</v>
      </c>
      <c r="C960" s="251" t="s">
        <v>10246</v>
      </c>
      <c r="D960" s="173" t="s">
        <v>11091</v>
      </c>
      <c r="E960" s="404">
        <v>1015421673</v>
      </c>
      <c r="F960" s="404">
        <v>38440000</v>
      </c>
      <c r="G960" s="405" t="s">
        <v>12487</v>
      </c>
      <c r="H960" s="353">
        <v>7688000</v>
      </c>
      <c r="I960" s="363">
        <v>45910</v>
      </c>
      <c r="J960" s="363">
        <v>46022</v>
      </c>
      <c r="K960" s="354" t="s">
        <v>12670</v>
      </c>
      <c r="L960" s="190">
        <v>2537</v>
      </c>
      <c r="M960" s="251" t="s">
        <v>7395</v>
      </c>
      <c r="N960" s="406" t="s">
        <v>7343</v>
      </c>
      <c r="O960" s="406">
        <v>1022949089</v>
      </c>
      <c r="P960" s="406" t="s">
        <v>7396</v>
      </c>
      <c r="Q960" s="190">
        <v>5</v>
      </c>
      <c r="R960" s="407">
        <v>136927</v>
      </c>
      <c r="S960" s="251" t="s">
        <v>9045</v>
      </c>
      <c r="T960" s="404">
        <v>0</v>
      </c>
      <c r="U960" s="190" t="s">
        <v>7347</v>
      </c>
      <c r="V960" s="407" t="s">
        <v>10136</v>
      </c>
      <c r="W960" s="404">
        <v>0</v>
      </c>
      <c r="X960" s="190" t="s">
        <v>7347</v>
      </c>
      <c r="Y960" s="190" t="s">
        <v>7347</v>
      </c>
      <c r="Z960" s="404">
        <v>0</v>
      </c>
      <c r="AA960" s="419" t="s">
        <v>7347</v>
      </c>
      <c r="AB960" s="190" t="s">
        <v>7347</v>
      </c>
      <c r="AC960" s="190" t="s">
        <v>7347</v>
      </c>
      <c r="AD960" s="190" t="s">
        <v>7347</v>
      </c>
      <c r="AE960" s="190" t="s">
        <v>7378</v>
      </c>
      <c r="AF960" s="190" t="s">
        <v>7349</v>
      </c>
      <c r="AG960" s="190" t="s">
        <v>7350</v>
      </c>
      <c r="AH960" s="173" t="s">
        <v>11093</v>
      </c>
      <c r="AI960" s="173">
        <v>3133584702</v>
      </c>
      <c r="AJ960" s="173" t="s">
        <v>7625</v>
      </c>
      <c r="AK960" s="420">
        <v>111030258238</v>
      </c>
      <c r="AL960" s="189" t="s">
        <v>7353</v>
      </c>
      <c r="AM960" s="500" t="s">
        <v>11094</v>
      </c>
      <c r="AN960" s="411">
        <f t="shared" si="14"/>
        <v>953</v>
      </c>
      <c r="AO960" s="411">
        <v>2025</v>
      </c>
      <c r="AP960" s="432">
        <v>38440000</v>
      </c>
      <c r="AQ960" s="411"/>
      <c r="AR960" s="411"/>
      <c r="AS960" s="410"/>
      <c r="AT960" s="449"/>
    </row>
    <row r="961" spans="2:46" ht="15" customHeight="1">
      <c r="B961" s="448" t="s">
        <v>930</v>
      </c>
      <c r="C961" s="251" t="s">
        <v>10246</v>
      </c>
      <c r="D961" s="173" t="s">
        <v>7521</v>
      </c>
      <c r="E961" s="404">
        <v>1001216878</v>
      </c>
      <c r="F961" s="404">
        <v>32545866</v>
      </c>
      <c r="G961" s="405" t="s">
        <v>12825</v>
      </c>
      <c r="H961" s="353">
        <v>7687999.8425196847</v>
      </c>
      <c r="I961" s="363">
        <v>45910</v>
      </c>
      <c r="J961" s="363">
        <v>46022</v>
      </c>
      <c r="K961" s="354" t="s">
        <v>12670</v>
      </c>
      <c r="L961" s="190">
        <v>2537</v>
      </c>
      <c r="M961" s="251" t="s">
        <v>7395</v>
      </c>
      <c r="N961" s="406" t="s">
        <v>7343</v>
      </c>
      <c r="O961" s="406">
        <v>1022949089</v>
      </c>
      <c r="P961" s="406" t="s">
        <v>7396</v>
      </c>
      <c r="Q961" s="190">
        <v>1</v>
      </c>
      <c r="R961" s="407">
        <v>136927</v>
      </c>
      <c r="S961" s="251" t="s">
        <v>9045</v>
      </c>
      <c r="T961" s="404">
        <v>0</v>
      </c>
      <c r="U961" s="190" t="s">
        <v>7347</v>
      </c>
      <c r="V961" s="407" t="s">
        <v>10136</v>
      </c>
      <c r="W961" s="404">
        <v>0</v>
      </c>
      <c r="X961" s="190" t="s">
        <v>7347</v>
      </c>
      <c r="Y961" s="190" t="s">
        <v>7347</v>
      </c>
      <c r="Z961" s="404">
        <v>0</v>
      </c>
      <c r="AA961" s="419" t="s">
        <v>7347</v>
      </c>
      <c r="AB961" s="190" t="s">
        <v>7347</v>
      </c>
      <c r="AC961" s="190" t="s">
        <v>7347</v>
      </c>
      <c r="AD961" s="190" t="s">
        <v>7347</v>
      </c>
      <c r="AE961" s="190" t="s">
        <v>7378</v>
      </c>
      <c r="AF961" s="190" t="s">
        <v>7349</v>
      </c>
      <c r="AG961" s="190" t="s">
        <v>7399</v>
      </c>
      <c r="AH961" s="173" t="s">
        <v>11600</v>
      </c>
      <c r="AI961" s="173">
        <v>3004173463</v>
      </c>
      <c r="AJ961" s="173" t="s">
        <v>10563</v>
      </c>
      <c r="AK961" s="420">
        <v>24094037832</v>
      </c>
      <c r="AL961" s="189" t="s">
        <v>7353</v>
      </c>
      <c r="AM961" s="500" t="s">
        <v>12826</v>
      </c>
      <c r="AN961" s="411">
        <f t="shared" si="14"/>
        <v>954</v>
      </c>
      <c r="AO961" s="411">
        <v>2025</v>
      </c>
      <c r="AP961" s="432">
        <v>32545866</v>
      </c>
      <c r="AQ961" s="411"/>
      <c r="AR961" s="411"/>
      <c r="AS961" s="410"/>
      <c r="AT961" s="449"/>
    </row>
    <row r="962" spans="2:46" ht="15" customHeight="1">
      <c r="B962" s="448" t="s">
        <v>932</v>
      </c>
      <c r="C962" s="251" t="s">
        <v>10211</v>
      </c>
      <c r="D962" s="173" t="s">
        <v>8226</v>
      </c>
      <c r="E962" s="404">
        <v>52184894</v>
      </c>
      <c r="F962" s="404">
        <v>12133333</v>
      </c>
      <c r="G962" s="405" t="s">
        <v>12827</v>
      </c>
      <c r="H962" s="353">
        <v>3499999.903846154</v>
      </c>
      <c r="I962" s="363">
        <v>45924</v>
      </c>
      <c r="J962" s="363">
        <v>46022</v>
      </c>
      <c r="K962" s="354" t="s">
        <v>12828</v>
      </c>
      <c r="L962" s="190">
        <v>2537</v>
      </c>
      <c r="M962" s="406" t="s">
        <v>7395</v>
      </c>
      <c r="N962" s="406" t="s">
        <v>7343</v>
      </c>
      <c r="O962" s="406">
        <v>1022949089</v>
      </c>
      <c r="P962" s="501" t="s">
        <v>7396</v>
      </c>
      <c r="Q962" s="190">
        <v>3</v>
      </c>
      <c r="R962" s="407">
        <v>136899</v>
      </c>
      <c r="S962" s="251" t="s">
        <v>9045</v>
      </c>
      <c r="T962" s="404">
        <v>0</v>
      </c>
      <c r="U962" s="190" t="s">
        <v>7347</v>
      </c>
      <c r="V962" s="407" t="s">
        <v>10136</v>
      </c>
      <c r="W962" s="404">
        <v>0</v>
      </c>
      <c r="X962" s="190" t="s">
        <v>7347</v>
      </c>
      <c r="Y962" s="190" t="s">
        <v>7347</v>
      </c>
      <c r="Z962" s="404">
        <v>0</v>
      </c>
      <c r="AA962" s="419" t="s">
        <v>7347</v>
      </c>
      <c r="AB962" s="190" t="s">
        <v>7347</v>
      </c>
      <c r="AC962" s="190" t="s">
        <v>7347</v>
      </c>
      <c r="AD962" s="190" t="s">
        <v>7347</v>
      </c>
      <c r="AE962" s="190" t="s">
        <v>7387</v>
      </c>
      <c r="AF962" s="411" t="s">
        <v>7349</v>
      </c>
      <c r="AG962" s="190" t="s">
        <v>7368</v>
      </c>
      <c r="AH962" s="173" t="s">
        <v>12829</v>
      </c>
      <c r="AI962" s="173" t="s">
        <v>11046</v>
      </c>
      <c r="AJ962" s="173" t="s">
        <v>10143</v>
      </c>
      <c r="AK962" s="420" t="s">
        <v>11047</v>
      </c>
      <c r="AL962" s="189" t="s">
        <v>7353</v>
      </c>
      <c r="AM962" s="500" t="s">
        <v>8228</v>
      </c>
      <c r="AN962" s="411">
        <f t="shared" si="14"/>
        <v>955</v>
      </c>
      <c r="AO962" s="411">
        <v>2025</v>
      </c>
      <c r="AP962" s="432"/>
      <c r="AQ962" s="411" t="s">
        <v>10132</v>
      </c>
      <c r="AR962" s="411" t="s">
        <v>10132</v>
      </c>
      <c r="AS962" s="410"/>
      <c r="AT962" s="449"/>
    </row>
    <row r="963" spans="2:46" ht="15" customHeight="1">
      <c r="B963" s="448" t="s">
        <v>933</v>
      </c>
      <c r="C963" s="251" t="s">
        <v>10246</v>
      </c>
      <c r="D963" s="173" t="s">
        <v>12830</v>
      </c>
      <c r="E963" s="404">
        <v>1026260980</v>
      </c>
      <c r="F963" s="404">
        <v>22164333</v>
      </c>
      <c r="G963" s="405" t="s">
        <v>12499</v>
      </c>
      <c r="H963" s="353">
        <v>5635000</v>
      </c>
      <c r="I963" s="363">
        <v>45903</v>
      </c>
      <c r="J963" s="363">
        <v>46022</v>
      </c>
      <c r="K963" s="354" t="s">
        <v>10299</v>
      </c>
      <c r="L963" s="190">
        <v>2309</v>
      </c>
      <c r="M963" s="251" t="s">
        <v>10273</v>
      </c>
      <c r="N963" s="406" t="s">
        <v>7343</v>
      </c>
      <c r="O963" s="406">
        <v>52371623</v>
      </c>
      <c r="P963" s="406" t="s">
        <v>10274</v>
      </c>
      <c r="Q963" s="190">
        <v>1</v>
      </c>
      <c r="R963" s="407">
        <v>137325</v>
      </c>
      <c r="S963" s="251" t="s">
        <v>10275</v>
      </c>
      <c r="T963" s="404">
        <v>0</v>
      </c>
      <c r="U963" s="190" t="s">
        <v>7347</v>
      </c>
      <c r="V963" s="407" t="s">
        <v>10136</v>
      </c>
      <c r="W963" s="404">
        <v>0</v>
      </c>
      <c r="X963" s="190" t="s">
        <v>7347</v>
      </c>
      <c r="Y963" s="190" t="s">
        <v>7347</v>
      </c>
      <c r="Z963" s="404">
        <v>0</v>
      </c>
      <c r="AA963" s="419" t="s">
        <v>7347</v>
      </c>
      <c r="AB963" s="190" t="s">
        <v>7347</v>
      </c>
      <c r="AC963" s="190" t="s">
        <v>7347</v>
      </c>
      <c r="AD963" s="190" t="s">
        <v>7347</v>
      </c>
      <c r="AE963" s="190" t="s">
        <v>7378</v>
      </c>
      <c r="AF963" s="190" t="s">
        <v>7349</v>
      </c>
      <c r="AG963" s="190" t="s">
        <v>7368</v>
      </c>
      <c r="AH963" s="173" t="s">
        <v>12831</v>
      </c>
      <c r="AI963" s="173"/>
      <c r="AJ963" s="173" t="s">
        <v>10152</v>
      </c>
      <c r="AK963" s="426" t="s">
        <v>12832</v>
      </c>
      <c r="AL963" s="189" t="s">
        <v>7353</v>
      </c>
      <c r="AM963" s="500" t="s">
        <v>12833</v>
      </c>
      <c r="AN963" s="411">
        <f t="shared" si="14"/>
        <v>956</v>
      </c>
      <c r="AO963" s="411">
        <v>2025</v>
      </c>
      <c r="AP963" s="432">
        <v>22164333</v>
      </c>
      <c r="AQ963" s="411" t="s">
        <v>10132</v>
      </c>
      <c r="AR963" s="411" t="s">
        <v>10132</v>
      </c>
      <c r="AS963" s="410"/>
      <c r="AT963" s="449"/>
    </row>
    <row r="964" spans="2:46" ht="15" customHeight="1">
      <c r="B964" s="448" t="s">
        <v>935</v>
      </c>
      <c r="C964" s="251" t="s">
        <v>10246</v>
      </c>
      <c r="D964" s="173" t="s">
        <v>9245</v>
      </c>
      <c r="E964" s="404">
        <v>79602034</v>
      </c>
      <c r="F964" s="404">
        <v>33827200</v>
      </c>
      <c r="G964" s="405" t="s">
        <v>12527</v>
      </c>
      <c r="H964" s="353">
        <v>7688000</v>
      </c>
      <c r="I964" s="363">
        <v>45903</v>
      </c>
      <c r="J964" s="363">
        <v>46022</v>
      </c>
      <c r="K964" s="354" t="s">
        <v>8697</v>
      </c>
      <c r="L964" s="190">
        <v>2537</v>
      </c>
      <c r="M964" s="251" t="s">
        <v>8698</v>
      </c>
      <c r="N964" s="406" t="s">
        <v>7448</v>
      </c>
      <c r="O964" s="406">
        <v>7320162</v>
      </c>
      <c r="P964" s="502" t="s">
        <v>8699</v>
      </c>
      <c r="Q964" s="190">
        <v>1</v>
      </c>
      <c r="R964" s="407">
        <v>136167</v>
      </c>
      <c r="S964" s="251" t="s">
        <v>8700</v>
      </c>
      <c r="T964" s="404">
        <v>0</v>
      </c>
      <c r="U964" s="190" t="s">
        <v>7347</v>
      </c>
      <c r="V964" s="407" t="s">
        <v>10136</v>
      </c>
      <c r="W964" s="404">
        <v>0</v>
      </c>
      <c r="X964" s="190" t="s">
        <v>7347</v>
      </c>
      <c r="Y964" s="190" t="s">
        <v>7347</v>
      </c>
      <c r="Z964" s="404">
        <v>0</v>
      </c>
      <c r="AA964" s="419" t="s">
        <v>7347</v>
      </c>
      <c r="AB964" s="190" t="s">
        <v>7347</v>
      </c>
      <c r="AC964" s="190" t="s">
        <v>7347</v>
      </c>
      <c r="AD964" s="190" t="s">
        <v>7347</v>
      </c>
      <c r="AE964" s="190" t="s">
        <v>7387</v>
      </c>
      <c r="AF964" s="190" t="s">
        <v>7349</v>
      </c>
      <c r="AG964" s="190" t="s">
        <v>7388</v>
      </c>
      <c r="AH964" s="173" t="s">
        <v>12834</v>
      </c>
      <c r="AI964" s="173">
        <v>3112193542</v>
      </c>
      <c r="AJ964" s="173" t="s">
        <v>10152</v>
      </c>
      <c r="AK964" s="426" t="s">
        <v>12835</v>
      </c>
      <c r="AL964" s="189" t="s">
        <v>7353</v>
      </c>
      <c r="AM964" s="500" t="s">
        <v>9250</v>
      </c>
      <c r="AN964" s="411">
        <f t="shared" si="14"/>
        <v>957</v>
      </c>
      <c r="AO964" s="411">
        <v>2025</v>
      </c>
      <c r="AP964" s="432">
        <v>33827200</v>
      </c>
      <c r="AQ964" s="411" t="s">
        <v>10132</v>
      </c>
      <c r="AR964" s="411" t="s">
        <v>10139</v>
      </c>
      <c r="AS964" s="410" t="s">
        <v>10140</v>
      </c>
      <c r="AT964" s="449" t="s">
        <v>12836</v>
      </c>
    </row>
    <row r="965" spans="2:46" ht="15" customHeight="1">
      <c r="B965" s="448" t="s">
        <v>936</v>
      </c>
      <c r="C965" s="251" t="s">
        <v>10246</v>
      </c>
      <c r="D965" s="173" t="s">
        <v>12837</v>
      </c>
      <c r="E965" s="404">
        <v>1080934931</v>
      </c>
      <c r="F965" s="404">
        <v>26395467</v>
      </c>
      <c r="G965" s="405" t="s">
        <v>10506</v>
      </c>
      <c r="H965" s="353">
        <v>7688000</v>
      </c>
      <c r="I965" s="363">
        <v>45918</v>
      </c>
      <c r="J965" s="363">
        <v>46022</v>
      </c>
      <c r="K965" s="354" t="s">
        <v>9529</v>
      </c>
      <c r="L965" s="190">
        <v>2583</v>
      </c>
      <c r="M965" s="251" t="s">
        <v>7495</v>
      </c>
      <c r="N965" s="406" t="s">
        <v>7343</v>
      </c>
      <c r="O965" s="406">
        <v>79553844</v>
      </c>
      <c r="P965" s="406" t="s">
        <v>7496</v>
      </c>
      <c r="Q965" s="190">
        <v>1</v>
      </c>
      <c r="R965" s="407">
        <v>136802</v>
      </c>
      <c r="S965" s="251" t="s">
        <v>7497</v>
      </c>
      <c r="T965" s="404">
        <v>0</v>
      </c>
      <c r="U965" s="190" t="s">
        <v>7347</v>
      </c>
      <c r="V965" s="407" t="s">
        <v>10136</v>
      </c>
      <c r="W965" s="404">
        <v>0</v>
      </c>
      <c r="X965" s="190" t="s">
        <v>7347</v>
      </c>
      <c r="Y965" s="190" t="s">
        <v>7347</v>
      </c>
      <c r="Z965" s="404">
        <v>0</v>
      </c>
      <c r="AA965" s="419" t="s">
        <v>7347</v>
      </c>
      <c r="AB965" s="190" t="s">
        <v>7347</v>
      </c>
      <c r="AC965" s="190" t="s">
        <v>7347</v>
      </c>
      <c r="AD965" s="190" t="s">
        <v>7347</v>
      </c>
      <c r="AE965" s="190" t="s">
        <v>7504</v>
      </c>
      <c r="AF965" s="190" t="s">
        <v>7349</v>
      </c>
      <c r="AG965" s="190" t="s">
        <v>7368</v>
      </c>
      <c r="AH965" s="173" t="s">
        <v>12838</v>
      </c>
      <c r="AI965" s="173">
        <v>3106188102</v>
      </c>
      <c r="AJ965" s="173" t="s">
        <v>10500</v>
      </c>
      <c r="AK965" s="426" t="s">
        <v>9628</v>
      </c>
      <c r="AL965" s="189" t="s">
        <v>7353</v>
      </c>
      <c r="AM965" s="500" t="s">
        <v>10810</v>
      </c>
      <c r="AN965" s="411">
        <f t="shared" ref="AN965:AN1028" si="15">+AN964+1</f>
        <v>958</v>
      </c>
      <c r="AO965" s="411">
        <v>2025</v>
      </c>
      <c r="AP965" s="432">
        <v>26395467</v>
      </c>
      <c r="AQ965" s="411" t="s">
        <v>10139</v>
      </c>
      <c r="AR965" s="411" t="s">
        <v>10132</v>
      </c>
      <c r="AS965" s="410"/>
      <c r="AT965" s="449"/>
    </row>
    <row r="966" spans="2:46" ht="15" customHeight="1">
      <c r="B966" s="448" t="s">
        <v>937</v>
      </c>
      <c r="C966" s="251" t="s">
        <v>10246</v>
      </c>
      <c r="D966" s="173" t="s">
        <v>12839</v>
      </c>
      <c r="E966" s="404">
        <v>1000575275</v>
      </c>
      <c r="F966" s="404">
        <v>10416000</v>
      </c>
      <c r="G966" s="405" t="s">
        <v>10525</v>
      </c>
      <c r="H966" s="353">
        <v>2976000</v>
      </c>
      <c r="I966" s="363">
        <v>45918</v>
      </c>
      <c r="J966" s="363">
        <v>46022</v>
      </c>
      <c r="K966" s="354" t="s">
        <v>10699</v>
      </c>
      <c r="L966" s="190">
        <v>2583</v>
      </c>
      <c r="M966" s="251" t="s">
        <v>7495</v>
      </c>
      <c r="N966" s="406" t="s">
        <v>7343</v>
      </c>
      <c r="O966" s="406">
        <v>79553844</v>
      </c>
      <c r="P966" s="406" t="s">
        <v>7496</v>
      </c>
      <c r="Q966" s="190">
        <v>5</v>
      </c>
      <c r="R966" s="407">
        <v>136817</v>
      </c>
      <c r="S966" s="251" t="s">
        <v>7497</v>
      </c>
      <c r="T966" s="404">
        <v>0</v>
      </c>
      <c r="U966" s="190" t="s">
        <v>7347</v>
      </c>
      <c r="V966" s="407" t="s">
        <v>10136</v>
      </c>
      <c r="W966" s="404">
        <v>0</v>
      </c>
      <c r="X966" s="190" t="s">
        <v>7347</v>
      </c>
      <c r="Y966" s="190" t="s">
        <v>7347</v>
      </c>
      <c r="Z966" s="404">
        <v>0</v>
      </c>
      <c r="AA966" s="419" t="s">
        <v>7347</v>
      </c>
      <c r="AB966" s="190" t="s">
        <v>7347</v>
      </c>
      <c r="AC966" s="190" t="s">
        <v>7347</v>
      </c>
      <c r="AD966" s="190" t="s">
        <v>7347</v>
      </c>
      <c r="AE966" s="190" t="s">
        <v>7504</v>
      </c>
      <c r="AF966" s="190" t="s">
        <v>7349</v>
      </c>
      <c r="AG966" s="190" t="s">
        <v>7362</v>
      </c>
      <c r="AH966" s="173" t="s">
        <v>12840</v>
      </c>
      <c r="AI966" s="173">
        <v>3046737940</v>
      </c>
      <c r="AJ966" s="173" t="s">
        <v>10482</v>
      </c>
      <c r="AK966" s="426" t="s">
        <v>12841</v>
      </c>
      <c r="AL966" s="189" t="s">
        <v>7353</v>
      </c>
      <c r="AM966" s="500" t="s">
        <v>10806</v>
      </c>
      <c r="AN966" s="411">
        <f t="shared" si="15"/>
        <v>959</v>
      </c>
      <c r="AO966" s="411">
        <v>2025</v>
      </c>
      <c r="AP966" s="432">
        <v>10416000</v>
      </c>
      <c r="AQ966" s="411" t="s">
        <v>10132</v>
      </c>
      <c r="AR966" s="411" t="s">
        <v>10132</v>
      </c>
      <c r="AS966" s="410"/>
      <c r="AT966" s="449"/>
    </row>
    <row r="967" spans="2:46" ht="15" customHeight="1">
      <c r="B967" s="448" t="s">
        <v>938</v>
      </c>
      <c r="C967" s="251" t="s">
        <v>10341</v>
      </c>
      <c r="D967" s="173" t="s">
        <v>10814</v>
      </c>
      <c r="E967" s="404">
        <v>35512659</v>
      </c>
      <c r="F967" s="404">
        <v>10416000</v>
      </c>
      <c r="G967" s="405" t="s">
        <v>10525</v>
      </c>
      <c r="H967" s="353">
        <v>2976000</v>
      </c>
      <c r="I967" s="363" t="s">
        <v>10633</v>
      </c>
      <c r="J967" s="363">
        <v>46022</v>
      </c>
      <c r="K967" s="354" t="s">
        <v>10548</v>
      </c>
      <c r="L967" s="190">
        <v>2583</v>
      </c>
      <c r="M967" s="173" t="s">
        <v>7495</v>
      </c>
      <c r="N967" s="406" t="s">
        <v>7343</v>
      </c>
      <c r="O967" s="406">
        <v>79553844</v>
      </c>
      <c r="P967" s="406" t="s">
        <v>7496</v>
      </c>
      <c r="Q967" s="190">
        <v>5</v>
      </c>
      <c r="R967" s="407">
        <v>136817</v>
      </c>
      <c r="S967" s="251" t="s">
        <v>7497</v>
      </c>
      <c r="T967" s="404" t="s">
        <v>10509</v>
      </c>
      <c r="U967" s="190">
        <v>0</v>
      </c>
      <c r="V967" s="407" t="s">
        <v>10136</v>
      </c>
      <c r="W967" s="404" t="s">
        <v>10509</v>
      </c>
      <c r="X967" s="190">
        <v>0</v>
      </c>
      <c r="Y967" s="190">
        <v>0</v>
      </c>
      <c r="Z967" s="404" t="s">
        <v>10509</v>
      </c>
      <c r="AA967" s="419" t="s">
        <v>7347</v>
      </c>
      <c r="AB967" s="190" t="s">
        <v>7347</v>
      </c>
      <c r="AC967" s="190" t="s">
        <v>7347</v>
      </c>
      <c r="AD967" s="190" t="s">
        <v>7347</v>
      </c>
      <c r="AE967" s="190" t="s">
        <v>7387</v>
      </c>
      <c r="AF967" s="190" t="s">
        <v>7349</v>
      </c>
      <c r="AG967" s="190" t="s">
        <v>7399</v>
      </c>
      <c r="AH967" s="173" t="s">
        <v>10815</v>
      </c>
      <c r="AI967" s="173">
        <v>3194224766</v>
      </c>
      <c r="AJ967" s="173" t="s">
        <v>9566</v>
      </c>
      <c r="AK967" s="420">
        <v>7002024628</v>
      </c>
      <c r="AL967" s="189" t="s">
        <v>10512</v>
      </c>
      <c r="AM967" s="500" t="s">
        <v>10816</v>
      </c>
      <c r="AN967" s="411">
        <f t="shared" si="15"/>
        <v>960</v>
      </c>
      <c r="AO967" s="411">
        <v>2025</v>
      </c>
      <c r="AP967" s="432">
        <v>10416000</v>
      </c>
      <c r="AQ967" s="411"/>
      <c r="AR967" s="411"/>
      <c r="AS967" s="410"/>
      <c r="AT967" s="449"/>
    </row>
    <row r="968" spans="2:46" ht="15" customHeight="1">
      <c r="B968" s="448" t="s">
        <v>939</v>
      </c>
      <c r="C968" s="251" t="s">
        <v>10246</v>
      </c>
      <c r="D968" s="173" t="s">
        <v>12842</v>
      </c>
      <c r="E968" s="404">
        <v>1015416350</v>
      </c>
      <c r="F968" s="404">
        <v>10416000</v>
      </c>
      <c r="G968" s="405" t="s">
        <v>12776</v>
      </c>
      <c r="H968" s="353">
        <v>2976000</v>
      </c>
      <c r="I968" s="363">
        <v>45918</v>
      </c>
      <c r="J968" s="363">
        <v>46022</v>
      </c>
      <c r="K968" s="354" t="s">
        <v>10699</v>
      </c>
      <c r="L968" s="190">
        <v>2583</v>
      </c>
      <c r="M968" s="251" t="s">
        <v>7495</v>
      </c>
      <c r="N968" s="406" t="s">
        <v>7343</v>
      </c>
      <c r="O968" s="406">
        <v>79553844</v>
      </c>
      <c r="P968" s="406" t="s">
        <v>7496</v>
      </c>
      <c r="Q968" s="190">
        <v>5</v>
      </c>
      <c r="R968" s="407">
        <v>136817</v>
      </c>
      <c r="S968" s="251" t="s">
        <v>7497</v>
      </c>
      <c r="T968" s="404">
        <v>0</v>
      </c>
      <c r="U968" s="190" t="s">
        <v>7347</v>
      </c>
      <c r="V968" s="407" t="s">
        <v>10136</v>
      </c>
      <c r="W968" s="404">
        <v>0</v>
      </c>
      <c r="X968" s="190" t="s">
        <v>7347</v>
      </c>
      <c r="Y968" s="190" t="s">
        <v>7347</v>
      </c>
      <c r="Z968" s="404">
        <v>0</v>
      </c>
      <c r="AA968" s="419" t="s">
        <v>7347</v>
      </c>
      <c r="AB968" s="190" t="s">
        <v>7347</v>
      </c>
      <c r="AC968" s="190" t="s">
        <v>7347</v>
      </c>
      <c r="AD968" s="190" t="s">
        <v>7347</v>
      </c>
      <c r="AE968" s="190" t="s">
        <v>7387</v>
      </c>
      <c r="AF968" s="190" t="s">
        <v>7349</v>
      </c>
      <c r="AG968" s="190" t="s">
        <v>7368</v>
      </c>
      <c r="AH968" s="173" t="s">
        <v>12843</v>
      </c>
      <c r="AI968" s="173">
        <v>3108553798</v>
      </c>
      <c r="AJ968" s="173" t="s">
        <v>10482</v>
      </c>
      <c r="AK968" s="426" t="s">
        <v>7872</v>
      </c>
      <c r="AL968" s="189" t="s">
        <v>7353</v>
      </c>
      <c r="AM968" s="500" t="s">
        <v>7873</v>
      </c>
      <c r="AN968" s="411">
        <f t="shared" si="15"/>
        <v>961</v>
      </c>
      <c r="AO968" s="411">
        <v>2025</v>
      </c>
      <c r="AP968" s="432">
        <v>10614400</v>
      </c>
      <c r="AQ968" s="411" t="s">
        <v>10132</v>
      </c>
      <c r="AR968" s="411" t="s">
        <v>10139</v>
      </c>
      <c r="AS968" s="410" t="s">
        <v>10140</v>
      </c>
      <c r="AT968" s="449" t="s">
        <v>12844</v>
      </c>
    </row>
    <row r="969" spans="2:46" ht="15" customHeight="1">
      <c r="B969" s="448" t="s">
        <v>940</v>
      </c>
      <c r="C969" s="251" t="s">
        <v>10341</v>
      </c>
      <c r="D969" s="173" t="s">
        <v>9552</v>
      </c>
      <c r="E969" s="404">
        <v>20993442</v>
      </c>
      <c r="F969" s="404">
        <v>10416000</v>
      </c>
      <c r="G969" s="405" t="s">
        <v>10525</v>
      </c>
      <c r="H969" s="353">
        <v>2976000</v>
      </c>
      <c r="I969" s="363" t="s">
        <v>10507</v>
      </c>
      <c r="J969" s="363">
        <v>46022</v>
      </c>
      <c r="K969" s="354" t="s">
        <v>10548</v>
      </c>
      <c r="L969" s="190">
        <v>2583</v>
      </c>
      <c r="M969" s="251" t="s">
        <v>7495</v>
      </c>
      <c r="N969" s="406" t="s">
        <v>7343</v>
      </c>
      <c r="O969" s="406">
        <v>79553844</v>
      </c>
      <c r="P969" s="406" t="s">
        <v>7496</v>
      </c>
      <c r="Q969" s="190">
        <v>5</v>
      </c>
      <c r="R969" s="407">
        <v>136817</v>
      </c>
      <c r="S969" s="251" t="s">
        <v>7497</v>
      </c>
      <c r="T969" s="404" t="s">
        <v>10509</v>
      </c>
      <c r="U969" s="190">
        <v>0</v>
      </c>
      <c r="V969" s="407" t="s">
        <v>10136</v>
      </c>
      <c r="W969" s="404" t="s">
        <v>10509</v>
      </c>
      <c r="X969" s="190">
        <v>0</v>
      </c>
      <c r="Y969" s="190">
        <v>0</v>
      </c>
      <c r="Z969" s="404" t="s">
        <v>10509</v>
      </c>
      <c r="AA969" s="419" t="s">
        <v>7347</v>
      </c>
      <c r="AB969" s="190" t="s">
        <v>7347</v>
      </c>
      <c r="AC969" s="190" t="s">
        <v>7347</v>
      </c>
      <c r="AD969" s="190" t="s">
        <v>7347</v>
      </c>
      <c r="AE969" s="190" t="s">
        <v>7387</v>
      </c>
      <c r="AF969" s="190" t="s">
        <v>7349</v>
      </c>
      <c r="AG969" s="190" t="s">
        <v>7368</v>
      </c>
      <c r="AH969" s="173" t="s">
        <v>11676</v>
      </c>
      <c r="AI969" s="173">
        <v>3106747284</v>
      </c>
      <c r="AJ969" s="173" t="s">
        <v>10563</v>
      </c>
      <c r="AK969" s="420">
        <v>24073715337</v>
      </c>
      <c r="AL969" s="189" t="s">
        <v>10512</v>
      </c>
      <c r="AM969" s="500" t="s">
        <v>9556</v>
      </c>
      <c r="AN969" s="411">
        <f t="shared" si="15"/>
        <v>962</v>
      </c>
      <c r="AO969" s="411">
        <v>2025</v>
      </c>
      <c r="AP969" s="432">
        <v>10416000</v>
      </c>
      <c r="AQ969" s="411"/>
      <c r="AR969" s="411"/>
      <c r="AS969" s="410"/>
      <c r="AT969" s="449"/>
    </row>
    <row r="970" spans="2:46" ht="15" customHeight="1">
      <c r="B970" s="448" t="s">
        <v>941</v>
      </c>
      <c r="C970" s="251" t="s">
        <v>10246</v>
      </c>
      <c r="D970" s="173" t="s">
        <v>11695</v>
      </c>
      <c r="E970" s="404">
        <v>52064851</v>
      </c>
      <c r="F970" s="404">
        <v>10515200</v>
      </c>
      <c r="G970" s="405" t="s">
        <v>10632</v>
      </c>
      <c r="H970" s="353">
        <v>2976000</v>
      </c>
      <c r="I970" s="363">
        <v>45918</v>
      </c>
      <c r="J970" s="363">
        <v>46022</v>
      </c>
      <c r="K970" s="354" t="s">
        <v>10699</v>
      </c>
      <c r="L970" s="190">
        <v>2583</v>
      </c>
      <c r="M970" s="251" t="s">
        <v>7495</v>
      </c>
      <c r="N970" s="406" t="s">
        <v>7343</v>
      </c>
      <c r="O970" s="406">
        <v>79553844</v>
      </c>
      <c r="P970" s="406" t="s">
        <v>7496</v>
      </c>
      <c r="Q970" s="190">
        <v>5</v>
      </c>
      <c r="R970" s="407">
        <v>136817</v>
      </c>
      <c r="S970" s="251" t="s">
        <v>7497</v>
      </c>
      <c r="T970" s="404">
        <v>0</v>
      </c>
      <c r="U970" s="190" t="s">
        <v>7347</v>
      </c>
      <c r="V970" s="407" t="s">
        <v>10136</v>
      </c>
      <c r="W970" s="404">
        <v>0</v>
      </c>
      <c r="X970" s="190" t="s">
        <v>7347</v>
      </c>
      <c r="Y970" s="190" t="s">
        <v>7347</v>
      </c>
      <c r="Z970" s="404">
        <v>0</v>
      </c>
      <c r="AA970" s="419" t="s">
        <v>7347</v>
      </c>
      <c r="AB970" s="190" t="s">
        <v>7347</v>
      </c>
      <c r="AC970" s="190" t="s">
        <v>7347</v>
      </c>
      <c r="AD970" s="190" t="s">
        <v>7347</v>
      </c>
      <c r="AE970" s="190" t="s">
        <v>7536</v>
      </c>
      <c r="AF970" s="190" t="s">
        <v>7349</v>
      </c>
      <c r="AG970" s="190" t="s">
        <v>7350</v>
      </c>
      <c r="AH970" s="173" t="s">
        <v>12845</v>
      </c>
      <c r="AI970" s="173">
        <v>3195866097</v>
      </c>
      <c r="AJ970" s="173" t="s">
        <v>12846</v>
      </c>
      <c r="AK970" s="426" t="s">
        <v>9767</v>
      </c>
      <c r="AL970" s="189" t="s">
        <v>7353</v>
      </c>
      <c r="AM970" s="500" t="s">
        <v>9768</v>
      </c>
      <c r="AN970" s="411">
        <f t="shared" si="15"/>
        <v>963</v>
      </c>
      <c r="AO970" s="411">
        <v>2025</v>
      </c>
      <c r="AP970" s="432">
        <v>10515200</v>
      </c>
      <c r="AQ970" s="411" t="s">
        <v>10132</v>
      </c>
      <c r="AR970" s="411" t="s">
        <v>10132</v>
      </c>
      <c r="AS970" s="410"/>
      <c r="AT970" s="449"/>
    </row>
    <row r="971" spans="2:46" ht="15" customHeight="1">
      <c r="B971" s="448" t="s">
        <v>942</v>
      </c>
      <c r="C971" s="251" t="s">
        <v>10341</v>
      </c>
      <c r="D971" s="173" t="s">
        <v>12847</v>
      </c>
      <c r="E971" s="404">
        <v>1015404226</v>
      </c>
      <c r="F971" s="404">
        <v>10416000</v>
      </c>
      <c r="G971" s="405" t="s">
        <v>10525</v>
      </c>
      <c r="H971" s="353">
        <v>2976000</v>
      </c>
      <c r="I971" s="363" t="s">
        <v>12692</v>
      </c>
      <c r="J971" s="363">
        <v>46022</v>
      </c>
      <c r="K971" s="354" t="s">
        <v>10548</v>
      </c>
      <c r="L971" s="190">
        <v>2583</v>
      </c>
      <c r="M971" s="251" t="s">
        <v>7495</v>
      </c>
      <c r="N971" s="406" t="s">
        <v>7343</v>
      </c>
      <c r="O971" s="406">
        <v>79553844</v>
      </c>
      <c r="P971" s="406" t="s">
        <v>7496</v>
      </c>
      <c r="Q971" s="190">
        <v>5</v>
      </c>
      <c r="R971" s="407">
        <v>136817</v>
      </c>
      <c r="S971" s="251" t="s">
        <v>7497</v>
      </c>
      <c r="T971" s="404" t="s">
        <v>10509</v>
      </c>
      <c r="U971" s="190" t="s">
        <v>7347</v>
      </c>
      <c r="V971" s="407" t="s">
        <v>10136</v>
      </c>
      <c r="W971" s="404" t="s">
        <v>10509</v>
      </c>
      <c r="X971" s="190">
        <v>0</v>
      </c>
      <c r="Y971" s="190">
        <v>0</v>
      </c>
      <c r="Z971" s="404" t="s">
        <v>10509</v>
      </c>
      <c r="AA971" s="419" t="s">
        <v>7347</v>
      </c>
      <c r="AB971" s="190" t="s">
        <v>7347</v>
      </c>
      <c r="AC971" s="190" t="s">
        <v>7347</v>
      </c>
      <c r="AD971" s="190" t="s">
        <v>7347</v>
      </c>
      <c r="AE971" s="190" t="s">
        <v>7536</v>
      </c>
      <c r="AF971" s="190" t="s">
        <v>7349</v>
      </c>
      <c r="AG971" s="190" t="s">
        <v>7399</v>
      </c>
      <c r="AH971" s="173" t="s">
        <v>11700</v>
      </c>
      <c r="AI971" s="173">
        <v>3102211375</v>
      </c>
      <c r="AJ971" s="173" t="s">
        <v>10482</v>
      </c>
      <c r="AK971" s="420" t="s">
        <v>11702</v>
      </c>
      <c r="AL971" s="189" t="s">
        <v>10512</v>
      </c>
      <c r="AM971" s="500" t="s">
        <v>9686</v>
      </c>
      <c r="AN971" s="411">
        <f t="shared" si="15"/>
        <v>964</v>
      </c>
      <c r="AO971" s="411">
        <v>2025</v>
      </c>
      <c r="AP971" s="432">
        <v>10416000</v>
      </c>
      <c r="AQ971" s="411"/>
      <c r="AR971" s="411"/>
      <c r="AS971" s="410"/>
      <c r="AT971" s="449"/>
    </row>
    <row r="972" spans="2:46" ht="15" customHeight="1">
      <c r="B972" s="448" t="s">
        <v>943</v>
      </c>
      <c r="C972" s="251" t="s">
        <v>10341</v>
      </c>
      <c r="D972" s="173" t="s">
        <v>12848</v>
      </c>
      <c r="E972" s="404">
        <v>87942747</v>
      </c>
      <c r="F972" s="404">
        <v>10713600</v>
      </c>
      <c r="G972" s="405" t="s">
        <v>12849</v>
      </c>
      <c r="H972" s="353">
        <v>2976000</v>
      </c>
      <c r="I972" s="363">
        <v>45915</v>
      </c>
      <c r="J972" s="363">
        <v>46022</v>
      </c>
      <c r="K972" s="354" t="s">
        <v>10548</v>
      </c>
      <c r="L972" s="190">
        <v>2583</v>
      </c>
      <c r="M972" s="251" t="s">
        <v>7495</v>
      </c>
      <c r="N972" s="406" t="s">
        <v>7343</v>
      </c>
      <c r="O972" s="406">
        <v>79553844</v>
      </c>
      <c r="P972" s="406" t="s">
        <v>7496</v>
      </c>
      <c r="Q972" s="190">
        <v>5</v>
      </c>
      <c r="R972" s="407">
        <v>136817</v>
      </c>
      <c r="S972" s="251" t="s">
        <v>7497</v>
      </c>
      <c r="T972" s="404">
        <v>0</v>
      </c>
      <c r="U972" s="190" t="s">
        <v>7347</v>
      </c>
      <c r="V972" s="407" t="s">
        <v>10136</v>
      </c>
      <c r="W972" s="404">
        <v>0</v>
      </c>
      <c r="X972" s="190" t="s">
        <v>7347</v>
      </c>
      <c r="Y972" s="190" t="s">
        <v>7347</v>
      </c>
      <c r="Z972" s="404">
        <v>0</v>
      </c>
      <c r="AA972" s="419" t="s">
        <v>7347</v>
      </c>
      <c r="AB972" s="190" t="s">
        <v>7347</v>
      </c>
      <c r="AC972" s="190" t="s">
        <v>7347</v>
      </c>
      <c r="AD972" s="190" t="s">
        <v>7347</v>
      </c>
      <c r="AE972" s="190" t="s">
        <v>7387</v>
      </c>
      <c r="AF972" s="190" t="s">
        <v>7349</v>
      </c>
      <c r="AG972" s="190" t="s">
        <v>7399</v>
      </c>
      <c r="AH972" s="173" t="s">
        <v>12850</v>
      </c>
      <c r="AI972" s="173">
        <v>3218259874</v>
      </c>
      <c r="AJ972" s="173" t="s">
        <v>9566</v>
      </c>
      <c r="AK972" s="420">
        <v>6342035185</v>
      </c>
      <c r="AL972" s="189" t="s">
        <v>7353</v>
      </c>
      <c r="AM972" s="500" t="s">
        <v>12851</v>
      </c>
      <c r="AN972" s="411">
        <f t="shared" si="15"/>
        <v>965</v>
      </c>
      <c r="AO972" s="411">
        <v>2025</v>
      </c>
      <c r="AP972" s="432">
        <v>10713600</v>
      </c>
      <c r="AQ972" s="411"/>
      <c r="AR972" s="411"/>
      <c r="AS972" s="410"/>
      <c r="AT972" s="449"/>
    </row>
    <row r="973" spans="2:46" ht="15" customHeight="1">
      <c r="B973" s="448" t="s">
        <v>944</v>
      </c>
      <c r="C973" s="251" t="s">
        <v>10246</v>
      </c>
      <c r="D973" s="173" t="s">
        <v>12852</v>
      </c>
      <c r="E973" s="404">
        <v>52868444</v>
      </c>
      <c r="F973" s="404">
        <v>8630400</v>
      </c>
      <c r="G973" s="405" t="s">
        <v>12853</v>
      </c>
      <c r="H973" s="353">
        <v>2976000</v>
      </c>
      <c r="I973" s="363">
        <v>45947</v>
      </c>
      <c r="J973" s="363">
        <v>46022</v>
      </c>
      <c r="K973" s="354" t="s">
        <v>12854</v>
      </c>
      <c r="L973" s="190">
        <v>2583</v>
      </c>
      <c r="M973" s="251" t="s">
        <v>7495</v>
      </c>
      <c r="N973" s="406" t="s">
        <v>7343</v>
      </c>
      <c r="O973" s="406">
        <v>79553844</v>
      </c>
      <c r="P973" s="406" t="s">
        <v>7496</v>
      </c>
      <c r="Q973" s="190">
        <v>5</v>
      </c>
      <c r="R973" s="407">
        <v>136817</v>
      </c>
      <c r="S973" s="251" t="s">
        <v>7497</v>
      </c>
      <c r="T973" s="404" t="s">
        <v>10509</v>
      </c>
      <c r="U973" s="190" t="s">
        <v>7347</v>
      </c>
      <c r="V973" s="407" t="s">
        <v>10136</v>
      </c>
      <c r="W973" s="404" t="s">
        <v>10509</v>
      </c>
      <c r="X973" s="190">
        <v>0</v>
      </c>
      <c r="Y973" s="190">
        <v>0</v>
      </c>
      <c r="Z973" s="404" t="s">
        <v>10509</v>
      </c>
      <c r="AA973" s="419" t="s">
        <v>7347</v>
      </c>
      <c r="AB973" s="190" t="s">
        <v>7347</v>
      </c>
      <c r="AC973" s="190" t="s">
        <v>7347</v>
      </c>
      <c r="AD973" s="190" t="s">
        <v>7347</v>
      </c>
      <c r="AE973" s="190" t="s">
        <v>7348</v>
      </c>
      <c r="AF973" s="190" t="s">
        <v>7451</v>
      </c>
      <c r="AG973" s="190" t="s">
        <v>7368</v>
      </c>
      <c r="AH973" s="173" t="s">
        <v>12855</v>
      </c>
      <c r="AI973" s="173">
        <v>3208455866</v>
      </c>
      <c r="AJ973" s="173" t="s">
        <v>10572</v>
      </c>
      <c r="AK973" s="426" t="s">
        <v>12856</v>
      </c>
      <c r="AL973" s="190" t="s">
        <v>7353</v>
      </c>
      <c r="AM973" s="500" t="s">
        <v>12857</v>
      </c>
      <c r="AN973" s="411">
        <f t="shared" si="15"/>
        <v>966</v>
      </c>
      <c r="AO973" s="411">
        <v>2025</v>
      </c>
      <c r="AP973" s="432"/>
      <c r="AQ973" s="411" t="s">
        <v>10132</v>
      </c>
      <c r="AR973" s="411" t="s">
        <v>10132</v>
      </c>
      <c r="AS973" s="410"/>
      <c r="AT973" s="449"/>
    </row>
    <row r="974" spans="2:46" ht="15" customHeight="1">
      <c r="B974" s="448" t="s">
        <v>945</v>
      </c>
      <c r="C974" s="251" t="s">
        <v>10341</v>
      </c>
      <c r="D974" s="173" t="s">
        <v>12858</v>
      </c>
      <c r="E974" s="404">
        <v>1019081112</v>
      </c>
      <c r="F974" s="404">
        <v>10416000</v>
      </c>
      <c r="G974" s="405" t="s">
        <v>10525</v>
      </c>
      <c r="H974" s="353">
        <v>2976000</v>
      </c>
      <c r="I974" s="363">
        <v>45917</v>
      </c>
      <c r="J974" s="363">
        <v>46022</v>
      </c>
      <c r="K974" s="354" t="s">
        <v>10548</v>
      </c>
      <c r="L974" s="190">
        <v>2583</v>
      </c>
      <c r="M974" s="251" t="s">
        <v>7495</v>
      </c>
      <c r="N974" s="406" t="s">
        <v>7343</v>
      </c>
      <c r="O974" s="406">
        <v>79553844</v>
      </c>
      <c r="P974" s="406" t="s">
        <v>7496</v>
      </c>
      <c r="Q974" s="190">
        <v>5</v>
      </c>
      <c r="R974" s="407">
        <v>136817</v>
      </c>
      <c r="S974" s="251" t="s">
        <v>7497</v>
      </c>
      <c r="T974" s="404">
        <v>0</v>
      </c>
      <c r="U974" s="190" t="s">
        <v>7347</v>
      </c>
      <c r="V974" s="407" t="s">
        <v>10136</v>
      </c>
      <c r="W974" s="404">
        <v>0</v>
      </c>
      <c r="X974" s="190" t="s">
        <v>7347</v>
      </c>
      <c r="Y974" s="190" t="s">
        <v>7347</v>
      </c>
      <c r="Z974" s="404">
        <v>0</v>
      </c>
      <c r="AA974" s="419" t="s">
        <v>7347</v>
      </c>
      <c r="AB974" s="190" t="s">
        <v>7347</v>
      </c>
      <c r="AC974" s="190" t="s">
        <v>7347</v>
      </c>
      <c r="AD974" s="190" t="s">
        <v>7347</v>
      </c>
      <c r="AE974" s="190" t="s">
        <v>7378</v>
      </c>
      <c r="AF974" s="190" t="s">
        <v>7349</v>
      </c>
      <c r="AG974" s="190" t="s">
        <v>7399</v>
      </c>
      <c r="AH974" s="173" t="s">
        <v>12859</v>
      </c>
      <c r="AI974" s="173">
        <v>3058182678</v>
      </c>
      <c r="AJ974" s="173" t="s">
        <v>10557</v>
      </c>
      <c r="AK974" s="426" t="s">
        <v>12860</v>
      </c>
      <c r="AL974" s="189" t="s">
        <v>7353</v>
      </c>
      <c r="AM974" s="500" t="s">
        <v>7931</v>
      </c>
      <c r="AN974" s="411">
        <f t="shared" si="15"/>
        <v>967</v>
      </c>
      <c r="AO974" s="411">
        <v>2025</v>
      </c>
      <c r="AP974" s="432">
        <v>10416000</v>
      </c>
      <c r="AQ974" s="411" t="s">
        <v>10132</v>
      </c>
      <c r="AR974" s="411" t="s">
        <v>10139</v>
      </c>
      <c r="AS974" s="410" t="s">
        <v>10262</v>
      </c>
      <c r="AT974" s="449" t="s">
        <v>12861</v>
      </c>
    </row>
    <row r="975" spans="2:46" ht="15" customHeight="1">
      <c r="B975" s="448" t="s">
        <v>946</v>
      </c>
      <c r="C975" s="251" t="s">
        <v>10341</v>
      </c>
      <c r="D975" s="173" t="s">
        <v>11677</v>
      </c>
      <c r="E975" s="404">
        <v>79573265</v>
      </c>
      <c r="F975" s="404">
        <v>10416000</v>
      </c>
      <c r="G975" s="405" t="s">
        <v>10525</v>
      </c>
      <c r="H975" s="353">
        <v>2976000</v>
      </c>
      <c r="I975" s="363" t="s">
        <v>12692</v>
      </c>
      <c r="J975" s="363">
        <v>46022</v>
      </c>
      <c r="K975" s="354" t="s">
        <v>10536</v>
      </c>
      <c r="L975" s="190">
        <v>2583</v>
      </c>
      <c r="M975" s="251" t="s">
        <v>7495</v>
      </c>
      <c r="N975" s="406" t="s">
        <v>7343</v>
      </c>
      <c r="O975" s="406">
        <v>79553844</v>
      </c>
      <c r="P975" s="406" t="s">
        <v>7496</v>
      </c>
      <c r="Q975" s="190">
        <v>5</v>
      </c>
      <c r="R975" s="407">
        <v>136817</v>
      </c>
      <c r="S975" s="251" t="s">
        <v>7497</v>
      </c>
      <c r="T975" s="404" t="s">
        <v>10509</v>
      </c>
      <c r="U975" s="190">
        <v>0</v>
      </c>
      <c r="V975" s="407" t="s">
        <v>10136</v>
      </c>
      <c r="W975" s="404" t="s">
        <v>10509</v>
      </c>
      <c r="X975" s="190">
        <v>0</v>
      </c>
      <c r="Y975" s="190">
        <v>0</v>
      </c>
      <c r="Z975" s="404" t="s">
        <v>10509</v>
      </c>
      <c r="AA975" s="419" t="s">
        <v>7347</v>
      </c>
      <c r="AB975" s="190" t="s">
        <v>7347</v>
      </c>
      <c r="AC975" s="190" t="s">
        <v>7347</v>
      </c>
      <c r="AD975" s="190" t="s">
        <v>7347</v>
      </c>
      <c r="AE975" s="190" t="s">
        <v>7504</v>
      </c>
      <c r="AF975" s="190" t="s">
        <v>7349</v>
      </c>
      <c r="AG975" s="190" t="s">
        <v>7350</v>
      </c>
      <c r="AH975" s="352" t="s">
        <v>12862</v>
      </c>
      <c r="AI975" s="173">
        <v>3003125863</v>
      </c>
      <c r="AJ975" s="173" t="s">
        <v>10152</v>
      </c>
      <c r="AK975" s="420">
        <v>9100728378</v>
      </c>
      <c r="AL975" s="189" t="s">
        <v>10512</v>
      </c>
      <c r="AM975" s="500" t="s">
        <v>9739</v>
      </c>
      <c r="AN975" s="411">
        <f t="shared" si="15"/>
        <v>968</v>
      </c>
      <c r="AO975" s="411">
        <v>2025</v>
      </c>
      <c r="AP975" s="432">
        <v>10416000</v>
      </c>
      <c r="AQ975" s="411"/>
      <c r="AR975" s="411"/>
      <c r="AS975" s="410"/>
      <c r="AT975" s="449"/>
    </row>
    <row r="976" spans="2:46" ht="15" customHeight="1">
      <c r="B976" s="448" t="s">
        <v>947</v>
      </c>
      <c r="C976" s="251" t="s">
        <v>10341</v>
      </c>
      <c r="D976" s="173" t="s">
        <v>12863</v>
      </c>
      <c r="E976" s="404">
        <v>51724006</v>
      </c>
      <c r="F976" s="404">
        <v>10614400</v>
      </c>
      <c r="G976" s="405" t="s">
        <v>12776</v>
      </c>
      <c r="H976" s="353">
        <v>2976000</v>
      </c>
      <c r="I976" s="363" t="s">
        <v>10507</v>
      </c>
      <c r="J976" s="363">
        <v>46022</v>
      </c>
      <c r="K976" s="354" t="s">
        <v>10548</v>
      </c>
      <c r="L976" s="190">
        <v>2583</v>
      </c>
      <c r="M976" s="251" t="s">
        <v>7495</v>
      </c>
      <c r="N976" s="406" t="s">
        <v>7343</v>
      </c>
      <c r="O976" s="406">
        <v>79553844</v>
      </c>
      <c r="P976" s="406" t="s">
        <v>7496</v>
      </c>
      <c r="Q976" s="190">
        <v>5</v>
      </c>
      <c r="R976" s="407">
        <v>136817</v>
      </c>
      <c r="S976" s="251" t="s">
        <v>7497</v>
      </c>
      <c r="T976" s="404" t="s">
        <v>10509</v>
      </c>
      <c r="U976" s="190" t="s">
        <v>7347</v>
      </c>
      <c r="V976" s="407" t="s">
        <v>10136</v>
      </c>
      <c r="W976" s="404" t="s">
        <v>10509</v>
      </c>
      <c r="X976" s="190">
        <v>0</v>
      </c>
      <c r="Y976" s="190">
        <v>0</v>
      </c>
      <c r="Z976" s="404" t="s">
        <v>10509</v>
      </c>
      <c r="AA976" s="419" t="s">
        <v>7347</v>
      </c>
      <c r="AB976" s="190" t="s">
        <v>7347</v>
      </c>
      <c r="AC976" s="190" t="s">
        <v>7347</v>
      </c>
      <c r="AD976" s="190" t="s">
        <v>7347</v>
      </c>
      <c r="AE976" s="190" t="s">
        <v>7387</v>
      </c>
      <c r="AF976" s="190" t="s">
        <v>7349</v>
      </c>
      <c r="AG976" s="190" t="s">
        <v>12086</v>
      </c>
      <c r="AH976" s="173" t="s">
        <v>12864</v>
      </c>
      <c r="AI976" s="173">
        <v>3152063564</v>
      </c>
      <c r="AJ976" s="173" t="s">
        <v>10500</v>
      </c>
      <c r="AK976" s="426" t="s">
        <v>7834</v>
      </c>
      <c r="AL976" s="190" t="s">
        <v>7353</v>
      </c>
      <c r="AM976" s="500" t="s">
        <v>11708</v>
      </c>
      <c r="AN976" s="411">
        <f t="shared" si="15"/>
        <v>969</v>
      </c>
      <c r="AO976" s="411">
        <v>2025</v>
      </c>
      <c r="AP976" s="432">
        <v>10614400</v>
      </c>
      <c r="AQ976" s="411" t="s">
        <v>10132</v>
      </c>
      <c r="AR976" s="411" t="s">
        <v>10132</v>
      </c>
      <c r="AS976" s="410"/>
      <c r="AT976" s="449"/>
    </row>
    <row r="977" spans="2:46" ht="15" customHeight="1">
      <c r="B977" s="448" t="s">
        <v>948</v>
      </c>
      <c r="C977" s="251" t="s">
        <v>10341</v>
      </c>
      <c r="D977" s="173" t="s">
        <v>8115</v>
      </c>
      <c r="E977" s="404">
        <v>1060417462</v>
      </c>
      <c r="F977" s="404">
        <v>10416000</v>
      </c>
      <c r="G977" s="405" t="s">
        <v>10525</v>
      </c>
      <c r="H977" s="353">
        <v>2976000</v>
      </c>
      <c r="I977" s="363">
        <v>45918</v>
      </c>
      <c r="J977" s="363">
        <v>46022</v>
      </c>
      <c r="K977" s="354" t="s">
        <v>10548</v>
      </c>
      <c r="L977" s="190">
        <v>2583</v>
      </c>
      <c r="M977" s="251" t="s">
        <v>7495</v>
      </c>
      <c r="N977" s="406" t="s">
        <v>7343</v>
      </c>
      <c r="O977" s="406">
        <v>79553844</v>
      </c>
      <c r="P977" s="406" t="s">
        <v>7496</v>
      </c>
      <c r="Q977" s="190">
        <v>5</v>
      </c>
      <c r="R977" s="407">
        <v>136817</v>
      </c>
      <c r="S977" s="251" t="s">
        <v>7497</v>
      </c>
      <c r="T977" s="404">
        <v>0</v>
      </c>
      <c r="U977" s="190" t="s">
        <v>7347</v>
      </c>
      <c r="V977" s="407" t="s">
        <v>10136</v>
      </c>
      <c r="W977" s="404">
        <v>0</v>
      </c>
      <c r="X977" s="190" t="s">
        <v>7347</v>
      </c>
      <c r="Y977" s="190" t="s">
        <v>7347</v>
      </c>
      <c r="Z977" s="404">
        <v>0</v>
      </c>
      <c r="AA977" s="419" t="s">
        <v>7347</v>
      </c>
      <c r="AB977" s="190" t="s">
        <v>7347</v>
      </c>
      <c r="AC977" s="190" t="s">
        <v>7347</v>
      </c>
      <c r="AD977" s="190" t="s">
        <v>7347</v>
      </c>
      <c r="AE977" s="190" t="s">
        <v>7504</v>
      </c>
      <c r="AF977" s="190" t="s">
        <v>7349</v>
      </c>
      <c r="AG977" s="190" t="s">
        <v>7399</v>
      </c>
      <c r="AH977" s="173" t="s">
        <v>12865</v>
      </c>
      <c r="AI977" s="173">
        <v>3118119730</v>
      </c>
      <c r="AJ977" s="173" t="s">
        <v>7625</v>
      </c>
      <c r="AK977" s="426" t="s">
        <v>8118</v>
      </c>
      <c r="AL977" s="189" t="s">
        <v>7353</v>
      </c>
      <c r="AM977" s="500" t="s">
        <v>8119</v>
      </c>
      <c r="AN977" s="411">
        <f t="shared" si="15"/>
        <v>970</v>
      </c>
      <c r="AO977" s="411">
        <v>2025</v>
      </c>
      <c r="AP977" s="432">
        <v>10416000</v>
      </c>
      <c r="AQ977" s="411" t="s">
        <v>10132</v>
      </c>
      <c r="AR977" s="411" t="s">
        <v>10139</v>
      </c>
      <c r="AS977" s="410" t="s">
        <v>10262</v>
      </c>
      <c r="AT977" s="449" t="s">
        <v>12866</v>
      </c>
    </row>
    <row r="978" spans="2:46" ht="15" customHeight="1">
      <c r="B978" s="448" t="s">
        <v>949</v>
      </c>
      <c r="C978" s="251" t="s">
        <v>10341</v>
      </c>
      <c r="D978" s="173" t="s">
        <v>12867</v>
      </c>
      <c r="E978" s="404">
        <v>79624441</v>
      </c>
      <c r="F978" s="404">
        <v>10515200</v>
      </c>
      <c r="G978" s="405" t="s">
        <v>10632</v>
      </c>
      <c r="H978" s="353">
        <v>2976000</v>
      </c>
      <c r="I978" s="363">
        <v>45918</v>
      </c>
      <c r="J978" s="363">
        <v>46022</v>
      </c>
      <c r="K978" s="354" t="s">
        <v>10548</v>
      </c>
      <c r="L978" s="190">
        <v>2583</v>
      </c>
      <c r="M978" s="251" t="s">
        <v>7495</v>
      </c>
      <c r="N978" s="406" t="s">
        <v>7343</v>
      </c>
      <c r="O978" s="406">
        <v>79553844</v>
      </c>
      <c r="P978" s="406" t="s">
        <v>7496</v>
      </c>
      <c r="Q978" s="190">
        <v>5</v>
      </c>
      <c r="R978" s="407">
        <v>136817</v>
      </c>
      <c r="S978" s="251" t="s">
        <v>7497</v>
      </c>
      <c r="T978" s="404">
        <v>0</v>
      </c>
      <c r="U978" s="190" t="s">
        <v>7347</v>
      </c>
      <c r="V978" s="407" t="s">
        <v>10136</v>
      </c>
      <c r="W978" s="404">
        <v>0</v>
      </c>
      <c r="X978" s="190" t="s">
        <v>7347</v>
      </c>
      <c r="Y978" s="190" t="s">
        <v>7347</v>
      </c>
      <c r="Z978" s="404">
        <v>0</v>
      </c>
      <c r="AA978" s="419" t="s">
        <v>7347</v>
      </c>
      <c r="AB978" s="190" t="s">
        <v>7347</v>
      </c>
      <c r="AC978" s="190" t="s">
        <v>7347</v>
      </c>
      <c r="AD978" s="190" t="s">
        <v>7347</v>
      </c>
      <c r="AE978" s="190" t="s">
        <v>7504</v>
      </c>
      <c r="AF978" s="190" t="s">
        <v>7349</v>
      </c>
      <c r="AG978" s="190" t="s">
        <v>7399</v>
      </c>
      <c r="AH978" s="173" t="s">
        <v>12868</v>
      </c>
      <c r="AI978" s="173">
        <v>3105652051</v>
      </c>
      <c r="AJ978" s="173" t="s">
        <v>8019</v>
      </c>
      <c r="AK978" s="426" t="s">
        <v>9824</v>
      </c>
      <c r="AL978" s="189" t="s">
        <v>7353</v>
      </c>
      <c r="AM978" s="500" t="s">
        <v>9825</v>
      </c>
      <c r="AN978" s="411">
        <f t="shared" si="15"/>
        <v>971</v>
      </c>
      <c r="AO978" s="411">
        <v>2025</v>
      </c>
      <c r="AP978" s="432">
        <v>10515200</v>
      </c>
      <c r="AQ978" s="411"/>
      <c r="AR978" s="411" t="s">
        <v>10139</v>
      </c>
      <c r="AS978" s="410" t="s">
        <v>10435</v>
      </c>
      <c r="AT978" s="449" t="s">
        <v>12869</v>
      </c>
    </row>
    <row r="979" spans="2:46" ht="15" customHeight="1">
      <c r="B979" s="448" t="s">
        <v>950</v>
      </c>
      <c r="C979" s="251" t="s">
        <v>10341</v>
      </c>
      <c r="D979" s="173" t="s">
        <v>12870</v>
      </c>
      <c r="E979" s="404">
        <v>1019109735</v>
      </c>
      <c r="F979" s="404">
        <v>10416000</v>
      </c>
      <c r="G979" s="405" t="s">
        <v>10525</v>
      </c>
      <c r="H979" s="353">
        <v>2976000</v>
      </c>
      <c r="I979" s="363">
        <v>45917</v>
      </c>
      <c r="J979" s="363">
        <v>46022</v>
      </c>
      <c r="K979" s="354" t="s">
        <v>10548</v>
      </c>
      <c r="L979" s="190">
        <v>2583</v>
      </c>
      <c r="M979" s="251" t="s">
        <v>7495</v>
      </c>
      <c r="N979" s="406" t="s">
        <v>7343</v>
      </c>
      <c r="O979" s="406">
        <v>79553844</v>
      </c>
      <c r="P979" s="406" t="s">
        <v>7496</v>
      </c>
      <c r="Q979" s="190">
        <v>5</v>
      </c>
      <c r="R979" s="407">
        <v>136817</v>
      </c>
      <c r="S979" s="251" t="s">
        <v>7497</v>
      </c>
      <c r="T979" s="404">
        <v>0</v>
      </c>
      <c r="U979" s="190" t="s">
        <v>7347</v>
      </c>
      <c r="V979" s="407" t="s">
        <v>10136</v>
      </c>
      <c r="W979" s="404">
        <v>0</v>
      </c>
      <c r="X979" s="190" t="s">
        <v>7347</v>
      </c>
      <c r="Y979" s="190" t="s">
        <v>7347</v>
      </c>
      <c r="Z979" s="404">
        <v>0</v>
      </c>
      <c r="AA979" s="419" t="s">
        <v>7347</v>
      </c>
      <c r="AB979" s="190" t="s">
        <v>7347</v>
      </c>
      <c r="AC979" s="190" t="s">
        <v>7347</v>
      </c>
      <c r="AD979" s="190" t="s">
        <v>7347</v>
      </c>
      <c r="AE979" s="190" t="s">
        <v>7348</v>
      </c>
      <c r="AF979" s="190" t="s">
        <v>7349</v>
      </c>
      <c r="AG979" s="190" t="s">
        <v>7399</v>
      </c>
      <c r="AH979" s="173" t="s">
        <v>12871</v>
      </c>
      <c r="AI979" s="173">
        <v>8572025</v>
      </c>
      <c r="AJ979" s="173" t="s">
        <v>10500</v>
      </c>
      <c r="AK979" s="426" t="s">
        <v>12872</v>
      </c>
      <c r="AL979" s="189" t="s">
        <v>7353</v>
      </c>
      <c r="AM979" s="500" t="s">
        <v>10829</v>
      </c>
      <c r="AN979" s="411">
        <f t="shared" si="15"/>
        <v>972</v>
      </c>
      <c r="AO979" s="411">
        <v>2025</v>
      </c>
      <c r="AP979" s="432">
        <v>10416000</v>
      </c>
      <c r="AQ979" s="411" t="s">
        <v>10132</v>
      </c>
      <c r="AR979" s="411" t="s">
        <v>10132</v>
      </c>
      <c r="AS979" s="410"/>
      <c r="AT979" s="449"/>
    </row>
    <row r="980" spans="2:46" ht="15" customHeight="1">
      <c r="B980" s="448" t="s">
        <v>951</v>
      </c>
      <c r="C980" s="251" t="s">
        <v>10341</v>
      </c>
      <c r="D980" s="173" t="s">
        <v>12873</v>
      </c>
      <c r="E980" s="404">
        <v>80175628</v>
      </c>
      <c r="F980" s="404">
        <v>10713600</v>
      </c>
      <c r="G980" s="405" t="s">
        <v>12849</v>
      </c>
      <c r="H980" s="353">
        <v>2976000</v>
      </c>
      <c r="I980" s="363">
        <v>45915</v>
      </c>
      <c r="J980" s="363">
        <v>46022</v>
      </c>
      <c r="K980" s="354" t="s">
        <v>10548</v>
      </c>
      <c r="L980" s="190">
        <v>2583</v>
      </c>
      <c r="M980" s="251" t="s">
        <v>7495</v>
      </c>
      <c r="N980" s="406" t="s">
        <v>7343</v>
      </c>
      <c r="O980" s="406">
        <v>79553844</v>
      </c>
      <c r="P980" s="406" t="s">
        <v>7496</v>
      </c>
      <c r="Q980" s="190">
        <v>5</v>
      </c>
      <c r="R980" s="407">
        <v>136817</v>
      </c>
      <c r="S980" s="251" t="s">
        <v>7497</v>
      </c>
      <c r="T980" s="404">
        <v>0</v>
      </c>
      <c r="U980" s="190" t="s">
        <v>7347</v>
      </c>
      <c r="V980" s="407" t="s">
        <v>10136</v>
      </c>
      <c r="W980" s="404">
        <v>0</v>
      </c>
      <c r="X980" s="190" t="s">
        <v>7347</v>
      </c>
      <c r="Y980" s="190" t="s">
        <v>7347</v>
      </c>
      <c r="Z980" s="404">
        <v>0</v>
      </c>
      <c r="AA980" s="419" t="s">
        <v>7347</v>
      </c>
      <c r="AB980" s="190" t="s">
        <v>7347</v>
      </c>
      <c r="AC980" s="190" t="s">
        <v>7347</v>
      </c>
      <c r="AD980" s="190" t="s">
        <v>7347</v>
      </c>
      <c r="AE980" s="190" t="s">
        <v>7378</v>
      </c>
      <c r="AF980" s="190" t="s">
        <v>7349</v>
      </c>
      <c r="AG980" s="190" t="s">
        <v>7510</v>
      </c>
      <c r="AH980" s="173" t="s">
        <v>12874</v>
      </c>
      <c r="AI980" s="173">
        <v>3118598003</v>
      </c>
      <c r="AJ980" s="173" t="s">
        <v>10482</v>
      </c>
      <c r="AK980" s="420">
        <v>3300007506</v>
      </c>
      <c r="AL980" s="189" t="s">
        <v>7353</v>
      </c>
      <c r="AM980" s="500" t="s">
        <v>12875</v>
      </c>
      <c r="AN980" s="411">
        <f t="shared" si="15"/>
        <v>973</v>
      </c>
      <c r="AO980" s="411">
        <v>2025</v>
      </c>
      <c r="AP980" s="432">
        <v>10713600</v>
      </c>
      <c r="AQ980" s="411" t="s">
        <v>10132</v>
      </c>
      <c r="AR980" s="411" t="s">
        <v>10139</v>
      </c>
      <c r="AS980" s="410" t="s">
        <v>10140</v>
      </c>
      <c r="AT980" s="449" t="s">
        <v>12876</v>
      </c>
    </row>
    <row r="981" spans="2:46" ht="15" customHeight="1">
      <c r="B981" s="448" t="s">
        <v>952</v>
      </c>
      <c r="C981" s="251" t="s">
        <v>10341</v>
      </c>
      <c r="D981" s="173" t="s">
        <v>12877</v>
      </c>
      <c r="E981" s="404">
        <v>79878516</v>
      </c>
      <c r="F981" s="404">
        <v>10416000</v>
      </c>
      <c r="G981" s="405" t="s">
        <v>10525</v>
      </c>
      <c r="H981" s="353">
        <v>2976000</v>
      </c>
      <c r="I981" s="363">
        <v>45918</v>
      </c>
      <c r="J981" s="363">
        <v>46022</v>
      </c>
      <c r="K981" s="354" t="s">
        <v>10548</v>
      </c>
      <c r="L981" s="190">
        <v>2583</v>
      </c>
      <c r="M981" s="251" t="s">
        <v>7495</v>
      </c>
      <c r="N981" s="406" t="s">
        <v>7343</v>
      </c>
      <c r="O981" s="406">
        <v>79553844</v>
      </c>
      <c r="P981" s="406" t="s">
        <v>7496</v>
      </c>
      <c r="Q981" s="190">
        <v>5</v>
      </c>
      <c r="R981" s="407">
        <v>136817</v>
      </c>
      <c r="S981" s="251" t="s">
        <v>7497</v>
      </c>
      <c r="T981" s="404">
        <v>0</v>
      </c>
      <c r="U981" s="190" t="s">
        <v>7347</v>
      </c>
      <c r="V981" s="407" t="s">
        <v>10136</v>
      </c>
      <c r="W981" s="404">
        <v>0</v>
      </c>
      <c r="X981" s="190" t="s">
        <v>7347</v>
      </c>
      <c r="Y981" s="190" t="s">
        <v>7347</v>
      </c>
      <c r="Z981" s="404">
        <v>0</v>
      </c>
      <c r="AA981" s="419" t="s">
        <v>7347</v>
      </c>
      <c r="AB981" s="190" t="s">
        <v>7347</v>
      </c>
      <c r="AC981" s="190" t="s">
        <v>7347</v>
      </c>
      <c r="AD981" s="190" t="s">
        <v>7347</v>
      </c>
      <c r="AE981" s="190" t="s">
        <v>7378</v>
      </c>
      <c r="AF981" s="190" t="s">
        <v>7349</v>
      </c>
      <c r="AG981" s="190" t="s">
        <v>7399</v>
      </c>
      <c r="AH981" s="173" t="s">
        <v>12878</v>
      </c>
      <c r="AI981" s="173">
        <v>3507370175</v>
      </c>
      <c r="AJ981" s="173" t="s">
        <v>12401</v>
      </c>
      <c r="AK981" s="426" t="s">
        <v>12879</v>
      </c>
      <c r="AL981" s="189" t="s">
        <v>7353</v>
      </c>
      <c r="AM981" s="500" t="s">
        <v>12880</v>
      </c>
      <c r="AN981" s="411">
        <f t="shared" si="15"/>
        <v>974</v>
      </c>
      <c r="AO981" s="411">
        <v>2025</v>
      </c>
      <c r="AP981" s="432">
        <v>10416000</v>
      </c>
      <c r="AQ981" s="411" t="s">
        <v>10132</v>
      </c>
      <c r="AR981" s="411" t="s">
        <v>10132</v>
      </c>
      <c r="AS981" s="410"/>
      <c r="AT981" s="449"/>
    </row>
    <row r="982" spans="2:46" ht="15" customHeight="1">
      <c r="B982" s="448" t="s">
        <v>953</v>
      </c>
      <c r="C982" s="251" t="s">
        <v>10341</v>
      </c>
      <c r="D982" s="173" t="s">
        <v>10089</v>
      </c>
      <c r="E982" s="404">
        <v>77170183</v>
      </c>
      <c r="F982" s="404">
        <v>10416000</v>
      </c>
      <c r="G982" s="405" t="s">
        <v>10525</v>
      </c>
      <c r="H982" s="353">
        <v>2976000</v>
      </c>
      <c r="I982" s="363">
        <v>45918</v>
      </c>
      <c r="J982" s="363">
        <v>46022</v>
      </c>
      <c r="K982" s="354" t="s">
        <v>10548</v>
      </c>
      <c r="L982" s="190">
        <v>2583</v>
      </c>
      <c r="M982" s="251" t="s">
        <v>7495</v>
      </c>
      <c r="N982" s="406" t="s">
        <v>7343</v>
      </c>
      <c r="O982" s="406">
        <v>79553844</v>
      </c>
      <c r="P982" s="406" t="s">
        <v>7496</v>
      </c>
      <c r="Q982" s="190">
        <v>5</v>
      </c>
      <c r="R982" s="407">
        <v>136817</v>
      </c>
      <c r="S982" s="251" t="s">
        <v>7497</v>
      </c>
      <c r="T982" s="404">
        <v>0</v>
      </c>
      <c r="U982" s="190" t="s">
        <v>7347</v>
      </c>
      <c r="V982" s="407" t="s">
        <v>10136</v>
      </c>
      <c r="W982" s="404">
        <v>0</v>
      </c>
      <c r="X982" s="190" t="s">
        <v>7347</v>
      </c>
      <c r="Y982" s="190" t="s">
        <v>7347</v>
      </c>
      <c r="Z982" s="404">
        <v>0</v>
      </c>
      <c r="AA982" s="419" t="s">
        <v>7347</v>
      </c>
      <c r="AB982" s="190" t="s">
        <v>7347</v>
      </c>
      <c r="AC982" s="190" t="s">
        <v>7347</v>
      </c>
      <c r="AD982" s="190" t="s">
        <v>7347</v>
      </c>
      <c r="AE982" s="190" t="s">
        <v>7348</v>
      </c>
      <c r="AF982" s="190" t="s">
        <v>7349</v>
      </c>
      <c r="AG982" s="190" t="s">
        <v>7362</v>
      </c>
      <c r="AH982" s="173" t="s">
        <v>12881</v>
      </c>
      <c r="AI982" s="173">
        <v>3057127577</v>
      </c>
      <c r="AJ982" s="173" t="s">
        <v>10152</v>
      </c>
      <c r="AK982" s="426" t="s">
        <v>12882</v>
      </c>
      <c r="AL982" s="189" t="s">
        <v>7353</v>
      </c>
      <c r="AM982" s="500" t="s">
        <v>10092</v>
      </c>
      <c r="AN982" s="411">
        <f t="shared" si="15"/>
        <v>975</v>
      </c>
      <c r="AO982" s="411">
        <v>2025</v>
      </c>
      <c r="AP982" s="432">
        <v>0</v>
      </c>
      <c r="AQ982" s="411" t="s">
        <v>10132</v>
      </c>
      <c r="AR982" s="411" t="s">
        <v>10139</v>
      </c>
      <c r="AS982" s="410" t="s">
        <v>10435</v>
      </c>
      <c r="AT982" s="449" t="s">
        <v>12883</v>
      </c>
    </row>
    <row r="983" spans="2:46" ht="15" customHeight="1">
      <c r="B983" s="448" t="s">
        <v>954</v>
      </c>
      <c r="C983" s="251" t="s">
        <v>10341</v>
      </c>
      <c r="D983" s="173" t="s">
        <v>7886</v>
      </c>
      <c r="E983" s="404">
        <v>1099208734</v>
      </c>
      <c r="F983" s="404">
        <v>10416000</v>
      </c>
      <c r="G983" s="405" t="s">
        <v>10525</v>
      </c>
      <c r="H983" s="353">
        <v>2976000</v>
      </c>
      <c r="I983" s="363" t="s">
        <v>10633</v>
      </c>
      <c r="J983" s="363">
        <v>46022</v>
      </c>
      <c r="K983" s="354" t="s">
        <v>10548</v>
      </c>
      <c r="L983" s="190">
        <v>2583</v>
      </c>
      <c r="M983" s="251" t="s">
        <v>7495</v>
      </c>
      <c r="N983" s="406" t="s">
        <v>7343</v>
      </c>
      <c r="O983" s="406">
        <v>79553844</v>
      </c>
      <c r="P983" s="406" t="s">
        <v>7496</v>
      </c>
      <c r="Q983" s="190">
        <v>5</v>
      </c>
      <c r="R983" s="407">
        <v>136817</v>
      </c>
      <c r="S983" s="251" t="s">
        <v>7497</v>
      </c>
      <c r="T983" s="404" t="s">
        <v>10509</v>
      </c>
      <c r="U983" s="190" t="s">
        <v>7347</v>
      </c>
      <c r="V983" s="407" t="s">
        <v>10136</v>
      </c>
      <c r="W983" s="404" t="s">
        <v>10509</v>
      </c>
      <c r="X983" s="190">
        <v>0</v>
      </c>
      <c r="Y983" s="190">
        <v>0</v>
      </c>
      <c r="Z983" s="404" t="s">
        <v>10509</v>
      </c>
      <c r="AA983" s="419" t="s">
        <v>7347</v>
      </c>
      <c r="AB983" s="190" t="s">
        <v>7347</v>
      </c>
      <c r="AC983" s="190" t="s">
        <v>7347</v>
      </c>
      <c r="AD983" s="190" t="s">
        <v>7347</v>
      </c>
      <c r="AE983" s="190" t="s">
        <v>7504</v>
      </c>
      <c r="AF983" s="190" t="s">
        <v>7349</v>
      </c>
      <c r="AG983" s="190" t="s">
        <v>7368</v>
      </c>
      <c r="AH983" s="173" t="s">
        <v>11732</v>
      </c>
      <c r="AI983" s="173">
        <v>3158617128</v>
      </c>
      <c r="AJ983" s="173" t="s">
        <v>10152</v>
      </c>
      <c r="AK983" s="420">
        <v>550477900177478</v>
      </c>
      <c r="AL983" s="189" t="s">
        <v>10512</v>
      </c>
      <c r="AM983" s="500" t="s">
        <v>7892</v>
      </c>
      <c r="AN983" s="411">
        <f t="shared" si="15"/>
        <v>976</v>
      </c>
      <c r="AO983" s="411">
        <v>2025</v>
      </c>
      <c r="AP983" s="432">
        <v>10416000</v>
      </c>
      <c r="AQ983" s="411"/>
      <c r="AR983" s="411"/>
      <c r="AS983" s="410"/>
      <c r="AT983" s="449"/>
    </row>
    <row r="984" spans="2:46" ht="15" customHeight="1">
      <c r="B984" s="448" t="s">
        <v>955</v>
      </c>
      <c r="C984" s="251" t="s">
        <v>10341</v>
      </c>
      <c r="D984" s="173" t="s">
        <v>12884</v>
      </c>
      <c r="E984" s="404">
        <v>1012445138</v>
      </c>
      <c r="F984" s="404">
        <v>10416000</v>
      </c>
      <c r="G984" s="405" t="s">
        <v>10525</v>
      </c>
      <c r="H984" s="353">
        <v>2976000</v>
      </c>
      <c r="I984" s="363">
        <v>45919</v>
      </c>
      <c r="J984" s="363">
        <v>46022</v>
      </c>
      <c r="K984" s="354" t="s">
        <v>10548</v>
      </c>
      <c r="L984" s="190">
        <v>2583</v>
      </c>
      <c r="M984" s="251" t="s">
        <v>7495</v>
      </c>
      <c r="N984" s="406" t="s">
        <v>7343</v>
      </c>
      <c r="O984" s="406">
        <v>79553844</v>
      </c>
      <c r="P984" s="406" t="s">
        <v>7496</v>
      </c>
      <c r="Q984" s="190">
        <v>5</v>
      </c>
      <c r="R984" s="407">
        <v>136817</v>
      </c>
      <c r="S984" s="251" t="s">
        <v>7497</v>
      </c>
      <c r="T984" s="404">
        <v>0</v>
      </c>
      <c r="U984" s="190" t="s">
        <v>7347</v>
      </c>
      <c r="V984" s="407" t="s">
        <v>10136</v>
      </c>
      <c r="W984" s="404">
        <v>0</v>
      </c>
      <c r="X984" s="190" t="s">
        <v>7347</v>
      </c>
      <c r="Y984" s="190" t="s">
        <v>7347</v>
      </c>
      <c r="Z984" s="404">
        <v>0</v>
      </c>
      <c r="AA984" s="419" t="s">
        <v>7347</v>
      </c>
      <c r="AB984" s="190" t="s">
        <v>7347</v>
      </c>
      <c r="AC984" s="190" t="s">
        <v>7347</v>
      </c>
      <c r="AD984" s="190" t="s">
        <v>7347</v>
      </c>
      <c r="AE984" s="190" t="s">
        <v>8025</v>
      </c>
      <c r="AF984" s="190" t="s">
        <v>7349</v>
      </c>
      <c r="AG984" s="190" t="s">
        <v>7368</v>
      </c>
      <c r="AH984" s="173" t="s">
        <v>7949</v>
      </c>
      <c r="AI984" s="173">
        <v>3133611563</v>
      </c>
      <c r="AJ984" s="173" t="s">
        <v>10500</v>
      </c>
      <c r="AK984" s="426" t="s">
        <v>7950</v>
      </c>
      <c r="AL984" s="189" t="s">
        <v>7353</v>
      </c>
      <c r="AM984" s="500" t="s">
        <v>7951</v>
      </c>
      <c r="AN984" s="411">
        <f t="shared" si="15"/>
        <v>977</v>
      </c>
      <c r="AO984" s="411">
        <v>2025</v>
      </c>
      <c r="AP984" s="432">
        <v>20832000</v>
      </c>
      <c r="AQ984" s="411" t="s">
        <v>10132</v>
      </c>
      <c r="AR984" s="411" t="s">
        <v>10132</v>
      </c>
      <c r="AS984" s="410"/>
      <c r="AT984" s="449"/>
    </row>
    <row r="985" spans="2:46" ht="15" customHeight="1">
      <c r="B985" s="448" t="s">
        <v>957</v>
      </c>
      <c r="C985" s="251" t="s">
        <v>10341</v>
      </c>
      <c r="D985" s="173" t="s">
        <v>12885</v>
      </c>
      <c r="E985" s="404">
        <v>1012360832</v>
      </c>
      <c r="F985" s="404">
        <v>10416000</v>
      </c>
      <c r="G985" s="405" t="s">
        <v>10525</v>
      </c>
      <c r="H985" s="353">
        <v>2976000</v>
      </c>
      <c r="I985" s="363">
        <v>45919</v>
      </c>
      <c r="J985" s="363">
        <v>46022</v>
      </c>
      <c r="K985" s="354" t="s">
        <v>10601</v>
      </c>
      <c r="L985" s="190">
        <v>2583</v>
      </c>
      <c r="M985" s="480" t="s">
        <v>7477</v>
      </c>
      <c r="N985" s="406" t="s">
        <v>7343</v>
      </c>
      <c r="O985" s="406">
        <v>79553844</v>
      </c>
      <c r="P985" s="406" t="s">
        <v>7496</v>
      </c>
      <c r="Q985" s="481">
        <v>5</v>
      </c>
      <c r="R985" s="407">
        <v>136817</v>
      </c>
      <c r="S985" s="480" t="s">
        <v>7497</v>
      </c>
      <c r="T985" s="404" t="s">
        <v>10509</v>
      </c>
      <c r="U985" s="190" t="s">
        <v>7347</v>
      </c>
      <c r="V985" s="407" t="s">
        <v>10136</v>
      </c>
      <c r="W985" s="404" t="s">
        <v>10509</v>
      </c>
      <c r="X985" s="190" t="s">
        <v>7347</v>
      </c>
      <c r="Y985" s="190" t="s">
        <v>7347</v>
      </c>
      <c r="Z985" s="404" t="s">
        <v>10509</v>
      </c>
      <c r="AA985" s="419" t="s">
        <v>7347</v>
      </c>
      <c r="AB985" s="190" t="s">
        <v>7347</v>
      </c>
      <c r="AC985" s="190" t="s">
        <v>7347</v>
      </c>
      <c r="AD985" s="190" t="s">
        <v>7347</v>
      </c>
      <c r="AE985" s="481" t="s">
        <v>12886</v>
      </c>
      <c r="AF985" s="190" t="s">
        <v>7349</v>
      </c>
      <c r="AG985" s="481" t="s">
        <v>7510</v>
      </c>
      <c r="AH985" s="480" t="s">
        <v>12887</v>
      </c>
      <c r="AI985" s="480">
        <v>3123635895</v>
      </c>
      <c r="AJ985" s="173" t="s">
        <v>10572</v>
      </c>
      <c r="AK985" s="482" t="s">
        <v>12888</v>
      </c>
      <c r="AL985" s="189" t="s">
        <v>10512</v>
      </c>
      <c r="AM985" s="500" t="s">
        <v>12889</v>
      </c>
      <c r="AN985" s="411">
        <f t="shared" si="15"/>
        <v>978</v>
      </c>
      <c r="AO985" s="411">
        <v>2025</v>
      </c>
      <c r="AP985" s="432"/>
      <c r="AQ985" s="484" t="s">
        <v>10132</v>
      </c>
      <c r="AR985" s="484" t="s">
        <v>10139</v>
      </c>
      <c r="AS985" s="483" t="s">
        <v>10140</v>
      </c>
      <c r="AT985" s="485">
        <v>1146138011</v>
      </c>
    </row>
    <row r="986" spans="2:46" ht="15" customHeight="1">
      <c r="B986" s="448" t="s">
        <v>958</v>
      </c>
      <c r="C986" s="251" t="s">
        <v>10211</v>
      </c>
      <c r="D986" s="173" t="s">
        <v>12890</v>
      </c>
      <c r="E986" s="404">
        <v>1019051726</v>
      </c>
      <c r="F986" s="404">
        <v>10515200</v>
      </c>
      <c r="G986" s="405" t="s">
        <v>10632</v>
      </c>
      <c r="H986" s="353">
        <v>2976000</v>
      </c>
      <c r="I986" s="363">
        <v>45929</v>
      </c>
      <c r="J986" s="363">
        <v>46022</v>
      </c>
      <c r="K986" s="354" t="s">
        <v>10536</v>
      </c>
      <c r="L986" s="190">
        <v>2583</v>
      </c>
      <c r="M986" s="406" t="s">
        <v>7495</v>
      </c>
      <c r="N986" s="406" t="s">
        <v>7343</v>
      </c>
      <c r="O986" s="406">
        <v>79553844</v>
      </c>
      <c r="P986" s="406" t="s">
        <v>7496</v>
      </c>
      <c r="Q986" s="481">
        <v>5</v>
      </c>
      <c r="R986" s="407" t="s">
        <v>12891</v>
      </c>
      <c r="S986" s="480" t="s">
        <v>7497</v>
      </c>
      <c r="T986" s="404" t="s">
        <v>10509</v>
      </c>
      <c r="U986" s="190" t="s">
        <v>7347</v>
      </c>
      <c r="V986" s="407" t="s">
        <v>10136</v>
      </c>
      <c r="W986" s="404" t="s">
        <v>10509</v>
      </c>
      <c r="X986" s="190" t="s">
        <v>7347</v>
      </c>
      <c r="Y986" s="190" t="s">
        <v>7347</v>
      </c>
      <c r="Z986" s="404" t="s">
        <v>10509</v>
      </c>
      <c r="AA986" s="419" t="s">
        <v>7347</v>
      </c>
      <c r="AB986" s="190" t="s">
        <v>7347</v>
      </c>
      <c r="AC986" s="190" t="s">
        <v>7347</v>
      </c>
      <c r="AD986" s="190" t="s">
        <v>7347</v>
      </c>
      <c r="AE986" s="190" t="s">
        <v>7387</v>
      </c>
      <c r="AF986" s="411" t="s">
        <v>7349</v>
      </c>
      <c r="AG986" s="190" t="s">
        <v>7510</v>
      </c>
      <c r="AH986" s="173" t="s">
        <v>10105</v>
      </c>
      <c r="AI986" s="173">
        <v>3013954041</v>
      </c>
      <c r="AJ986" s="173" t="s">
        <v>10142</v>
      </c>
      <c r="AK986" s="420" t="s">
        <v>10106</v>
      </c>
      <c r="AL986" s="189" t="s">
        <v>7353</v>
      </c>
      <c r="AM986" s="500" t="s">
        <v>10107</v>
      </c>
      <c r="AN986" s="411">
        <f t="shared" si="15"/>
        <v>979</v>
      </c>
      <c r="AO986" s="411">
        <v>2025</v>
      </c>
      <c r="AP986" s="432"/>
      <c r="AQ986" s="484" t="s">
        <v>10132</v>
      </c>
      <c r="AR986" s="484" t="s">
        <v>10132</v>
      </c>
      <c r="AS986" s="483"/>
      <c r="AT986" s="485"/>
    </row>
    <row r="987" spans="2:46" ht="15" customHeight="1">
      <c r="B987" s="448" t="s">
        <v>959</v>
      </c>
      <c r="C987" s="251" t="s">
        <v>10246</v>
      </c>
      <c r="D987" s="173" t="s">
        <v>12892</v>
      </c>
      <c r="E987" s="404">
        <v>1063489784</v>
      </c>
      <c r="F987" s="404">
        <v>10416000</v>
      </c>
      <c r="G987" s="405" t="s">
        <v>10525</v>
      </c>
      <c r="H987" s="353">
        <v>2976000</v>
      </c>
      <c r="I987" s="363">
        <v>45878</v>
      </c>
      <c r="J987" s="363">
        <v>46022</v>
      </c>
      <c r="K987" s="354" t="s">
        <v>10699</v>
      </c>
      <c r="L987" s="190">
        <v>2583</v>
      </c>
      <c r="M987" s="251" t="s">
        <v>7495</v>
      </c>
      <c r="N987" s="406" t="s">
        <v>7343</v>
      </c>
      <c r="O987" s="406">
        <v>79553844</v>
      </c>
      <c r="P987" s="406" t="s">
        <v>7496</v>
      </c>
      <c r="Q987" s="190">
        <v>4</v>
      </c>
      <c r="R987" s="407">
        <v>136817</v>
      </c>
      <c r="S987" s="251" t="s">
        <v>7497</v>
      </c>
      <c r="T987" s="404">
        <v>0</v>
      </c>
      <c r="U987" s="190" t="s">
        <v>7347</v>
      </c>
      <c r="V987" s="407" t="s">
        <v>10136</v>
      </c>
      <c r="W987" s="404">
        <v>0</v>
      </c>
      <c r="X987" s="190" t="s">
        <v>7347</v>
      </c>
      <c r="Y987" s="190" t="s">
        <v>7347</v>
      </c>
      <c r="Z987" s="404">
        <v>0</v>
      </c>
      <c r="AA987" s="419" t="s">
        <v>7347</v>
      </c>
      <c r="AB987" s="190" t="s">
        <v>7347</v>
      </c>
      <c r="AC987" s="190" t="s">
        <v>7347</v>
      </c>
      <c r="AD987" s="190" t="s">
        <v>7347</v>
      </c>
      <c r="AE987" s="190" t="s">
        <v>7720</v>
      </c>
      <c r="AF987" s="190" t="s">
        <v>7349</v>
      </c>
      <c r="AG987" s="190" t="s">
        <v>7399</v>
      </c>
      <c r="AH987" s="173" t="s">
        <v>12893</v>
      </c>
      <c r="AI987" s="173">
        <v>3244747702</v>
      </c>
      <c r="AJ987" s="173" t="s">
        <v>10152</v>
      </c>
      <c r="AK987" s="426" t="s">
        <v>12894</v>
      </c>
      <c r="AL987" s="190" t="s">
        <v>7353</v>
      </c>
      <c r="AM987" s="500" t="s">
        <v>10102</v>
      </c>
      <c r="AN987" s="411">
        <f t="shared" si="15"/>
        <v>980</v>
      </c>
      <c r="AO987" s="411">
        <v>2025</v>
      </c>
      <c r="AP987" s="432"/>
      <c r="AQ987" s="411" t="s">
        <v>10132</v>
      </c>
      <c r="AR987" s="411" t="s">
        <v>10132</v>
      </c>
      <c r="AS987" s="410"/>
      <c r="AT987" s="449"/>
    </row>
    <row r="988" spans="2:46" ht="15" customHeight="1">
      <c r="B988" s="448" t="s">
        <v>961</v>
      </c>
      <c r="C988" s="251" t="s">
        <v>10341</v>
      </c>
      <c r="D988" s="173" t="s">
        <v>10698</v>
      </c>
      <c r="E988" s="404">
        <v>79372964</v>
      </c>
      <c r="F988" s="404">
        <v>7082967</v>
      </c>
      <c r="G988" s="405" t="s">
        <v>10506</v>
      </c>
      <c r="H988" s="353">
        <v>2063000.0970873786</v>
      </c>
      <c r="I988" s="363">
        <v>45919</v>
      </c>
      <c r="J988" s="363">
        <v>46022</v>
      </c>
      <c r="K988" s="354" t="s">
        <v>10601</v>
      </c>
      <c r="L988" s="190">
        <v>2583</v>
      </c>
      <c r="M988" s="480" t="s">
        <v>7477</v>
      </c>
      <c r="N988" s="406" t="s">
        <v>7343</v>
      </c>
      <c r="O988" s="406">
        <v>79553844</v>
      </c>
      <c r="P988" s="406" t="s">
        <v>7496</v>
      </c>
      <c r="Q988" s="481">
        <v>5</v>
      </c>
      <c r="R988" s="407">
        <v>136818</v>
      </c>
      <c r="S988" s="480" t="s">
        <v>7497</v>
      </c>
      <c r="T988" s="404" t="s">
        <v>10509</v>
      </c>
      <c r="U988" s="190" t="s">
        <v>7347</v>
      </c>
      <c r="V988" s="407" t="s">
        <v>10136</v>
      </c>
      <c r="W988" s="404" t="s">
        <v>10509</v>
      </c>
      <c r="X988" s="190" t="s">
        <v>7347</v>
      </c>
      <c r="Y988" s="190" t="s">
        <v>7347</v>
      </c>
      <c r="Z988" s="404" t="s">
        <v>10509</v>
      </c>
      <c r="AA988" s="419" t="s">
        <v>7347</v>
      </c>
      <c r="AB988" s="190" t="s">
        <v>7347</v>
      </c>
      <c r="AC988" s="190" t="s">
        <v>7347</v>
      </c>
      <c r="AD988" s="190" t="s">
        <v>7347</v>
      </c>
      <c r="AE988" s="481" t="s">
        <v>7504</v>
      </c>
      <c r="AF988" s="190" t="s">
        <v>7349</v>
      </c>
      <c r="AG988" s="481" t="s">
        <v>7350</v>
      </c>
      <c r="AH988" s="480" t="s">
        <v>12895</v>
      </c>
      <c r="AI988" s="480">
        <v>3103338727</v>
      </c>
      <c r="AJ988" s="173" t="s">
        <v>10482</v>
      </c>
      <c r="AK988" s="482" t="s">
        <v>12896</v>
      </c>
      <c r="AL988" s="189" t="s">
        <v>10512</v>
      </c>
      <c r="AM988" s="500" t="s">
        <v>10702</v>
      </c>
      <c r="AN988" s="411">
        <f t="shared" si="15"/>
        <v>981</v>
      </c>
      <c r="AO988" s="411">
        <v>2025</v>
      </c>
      <c r="AP988" s="432"/>
      <c r="AQ988" s="484" t="s">
        <v>10132</v>
      </c>
      <c r="AR988" s="484" t="s">
        <v>10132</v>
      </c>
      <c r="AS988" s="483"/>
      <c r="AT988" s="485"/>
    </row>
    <row r="989" spans="2:46" ht="14.65" customHeight="1">
      <c r="B989" s="448" t="s">
        <v>962</v>
      </c>
      <c r="C989" s="251" t="s">
        <v>10341</v>
      </c>
      <c r="D989" s="173" t="s">
        <v>11304</v>
      </c>
      <c r="E989" s="404">
        <v>1016945159</v>
      </c>
      <c r="F989" s="404">
        <v>7082967</v>
      </c>
      <c r="G989" s="405" t="s">
        <v>10506</v>
      </c>
      <c r="H989" s="353">
        <v>2063000.0970873788</v>
      </c>
      <c r="I989" s="363">
        <v>45931</v>
      </c>
      <c r="J989" s="363">
        <v>46022</v>
      </c>
      <c r="K989" s="354" t="s">
        <v>12854</v>
      </c>
      <c r="L989" s="190">
        <v>2583</v>
      </c>
      <c r="M989" s="251" t="s">
        <v>7495</v>
      </c>
      <c r="N989" s="251" t="s">
        <v>7343</v>
      </c>
      <c r="O989" s="173">
        <v>79553844</v>
      </c>
      <c r="P989" s="501" t="s">
        <v>7496</v>
      </c>
      <c r="Q989" s="190">
        <v>5</v>
      </c>
      <c r="R989" s="407">
        <v>136818</v>
      </c>
      <c r="S989" s="251" t="s">
        <v>7497</v>
      </c>
      <c r="T989" s="404" t="s">
        <v>10509</v>
      </c>
      <c r="U989" s="190" t="s">
        <v>7347</v>
      </c>
      <c r="V989" s="407" t="s">
        <v>10136</v>
      </c>
      <c r="W989" s="404" t="s">
        <v>10509</v>
      </c>
      <c r="X989" s="190">
        <v>0</v>
      </c>
      <c r="Y989" s="190">
        <v>0</v>
      </c>
      <c r="Z989" s="404" t="s">
        <v>10509</v>
      </c>
      <c r="AA989" s="419" t="s">
        <v>7347</v>
      </c>
      <c r="AB989" s="190" t="s">
        <v>7347</v>
      </c>
      <c r="AC989" s="190" t="s">
        <v>7347</v>
      </c>
      <c r="AD989" s="190" t="s">
        <v>7347</v>
      </c>
      <c r="AE989" s="190" t="s">
        <v>10377</v>
      </c>
      <c r="AF989" s="190" t="s">
        <v>7349</v>
      </c>
      <c r="AG989" s="190" t="s">
        <v>7399</v>
      </c>
      <c r="AH989" s="173" t="s">
        <v>11305</v>
      </c>
      <c r="AI989" s="173">
        <v>3106923499</v>
      </c>
      <c r="AJ989" s="173" t="s">
        <v>10482</v>
      </c>
      <c r="AK989" s="420">
        <v>18348210277</v>
      </c>
      <c r="AL989" s="189" t="s">
        <v>7353</v>
      </c>
      <c r="AM989" s="500" t="s">
        <v>11306</v>
      </c>
      <c r="AN989" s="411">
        <f t="shared" si="15"/>
        <v>982</v>
      </c>
      <c r="AO989" s="411">
        <v>2025</v>
      </c>
      <c r="AP989" s="432"/>
      <c r="AQ989" s="411"/>
      <c r="AR989" s="411"/>
      <c r="AS989" s="410"/>
      <c r="AT989" s="449"/>
    </row>
    <row r="990" spans="2:46" ht="14.65" customHeight="1">
      <c r="B990" s="448" t="s">
        <v>963</v>
      </c>
      <c r="C990" s="251" t="s">
        <v>10341</v>
      </c>
      <c r="D990" s="173" t="s">
        <v>11279</v>
      </c>
      <c r="E990" s="404">
        <v>52706377</v>
      </c>
      <c r="F990" s="404">
        <v>7082967</v>
      </c>
      <c r="G990" s="405" t="s">
        <v>10506</v>
      </c>
      <c r="H990" s="353">
        <v>2063000</v>
      </c>
      <c r="I990" s="363" t="s">
        <v>10547</v>
      </c>
      <c r="J990" s="363">
        <v>46022</v>
      </c>
      <c r="K990" s="354" t="s">
        <v>10548</v>
      </c>
      <c r="L990" s="190">
        <v>2583</v>
      </c>
      <c r="M990" s="251" t="s">
        <v>7495</v>
      </c>
      <c r="N990" s="406" t="s">
        <v>7343</v>
      </c>
      <c r="O990" s="406">
        <v>79553844</v>
      </c>
      <c r="P990" s="406" t="s">
        <v>7496</v>
      </c>
      <c r="Q990" s="190">
        <v>5</v>
      </c>
      <c r="R990" s="407">
        <v>136818</v>
      </c>
      <c r="S990" s="251" t="s">
        <v>7497</v>
      </c>
      <c r="T990" s="404" t="s">
        <v>10509</v>
      </c>
      <c r="U990" s="190" t="s">
        <v>7347</v>
      </c>
      <c r="V990" s="407" t="s">
        <v>10136</v>
      </c>
      <c r="W990" s="404" t="s">
        <v>10509</v>
      </c>
      <c r="X990" s="190">
        <v>0</v>
      </c>
      <c r="Y990" s="190">
        <v>0</v>
      </c>
      <c r="Z990" s="404" t="s">
        <v>10509</v>
      </c>
      <c r="AA990" s="419" t="s">
        <v>7347</v>
      </c>
      <c r="AB990" s="190" t="s">
        <v>7347</v>
      </c>
      <c r="AC990" s="190" t="s">
        <v>7347</v>
      </c>
      <c r="AD990" s="190" t="s">
        <v>7347</v>
      </c>
      <c r="AE990" s="190" t="s">
        <v>7960</v>
      </c>
      <c r="AF990" s="190" t="s">
        <v>7349</v>
      </c>
      <c r="AG990" s="190" t="s">
        <v>7350</v>
      </c>
      <c r="AH990" s="352" t="s">
        <v>11280</v>
      </c>
      <c r="AI990" s="173">
        <v>3157594102</v>
      </c>
      <c r="AJ990" s="173" t="s">
        <v>10152</v>
      </c>
      <c r="AK990" s="420">
        <v>550488401898793</v>
      </c>
      <c r="AL990" s="189" t="s">
        <v>10512</v>
      </c>
      <c r="AM990" s="500" t="s">
        <v>11282</v>
      </c>
      <c r="AN990" s="411">
        <f t="shared" si="15"/>
        <v>983</v>
      </c>
      <c r="AO990" s="411">
        <v>2025</v>
      </c>
      <c r="AP990" s="432">
        <v>7082967</v>
      </c>
      <c r="AQ990" s="411"/>
      <c r="AR990" s="411"/>
      <c r="AS990" s="410"/>
      <c r="AT990" s="449"/>
    </row>
    <row r="991" spans="2:46" ht="14.65" customHeight="1">
      <c r="B991" s="448" t="s">
        <v>964</v>
      </c>
      <c r="C991" s="251" t="s">
        <v>10341</v>
      </c>
      <c r="D991" s="173" t="s">
        <v>12897</v>
      </c>
      <c r="E991" s="404">
        <v>1004916725</v>
      </c>
      <c r="F991" s="404">
        <v>7082967</v>
      </c>
      <c r="G991" s="405" t="s">
        <v>10506</v>
      </c>
      <c r="H991" s="353">
        <v>2063000.0970873786</v>
      </c>
      <c r="I991" s="363">
        <v>45926</v>
      </c>
      <c r="J991" s="363">
        <v>46022</v>
      </c>
      <c r="K991" s="354" t="s">
        <v>12898</v>
      </c>
      <c r="L991" s="190">
        <v>2583</v>
      </c>
      <c r="M991" s="480" t="s">
        <v>7477</v>
      </c>
      <c r="N991" s="406" t="s">
        <v>7343</v>
      </c>
      <c r="O991" s="406">
        <v>79553844</v>
      </c>
      <c r="P991" s="406" t="s">
        <v>7496</v>
      </c>
      <c r="Q991" s="481">
        <v>5</v>
      </c>
      <c r="R991" s="407">
        <v>136818</v>
      </c>
      <c r="S991" s="480" t="s">
        <v>7497</v>
      </c>
      <c r="T991" s="404" t="s">
        <v>10509</v>
      </c>
      <c r="U991" s="190" t="s">
        <v>7347</v>
      </c>
      <c r="V991" s="407" t="s">
        <v>10136</v>
      </c>
      <c r="W991" s="404" t="s">
        <v>10509</v>
      </c>
      <c r="X991" s="190" t="s">
        <v>7347</v>
      </c>
      <c r="Y991" s="190" t="s">
        <v>7347</v>
      </c>
      <c r="Z991" s="404" t="s">
        <v>10509</v>
      </c>
      <c r="AA991" s="419" t="s">
        <v>7347</v>
      </c>
      <c r="AB991" s="190" t="s">
        <v>7347</v>
      </c>
      <c r="AC991" s="190" t="s">
        <v>7347</v>
      </c>
      <c r="AD991" s="190" t="s">
        <v>7347</v>
      </c>
      <c r="AE991" s="481" t="s">
        <v>7378</v>
      </c>
      <c r="AF991" s="190" t="s">
        <v>7349</v>
      </c>
      <c r="AG991" s="481" t="s">
        <v>7350</v>
      </c>
      <c r="AH991" s="480" t="s">
        <v>12899</v>
      </c>
      <c r="AI991" s="480">
        <v>3008588959</v>
      </c>
      <c r="AJ991" s="173" t="s">
        <v>10482</v>
      </c>
      <c r="AK991" s="482" t="s">
        <v>12900</v>
      </c>
      <c r="AL991" s="189" t="s">
        <v>10512</v>
      </c>
      <c r="AM991" s="500" t="s">
        <v>12901</v>
      </c>
      <c r="AN991" s="411">
        <f t="shared" si="15"/>
        <v>984</v>
      </c>
      <c r="AO991" s="411">
        <v>2025</v>
      </c>
      <c r="AP991" s="432"/>
      <c r="AQ991" s="484" t="s">
        <v>10132</v>
      </c>
      <c r="AR991" s="484" t="s">
        <v>10132</v>
      </c>
      <c r="AS991" s="483"/>
      <c r="AT991" s="485"/>
    </row>
    <row r="992" spans="2:46" ht="15" customHeight="1">
      <c r="B992" s="448" t="s">
        <v>965</v>
      </c>
      <c r="C992" s="251" t="s">
        <v>10341</v>
      </c>
      <c r="D992" s="173" t="s">
        <v>11661</v>
      </c>
      <c r="E992" s="404">
        <v>1019144420</v>
      </c>
      <c r="F992" s="404">
        <v>7014200</v>
      </c>
      <c r="G992" s="405" t="s">
        <v>10591</v>
      </c>
      <c r="H992" s="353">
        <v>2063000.0000000002</v>
      </c>
      <c r="I992" s="363">
        <v>45929</v>
      </c>
      <c r="J992" s="363">
        <v>46022</v>
      </c>
      <c r="K992" s="354" t="s">
        <v>10601</v>
      </c>
      <c r="L992" s="190">
        <v>2583</v>
      </c>
      <c r="M992" s="480" t="s">
        <v>7477</v>
      </c>
      <c r="N992" s="406" t="s">
        <v>7343</v>
      </c>
      <c r="O992" s="406">
        <v>79553844</v>
      </c>
      <c r="P992" s="406" t="s">
        <v>7496</v>
      </c>
      <c r="Q992" s="481">
        <v>5</v>
      </c>
      <c r="R992" s="407">
        <v>136818</v>
      </c>
      <c r="S992" s="480" t="s">
        <v>7497</v>
      </c>
      <c r="T992" s="404" t="s">
        <v>10509</v>
      </c>
      <c r="U992" s="190" t="s">
        <v>7347</v>
      </c>
      <c r="V992" s="407" t="s">
        <v>10136</v>
      </c>
      <c r="W992" s="404" t="s">
        <v>10509</v>
      </c>
      <c r="X992" s="190" t="s">
        <v>7347</v>
      </c>
      <c r="Y992" s="190" t="s">
        <v>7347</v>
      </c>
      <c r="Z992" s="404" t="s">
        <v>10509</v>
      </c>
      <c r="AA992" s="419" t="s">
        <v>7347</v>
      </c>
      <c r="AB992" s="190" t="s">
        <v>7347</v>
      </c>
      <c r="AC992" s="190" t="s">
        <v>7347</v>
      </c>
      <c r="AD992" s="190" t="s">
        <v>7347</v>
      </c>
      <c r="AE992" s="481" t="s">
        <v>7378</v>
      </c>
      <c r="AF992" s="190" t="s">
        <v>7349</v>
      </c>
      <c r="AG992" s="481" t="s">
        <v>7399</v>
      </c>
      <c r="AH992" s="480" t="s">
        <v>12902</v>
      </c>
      <c r="AI992" s="480">
        <v>3193021376</v>
      </c>
      <c r="AJ992" s="173" t="s">
        <v>10152</v>
      </c>
      <c r="AK992" s="482" t="s">
        <v>12903</v>
      </c>
      <c r="AL992" s="189" t="s">
        <v>10512</v>
      </c>
      <c r="AM992" s="500" t="s">
        <v>8059</v>
      </c>
      <c r="AN992" s="411">
        <f t="shared" si="15"/>
        <v>985</v>
      </c>
      <c r="AO992" s="411">
        <v>2025</v>
      </c>
      <c r="AP992" s="432"/>
      <c r="AQ992" s="484" t="s">
        <v>10132</v>
      </c>
      <c r="AR992" s="484" t="s">
        <v>10139</v>
      </c>
      <c r="AS992" s="483" t="s">
        <v>10262</v>
      </c>
      <c r="AT992" s="485">
        <v>1013283901</v>
      </c>
    </row>
    <row r="993" spans="2:46" ht="15" customHeight="1">
      <c r="B993" s="448" t="s">
        <v>968</v>
      </c>
      <c r="C993" s="251" t="s">
        <v>10341</v>
      </c>
      <c r="D993" s="173" t="s">
        <v>12904</v>
      </c>
      <c r="E993" s="404">
        <v>1233903612</v>
      </c>
      <c r="F993" s="404">
        <v>9920000</v>
      </c>
      <c r="G993" s="405" t="s">
        <v>10546</v>
      </c>
      <c r="H993" s="353">
        <v>2976000</v>
      </c>
      <c r="I993" s="363">
        <v>45936</v>
      </c>
      <c r="J993" s="363">
        <v>46022</v>
      </c>
      <c r="K993" s="354" t="s">
        <v>10548</v>
      </c>
      <c r="L993" s="190">
        <v>2583</v>
      </c>
      <c r="M993" s="251" t="s">
        <v>7495</v>
      </c>
      <c r="N993" s="251" t="s">
        <v>7343</v>
      </c>
      <c r="O993" s="173">
        <v>79553844</v>
      </c>
      <c r="P993" s="501" t="s">
        <v>7496</v>
      </c>
      <c r="Q993" s="190">
        <v>5</v>
      </c>
      <c r="R993" s="407">
        <v>136817</v>
      </c>
      <c r="S993" s="251" t="s">
        <v>7497</v>
      </c>
      <c r="T993" s="404" t="s">
        <v>10509</v>
      </c>
      <c r="U993" s="190" t="s">
        <v>7347</v>
      </c>
      <c r="V993" s="407" t="s">
        <v>10136</v>
      </c>
      <c r="W993" s="404" t="s">
        <v>10509</v>
      </c>
      <c r="X993" s="190">
        <v>0</v>
      </c>
      <c r="Y993" s="190">
        <v>0</v>
      </c>
      <c r="Z993" s="404" t="s">
        <v>10509</v>
      </c>
      <c r="AA993" s="419" t="s">
        <v>7347</v>
      </c>
      <c r="AB993" s="190" t="s">
        <v>7347</v>
      </c>
      <c r="AC993" s="190" t="s">
        <v>7347</v>
      </c>
      <c r="AD993" s="190" t="s">
        <v>7347</v>
      </c>
      <c r="AE993" s="190" t="s">
        <v>7504</v>
      </c>
      <c r="AF993" s="190" t="s">
        <v>7349</v>
      </c>
      <c r="AG993" s="190" t="s">
        <v>7350</v>
      </c>
      <c r="AH993" s="173" t="s">
        <v>11666</v>
      </c>
      <c r="AI993" s="173">
        <v>3174958698</v>
      </c>
      <c r="AJ993" s="173" t="s">
        <v>10482</v>
      </c>
      <c r="AK993" s="420">
        <v>91269687229</v>
      </c>
      <c r="AL993" s="189" t="s">
        <v>7353</v>
      </c>
      <c r="AM993" s="500" t="s">
        <v>8974</v>
      </c>
      <c r="AN993" s="411">
        <f t="shared" si="15"/>
        <v>986</v>
      </c>
      <c r="AO993" s="411">
        <v>2025</v>
      </c>
      <c r="AP993" s="432"/>
      <c r="AQ993" s="411"/>
      <c r="AR993" s="411"/>
      <c r="AS993" s="410"/>
      <c r="AT993" s="449"/>
    </row>
    <row r="994" spans="2:46" ht="15" customHeight="1">
      <c r="B994" s="448" t="s">
        <v>969</v>
      </c>
      <c r="C994" s="251" t="s">
        <v>10341</v>
      </c>
      <c r="D994" s="173" t="s">
        <v>12905</v>
      </c>
      <c r="E994" s="404">
        <v>52309488</v>
      </c>
      <c r="F994" s="404">
        <v>10713600</v>
      </c>
      <c r="G994" s="405" t="s">
        <v>12849</v>
      </c>
      <c r="H994" s="353">
        <v>2976000</v>
      </c>
      <c r="I994" s="363">
        <v>45915</v>
      </c>
      <c r="J994" s="363">
        <v>46022</v>
      </c>
      <c r="K994" s="354" t="s">
        <v>10548</v>
      </c>
      <c r="L994" s="190">
        <v>2583</v>
      </c>
      <c r="M994" s="251" t="s">
        <v>8515</v>
      </c>
      <c r="N994" s="406" t="s">
        <v>7343</v>
      </c>
      <c r="O994" s="406">
        <v>52356206</v>
      </c>
      <c r="P994" s="406" t="s">
        <v>8516</v>
      </c>
      <c r="Q994" s="190">
        <v>5</v>
      </c>
      <c r="R994" s="407">
        <v>136817</v>
      </c>
      <c r="S994" s="251" t="s">
        <v>10169</v>
      </c>
      <c r="T994" s="404">
        <v>0</v>
      </c>
      <c r="U994" s="190" t="s">
        <v>7347</v>
      </c>
      <c r="V994" s="407" t="s">
        <v>10136</v>
      </c>
      <c r="W994" s="404">
        <v>0</v>
      </c>
      <c r="X994" s="190" t="s">
        <v>7347</v>
      </c>
      <c r="Y994" s="190" t="s">
        <v>7347</v>
      </c>
      <c r="Z994" s="404">
        <v>0</v>
      </c>
      <c r="AA994" s="419" t="s">
        <v>7347</v>
      </c>
      <c r="AB994" s="190" t="s">
        <v>7347</v>
      </c>
      <c r="AC994" s="190" t="s">
        <v>7347</v>
      </c>
      <c r="AD994" s="190" t="s">
        <v>7347</v>
      </c>
      <c r="AE994" s="190" t="s">
        <v>7387</v>
      </c>
      <c r="AF994" s="190" t="s">
        <v>7349</v>
      </c>
      <c r="AG994" s="190" t="s">
        <v>7399</v>
      </c>
      <c r="AH994" s="173" t="s">
        <v>12906</v>
      </c>
      <c r="AI994" s="173">
        <v>3194069786</v>
      </c>
      <c r="AJ994" s="173" t="s">
        <v>10482</v>
      </c>
      <c r="AK994" s="420">
        <v>19873555320</v>
      </c>
      <c r="AL994" s="189" t="s">
        <v>7353</v>
      </c>
      <c r="AM994" s="500" t="s">
        <v>9663</v>
      </c>
      <c r="AN994" s="411">
        <f t="shared" si="15"/>
        <v>987</v>
      </c>
      <c r="AO994" s="411">
        <v>2025</v>
      </c>
      <c r="AP994" s="432">
        <v>10713600</v>
      </c>
      <c r="AQ994" s="411" t="s">
        <v>10132</v>
      </c>
      <c r="AR994" s="411" t="s">
        <v>10132</v>
      </c>
      <c r="AS994" s="410"/>
      <c r="AT994" s="449"/>
    </row>
    <row r="995" spans="2:46" ht="14.65" customHeight="1">
      <c r="B995" s="448" t="s">
        <v>970</v>
      </c>
      <c r="C995" s="251" t="s">
        <v>10341</v>
      </c>
      <c r="D995" s="173" t="s">
        <v>11173</v>
      </c>
      <c r="E995" s="404">
        <v>79890430</v>
      </c>
      <c r="F995" s="404">
        <v>10416000</v>
      </c>
      <c r="G995" s="405" t="s">
        <v>10525</v>
      </c>
      <c r="H995" s="353">
        <v>2976000</v>
      </c>
      <c r="I995" s="363" t="s">
        <v>10547</v>
      </c>
      <c r="J995" s="363">
        <v>46022</v>
      </c>
      <c r="K995" s="354" t="s">
        <v>12854</v>
      </c>
      <c r="L995" s="190">
        <v>2583</v>
      </c>
      <c r="M995" s="251" t="s">
        <v>8515</v>
      </c>
      <c r="N995" s="406" t="s">
        <v>7343</v>
      </c>
      <c r="O995" s="406">
        <v>52356206</v>
      </c>
      <c r="P995" s="406" t="s">
        <v>8516</v>
      </c>
      <c r="Q995" s="190">
        <v>5</v>
      </c>
      <c r="R995" s="407">
        <v>136817</v>
      </c>
      <c r="S995" s="251" t="s">
        <v>10169</v>
      </c>
      <c r="T995" s="404" t="s">
        <v>10509</v>
      </c>
      <c r="U995" s="190" t="s">
        <v>7347</v>
      </c>
      <c r="V995" s="407" t="s">
        <v>10136</v>
      </c>
      <c r="W995" s="404" t="s">
        <v>10509</v>
      </c>
      <c r="X995" s="190">
        <v>0</v>
      </c>
      <c r="Y995" s="190">
        <v>0</v>
      </c>
      <c r="Z995" s="404" t="s">
        <v>10509</v>
      </c>
      <c r="AA995" s="419" t="s">
        <v>7347</v>
      </c>
      <c r="AB995" s="190" t="s">
        <v>7347</v>
      </c>
      <c r="AC995" s="190" t="s">
        <v>7347</v>
      </c>
      <c r="AD995" s="190" t="s">
        <v>7347</v>
      </c>
      <c r="AE995" s="190" t="s">
        <v>8025</v>
      </c>
      <c r="AF995" s="190" t="s">
        <v>7349</v>
      </c>
      <c r="AG995" s="190" t="s">
        <v>7350</v>
      </c>
      <c r="AH995" s="173" t="s">
        <v>11174</v>
      </c>
      <c r="AI995" s="173">
        <v>3043143989</v>
      </c>
      <c r="AJ995" s="173" t="s">
        <v>10563</v>
      </c>
      <c r="AK995" s="420">
        <v>24078017728</v>
      </c>
      <c r="AL995" s="189" t="s">
        <v>10512</v>
      </c>
      <c r="AM995" s="500" t="s">
        <v>11175</v>
      </c>
      <c r="AN995" s="411">
        <f t="shared" si="15"/>
        <v>988</v>
      </c>
      <c r="AO995" s="411">
        <v>2025</v>
      </c>
      <c r="AP995" s="432">
        <v>10416000</v>
      </c>
      <c r="AQ995" s="411"/>
      <c r="AR995" s="411"/>
      <c r="AS995" s="410"/>
      <c r="AT995" s="449"/>
    </row>
    <row r="996" spans="2:46" ht="15" customHeight="1">
      <c r="B996" s="448" t="s">
        <v>972</v>
      </c>
      <c r="C996" s="251" t="s">
        <v>10341</v>
      </c>
      <c r="D996" s="173" t="s">
        <v>12907</v>
      </c>
      <c r="E996" s="404">
        <v>1140414461</v>
      </c>
      <c r="F996" s="404">
        <v>10416000</v>
      </c>
      <c r="G996" s="405" t="s">
        <v>10525</v>
      </c>
      <c r="H996" s="353">
        <v>2976000</v>
      </c>
      <c r="I996" s="363">
        <v>45917</v>
      </c>
      <c r="J996" s="363">
        <v>46022</v>
      </c>
      <c r="K996" s="354" t="s">
        <v>10601</v>
      </c>
      <c r="L996" s="190">
        <v>2583</v>
      </c>
      <c r="M996" s="480" t="s">
        <v>12908</v>
      </c>
      <c r="N996" s="406" t="s">
        <v>7343</v>
      </c>
      <c r="O996" s="406">
        <v>52356206</v>
      </c>
      <c r="P996" s="406" t="s">
        <v>8516</v>
      </c>
      <c r="Q996" s="481">
        <v>5</v>
      </c>
      <c r="R996" s="407">
        <v>136817</v>
      </c>
      <c r="S996" s="480" t="s">
        <v>10169</v>
      </c>
      <c r="T996" s="404" t="s">
        <v>10509</v>
      </c>
      <c r="U996" s="190" t="s">
        <v>7347</v>
      </c>
      <c r="V996" s="407" t="s">
        <v>10136</v>
      </c>
      <c r="W996" s="404" t="s">
        <v>10509</v>
      </c>
      <c r="X996" s="190" t="s">
        <v>7347</v>
      </c>
      <c r="Y996" s="190" t="s">
        <v>7347</v>
      </c>
      <c r="Z996" s="404" t="s">
        <v>10509</v>
      </c>
      <c r="AA996" s="419" t="s">
        <v>7347</v>
      </c>
      <c r="AB996" s="190" t="s">
        <v>7347</v>
      </c>
      <c r="AC996" s="190" t="s">
        <v>7347</v>
      </c>
      <c r="AD996" s="190" t="s">
        <v>7347</v>
      </c>
      <c r="AE996" s="481" t="s">
        <v>7378</v>
      </c>
      <c r="AF996" s="190" t="s">
        <v>7349</v>
      </c>
      <c r="AG996" s="481" t="s">
        <v>7414</v>
      </c>
      <c r="AH996" s="480" t="s">
        <v>12909</v>
      </c>
      <c r="AI996" s="480">
        <v>3155696648</v>
      </c>
      <c r="AJ996" s="173" t="s">
        <v>10152</v>
      </c>
      <c r="AK996" s="482" t="s">
        <v>12910</v>
      </c>
      <c r="AL996" s="189" t="s">
        <v>10512</v>
      </c>
      <c r="AM996" s="500" t="s">
        <v>12911</v>
      </c>
      <c r="AN996" s="411">
        <f t="shared" si="15"/>
        <v>989</v>
      </c>
      <c r="AO996" s="411">
        <v>2025</v>
      </c>
      <c r="AP996" s="432"/>
      <c r="AQ996" s="484" t="s">
        <v>10132</v>
      </c>
      <c r="AR996" s="484" t="s">
        <v>10132</v>
      </c>
      <c r="AS996" s="483"/>
      <c r="AT996" s="485"/>
    </row>
    <row r="997" spans="2:46" ht="14.65" customHeight="1">
      <c r="B997" s="448" t="s">
        <v>974</v>
      </c>
      <c r="C997" s="251" t="s">
        <v>10341</v>
      </c>
      <c r="D997" s="173" t="s">
        <v>9596</v>
      </c>
      <c r="E997" s="404">
        <v>1030618810</v>
      </c>
      <c r="F997" s="404">
        <v>16675900</v>
      </c>
      <c r="G997" s="405" t="s">
        <v>12784</v>
      </c>
      <c r="H997" s="353">
        <v>4507000</v>
      </c>
      <c r="I997" s="363">
        <v>45910</v>
      </c>
      <c r="J997" s="363">
        <v>46022</v>
      </c>
      <c r="K997" s="354" t="s">
        <v>12695</v>
      </c>
      <c r="L997" s="190">
        <v>2537</v>
      </c>
      <c r="M997" s="251" t="s">
        <v>10161</v>
      </c>
      <c r="N997" s="406" t="s">
        <v>7343</v>
      </c>
      <c r="O997" s="406">
        <v>98566660</v>
      </c>
      <c r="P997" s="406" t="s">
        <v>7534</v>
      </c>
      <c r="Q997" s="190">
        <v>1</v>
      </c>
      <c r="R997" s="407">
        <v>136719</v>
      </c>
      <c r="S997" s="251" t="s">
        <v>8951</v>
      </c>
      <c r="T997" s="404">
        <v>0</v>
      </c>
      <c r="U997" s="190" t="s">
        <v>7347</v>
      </c>
      <c r="V997" s="407" t="s">
        <v>10136</v>
      </c>
      <c r="W997" s="404">
        <v>0</v>
      </c>
      <c r="X997" s="190" t="s">
        <v>7347</v>
      </c>
      <c r="Y997" s="190" t="s">
        <v>7347</v>
      </c>
      <c r="Z997" s="404">
        <v>0</v>
      </c>
      <c r="AA997" s="419" t="s">
        <v>7347</v>
      </c>
      <c r="AB997" s="190" t="s">
        <v>7347</v>
      </c>
      <c r="AC997" s="190" t="s">
        <v>7347</v>
      </c>
      <c r="AD997" s="190" t="s">
        <v>7347</v>
      </c>
      <c r="AE997" s="190" t="s">
        <v>7387</v>
      </c>
      <c r="AF997" s="190" t="s">
        <v>7349</v>
      </c>
      <c r="AG997" s="190" t="s">
        <v>12912</v>
      </c>
      <c r="AH997" s="173" t="s">
        <v>12913</v>
      </c>
      <c r="AI997" s="173">
        <v>3133024986</v>
      </c>
      <c r="AJ997" s="173" t="s">
        <v>8019</v>
      </c>
      <c r="AK997" s="420">
        <v>27463119</v>
      </c>
      <c r="AL997" s="189" t="s">
        <v>7353</v>
      </c>
      <c r="AM997" s="500" t="s">
        <v>9599</v>
      </c>
      <c r="AN997" s="411">
        <f t="shared" si="15"/>
        <v>990</v>
      </c>
      <c r="AO997" s="411">
        <v>2025</v>
      </c>
      <c r="AP997" s="432">
        <v>16675900</v>
      </c>
      <c r="AQ997" s="411" t="s">
        <v>10132</v>
      </c>
      <c r="AR997" s="411" t="s">
        <v>10132</v>
      </c>
      <c r="AS997" s="410"/>
      <c r="AT997" s="449"/>
    </row>
    <row r="998" spans="2:46" ht="15" customHeight="1">
      <c r="B998" s="448" t="s">
        <v>976</v>
      </c>
      <c r="C998" s="251" t="s">
        <v>10246</v>
      </c>
      <c r="D998" s="173" t="s">
        <v>12914</v>
      </c>
      <c r="E998" s="404">
        <v>39621989</v>
      </c>
      <c r="F998" s="404">
        <v>19722500</v>
      </c>
      <c r="G998" s="405" t="s">
        <v>10525</v>
      </c>
      <c r="H998" s="353">
        <v>5635000</v>
      </c>
      <c r="I998" s="363">
        <v>45911</v>
      </c>
      <c r="J998" s="363">
        <v>46016</v>
      </c>
      <c r="K998" s="354" t="s">
        <v>12915</v>
      </c>
      <c r="L998" s="190">
        <v>2599</v>
      </c>
      <c r="M998" s="251" t="s">
        <v>7689</v>
      </c>
      <c r="N998" s="406" t="s">
        <v>7343</v>
      </c>
      <c r="O998" s="406">
        <v>80257080</v>
      </c>
      <c r="P998" s="406" t="s">
        <v>7690</v>
      </c>
      <c r="Q998" s="190">
        <v>3</v>
      </c>
      <c r="R998" s="407">
        <v>140078</v>
      </c>
      <c r="S998" s="251" t="s">
        <v>7726</v>
      </c>
      <c r="T998" s="404">
        <v>0</v>
      </c>
      <c r="U998" s="190" t="s">
        <v>7347</v>
      </c>
      <c r="V998" s="407" t="s">
        <v>10136</v>
      </c>
      <c r="W998" s="404">
        <v>0</v>
      </c>
      <c r="X998" s="190" t="s">
        <v>7347</v>
      </c>
      <c r="Y998" s="190" t="s">
        <v>7347</v>
      </c>
      <c r="Z998" s="404">
        <v>0</v>
      </c>
      <c r="AA998" s="419" t="s">
        <v>7347</v>
      </c>
      <c r="AB998" s="190" t="s">
        <v>7347</v>
      </c>
      <c r="AC998" s="190" t="s">
        <v>7347</v>
      </c>
      <c r="AD998" s="190" t="s">
        <v>7347</v>
      </c>
      <c r="AE998" s="190" t="s">
        <v>7378</v>
      </c>
      <c r="AF998" s="190" t="s">
        <v>7349</v>
      </c>
      <c r="AG998" s="190" t="s">
        <v>7350</v>
      </c>
      <c r="AH998" s="173" t="s">
        <v>12916</v>
      </c>
      <c r="AI998" s="173">
        <v>3212707093</v>
      </c>
      <c r="AJ998" s="173" t="s">
        <v>10482</v>
      </c>
      <c r="AK998" s="420">
        <v>62490141265</v>
      </c>
      <c r="AL998" s="189" t="s">
        <v>7353</v>
      </c>
      <c r="AM998" s="500" t="s">
        <v>11555</v>
      </c>
      <c r="AN998" s="411">
        <f t="shared" si="15"/>
        <v>991</v>
      </c>
      <c r="AO998" s="411">
        <v>2025</v>
      </c>
      <c r="AP998" s="432">
        <v>19722500</v>
      </c>
      <c r="AQ998" s="411"/>
      <c r="AR998" s="411"/>
      <c r="AS998" s="410"/>
      <c r="AT998" s="449"/>
    </row>
    <row r="999" spans="2:46" ht="15" customHeight="1">
      <c r="B999" s="448" t="s">
        <v>977</v>
      </c>
      <c r="C999" s="251" t="s">
        <v>10246</v>
      </c>
      <c r="D999" s="173" t="s">
        <v>11193</v>
      </c>
      <c r="E999" s="404">
        <v>52785500</v>
      </c>
      <c r="F999" s="404">
        <v>19722500</v>
      </c>
      <c r="G999" s="405" t="s">
        <v>10525</v>
      </c>
      <c r="H999" s="353">
        <v>5635000</v>
      </c>
      <c r="I999" s="363">
        <v>45910</v>
      </c>
      <c r="J999" s="363">
        <v>46015</v>
      </c>
      <c r="K999" s="354" t="s">
        <v>12915</v>
      </c>
      <c r="L999" s="190">
        <v>2599</v>
      </c>
      <c r="M999" s="251" t="s">
        <v>7689</v>
      </c>
      <c r="N999" s="406" t="s">
        <v>7343</v>
      </c>
      <c r="O999" s="406">
        <v>80257080</v>
      </c>
      <c r="P999" s="406" t="s">
        <v>7690</v>
      </c>
      <c r="Q999" s="190">
        <v>3</v>
      </c>
      <c r="R999" s="407">
        <v>140078</v>
      </c>
      <c r="S999" s="251" t="s">
        <v>7726</v>
      </c>
      <c r="T999" s="404">
        <v>0</v>
      </c>
      <c r="U999" s="190" t="s">
        <v>7347</v>
      </c>
      <c r="V999" s="407" t="s">
        <v>10136</v>
      </c>
      <c r="W999" s="404">
        <v>0</v>
      </c>
      <c r="X999" s="190" t="s">
        <v>7347</v>
      </c>
      <c r="Y999" s="190" t="s">
        <v>7347</v>
      </c>
      <c r="Z999" s="404">
        <v>0</v>
      </c>
      <c r="AA999" s="419" t="s">
        <v>7347</v>
      </c>
      <c r="AB999" s="190" t="s">
        <v>7347</v>
      </c>
      <c r="AC999" s="190" t="s">
        <v>7347</v>
      </c>
      <c r="AD999" s="190" t="s">
        <v>7347</v>
      </c>
      <c r="AE999" s="190" t="s">
        <v>7387</v>
      </c>
      <c r="AF999" s="190" t="s">
        <v>7349</v>
      </c>
      <c r="AG999" s="190" t="s">
        <v>12912</v>
      </c>
      <c r="AH999" s="173" t="s">
        <v>12917</v>
      </c>
      <c r="AI999" s="173">
        <v>3006784893</v>
      </c>
      <c r="AJ999" s="173" t="s">
        <v>10152</v>
      </c>
      <c r="AK999" s="420">
        <v>476970004398</v>
      </c>
      <c r="AL999" s="189" t="s">
        <v>7353</v>
      </c>
      <c r="AM999" s="500" t="s">
        <v>12918</v>
      </c>
      <c r="AN999" s="411">
        <f t="shared" si="15"/>
        <v>992</v>
      </c>
      <c r="AO999" s="411">
        <v>2025</v>
      </c>
      <c r="AP999" s="432">
        <v>19722500</v>
      </c>
      <c r="AQ999" s="411"/>
      <c r="AR999" s="411"/>
      <c r="AS999" s="410"/>
      <c r="AT999" s="449"/>
    </row>
    <row r="1000" spans="2:46" ht="15" customHeight="1">
      <c r="B1000" s="448" t="s">
        <v>979</v>
      </c>
      <c r="C1000" s="251" t="s">
        <v>10246</v>
      </c>
      <c r="D1000" s="173" t="s">
        <v>12919</v>
      </c>
      <c r="E1000" s="404">
        <v>1016037910</v>
      </c>
      <c r="F1000" s="404">
        <v>19722500</v>
      </c>
      <c r="G1000" s="405" t="s">
        <v>10525</v>
      </c>
      <c r="H1000" s="353">
        <v>5635000</v>
      </c>
      <c r="I1000" s="363">
        <v>45912</v>
      </c>
      <c r="J1000" s="363">
        <v>46022</v>
      </c>
      <c r="K1000" s="354" t="s">
        <v>12915</v>
      </c>
      <c r="L1000" s="190">
        <v>2599</v>
      </c>
      <c r="M1000" s="251" t="s">
        <v>7689</v>
      </c>
      <c r="N1000" s="406" t="s">
        <v>7343</v>
      </c>
      <c r="O1000" s="406">
        <v>80257080</v>
      </c>
      <c r="P1000" s="406" t="s">
        <v>7690</v>
      </c>
      <c r="Q1000" s="190">
        <v>3</v>
      </c>
      <c r="R1000" s="407">
        <v>140078</v>
      </c>
      <c r="S1000" s="251" t="s">
        <v>7726</v>
      </c>
      <c r="T1000" s="404">
        <v>0</v>
      </c>
      <c r="U1000" s="190" t="s">
        <v>7347</v>
      </c>
      <c r="V1000" s="407" t="s">
        <v>10136</v>
      </c>
      <c r="W1000" s="404">
        <v>0</v>
      </c>
      <c r="X1000" s="190" t="s">
        <v>7347</v>
      </c>
      <c r="Y1000" s="190" t="s">
        <v>7347</v>
      </c>
      <c r="Z1000" s="404">
        <v>0</v>
      </c>
      <c r="AA1000" s="419" t="s">
        <v>7347</v>
      </c>
      <c r="AB1000" s="190" t="s">
        <v>7347</v>
      </c>
      <c r="AC1000" s="190" t="s">
        <v>7347</v>
      </c>
      <c r="AD1000" s="190" t="s">
        <v>7347</v>
      </c>
      <c r="AE1000" s="190" t="s">
        <v>7387</v>
      </c>
      <c r="AF1000" s="190" t="s">
        <v>7349</v>
      </c>
      <c r="AG1000" s="190" t="s">
        <v>7510</v>
      </c>
      <c r="AH1000" s="173" t="s">
        <v>12920</v>
      </c>
      <c r="AI1000" s="173">
        <v>3114989033</v>
      </c>
      <c r="AJ1000" s="173" t="s">
        <v>7625</v>
      </c>
      <c r="AK1000" s="420">
        <v>116060056078</v>
      </c>
      <c r="AL1000" s="189" t="s">
        <v>7353</v>
      </c>
      <c r="AM1000" s="500" t="s">
        <v>12921</v>
      </c>
      <c r="AN1000" s="411">
        <f t="shared" si="15"/>
        <v>993</v>
      </c>
      <c r="AO1000" s="411">
        <v>2025</v>
      </c>
      <c r="AP1000" s="432">
        <v>19722500</v>
      </c>
      <c r="AQ1000" s="411"/>
      <c r="AR1000" s="411"/>
      <c r="AS1000" s="410"/>
      <c r="AT1000" s="449"/>
    </row>
    <row r="1001" spans="2:46" ht="15" customHeight="1">
      <c r="B1001" s="448" t="s">
        <v>980</v>
      </c>
      <c r="C1001" s="251" t="s">
        <v>10246</v>
      </c>
      <c r="D1001" s="173" t="s">
        <v>9365</v>
      </c>
      <c r="E1001" s="404">
        <v>1012338137</v>
      </c>
      <c r="F1001" s="404">
        <v>19722500</v>
      </c>
      <c r="G1001" s="405" t="s">
        <v>10525</v>
      </c>
      <c r="H1001" s="353">
        <v>5635000</v>
      </c>
      <c r="I1001" s="363">
        <v>45910</v>
      </c>
      <c r="J1001" s="363">
        <v>46022</v>
      </c>
      <c r="K1001" s="354" t="s">
        <v>10674</v>
      </c>
      <c r="L1001" s="190">
        <v>2599</v>
      </c>
      <c r="M1001" s="251" t="s">
        <v>7689</v>
      </c>
      <c r="N1001" s="406" t="s">
        <v>7343</v>
      </c>
      <c r="O1001" s="406">
        <v>80257080</v>
      </c>
      <c r="P1001" s="406" t="s">
        <v>7690</v>
      </c>
      <c r="Q1001" s="190">
        <v>3</v>
      </c>
      <c r="R1001" s="407">
        <v>140081</v>
      </c>
      <c r="S1001" s="251" t="s">
        <v>7726</v>
      </c>
      <c r="T1001" s="404">
        <v>0</v>
      </c>
      <c r="U1001" s="190" t="s">
        <v>7347</v>
      </c>
      <c r="V1001" s="407" t="s">
        <v>10136</v>
      </c>
      <c r="W1001" s="404">
        <v>0</v>
      </c>
      <c r="X1001" s="190" t="s">
        <v>7347</v>
      </c>
      <c r="Y1001" s="190" t="s">
        <v>7347</v>
      </c>
      <c r="Z1001" s="404">
        <v>0</v>
      </c>
      <c r="AA1001" s="419" t="s">
        <v>7347</v>
      </c>
      <c r="AB1001" s="190" t="s">
        <v>7347</v>
      </c>
      <c r="AC1001" s="190" t="s">
        <v>7347</v>
      </c>
      <c r="AD1001" s="190" t="s">
        <v>7347</v>
      </c>
      <c r="AE1001" s="190" t="s">
        <v>7387</v>
      </c>
      <c r="AF1001" s="190" t="s">
        <v>7349</v>
      </c>
      <c r="AG1001" s="190" t="s">
        <v>7510</v>
      </c>
      <c r="AH1001" s="173" t="s">
        <v>11186</v>
      </c>
      <c r="AI1001" s="173">
        <v>3143479185</v>
      </c>
      <c r="AJ1001" s="173" t="s">
        <v>10482</v>
      </c>
      <c r="AK1001" s="420">
        <v>4665767294</v>
      </c>
      <c r="AL1001" s="189" t="s">
        <v>7353</v>
      </c>
      <c r="AM1001" s="500" t="s">
        <v>11187</v>
      </c>
      <c r="AN1001" s="411">
        <f t="shared" si="15"/>
        <v>994</v>
      </c>
      <c r="AO1001" s="411">
        <v>2025</v>
      </c>
      <c r="AP1001" s="432">
        <v>19722500</v>
      </c>
      <c r="AQ1001" s="411"/>
      <c r="AR1001" s="411"/>
      <c r="AS1001" s="410"/>
      <c r="AT1001" s="449"/>
    </row>
    <row r="1002" spans="2:46" ht="14.65" customHeight="1">
      <c r="B1002" s="448" t="s">
        <v>981</v>
      </c>
      <c r="C1002" s="251" t="s">
        <v>10246</v>
      </c>
      <c r="D1002" s="173" t="s">
        <v>12922</v>
      </c>
      <c r="E1002" s="404">
        <v>52412467</v>
      </c>
      <c r="F1002" s="404">
        <v>19722500</v>
      </c>
      <c r="G1002" s="405" t="s">
        <v>10525</v>
      </c>
      <c r="H1002" s="353">
        <v>5635000</v>
      </c>
      <c r="I1002" s="363">
        <v>45911</v>
      </c>
      <c r="J1002" s="363">
        <v>46016</v>
      </c>
      <c r="K1002" s="354" t="s">
        <v>12923</v>
      </c>
      <c r="L1002" s="190">
        <v>2599</v>
      </c>
      <c r="M1002" s="251" t="s">
        <v>7689</v>
      </c>
      <c r="N1002" s="406" t="s">
        <v>7343</v>
      </c>
      <c r="O1002" s="406">
        <v>80257080</v>
      </c>
      <c r="P1002" s="406" t="s">
        <v>7690</v>
      </c>
      <c r="Q1002" s="190">
        <v>3</v>
      </c>
      <c r="R1002" s="407">
        <v>140081</v>
      </c>
      <c r="S1002" s="251" t="s">
        <v>7726</v>
      </c>
      <c r="T1002" s="404">
        <v>0</v>
      </c>
      <c r="U1002" s="190" t="s">
        <v>7347</v>
      </c>
      <c r="V1002" s="407" t="s">
        <v>10136</v>
      </c>
      <c r="W1002" s="404">
        <v>0</v>
      </c>
      <c r="X1002" s="190" t="s">
        <v>7347</v>
      </c>
      <c r="Y1002" s="190" t="s">
        <v>7347</v>
      </c>
      <c r="Z1002" s="404">
        <v>0</v>
      </c>
      <c r="AA1002" s="419" t="s">
        <v>7347</v>
      </c>
      <c r="AB1002" s="190" t="s">
        <v>7347</v>
      </c>
      <c r="AC1002" s="190" t="s">
        <v>7347</v>
      </c>
      <c r="AD1002" s="190" t="s">
        <v>7347</v>
      </c>
      <c r="AE1002" s="190" t="s">
        <v>7387</v>
      </c>
      <c r="AF1002" s="190" t="s">
        <v>7349</v>
      </c>
      <c r="AG1002" s="190" t="s">
        <v>7350</v>
      </c>
      <c r="AH1002" s="173" t="s">
        <v>12924</v>
      </c>
      <c r="AI1002" s="173">
        <v>3132461102</v>
      </c>
      <c r="AJ1002" s="173" t="s">
        <v>10563</v>
      </c>
      <c r="AK1002" s="420">
        <v>24099814630</v>
      </c>
      <c r="AL1002" s="189" t="s">
        <v>7353</v>
      </c>
      <c r="AM1002" s="500" t="s">
        <v>8048</v>
      </c>
      <c r="AN1002" s="411">
        <f t="shared" si="15"/>
        <v>995</v>
      </c>
      <c r="AO1002" s="411">
        <v>2025</v>
      </c>
      <c r="AP1002" s="432">
        <v>19722500</v>
      </c>
      <c r="AQ1002" s="411"/>
      <c r="AR1002" s="411"/>
      <c r="AS1002" s="410"/>
      <c r="AT1002" s="449"/>
    </row>
    <row r="1003" spans="2:46" ht="14.65" customHeight="1">
      <c r="B1003" s="448" t="s">
        <v>982</v>
      </c>
      <c r="C1003" s="251" t="s">
        <v>10246</v>
      </c>
      <c r="D1003" s="173" t="s">
        <v>8181</v>
      </c>
      <c r="E1003" s="404">
        <v>1019084310</v>
      </c>
      <c r="F1003" s="404">
        <v>19722500</v>
      </c>
      <c r="G1003" s="405" t="s">
        <v>10525</v>
      </c>
      <c r="H1003" s="353">
        <v>5635000</v>
      </c>
      <c r="I1003" s="363">
        <v>45915</v>
      </c>
      <c r="J1003" s="363">
        <v>46022</v>
      </c>
      <c r="K1003" s="354" t="s">
        <v>10674</v>
      </c>
      <c r="L1003" s="190">
        <v>2599</v>
      </c>
      <c r="M1003" s="251" t="s">
        <v>7689</v>
      </c>
      <c r="N1003" s="406" t="s">
        <v>7343</v>
      </c>
      <c r="O1003" s="406">
        <v>80257080</v>
      </c>
      <c r="P1003" s="406" t="s">
        <v>7690</v>
      </c>
      <c r="Q1003" s="190">
        <v>3</v>
      </c>
      <c r="R1003" s="407">
        <v>140081</v>
      </c>
      <c r="S1003" s="251" t="s">
        <v>7726</v>
      </c>
      <c r="T1003" s="404">
        <v>0</v>
      </c>
      <c r="U1003" s="190" t="s">
        <v>7347</v>
      </c>
      <c r="V1003" s="407" t="s">
        <v>10136</v>
      </c>
      <c r="W1003" s="404">
        <v>0</v>
      </c>
      <c r="X1003" s="190" t="s">
        <v>7347</v>
      </c>
      <c r="Y1003" s="190" t="s">
        <v>7347</v>
      </c>
      <c r="Z1003" s="404">
        <v>0</v>
      </c>
      <c r="AA1003" s="419" t="s">
        <v>7347</v>
      </c>
      <c r="AB1003" s="190" t="s">
        <v>7347</v>
      </c>
      <c r="AC1003" s="190" t="s">
        <v>7347</v>
      </c>
      <c r="AD1003" s="190" t="s">
        <v>7347</v>
      </c>
      <c r="AE1003" s="190" t="s">
        <v>7387</v>
      </c>
      <c r="AF1003" s="190" t="s">
        <v>7349</v>
      </c>
      <c r="AG1003" s="190" t="s">
        <v>7399</v>
      </c>
      <c r="AH1003" s="173" t="s">
        <v>12925</v>
      </c>
      <c r="AI1003" s="173">
        <v>3125689313</v>
      </c>
      <c r="AJ1003" s="173" t="s">
        <v>9566</v>
      </c>
      <c r="AK1003" s="420">
        <v>4382013708</v>
      </c>
      <c r="AL1003" s="189" t="s">
        <v>7353</v>
      </c>
      <c r="AM1003" s="500" t="s">
        <v>11191</v>
      </c>
      <c r="AN1003" s="411">
        <f t="shared" si="15"/>
        <v>996</v>
      </c>
      <c r="AO1003" s="411">
        <v>2025</v>
      </c>
      <c r="AP1003" s="432">
        <v>19722500</v>
      </c>
      <c r="AQ1003" s="411"/>
      <c r="AR1003" s="411"/>
      <c r="AS1003" s="410"/>
      <c r="AT1003" s="449"/>
    </row>
    <row r="1004" spans="2:46" ht="14.65" customHeight="1">
      <c r="B1004" s="448" t="s">
        <v>983</v>
      </c>
      <c r="C1004" s="251" t="s">
        <v>10246</v>
      </c>
      <c r="D1004" s="173" t="s">
        <v>12926</v>
      </c>
      <c r="E1004" s="404">
        <v>1023899304</v>
      </c>
      <c r="F1004" s="404">
        <v>19722500</v>
      </c>
      <c r="G1004" s="405" t="s">
        <v>10525</v>
      </c>
      <c r="H1004" s="353">
        <v>5635000</v>
      </c>
      <c r="I1004" s="363">
        <v>45919</v>
      </c>
      <c r="J1004" s="363">
        <v>46022</v>
      </c>
      <c r="K1004" s="354" t="s">
        <v>12927</v>
      </c>
      <c r="L1004" s="190">
        <v>2599</v>
      </c>
      <c r="M1004" s="251" t="s">
        <v>7689</v>
      </c>
      <c r="N1004" s="406" t="s">
        <v>7343</v>
      </c>
      <c r="O1004" s="406">
        <v>80257080</v>
      </c>
      <c r="P1004" s="406" t="s">
        <v>7690</v>
      </c>
      <c r="Q1004" s="481">
        <v>3</v>
      </c>
      <c r="R1004" s="407">
        <v>140081</v>
      </c>
      <c r="S1004" s="480" t="s">
        <v>7691</v>
      </c>
      <c r="T1004" s="404" t="s">
        <v>10509</v>
      </c>
      <c r="U1004" s="190" t="s">
        <v>7347</v>
      </c>
      <c r="V1004" s="407" t="s">
        <v>10136</v>
      </c>
      <c r="W1004" s="404" t="s">
        <v>10509</v>
      </c>
      <c r="X1004" s="190" t="s">
        <v>7347</v>
      </c>
      <c r="Y1004" s="190" t="s">
        <v>7347</v>
      </c>
      <c r="Z1004" s="404" t="s">
        <v>10509</v>
      </c>
      <c r="AA1004" s="419" t="s">
        <v>7347</v>
      </c>
      <c r="AB1004" s="190" t="s">
        <v>7347</v>
      </c>
      <c r="AC1004" s="190" t="s">
        <v>7347</v>
      </c>
      <c r="AD1004" s="190" t="s">
        <v>7347</v>
      </c>
      <c r="AE1004" s="481" t="s">
        <v>7348</v>
      </c>
      <c r="AF1004" s="190" t="s">
        <v>7349</v>
      </c>
      <c r="AG1004" s="481" t="s">
        <v>7362</v>
      </c>
      <c r="AH1004" s="480" t="s">
        <v>12928</v>
      </c>
      <c r="AI1004" s="480">
        <v>3507799410</v>
      </c>
      <c r="AJ1004" s="173" t="s">
        <v>10563</v>
      </c>
      <c r="AK1004" s="482" t="s">
        <v>9392</v>
      </c>
      <c r="AL1004" s="189" t="s">
        <v>10512</v>
      </c>
      <c r="AM1004" s="500" t="s">
        <v>9393</v>
      </c>
      <c r="AN1004" s="411">
        <f t="shared" si="15"/>
        <v>997</v>
      </c>
      <c r="AO1004" s="411">
        <v>2025</v>
      </c>
      <c r="AP1004" s="432"/>
      <c r="AQ1004" s="484" t="s">
        <v>10132</v>
      </c>
      <c r="AR1004" s="484" t="s">
        <v>10132</v>
      </c>
      <c r="AS1004" s="483"/>
      <c r="AT1004" s="485"/>
    </row>
    <row r="1005" spans="2:46" ht="14.65" customHeight="1">
      <c r="B1005" s="448" t="s">
        <v>984</v>
      </c>
      <c r="C1005" s="251" t="s">
        <v>10246</v>
      </c>
      <c r="D1005" s="173" t="s">
        <v>7767</v>
      </c>
      <c r="E1005" s="404">
        <v>1019008624</v>
      </c>
      <c r="F1005" s="404">
        <v>19722500</v>
      </c>
      <c r="G1005" s="405" t="s">
        <v>10525</v>
      </c>
      <c r="H1005" s="353">
        <v>5635000</v>
      </c>
      <c r="I1005" s="363">
        <v>45910</v>
      </c>
      <c r="J1005" s="363">
        <v>46022</v>
      </c>
      <c r="K1005" s="354" t="s">
        <v>10674</v>
      </c>
      <c r="L1005" s="190">
        <v>2599</v>
      </c>
      <c r="M1005" s="251" t="s">
        <v>7689</v>
      </c>
      <c r="N1005" s="406" t="s">
        <v>7343</v>
      </c>
      <c r="O1005" s="406">
        <v>80257080</v>
      </c>
      <c r="P1005" s="406" t="s">
        <v>7690</v>
      </c>
      <c r="Q1005" s="190">
        <v>3</v>
      </c>
      <c r="R1005" s="407">
        <v>140081</v>
      </c>
      <c r="S1005" s="251" t="s">
        <v>7726</v>
      </c>
      <c r="T1005" s="404">
        <v>0</v>
      </c>
      <c r="U1005" s="190" t="s">
        <v>7347</v>
      </c>
      <c r="V1005" s="407" t="s">
        <v>10136</v>
      </c>
      <c r="W1005" s="404">
        <v>0</v>
      </c>
      <c r="X1005" s="190" t="s">
        <v>7347</v>
      </c>
      <c r="Y1005" s="190" t="s">
        <v>7347</v>
      </c>
      <c r="Z1005" s="404">
        <v>0</v>
      </c>
      <c r="AA1005" s="419" t="s">
        <v>7347</v>
      </c>
      <c r="AB1005" s="190" t="s">
        <v>7347</v>
      </c>
      <c r="AC1005" s="190" t="s">
        <v>7347</v>
      </c>
      <c r="AD1005" s="190" t="s">
        <v>7347</v>
      </c>
      <c r="AE1005" s="190" t="s">
        <v>7361</v>
      </c>
      <c r="AF1005" s="190" t="s">
        <v>7349</v>
      </c>
      <c r="AG1005" s="190" t="s">
        <v>7368</v>
      </c>
      <c r="AH1005" s="173" t="s">
        <v>12929</v>
      </c>
      <c r="AI1005" s="173">
        <v>3144522123</v>
      </c>
      <c r="AJ1005" s="173" t="s">
        <v>10482</v>
      </c>
      <c r="AK1005" s="420">
        <v>47713613831</v>
      </c>
      <c r="AL1005" s="189" t="s">
        <v>7353</v>
      </c>
      <c r="AM1005" s="500" t="s">
        <v>12930</v>
      </c>
      <c r="AN1005" s="411">
        <f t="shared" si="15"/>
        <v>998</v>
      </c>
      <c r="AO1005" s="411">
        <v>2025</v>
      </c>
      <c r="AP1005" s="432">
        <v>19722500</v>
      </c>
      <c r="AQ1005" s="411"/>
      <c r="AR1005" s="411"/>
      <c r="AS1005" s="410"/>
      <c r="AT1005" s="449"/>
    </row>
    <row r="1006" spans="2:46" ht="14.65" customHeight="1">
      <c r="B1006" s="448" t="s">
        <v>986</v>
      </c>
      <c r="C1006" s="251" t="s">
        <v>10246</v>
      </c>
      <c r="D1006" s="173" t="s">
        <v>11214</v>
      </c>
      <c r="E1006" s="404">
        <v>1019047130</v>
      </c>
      <c r="F1006" s="404">
        <v>19722500</v>
      </c>
      <c r="G1006" s="405" t="s">
        <v>10525</v>
      </c>
      <c r="H1006" s="353">
        <v>5635000</v>
      </c>
      <c r="I1006" s="363">
        <v>45915</v>
      </c>
      <c r="J1006" s="363">
        <v>46020</v>
      </c>
      <c r="K1006" s="354" t="s">
        <v>12923</v>
      </c>
      <c r="L1006" s="190">
        <v>2599</v>
      </c>
      <c r="M1006" s="251" t="s">
        <v>7689</v>
      </c>
      <c r="N1006" s="406" t="s">
        <v>7343</v>
      </c>
      <c r="O1006" s="406">
        <v>80257080</v>
      </c>
      <c r="P1006" s="406" t="s">
        <v>7690</v>
      </c>
      <c r="Q1006" s="190">
        <v>3</v>
      </c>
      <c r="R1006" s="407">
        <v>140081</v>
      </c>
      <c r="S1006" s="251" t="s">
        <v>7726</v>
      </c>
      <c r="T1006" s="404">
        <v>0</v>
      </c>
      <c r="U1006" s="190" t="s">
        <v>7347</v>
      </c>
      <c r="V1006" s="407" t="s">
        <v>10136</v>
      </c>
      <c r="W1006" s="404">
        <v>0</v>
      </c>
      <c r="X1006" s="190" t="s">
        <v>7347</v>
      </c>
      <c r="Y1006" s="190" t="s">
        <v>7347</v>
      </c>
      <c r="Z1006" s="404">
        <v>0</v>
      </c>
      <c r="AA1006" s="419" t="s">
        <v>7347</v>
      </c>
      <c r="AB1006" s="190" t="s">
        <v>7347</v>
      </c>
      <c r="AC1006" s="190" t="s">
        <v>7347</v>
      </c>
      <c r="AD1006" s="190" t="s">
        <v>7347</v>
      </c>
      <c r="AE1006" s="190" t="s">
        <v>7387</v>
      </c>
      <c r="AF1006" s="190" t="s">
        <v>7349</v>
      </c>
      <c r="AG1006" s="190" t="s">
        <v>7368</v>
      </c>
      <c r="AH1006" s="173" t="s">
        <v>11215</v>
      </c>
      <c r="AI1006" s="173">
        <v>3013670001</v>
      </c>
      <c r="AJ1006" s="173" t="s">
        <v>12456</v>
      </c>
      <c r="AK1006" s="420">
        <v>75600346</v>
      </c>
      <c r="AL1006" s="189" t="s">
        <v>7353</v>
      </c>
      <c r="AM1006" s="500" t="s">
        <v>11217</v>
      </c>
      <c r="AN1006" s="411">
        <f t="shared" si="15"/>
        <v>999</v>
      </c>
      <c r="AO1006" s="411">
        <v>2025</v>
      </c>
      <c r="AP1006" s="432">
        <v>19722500</v>
      </c>
      <c r="AQ1006" s="411"/>
      <c r="AR1006" s="411"/>
      <c r="AS1006" s="410"/>
      <c r="AT1006" s="449"/>
    </row>
    <row r="1007" spans="2:46" ht="14.65" customHeight="1">
      <c r="B1007" s="448" t="s">
        <v>987</v>
      </c>
      <c r="C1007" s="251" t="s">
        <v>10246</v>
      </c>
      <c r="D1007" s="173" t="s">
        <v>12931</v>
      </c>
      <c r="E1007" s="404">
        <v>52413751</v>
      </c>
      <c r="F1007" s="404">
        <v>19722500</v>
      </c>
      <c r="G1007" s="405" t="s">
        <v>10525</v>
      </c>
      <c r="H1007" s="353">
        <v>5635000</v>
      </c>
      <c r="I1007" s="363">
        <v>45911</v>
      </c>
      <c r="J1007" s="363">
        <v>46016</v>
      </c>
      <c r="K1007" s="354" t="s">
        <v>10674</v>
      </c>
      <c r="L1007" s="190">
        <v>2599</v>
      </c>
      <c r="M1007" s="251" t="s">
        <v>7689</v>
      </c>
      <c r="N1007" s="406" t="s">
        <v>7343</v>
      </c>
      <c r="O1007" s="406">
        <v>80257080</v>
      </c>
      <c r="P1007" s="406" t="s">
        <v>7690</v>
      </c>
      <c r="Q1007" s="190">
        <v>3</v>
      </c>
      <c r="R1007" s="407">
        <v>140081</v>
      </c>
      <c r="S1007" s="251" t="s">
        <v>7726</v>
      </c>
      <c r="T1007" s="404">
        <v>0</v>
      </c>
      <c r="U1007" s="190" t="s">
        <v>7347</v>
      </c>
      <c r="V1007" s="407" t="s">
        <v>10136</v>
      </c>
      <c r="W1007" s="404">
        <v>0</v>
      </c>
      <c r="X1007" s="190" t="s">
        <v>7347</v>
      </c>
      <c r="Y1007" s="190" t="s">
        <v>7347</v>
      </c>
      <c r="Z1007" s="404">
        <v>0</v>
      </c>
      <c r="AA1007" s="419" t="s">
        <v>7347</v>
      </c>
      <c r="AB1007" s="190" t="s">
        <v>7347</v>
      </c>
      <c r="AC1007" s="190" t="s">
        <v>7347</v>
      </c>
      <c r="AD1007" s="190" t="s">
        <v>7347</v>
      </c>
      <c r="AE1007" s="190" t="s">
        <v>7408</v>
      </c>
      <c r="AF1007" s="190" t="s">
        <v>7349</v>
      </c>
      <c r="AG1007" s="190" t="s">
        <v>7350</v>
      </c>
      <c r="AH1007" s="173" t="s">
        <v>12932</v>
      </c>
      <c r="AI1007" s="173">
        <v>3108713154</v>
      </c>
      <c r="AJ1007" s="173" t="s">
        <v>10152</v>
      </c>
      <c r="AK1007" s="420">
        <v>476300068154</v>
      </c>
      <c r="AL1007" s="189" t="s">
        <v>7353</v>
      </c>
      <c r="AM1007" s="500" t="s">
        <v>8865</v>
      </c>
      <c r="AN1007" s="411">
        <f t="shared" si="15"/>
        <v>1000</v>
      </c>
      <c r="AO1007" s="411">
        <v>2025</v>
      </c>
      <c r="AP1007" s="432">
        <v>19722500</v>
      </c>
      <c r="AQ1007" s="411"/>
      <c r="AR1007" s="411"/>
      <c r="AS1007" s="410"/>
      <c r="AT1007" s="449"/>
    </row>
    <row r="1008" spans="2:46" ht="14.65" customHeight="1">
      <c r="B1008" s="448" t="s">
        <v>989</v>
      </c>
      <c r="C1008" s="251" t="s">
        <v>10246</v>
      </c>
      <c r="D1008" s="173" t="s">
        <v>9184</v>
      </c>
      <c r="E1008" s="404">
        <v>1019024182</v>
      </c>
      <c r="F1008" s="404">
        <v>19722500</v>
      </c>
      <c r="G1008" s="405" t="s">
        <v>10525</v>
      </c>
      <c r="H1008" s="353">
        <v>5635000</v>
      </c>
      <c r="I1008" s="363">
        <v>45916</v>
      </c>
      <c r="J1008" s="363">
        <v>46022</v>
      </c>
      <c r="K1008" s="354" t="s">
        <v>12923</v>
      </c>
      <c r="L1008" s="190">
        <v>2599</v>
      </c>
      <c r="M1008" s="251" t="s">
        <v>7689</v>
      </c>
      <c r="N1008" s="406" t="s">
        <v>7343</v>
      </c>
      <c r="O1008" s="406">
        <v>80257080</v>
      </c>
      <c r="P1008" s="406" t="s">
        <v>7690</v>
      </c>
      <c r="Q1008" s="190">
        <v>3</v>
      </c>
      <c r="R1008" s="407">
        <v>140081</v>
      </c>
      <c r="S1008" s="251" t="s">
        <v>7726</v>
      </c>
      <c r="T1008" s="404">
        <v>0</v>
      </c>
      <c r="U1008" s="190" t="s">
        <v>7347</v>
      </c>
      <c r="V1008" s="407" t="s">
        <v>10136</v>
      </c>
      <c r="W1008" s="404">
        <v>0</v>
      </c>
      <c r="X1008" s="190" t="s">
        <v>7347</v>
      </c>
      <c r="Y1008" s="190" t="s">
        <v>7347</v>
      </c>
      <c r="Z1008" s="404">
        <v>0</v>
      </c>
      <c r="AA1008" s="419" t="s">
        <v>7347</v>
      </c>
      <c r="AB1008" s="190" t="s">
        <v>7347</v>
      </c>
      <c r="AC1008" s="190" t="s">
        <v>7347</v>
      </c>
      <c r="AD1008" s="190" t="s">
        <v>7347</v>
      </c>
      <c r="AE1008" s="190" t="s">
        <v>7536</v>
      </c>
      <c r="AF1008" s="190" t="s">
        <v>7349</v>
      </c>
      <c r="AG1008" s="190" t="s">
        <v>7399</v>
      </c>
      <c r="AH1008" s="173" t="s">
        <v>12933</v>
      </c>
      <c r="AI1008" s="173">
        <v>3212826974</v>
      </c>
      <c r="AJ1008" s="173" t="s">
        <v>10563</v>
      </c>
      <c r="AK1008" s="420">
        <v>24130021702</v>
      </c>
      <c r="AL1008" s="189" t="s">
        <v>7353</v>
      </c>
      <c r="AM1008" s="500" t="s">
        <v>9188</v>
      </c>
      <c r="AN1008" s="411">
        <f t="shared" si="15"/>
        <v>1001</v>
      </c>
      <c r="AO1008" s="411">
        <v>2025</v>
      </c>
      <c r="AP1008" s="432">
        <v>19722500</v>
      </c>
      <c r="AQ1008" s="411"/>
      <c r="AR1008" s="411"/>
      <c r="AS1008" s="410"/>
      <c r="AT1008" s="449"/>
    </row>
    <row r="1009" spans="2:46" ht="14.65" customHeight="1">
      <c r="B1009" s="448" t="s">
        <v>991</v>
      </c>
      <c r="C1009" s="251" t="s">
        <v>10341</v>
      </c>
      <c r="D1009" s="173" t="s">
        <v>12934</v>
      </c>
      <c r="E1009" s="404">
        <v>80854743</v>
      </c>
      <c r="F1009" s="404">
        <v>15774500</v>
      </c>
      <c r="G1009" s="405" t="s">
        <v>10525</v>
      </c>
      <c r="H1009" s="353">
        <v>4507000</v>
      </c>
      <c r="I1009" s="363">
        <v>45915</v>
      </c>
      <c r="J1009" s="363">
        <v>46020</v>
      </c>
      <c r="K1009" s="354" t="s">
        <v>12935</v>
      </c>
      <c r="L1009" s="190">
        <v>2599</v>
      </c>
      <c r="M1009" s="251" t="s">
        <v>7689</v>
      </c>
      <c r="N1009" s="406" t="s">
        <v>7343</v>
      </c>
      <c r="O1009" s="406">
        <v>80257080</v>
      </c>
      <c r="P1009" s="406" t="s">
        <v>7690</v>
      </c>
      <c r="Q1009" s="190">
        <v>1</v>
      </c>
      <c r="R1009" s="407">
        <v>140083</v>
      </c>
      <c r="S1009" s="251" t="s">
        <v>7726</v>
      </c>
      <c r="T1009" s="404">
        <v>0</v>
      </c>
      <c r="U1009" s="190" t="s">
        <v>7347</v>
      </c>
      <c r="V1009" s="407" t="s">
        <v>10136</v>
      </c>
      <c r="W1009" s="404">
        <v>0</v>
      </c>
      <c r="X1009" s="190" t="s">
        <v>7347</v>
      </c>
      <c r="Y1009" s="190" t="s">
        <v>7347</v>
      </c>
      <c r="Z1009" s="404">
        <v>0</v>
      </c>
      <c r="AA1009" s="419" t="s">
        <v>7347</v>
      </c>
      <c r="AB1009" s="190" t="s">
        <v>7347</v>
      </c>
      <c r="AC1009" s="190" t="s">
        <v>7347</v>
      </c>
      <c r="AD1009" s="190" t="s">
        <v>7347</v>
      </c>
      <c r="AE1009" s="190" t="s">
        <v>7387</v>
      </c>
      <c r="AF1009" s="190" t="s">
        <v>7349</v>
      </c>
      <c r="AG1009" s="190" t="s">
        <v>7510</v>
      </c>
      <c r="AH1009" s="173" t="s">
        <v>11614</v>
      </c>
      <c r="AI1009" s="173" t="s">
        <v>12936</v>
      </c>
      <c r="AJ1009" s="173" t="s">
        <v>8019</v>
      </c>
      <c r="AK1009" s="420">
        <v>84318053</v>
      </c>
      <c r="AL1009" s="189" t="s">
        <v>7353</v>
      </c>
      <c r="AM1009" s="500" t="s">
        <v>11615</v>
      </c>
      <c r="AN1009" s="411">
        <f t="shared" si="15"/>
        <v>1002</v>
      </c>
      <c r="AO1009" s="411">
        <v>2025</v>
      </c>
      <c r="AP1009" s="432">
        <v>15774500</v>
      </c>
      <c r="AQ1009" s="411"/>
      <c r="AR1009" s="411"/>
      <c r="AS1009" s="410"/>
      <c r="AT1009" s="449"/>
    </row>
    <row r="1010" spans="2:46" ht="14.65" customHeight="1">
      <c r="B1010" s="448" t="s">
        <v>993</v>
      </c>
      <c r="C1010" s="251" t="s">
        <v>10341</v>
      </c>
      <c r="D1010" s="173" t="s">
        <v>8378</v>
      </c>
      <c r="E1010" s="404">
        <v>1023928325</v>
      </c>
      <c r="F1010" s="404">
        <v>15924733</v>
      </c>
      <c r="G1010" s="405" t="s">
        <v>10632</v>
      </c>
      <c r="H1010" s="353">
        <v>4506999.9056603778</v>
      </c>
      <c r="I1010" s="363">
        <v>45915</v>
      </c>
      <c r="J1010" s="363">
        <v>46022</v>
      </c>
      <c r="K1010" s="354" t="s">
        <v>12937</v>
      </c>
      <c r="L1010" s="190">
        <v>2537</v>
      </c>
      <c r="M1010" s="251" t="s">
        <v>7712</v>
      </c>
      <c r="N1010" s="406" t="s">
        <v>7343</v>
      </c>
      <c r="O1010" s="406">
        <v>20533153</v>
      </c>
      <c r="P1010" s="406" t="s">
        <v>7713</v>
      </c>
      <c r="Q1010" s="190">
        <v>5</v>
      </c>
      <c r="R1010" s="407">
        <v>136309</v>
      </c>
      <c r="S1010" s="251" t="s">
        <v>7714</v>
      </c>
      <c r="T1010" s="404">
        <v>0</v>
      </c>
      <c r="U1010" s="190" t="s">
        <v>7347</v>
      </c>
      <c r="V1010" s="407" t="s">
        <v>10136</v>
      </c>
      <c r="W1010" s="404">
        <v>0</v>
      </c>
      <c r="X1010" s="190" t="s">
        <v>7347</v>
      </c>
      <c r="Y1010" s="190" t="s">
        <v>7347</v>
      </c>
      <c r="Z1010" s="404">
        <v>0</v>
      </c>
      <c r="AA1010" s="419" t="s">
        <v>7347</v>
      </c>
      <c r="AB1010" s="190" t="s">
        <v>7347</v>
      </c>
      <c r="AC1010" s="190" t="s">
        <v>7347</v>
      </c>
      <c r="AD1010" s="190" t="s">
        <v>7347</v>
      </c>
      <c r="AE1010" s="190" t="s">
        <v>7378</v>
      </c>
      <c r="AF1010" s="190" t="s">
        <v>7349</v>
      </c>
      <c r="AG1010" s="190" t="s">
        <v>7510</v>
      </c>
      <c r="AH1010" s="173" t="s">
        <v>12938</v>
      </c>
      <c r="AI1010" s="173">
        <v>3196227528</v>
      </c>
      <c r="AJ1010" s="173" t="s">
        <v>10482</v>
      </c>
      <c r="AK1010" s="420">
        <v>32861782785</v>
      </c>
      <c r="AL1010" s="189" t="s">
        <v>7353</v>
      </c>
      <c r="AM1010" s="500" t="s">
        <v>10412</v>
      </c>
      <c r="AN1010" s="411">
        <f t="shared" si="15"/>
        <v>1003</v>
      </c>
      <c r="AO1010" s="411">
        <v>2025</v>
      </c>
      <c r="AP1010" s="432">
        <v>15924733</v>
      </c>
      <c r="AQ1010" s="411"/>
      <c r="AR1010" s="411"/>
      <c r="AS1010" s="410"/>
      <c r="AT1010" s="449"/>
    </row>
    <row r="1011" spans="2:46" ht="14.65" customHeight="1">
      <c r="B1011" s="448" t="s">
        <v>995</v>
      </c>
      <c r="C1011" s="251" t="s">
        <v>10246</v>
      </c>
      <c r="D1011" s="173" t="s">
        <v>12939</v>
      </c>
      <c r="E1011" s="404">
        <v>1014197222</v>
      </c>
      <c r="F1011" s="404">
        <v>22352167</v>
      </c>
      <c r="G1011" s="405" t="s">
        <v>12675</v>
      </c>
      <c r="H1011" s="353">
        <v>5635000.0840336131</v>
      </c>
      <c r="I1011" s="363">
        <v>45917</v>
      </c>
      <c r="J1011" s="363">
        <v>46022</v>
      </c>
      <c r="K1011" s="354" t="s">
        <v>12940</v>
      </c>
      <c r="L1011" s="190">
        <v>2537</v>
      </c>
      <c r="M1011" s="251" t="s">
        <v>7712</v>
      </c>
      <c r="N1011" s="406" t="s">
        <v>7343</v>
      </c>
      <c r="O1011" s="406">
        <v>20533153</v>
      </c>
      <c r="P1011" s="406" t="s">
        <v>7713</v>
      </c>
      <c r="Q1011" s="190">
        <v>5</v>
      </c>
      <c r="R1011" s="407">
        <v>136312</v>
      </c>
      <c r="S1011" s="251" t="s">
        <v>7714</v>
      </c>
      <c r="T1011" s="404">
        <v>0</v>
      </c>
      <c r="U1011" s="190" t="s">
        <v>7347</v>
      </c>
      <c r="V1011" s="407" t="s">
        <v>10136</v>
      </c>
      <c r="W1011" s="404">
        <v>0</v>
      </c>
      <c r="X1011" s="190" t="s">
        <v>7347</v>
      </c>
      <c r="Y1011" s="190" t="s">
        <v>7347</v>
      </c>
      <c r="Z1011" s="404">
        <v>0</v>
      </c>
      <c r="AA1011" s="419" t="s">
        <v>7347</v>
      </c>
      <c r="AB1011" s="190" t="s">
        <v>7347</v>
      </c>
      <c r="AC1011" s="190" t="s">
        <v>7347</v>
      </c>
      <c r="AD1011" s="190" t="s">
        <v>7347</v>
      </c>
      <c r="AE1011" s="190" t="s">
        <v>7387</v>
      </c>
      <c r="AF1011" s="190" t="s">
        <v>7349</v>
      </c>
      <c r="AG1011" s="190" t="s">
        <v>7510</v>
      </c>
      <c r="AH1011" s="173" t="s">
        <v>11571</v>
      </c>
      <c r="AI1011" s="173">
        <v>3042040753</v>
      </c>
      <c r="AJ1011" s="173" t="s">
        <v>9566</v>
      </c>
      <c r="AK1011" s="420">
        <v>1001171697</v>
      </c>
      <c r="AL1011" s="189" t="s">
        <v>7353</v>
      </c>
      <c r="AM1011" s="500" t="s">
        <v>9568</v>
      </c>
      <c r="AN1011" s="411">
        <f t="shared" si="15"/>
        <v>1004</v>
      </c>
      <c r="AO1011" s="411">
        <v>2025</v>
      </c>
      <c r="AP1011" s="432">
        <v>22352167</v>
      </c>
      <c r="AQ1011" s="411"/>
      <c r="AR1011" s="411"/>
      <c r="AS1011" s="410"/>
      <c r="AT1011" s="449"/>
    </row>
    <row r="1012" spans="2:46" ht="14.65" customHeight="1">
      <c r="B1012" s="448" t="s">
        <v>997</v>
      </c>
      <c r="C1012" s="251" t="s">
        <v>10341</v>
      </c>
      <c r="D1012" s="173" t="s">
        <v>10401</v>
      </c>
      <c r="E1012" s="404">
        <v>39015356</v>
      </c>
      <c r="F1012" s="404">
        <v>19159000</v>
      </c>
      <c r="G1012" s="405" t="s">
        <v>10591</v>
      </c>
      <c r="H1012" s="353">
        <v>5635000</v>
      </c>
      <c r="I1012" s="363">
        <v>45918</v>
      </c>
      <c r="J1012" s="363">
        <v>46022</v>
      </c>
      <c r="K1012" s="354" t="s">
        <v>12940</v>
      </c>
      <c r="L1012" s="190">
        <v>2537</v>
      </c>
      <c r="M1012" s="251" t="s">
        <v>7712</v>
      </c>
      <c r="N1012" s="406" t="s">
        <v>7343</v>
      </c>
      <c r="O1012" s="406">
        <v>20533153</v>
      </c>
      <c r="P1012" s="406" t="s">
        <v>7713</v>
      </c>
      <c r="Q1012" s="190">
        <v>5</v>
      </c>
      <c r="R1012" s="407">
        <v>136312</v>
      </c>
      <c r="S1012" s="251" t="s">
        <v>7714</v>
      </c>
      <c r="T1012" s="404">
        <v>0</v>
      </c>
      <c r="U1012" s="190" t="s">
        <v>7347</v>
      </c>
      <c r="V1012" s="407" t="s">
        <v>10136</v>
      </c>
      <c r="W1012" s="404">
        <v>0</v>
      </c>
      <c r="X1012" s="190" t="s">
        <v>7347</v>
      </c>
      <c r="Y1012" s="190" t="s">
        <v>7347</v>
      </c>
      <c r="Z1012" s="404">
        <v>0</v>
      </c>
      <c r="AA1012" s="419" t="s">
        <v>7347</v>
      </c>
      <c r="AB1012" s="190" t="s">
        <v>7347</v>
      </c>
      <c r="AC1012" s="190" t="s">
        <v>7347</v>
      </c>
      <c r="AD1012" s="190" t="s">
        <v>7347</v>
      </c>
      <c r="AE1012" s="190" t="s">
        <v>7536</v>
      </c>
      <c r="AF1012" s="190" t="s">
        <v>7349</v>
      </c>
      <c r="AG1012" s="190" t="s">
        <v>7350</v>
      </c>
      <c r="AH1012" s="173" t="s">
        <v>10402</v>
      </c>
      <c r="AI1012" s="173">
        <v>3108039593</v>
      </c>
      <c r="AJ1012" s="173" t="s">
        <v>9566</v>
      </c>
      <c r="AK1012" s="420">
        <v>122091164</v>
      </c>
      <c r="AL1012" s="189" t="s">
        <v>7353</v>
      </c>
      <c r="AM1012" s="500" t="s">
        <v>10404</v>
      </c>
      <c r="AN1012" s="411">
        <f t="shared" si="15"/>
        <v>1005</v>
      </c>
      <c r="AO1012" s="411">
        <v>2025</v>
      </c>
      <c r="AP1012" s="432">
        <v>19159000</v>
      </c>
      <c r="AQ1012" s="411"/>
      <c r="AR1012" s="411"/>
      <c r="AS1012" s="410"/>
      <c r="AT1012" s="449"/>
    </row>
    <row r="1013" spans="2:46" ht="14.65" customHeight="1">
      <c r="B1013" s="448" t="s">
        <v>998</v>
      </c>
      <c r="C1013" s="251" t="s">
        <v>10246</v>
      </c>
      <c r="D1013" s="173" t="s">
        <v>8921</v>
      </c>
      <c r="E1013" s="404">
        <v>1022388441</v>
      </c>
      <c r="F1013" s="404">
        <v>19910333</v>
      </c>
      <c r="G1013" s="405" t="s">
        <v>10632</v>
      </c>
      <c r="H1013" s="353">
        <v>5634999.9056603778</v>
      </c>
      <c r="I1013" s="363">
        <v>45915</v>
      </c>
      <c r="J1013" s="363">
        <v>46022</v>
      </c>
      <c r="K1013" s="354" t="s">
        <v>12640</v>
      </c>
      <c r="L1013" s="190">
        <v>2537</v>
      </c>
      <c r="M1013" s="251" t="s">
        <v>8620</v>
      </c>
      <c r="N1013" s="406" t="s">
        <v>7448</v>
      </c>
      <c r="O1013" s="417">
        <v>67012149</v>
      </c>
      <c r="P1013" s="406" t="s">
        <v>8621</v>
      </c>
      <c r="Q1013" s="190">
        <v>5</v>
      </c>
      <c r="R1013" s="407">
        <v>138268</v>
      </c>
      <c r="S1013" s="251" t="s">
        <v>8622</v>
      </c>
      <c r="T1013" s="404">
        <v>0</v>
      </c>
      <c r="U1013" s="190" t="s">
        <v>7347</v>
      </c>
      <c r="V1013" s="407" t="s">
        <v>10136</v>
      </c>
      <c r="W1013" s="404">
        <v>0</v>
      </c>
      <c r="X1013" s="190" t="s">
        <v>7347</v>
      </c>
      <c r="Y1013" s="190" t="s">
        <v>7347</v>
      </c>
      <c r="Z1013" s="404">
        <v>0</v>
      </c>
      <c r="AA1013" s="419" t="s">
        <v>7347</v>
      </c>
      <c r="AB1013" s="190" t="s">
        <v>7347</v>
      </c>
      <c r="AC1013" s="190" t="s">
        <v>7347</v>
      </c>
      <c r="AD1013" s="190" t="s">
        <v>7347</v>
      </c>
      <c r="AE1013" s="190" t="s">
        <v>7960</v>
      </c>
      <c r="AF1013" s="190" t="s">
        <v>7349</v>
      </c>
      <c r="AG1013" s="190" t="s">
        <v>7350</v>
      </c>
      <c r="AH1013" s="173" t="s">
        <v>12941</v>
      </c>
      <c r="AI1013" s="173">
        <v>3108108743</v>
      </c>
      <c r="AJ1013" s="173" t="s">
        <v>10152</v>
      </c>
      <c r="AK1013" s="420">
        <v>166670101939</v>
      </c>
      <c r="AL1013" s="189" t="s">
        <v>7353</v>
      </c>
      <c r="AM1013" s="500" t="s">
        <v>8924</v>
      </c>
      <c r="AN1013" s="411">
        <f t="shared" si="15"/>
        <v>1006</v>
      </c>
      <c r="AO1013" s="411">
        <v>2025</v>
      </c>
      <c r="AP1013" s="432">
        <v>19910333</v>
      </c>
      <c r="AQ1013" s="411"/>
      <c r="AR1013" s="411"/>
      <c r="AS1013" s="410"/>
      <c r="AT1013" s="449"/>
    </row>
    <row r="1014" spans="2:46" ht="14.65" customHeight="1">
      <c r="B1014" s="448" t="s">
        <v>999</v>
      </c>
      <c r="C1014" s="251" t="s">
        <v>10246</v>
      </c>
      <c r="D1014" s="173" t="s">
        <v>12942</v>
      </c>
      <c r="E1014" s="404">
        <v>1070921121</v>
      </c>
      <c r="F1014" s="404">
        <v>19534666</v>
      </c>
      <c r="G1014" s="405" t="s">
        <v>12827</v>
      </c>
      <c r="H1014" s="353">
        <v>5635000</v>
      </c>
      <c r="I1014" s="363">
        <v>45917</v>
      </c>
      <c r="J1014" s="363">
        <v>46022</v>
      </c>
      <c r="K1014" s="354" t="s">
        <v>12640</v>
      </c>
      <c r="L1014" s="190">
        <v>2537</v>
      </c>
      <c r="M1014" s="251" t="s">
        <v>8468</v>
      </c>
      <c r="N1014" s="406" t="s">
        <v>7448</v>
      </c>
      <c r="O1014" s="406">
        <v>52804730</v>
      </c>
      <c r="P1014" s="501" t="s">
        <v>8469</v>
      </c>
      <c r="Q1014" s="190">
        <v>5</v>
      </c>
      <c r="R1014" s="407">
        <v>138268</v>
      </c>
      <c r="S1014" s="251" t="s">
        <v>8916</v>
      </c>
      <c r="T1014" s="404">
        <v>0</v>
      </c>
      <c r="U1014" s="190" t="s">
        <v>7347</v>
      </c>
      <c r="V1014" s="407" t="s">
        <v>10136</v>
      </c>
      <c r="W1014" s="404">
        <v>0</v>
      </c>
      <c r="X1014" s="190" t="s">
        <v>7347</v>
      </c>
      <c r="Y1014" s="190" t="s">
        <v>7347</v>
      </c>
      <c r="Z1014" s="404">
        <v>0</v>
      </c>
      <c r="AA1014" s="419" t="s">
        <v>7347</v>
      </c>
      <c r="AB1014" s="190" t="s">
        <v>7347</v>
      </c>
      <c r="AC1014" s="190" t="s">
        <v>7347</v>
      </c>
      <c r="AD1014" s="190" t="s">
        <v>7347</v>
      </c>
      <c r="AE1014" s="190" t="s">
        <v>7387</v>
      </c>
      <c r="AF1014" s="190" t="s">
        <v>7349</v>
      </c>
      <c r="AG1014" s="190" t="s">
        <v>7510</v>
      </c>
      <c r="AH1014" s="173" t="s">
        <v>11364</v>
      </c>
      <c r="AI1014" s="173">
        <v>3133250223</v>
      </c>
      <c r="AJ1014" s="173" t="s">
        <v>10482</v>
      </c>
      <c r="AK1014" s="420">
        <v>82700000137</v>
      </c>
      <c r="AL1014" s="189" t="s">
        <v>7353</v>
      </c>
      <c r="AM1014" s="500" t="s">
        <v>9749</v>
      </c>
      <c r="AN1014" s="411">
        <f t="shared" si="15"/>
        <v>1007</v>
      </c>
      <c r="AO1014" s="411">
        <v>2025</v>
      </c>
      <c r="AP1014" s="432">
        <v>19534666</v>
      </c>
      <c r="AQ1014" s="411"/>
      <c r="AR1014" s="411"/>
      <c r="AS1014" s="410"/>
      <c r="AT1014" s="449"/>
    </row>
    <row r="1015" spans="2:46" ht="14.65" customHeight="1">
      <c r="B1015" s="448" t="s">
        <v>1000</v>
      </c>
      <c r="C1015" s="251" t="s">
        <v>10246</v>
      </c>
      <c r="D1015" s="173" t="s">
        <v>9395</v>
      </c>
      <c r="E1015" s="404">
        <v>80818422</v>
      </c>
      <c r="F1015" s="404">
        <v>27164267</v>
      </c>
      <c r="G1015" s="405" t="s">
        <v>10632</v>
      </c>
      <c r="H1015" s="353">
        <v>7688000.0943396231</v>
      </c>
      <c r="I1015" s="363">
        <v>45916</v>
      </c>
      <c r="J1015" s="363">
        <v>46022</v>
      </c>
      <c r="K1015" s="354" t="s">
        <v>12638</v>
      </c>
      <c r="L1015" s="190">
        <v>2537</v>
      </c>
      <c r="M1015" s="251" t="s">
        <v>8833</v>
      </c>
      <c r="N1015" s="406" t="s">
        <v>7448</v>
      </c>
      <c r="O1015" s="406">
        <v>52887426</v>
      </c>
      <c r="P1015" s="406" t="s">
        <v>8834</v>
      </c>
      <c r="Q1015" s="190">
        <v>5</v>
      </c>
      <c r="R1015" s="407">
        <v>138270</v>
      </c>
      <c r="S1015" s="251" t="s">
        <v>8835</v>
      </c>
      <c r="T1015" s="404">
        <v>0</v>
      </c>
      <c r="U1015" s="190" t="s">
        <v>7347</v>
      </c>
      <c r="V1015" s="407" t="s">
        <v>10136</v>
      </c>
      <c r="W1015" s="404">
        <v>0</v>
      </c>
      <c r="X1015" s="190" t="s">
        <v>7347</v>
      </c>
      <c r="Y1015" s="190" t="s">
        <v>7347</v>
      </c>
      <c r="Z1015" s="404">
        <v>0</v>
      </c>
      <c r="AA1015" s="419" t="s">
        <v>7347</v>
      </c>
      <c r="AB1015" s="190" t="s">
        <v>7347</v>
      </c>
      <c r="AC1015" s="190" t="s">
        <v>7347</v>
      </c>
      <c r="AD1015" s="190" t="s">
        <v>7347</v>
      </c>
      <c r="AE1015" s="190" t="s">
        <v>7378</v>
      </c>
      <c r="AF1015" s="190" t="s">
        <v>7349</v>
      </c>
      <c r="AG1015" s="190" t="s">
        <v>7399</v>
      </c>
      <c r="AH1015" s="173" t="s">
        <v>12943</v>
      </c>
      <c r="AI1015" s="173">
        <v>3214079838</v>
      </c>
      <c r="AJ1015" s="173" t="s">
        <v>10152</v>
      </c>
      <c r="AK1015" s="420">
        <v>488404630169</v>
      </c>
      <c r="AL1015" s="189" t="s">
        <v>7353</v>
      </c>
      <c r="AM1015" s="500" t="s">
        <v>10753</v>
      </c>
      <c r="AN1015" s="411">
        <f t="shared" si="15"/>
        <v>1008</v>
      </c>
      <c r="AO1015" s="411">
        <v>2025</v>
      </c>
      <c r="AP1015" s="432">
        <v>27164267</v>
      </c>
      <c r="AQ1015" s="411"/>
      <c r="AR1015" s="411"/>
      <c r="AS1015" s="410"/>
      <c r="AT1015" s="449"/>
    </row>
    <row r="1016" spans="2:46" ht="14.65" customHeight="1">
      <c r="B1016" s="448" t="s">
        <v>1002</v>
      </c>
      <c r="C1016" s="251" t="s">
        <v>10246</v>
      </c>
      <c r="D1016" s="173" t="s">
        <v>10905</v>
      </c>
      <c r="E1016" s="404">
        <v>1018422753</v>
      </c>
      <c r="F1016" s="404">
        <v>30752000</v>
      </c>
      <c r="G1016" s="405" t="s">
        <v>7393</v>
      </c>
      <c r="H1016" s="353">
        <v>7688000</v>
      </c>
      <c r="I1016" s="363">
        <v>45915</v>
      </c>
      <c r="J1016" s="363">
        <v>46022</v>
      </c>
      <c r="K1016" s="354" t="s">
        <v>12638</v>
      </c>
      <c r="L1016" s="190">
        <v>2537</v>
      </c>
      <c r="M1016" s="251" t="s">
        <v>8886</v>
      </c>
      <c r="N1016" s="406" t="s">
        <v>7448</v>
      </c>
      <c r="O1016" s="406">
        <v>80259844</v>
      </c>
      <c r="P1016" s="501" t="s">
        <v>8887</v>
      </c>
      <c r="Q1016" s="190">
        <v>5</v>
      </c>
      <c r="R1016" s="407">
        <v>138270</v>
      </c>
      <c r="S1016" s="251" t="s">
        <v>8888</v>
      </c>
      <c r="T1016" s="404">
        <v>0</v>
      </c>
      <c r="U1016" s="190" t="s">
        <v>7347</v>
      </c>
      <c r="V1016" s="407" t="s">
        <v>10136</v>
      </c>
      <c r="W1016" s="404">
        <v>0</v>
      </c>
      <c r="X1016" s="190" t="s">
        <v>7347</v>
      </c>
      <c r="Y1016" s="190" t="s">
        <v>7347</v>
      </c>
      <c r="Z1016" s="404">
        <v>0</v>
      </c>
      <c r="AA1016" s="419" t="s">
        <v>7347</v>
      </c>
      <c r="AB1016" s="190" t="s">
        <v>7347</v>
      </c>
      <c r="AC1016" s="190" t="s">
        <v>7347</v>
      </c>
      <c r="AD1016" s="190" t="s">
        <v>7347</v>
      </c>
      <c r="AE1016" s="190" t="s">
        <v>7361</v>
      </c>
      <c r="AF1016" s="190" t="s">
        <v>7349</v>
      </c>
      <c r="AG1016" s="190" t="s">
        <v>7350</v>
      </c>
      <c r="AH1016" s="173" t="s">
        <v>12944</v>
      </c>
      <c r="AI1016" s="173">
        <v>3135661938</v>
      </c>
      <c r="AJ1016" s="173" t="s">
        <v>10482</v>
      </c>
      <c r="AK1016" s="420">
        <v>14175557521</v>
      </c>
      <c r="AL1016" s="189" t="s">
        <v>7353</v>
      </c>
      <c r="AM1016" s="500" t="s">
        <v>12945</v>
      </c>
      <c r="AN1016" s="411">
        <f t="shared" si="15"/>
        <v>1009</v>
      </c>
      <c r="AO1016" s="411">
        <v>2025</v>
      </c>
      <c r="AP1016" s="432">
        <v>30752000</v>
      </c>
      <c r="AQ1016" s="411"/>
      <c r="AR1016" s="411"/>
      <c r="AS1016" s="410"/>
      <c r="AT1016" s="449"/>
    </row>
    <row r="1017" spans="2:46" ht="14.65" customHeight="1">
      <c r="B1017" s="448" t="s">
        <v>1003</v>
      </c>
      <c r="C1017" s="251" t="s">
        <v>10246</v>
      </c>
      <c r="D1017" s="173" t="s">
        <v>12946</v>
      </c>
      <c r="E1017" s="404">
        <v>80183656</v>
      </c>
      <c r="F1017" s="404">
        <v>27164266</v>
      </c>
      <c r="G1017" s="405" t="s">
        <v>10632</v>
      </c>
      <c r="H1017" s="353">
        <v>7687999.8113207547</v>
      </c>
      <c r="I1017" s="363">
        <v>45915</v>
      </c>
      <c r="J1017" s="363">
        <v>46022</v>
      </c>
      <c r="K1017" s="354" t="s">
        <v>8601</v>
      </c>
      <c r="L1017" s="190">
        <v>2537</v>
      </c>
      <c r="M1017" s="251" t="s">
        <v>8620</v>
      </c>
      <c r="N1017" s="406" t="s">
        <v>7448</v>
      </c>
      <c r="O1017" s="417">
        <v>67012149</v>
      </c>
      <c r="P1017" s="406" t="s">
        <v>8621</v>
      </c>
      <c r="Q1017" s="190">
        <v>5</v>
      </c>
      <c r="R1017" s="407">
        <v>138270</v>
      </c>
      <c r="S1017" s="251" t="s">
        <v>8622</v>
      </c>
      <c r="T1017" s="404">
        <v>0</v>
      </c>
      <c r="U1017" s="190" t="s">
        <v>7347</v>
      </c>
      <c r="V1017" s="407" t="s">
        <v>10136</v>
      </c>
      <c r="W1017" s="404">
        <v>0</v>
      </c>
      <c r="X1017" s="190" t="s">
        <v>7347</v>
      </c>
      <c r="Y1017" s="190" t="s">
        <v>7347</v>
      </c>
      <c r="Z1017" s="404">
        <v>0</v>
      </c>
      <c r="AA1017" s="419" t="s">
        <v>7347</v>
      </c>
      <c r="AB1017" s="190" t="s">
        <v>7347</v>
      </c>
      <c r="AC1017" s="190" t="s">
        <v>7347</v>
      </c>
      <c r="AD1017" s="190" t="s">
        <v>7347</v>
      </c>
      <c r="AE1017" s="190" t="s">
        <v>7387</v>
      </c>
      <c r="AF1017" s="190" t="s">
        <v>7349</v>
      </c>
      <c r="AG1017" s="190" t="s">
        <v>7399</v>
      </c>
      <c r="AH1017" s="173" t="s">
        <v>12947</v>
      </c>
      <c r="AI1017" s="173">
        <v>3212513348</v>
      </c>
      <c r="AJ1017" s="173" t="s">
        <v>10152</v>
      </c>
      <c r="AK1017" s="420">
        <v>550477500038237</v>
      </c>
      <c r="AL1017" s="189" t="s">
        <v>7353</v>
      </c>
      <c r="AM1017" s="500" t="s">
        <v>11862</v>
      </c>
      <c r="AN1017" s="411">
        <f t="shared" si="15"/>
        <v>1010</v>
      </c>
      <c r="AO1017" s="411">
        <v>2025</v>
      </c>
      <c r="AP1017" s="432">
        <v>27164266</v>
      </c>
      <c r="AQ1017" s="411"/>
      <c r="AR1017" s="411"/>
      <c r="AS1017" s="410"/>
      <c r="AT1017" s="449"/>
    </row>
    <row r="1018" spans="2:46" ht="14.65" customHeight="1">
      <c r="B1018" s="448" t="s">
        <v>1005</v>
      </c>
      <c r="C1018" s="408" t="s">
        <v>10246</v>
      </c>
      <c r="D1018" s="222" t="s">
        <v>10909</v>
      </c>
      <c r="E1018" s="454">
        <v>1057893214</v>
      </c>
      <c r="F1018" s="454">
        <v>26651734</v>
      </c>
      <c r="G1018" s="405" t="s">
        <v>12827</v>
      </c>
      <c r="H1018" s="455">
        <v>7688000.192307692</v>
      </c>
      <c r="I1018" s="363">
        <v>45917</v>
      </c>
      <c r="J1018" s="363">
        <v>46022</v>
      </c>
      <c r="K1018" s="354" t="s">
        <v>12638</v>
      </c>
      <c r="L1018" s="304">
        <v>2537</v>
      </c>
      <c r="M1018" s="408" t="s">
        <v>8886</v>
      </c>
      <c r="N1018" s="409" t="s">
        <v>7448</v>
      </c>
      <c r="O1018" s="409">
        <v>80259844</v>
      </c>
      <c r="P1018" s="504" t="s">
        <v>8887</v>
      </c>
      <c r="Q1018" s="304">
        <v>5</v>
      </c>
      <c r="R1018" s="457">
        <v>138270</v>
      </c>
      <c r="S1018" s="408" t="s">
        <v>8888</v>
      </c>
      <c r="T1018" s="454">
        <v>0</v>
      </c>
      <c r="U1018" s="190" t="s">
        <v>7347</v>
      </c>
      <c r="V1018" s="407" t="s">
        <v>10136</v>
      </c>
      <c r="W1018" s="454">
        <v>0</v>
      </c>
      <c r="X1018" s="304" t="s">
        <v>7347</v>
      </c>
      <c r="Y1018" s="304" t="s">
        <v>7347</v>
      </c>
      <c r="Z1018" s="454">
        <v>0</v>
      </c>
      <c r="AA1018" s="458" t="s">
        <v>7347</v>
      </c>
      <c r="AB1018" s="304" t="s">
        <v>7347</v>
      </c>
      <c r="AC1018" s="304" t="s">
        <v>7347</v>
      </c>
      <c r="AD1018" s="304" t="s">
        <v>7347</v>
      </c>
      <c r="AE1018" s="304" t="s">
        <v>7720</v>
      </c>
      <c r="AF1018" s="304" t="s">
        <v>7349</v>
      </c>
      <c r="AG1018" s="304" t="s">
        <v>7399</v>
      </c>
      <c r="AH1018" s="222" t="s">
        <v>12948</v>
      </c>
      <c r="AI1018" s="222">
        <v>3144867974</v>
      </c>
      <c r="AJ1018" s="173" t="s">
        <v>10482</v>
      </c>
      <c r="AK1018" s="461">
        <v>35237456481</v>
      </c>
      <c r="AL1018" s="245" t="s">
        <v>7353</v>
      </c>
      <c r="AM1018" s="500" t="s">
        <v>10911</v>
      </c>
      <c r="AN1018" s="411">
        <f t="shared" si="15"/>
        <v>1011</v>
      </c>
      <c r="AO1018" s="411">
        <v>2025</v>
      </c>
      <c r="AP1018" s="432">
        <v>26651734</v>
      </c>
      <c r="AQ1018" s="459"/>
      <c r="AR1018" s="459"/>
      <c r="AS1018" s="415"/>
      <c r="AT1018" s="460"/>
    </row>
    <row r="1019" spans="2:46" ht="15" customHeight="1">
      <c r="B1019" s="448" t="s">
        <v>1006</v>
      </c>
      <c r="C1019" s="408" t="s">
        <v>10246</v>
      </c>
      <c r="D1019" s="222" t="s">
        <v>12949</v>
      </c>
      <c r="E1019" s="454">
        <v>79636340</v>
      </c>
      <c r="F1019" s="454">
        <v>26651733</v>
      </c>
      <c r="G1019" s="405" t="s">
        <v>12827</v>
      </c>
      <c r="H1019" s="455">
        <v>7688000.192307692</v>
      </c>
      <c r="I1019" s="363">
        <v>45918</v>
      </c>
      <c r="J1019" s="363">
        <v>46022</v>
      </c>
      <c r="K1019" s="354" t="s">
        <v>12638</v>
      </c>
      <c r="L1019" s="304">
        <v>2537</v>
      </c>
      <c r="M1019" s="251" t="s">
        <v>8602</v>
      </c>
      <c r="N1019" s="406" t="s">
        <v>7448</v>
      </c>
      <c r="O1019" s="406">
        <v>79413209</v>
      </c>
      <c r="P1019" s="503" t="s">
        <v>8603</v>
      </c>
      <c r="Q1019" s="304">
        <v>5</v>
      </c>
      <c r="R1019" s="457">
        <v>138270</v>
      </c>
      <c r="S1019" s="408" t="s">
        <v>8604</v>
      </c>
      <c r="T1019" s="454">
        <v>0</v>
      </c>
      <c r="U1019" s="190" t="s">
        <v>7347</v>
      </c>
      <c r="V1019" s="407" t="s">
        <v>10136</v>
      </c>
      <c r="W1019" s="454">
        <v>0</v>
      </c>
      <c r="X1019" s="304" t="s">
        <v>7347</v>
      </c>
      <c r="Y1019" s="304" t="s">
        <v>7347</v>
      </c>
      <c r="Z1019" s="454">
        <v>0</v>
      </c>
      <c r="AA1019" s="458" t="s">
        <v>7347</v>
      </c>
      <c r="AB1019" s="304" t="s">
        <v>7347</v>
      </c>
      <c r="AC1019" s="304" t="s">
        <v>7347</v>
      </c>
      <c r="AD1019" s="304" t="s">
        <v>7347</v>
      </c>
      <c r="AE1019" s="304" t="s">
        <v>7348</v>
      </c>
      <c r="AF1019" s="304" t="s">
        <v>7349</v>
      </c>
      <c r="AG1019" s="304" t="s">
        <v>7350</v>
      </c>
      <c r="AH1019" s="222" t="s">
        <v>12950</v>
      </c>
      <c r="AI1019" s="222">
        <v>3124783146</v>
      </c>
      <c r="AJ1019" s="173" t="s">
        <v>10152</v>
      </c>
      <c r="AK1019" s="518" t="s">
        <v>12951</v>
      </c>
      <c r="AL1019" s="245" t="s">
        <v>7353</v>
      </c>
      <c r="AM1019" s="500" t="s">
        <v>9120</v>
      </c>
      <c r="AN1019" s="411">
        <f t="shared" si="15"/>
        <v>1012</v>
      </c>
      <c r="AO1019" s="411">
        <v>2025</v>
      </c>
      <c r="AP1019" s="432">
        <v>26651733</v>
      </c>
      <c r="AQ1019" s="459" t="s">
        <v>10139</v>
      </c>
      <c r="AR1019" s="459" t="s">
        <v>10139</v>
      </c>
      <c r="AS1019" s="415" t="s">
        <v>10140</v>
      </c>
      <c r="AT1019" s="460" t="s">
        <v>12952</v>
      </c>
    </row>
    <row r="1020" spans="2:46" ht="15" customHeight="1">
      <c r="B1020" s="448" t="s">
        <v>1008</v>
      </c>
      <c r="C1020" s="408" t="s">
        <v>10246</v>
      </c>
      <c r="D1020" s="222" t="s">
        <v>9105</v>
      </c>
      <c r="E1020" s="454">
        <v>1013639789</v>
      </c>
      <c r="F1020" s="454">
        <v>27164266</v>
      </c>
      <c r="G1020" s="405" t="s">
        <v>10632</v>
      </c>
      <c r="H1020" s="455">
        <v>7687999.8113207547</v>
      </c>
      <c r="I1020" s="363">
        <v>45915</v>
      </c>
      <c r="J1020" s="363">
        <v>46022</v>
      </c>
      <c r="K1020" s="354" t="s">
        <v>12638</v>
      </c>
      <c r="L1020" s="304">
        <v>2537</v>
      </c>
      <c r="M1020" s="251" t="s">
        <v>8687</v>
      </c>
      <c r="N1020" s="406" t="s">
        <v>7448</v>
      </c>
      <c r="O1020" s="406">
        <v>78705882</v>
      </c>
      <c r="P1020" s="406" t="s">
        <v>8993</v>
      </c>
      <c r="Q1020" s="304">
        <v>5</v>
      </c>
      <c r="R1020" s="457">
        <v>138270</v>
      </c>
      <c r="S1020" s="408" t="s">
        <v>8994</v>
      </c>
      <c r="T1020" s="454">
        <v>0</v>
      </c>
      <c r="U1020" s="190" t="s">
        <v>7347</v>
      </c>
      <c r="V1020" s="407" t="s">
        <v>10136</v>
      </c>
      <c r="W1020" s="454">
        <v>0</v>
      </c>
      <c r="X1020" s="304" t="s">
        <v>7347</v>
      </c>
      <c r="Y1020" s="304" t="s">
        <v>7347</v>
      </c>
      <c r="Z1020" s="454">
        <v>0</v>
      </c>
      <c r="AA1020" s="458" t="s">
        <v>7347</v>
      </c>
      <c r="AB1020" s="304" t="s">
        <v>7347</v>
      </c>
      <c r="AC1020" s="304" t="s">
        <v>7347</v>
      </c>
      <c r="AD1020" s="304" t="s">
        <v>7347</v>
      </c>
      <c r="AE1020" s="304" t="s">
        <v>7378</v>
      </c>
      <c r="AF1020" s="304" t="s">
        <v>7349</v>
      </c>
      <c r="AG1020" s="304" t="s">
        <v>7510</v>
      </c>
      <c r="AH1020" s="222" t="s">
        <v>12953</v>
      </c>
      <c r="AI1020" s="222">
        <v>3118753406</v>
      </c>
      <c r="AJ1020" s="173" t="s">
        <v>10152</v>
      </c>
      <c r="AK1020" s="461">
        <v>450270152991</v>
      </c>
      <c r="AL1020" s="245" t="s">
        <v>7353</v>
      </c>
      <c r="AM1020" s="500" t="s">
        <v>9108</v>
      </c>
      <c r="AN1020" s="411">
        <f t="shared" si="15"/>
        <v>1013</v>
      </c>
      <c r="AO1020" s="411">
        <v>2025</v>
      </c>
      <c r="AP1020" s="432">
        <v>27164266</v>
      </c>
      <c r="AQ1020" s="459"/>
      <c r="AR1020" s="459"/>
      <c r="AS1020" s="415"/>
      <c r="AT1020" s="460"/>
    </row>
    <row r="1021" spans="2:46" ht="15" customHeight="1">
      <c r="B1021" s="448" t="s">
        <v>1009</v>
      </c>
      <c r="C1021" s="251" t="s">
        <v>10246</v>
      </c>
      <c r="D1021" s="173" t="s">
        <v>12954</v>
      </c>
      <c r="E1021" s="404">
        <v>52889696</v>
      </c>
      <c r="F1021" s="404">
        <v>27164266</v>
      </c>
      <c r="G1021" s="405" t="s">
        <v>10632</v>
      </c>
      <c r="H1021" s="353">
        <v>7687999.8113207547</v>
      </c>
      <c r="I1021" s="363">
        <v>45915</v>
      </c>
      <c r="J1021" s="363">
        <v>46022</v>
      </c>
      <c r="K1021" s="354" t="s">
        <v>8601</v>
      </c>
      <c r="L1021" s="190">
        <v>2537</v>
      </c>
      <c r="M1021" s="251" t="s">
        <v>8611</v>
      </c>
      <c r="N1021" s="406" t="s">
        <v>7448</v>
      </c>
      <c r="O1021" s="406">
        <v>52147698</v>
      </c>
      <c r="P1021" s="406" t="s">
        <v>8612</v>
      </c>
      <c r="Q1021" s="190">
        <v>5</v>
      </c>
      <c r="R1021" s="407">
        <v>138270</v>
      </c>
      <c r="S1021" s="251" t="s">
        <v>8613</v>
      </c>
      <c r="T1021" s="404">
        <v>0</v>
      </c>
      <c r="U1021" s="190" t="s">
        <v>7347</v>
      </c>
      <c r="V1021" s="407" t="s">
        <v>10136</v>
      </c>
      <c r="W1021" s="404">
        <v>0</v>
      </c>
      <c r="X1021" s="190" t="s">
        <v>7347</v>
      </c>
      <c r="Y1021" s="190" t="s">
        <v>7347</v>
      </c>
      <c r="Z1021" s="404">
        <v>0</v>
      </c>
      <c r="AA1021" s="419" t="s">
        <v>7347</v>
      </c>
      <c r="AB1021" s="190" t="s">
        <v>7347</v>
      </c>
      <c r="AC1021" s="190" t="s">
        <v>7347</v>
      </c>
      <c r="AD1021" s="190" t="s">
        <v>7347</v>
      </c>
      <c r="AE1021" s="190" t="s">
        <v>7361</v>
      </c>
      <c r="AF1021" s="190" t="s">
        <v>7349</v>
      </c>
      <c r="AG1021" s="190" t="s">
        <v>7399</v>
      </c>
      <c r="AH1021" s="173" t="s">
        <v>10984</v>
      </c>
      <c r="AI1021" s="173">
        <v>3124974556</v>
      </c>
      <c r="AJ1021" s="173" t="s">
        <v>10482</v>
      </c>
      <c r="AK1021" s="420">
        <v>29975677697</v>
      </c>
      <c r="AL1021" s="189" t="s">
        <v>7353</v>
      </c>
      <c r="AM1021" s="500" t="s">
        <v>9232</v>
      </c>
      <c r="AN1021" s="411">
        <f t="shared" si="15"/>
        <v>1014</v>
      </c>
      <c r="AO1021" s="411">
        <v>2025</v>
      </c>
      <c r="AP1021" s="432">
        <v>27164266</v>
      </c>
      <c r="AQ1021" s="411"/>
      <c r="AR1021" s="411"/>
      <c r="AS1021" s="410"/>
      <c r="AT1021" s="449"/>
    </row>
    <row r="1022" spans="2:46" ht="15" customHeight="1">
      <c r="B1022" s="448" t="s">
        <v>1010</v>
      </c>
      <c r="C1022" s="251" t="s">
        <v>10246</v>
      </c>
      <c r="D1022" s="173" t="s">
        <v>9379</v>
      </c>
      <c r="E1022" s="404">
        <v>1053328094</v>
      </c>
      <c r="F1022" s="404">
        <v>28189333</v>
      </c>
      <c r="G1022" s="405" t="s">
        <v>12644</v>
      </c>
      <c r="H1022" s="353">
        <v>7687999.9090909092</v>
      </c>
      <c r="I1022" s="363">
        <v>45916</v>
      </c>
      <c r="J1022" s="363">
        <v>46022</v>
      </c>
      <c r="K1022" s="354" t="s">
        <v>12638</v>
      </c>
      <c r="L1022" s="190">
        <v>2537</v>
      </c>
      <c r="M1022" s="251" t="s">
        <v>8468</v>
      </c>
      <c r="N1022" s="406" t="s">
        <v>7448</v>
      </c>
      <c r="O1022" s="406">
        <v>52804730</v>
      </c>
      <c r="P1022" s="501" t="s">
        <v>8469</v>
      </c>
      <c r="Q1022" s="190">
        <v>5</v>
      </c>
      <c r="R1022" s="407">
        <v>138270</v>
      </c>
      <c r="S1022" s="251" t="s">
        <v>8916</v>
      </c>
      <c r="T1022" s="404">
        <v>0</v>
      </c>
      <c r="U1022" s="190" t="s">
        <v>7347</v>
      </c>
      <c r="V1022" s="407" t="s">
        <v>10136</v>
      </c>
      <c r="W1022" s="404">
        <v>0</v>
      </c>
      <c r="X1022" s="190" t="s">
        <v>7347</v>
      </c>
      <c r="Y1022" s="190" t="s">
        <v>7347</v>
      </c>
      <c r="Z1022" s="404">
        <v>0</v>
      </c>
      <c r="AA1022" s="419" t="s">
        <v>7347</v>
      </c>
      <c r="AB1022" s="190" t="s">
        <v>7347</v>
      </c>
      <c r="AC1022" s="190" t="s">
        <v>7347</v>
      </c>
      <c r="AD1022" s="190" t="s">
        <v>7347</v>
      </c>
      <c r="AE1022" s="190" t="s">
        <v>7378</v>
      </c>
      <c r="AF1022" s="190" t="s">
        <v>7349</v>
      </c>
      <c r="AG1022" s="190" t="s">
        <v>7399</v>
      </c>
      <c r="AH1022" s="173" t="s">
        <v>12955</v>
      </c>
      <c r="AI1022" s="173">
        <v>3123054086</v>
      </c>
      <c r="AJ1022" s="173" t="s">
        <v>10152</v>
      </c>
      <c r="AK1022" s="420">
        <v>550386000115488</v>
      </c>
      <c r="AL1022" s="189" t="s">
        <v>7353</v>
      </c>
      <c r="AM1022" s="500" t="s">
        <v>11354</v>
      </c>
      <c r="AN1022" s="411">
        <f t="shared" si="15"/>
        <v>1015</v>
      </c>
      <c r="AO1022" s="411">
        <v>2025</v>
      </c>
      <c r="AP1022" s="432">
        <v>28189333</v>
      </c>
      <c r="AQ1022" s="411"/>
      <c r="AR1022" s="411"/>
      <c r="AS1022" s="410"/>
      <c r="AT1022" s="449"/>
    </row>
    <row r="1023" spans="2:46" ht="15" customHeight="1">
      <c r="B1023" s="448" t="s">
        <v>1011</v>
      </c>
      <c r="C1023" s="251" t="s">
        <v>10246</v>
      </c>
      <c r="D1023" s="173" t="s">
        <v>12956</v>
      </c>
      <c r="E1023" s="404">
        <v>1020794388</v>
      </c>
      <c r="F1023" s="404">
        <v>26651733</v>
      </c>
      <c r="G1023" s="405" t="s">
        <v>12827</v>
      </c>
      <c r="H1023" s="353">
        <v>7687999.903846154</v>
      </c>
      <c r="I1023" s="363">
        <v>45918</v>
      </c>
      <c r="J1023" s="363">
        <v>46022</v>
      </c>
      <c r="K1023" s="354" t="s">
        <v>12957</v>
      </c>
      <c r="L1023" s="190">
        <v>2537</v>
      </c>
      <c r="M1023" s="251" t="s">
        <v>10162</v>
      </c>
      <c r="N1023" s="406" t="s">
        <v>7448</v>
      </c>
      <c r="O1023" s="406">
        <v>79642822</v>
      </c>
      <c r="P1023" s="406" t="s">
        <v>10163</v>
      </c>
      <c r="Q1023" s="190">
        <v>5</v>
      </c>
      <c r="R1023" s="407">
        <v>138270</v>
      </c>
      <c r="S1023" s="251" t="s">
        <v>8630</v>
      </c>
      <c r="T1023" s="404">
        <v>0</v>
      </c>
      <c r="U1023" s="190" t="s">
        <v>7347</v>
      </c>
      <c r="V1023" s="407" t="s">
        <v>10136</v>
      </c>
      <c r="W1023" s="404">
        <v>0</v>
      </c>
      <c r="X1023" s="190" t="s">
        <v>7347</v>
      </c>
      <c r="Y1023" s="190" t="s">
        <v>7347</v>
      </c>
      <c r="Z1023" s="404">
        <v>0</v>
      </c>
      <c r="AA1023" s="419" t="s">
        <v>7347</v>
      </c>
      <c r="AB1023" s="190" t="s">
        <v>7347</v>
      </c>
      <c r="AC1023" s="190" t="s">
        <v>7347</v>
      </c>
      <c r="AD1023" s="190" t="s">
        <v>7347</v>
      </c>
      <c r="AE1023" s="190" t="s">
        <v>7387</v>
      </c>
      <c r="AF1023" s="190" t="s">
        <v>7349</v>
      </c>
      <c r="AG1023" s="190" t="s">
        <v>7399</v>
      </c>
      <c r="AH1023" s="173" t="s">
        <v>8714</v>
      </c>
      <c r="AI1023" s="173" t="s">
        <v>10942</v>
      </c>
      <c r="AJ1023" s="173" t="s">
        <v>10482</v>
      </c>
      <c r="AK1023" s="420">
        <v>28100011613</v>
      </c>
      <c r="AL1023" s="189" t="s">
        <v>7353</v>
      </c>
      <c r="AM1023" s="500" t="s">
        <v>10943</v>
      </c>
      <c r="AN1023" s="411">
        <f t="shared" si="15"/>
        <v>1016</v>
      </c>
      <c r="AO1023" s="411">
        <v>2025</v>
      </c>
      <c r="AP1023" s="432">
        <v>26651733</v>
      </c>
      <c r="AQ1023" s="411"/>
      <c r="AR1023" s="411"/>
      <c r="AS1023" s="410"/>
      <c r="AT1023" s="449"/>
    </row>
    <row r="1024" spans="2:46" ht="15" customHeight="1">
      <c r="B1024" s="448" t="s">
        <v>1012</v>
      </c>
      <c r="C1024" s="251" t="s">
        <v>10246</v>
      </c>
      <c r="D1024" s="173" t="s">
        <v>12958</v>
      </c>
      <c r="E1024" s="404">
        <v>1090435721</v>
      </c>
      <c r="F1024" s="404">
        <v>26651733</v>
      </c>
      <c r="G1024" s="405" t="s">
        <v>12827</v>
      </c>
      <c r="H1024" s="353">
        <v>7687999.903846154</v>
      </c>
      <c r="I1024" s="363">
        <v>45923</v>
      </c>
      <c r="J1024" s="363">
        <v>46022</v>
      </c>
      <c r="K1024" s="354" t="s">
        <v>12959</v>
      </c>
      <c r="L1024" s="190">
        <v>2537</v>
      </c>
      <c r="M1024" s="480" t="s">
        <v>8833</v>
      </c>
      <c r="N1024" s="406" t="s">
        <v>7448</v>
      </c>
      <c r="O1024" s="406">
        <v>52887426</v>
      </c>
      <c r="P1024" s="406" t="s">
        <v>8834</v>
      </c>
      <c r="Q1024" s="481">
        <v>5</v>
      </c>
      <c r="R1024" s="407">
        <v>138270</v>
      </c>
      <c r="S1024" s="480" t="s">
        <v>8835</v>
      </c>
      <c r="T1024" s="404" t="s">
        <v>10509</v>
      </c>
      <c r="U1024" s="190" t="s">
        <v>7347</v>
      </c>
      <c r="V1024" s="407" t="s">
        <v>10136</v>
      </c>
      <c r="W1024" s="404" t="s">
        <v>10509</v>
      </c>
      <c r="X1024" s="190" t="s">
        <v>7347</v>
      </c>
      <c r="Y1024" s="190" t="s">
        <v>7347</v>
      </c>
      <c r="Z1024" s="404" t="s">
        <v>10509</v>
      </c>
      <c r="AA1024" s="419" t="s">
        <v>7347</v>
      </c>
      <c r="AB1024" s="190" t="s">
        <v>7347</v>
      </c>
      <c r="AC1024" s="190" t="s">
        <v>7347</v>
      </c>
      <c r="AD1024" s="190" t="s">
        <v>7347</v>
      </c>
      <c r="AE1024" s="481" t="s">
        <v>7378</v>
      </c>
      <c r="AF1024" s="190" t="s">
        <v>7349</v>
      </c>
      <c r="AG1024" s="481" t="s">
        <v>7510</v>
      </c>
      <c r="AH1024" s="480" t="s">
        <v>12960</v>
      </c>
      <c r="AI1024" s="480">
        <v>3229453218</v>
      </c>
      <c r="AJ1024" s="173" t="s">
        <v>10152</v>
      </c>
      <c r="AK1024" s="482" t="s">
        <v>12961</v>
      </c>
      <c r="AL1024" s="189" t="s">
        <v>10512</v>
      </c>
      <c r="AM1024" s="500" t="s">
        <v>12962</v>
      </c>
      <c r="AN1024" s="411">
        <f t="shared" si="15"/>
        <v>1017</v>
      </c>
      <c r="AO1024" s="411">
        <v>2025</v>
      </c>
      <c r="AP1024" s="432"/>
      <c r="AQ1024" s="484" t="s">
        <v>10139</v>
      </c>
      <c r="AR1024" s="484" t="s">
        <v>10132</v>
      </c>
      <c r="AS1024" s="483"/>
      <c r="AT1024" s="485"/>
    </row>
    <row r="1025" spans="2:46" ht="15" customHeight="1">
      <c r="B1025" s="448" t="s">
        <v>1013</v>
      </c>
      <c r="C1025" s="251" t="s">
        <v>10246</v>
      </c>
      <c r="D1025" s="173" t="s">
        <v>8600</v>
      </c>
      <c r="E1025" s="404">
        <v>40395737</v>
      </c>
      <c r="F1025" s="404">
        <v>26395466</v>
      </c>
      <c r="G1025" s="405" t="s">
        <v>10506</v>
      </c>
      <c r="H1025" s="353">
        <v>7687999.8058252428</v>
      </c>
      <c r="I1025" s="363">
        <v>45924</v>
      </c>
      <c r="J1025" s="363">
        <v>46022</v>
      </c>
      <c r="K1025" s="354" t="s">
        <v>12963</v>
      </c>
      <c r="L1025" s="190">
        <v>2537</v>
      </c>
      <c r="M1025" s="406" t="s">
        <v>8602</v>
      </c>
      <c r="N1025" s="406" t="s">
        <v>7448</v>
      </c>
      <c r="O1025" s="406">
        <v>79413209</v>
      </c>
      <c r="P1025" s="406" t="s">
        <v>8603</v>
      </c>
      <c r="Q1025" s="481">
        <v>5</v>
      </c>
      <c r="R1025" s="407">
        <v>138270</v>
      </c>
      <c r="S1025" s="251" t="s">
        <v>8604</v>
      </c>
      <c r="T1025" s="404" t="s">
        <v>10509</v>
      </c>
      <c r="U1025" s="190" t="s">
        <v>7347</v>
      </c>
      <c r="V1025" s="407" t="s">
        <v>10136</v>
      </c>
      <c r="W1025" s="404" t="s">
        <v>10509</v>
      </c>
      <c r="X1025" s="190" t="s">
        <v>7347</v>
      </c>
      <c r="Y1025" s="190" t="s">
        <v>7347</v>
      </c>
      <c r="Z1025" s="404" t="s">
        <v>10509</v>
      </c>
      <c r="AA1025" s="419" t="s">
        <v>7347</v>
      </c>
      <c r="AB1025" s="190" t="s">
        <v>7347</v>
      </c>
      <c r="AC1025" s="190" t="s">
        <v>7347</v>
      </c>
      <c r="AD1025" s="190" t="s">
        <v>7347</v>
      </c>
      <c r="AE1025" s="190" t="s">
        <v>7960</v>
      </c>
      <c r="AF1025" s="411" t="s">
        <v>7349</v>
      </c>
      <c r="AG1025" s="190" t="s">
        <v>7350</v>
      </c>
      <c r="AH1025" s="173" t="s">
        <v>10936</v>
      </c>
      <c r="AI1025" s="173">
        <v>3106183294</v>
      </c>
      <c r="AJ1025" s="173" t="s">
        <v>7434</v>
      </c>
      <c r="AK1025" s="420" t="s">
        <v>8607</v>
      </c>
      <c r="AL1025" s="189" t="s">
        <v>7353</v>
      </c>
      <c r="AM1025" s="500" t="s">
        <v>8608</v>
      </c>
      <c r="AN1025" s="411">
        <f t="shared" si="15"/>
        <v>1018</v>
      </c>
      <c r="AO1025" s="411">
        <v>2025</v>
      </c>
      <c r="AP1025" s="432"/>
      <c r="AQ1025" s="484"/>
      <c r="AR1025" s="484"/>
      <c r="AS1025" s="483"/>
      <c r="AT1025" s="485"/>
    </row>
    <row r="1026" spans="2:46" ht="15" customHeight="1">
      <c r="B1026" s="448" t="s">
        <v>1014</v>
      </c>
      <c r="C1026" s="251" t="s">
        <v>10246</v>
      </c>
      <c r="D1026" s="173" t="s">
        <v>12964</v>
      </c>
      <c r="E1026" s="404">
        <v>79151959</v>
      </c>
      <c r="F1026" s="404">
        <v>26395467</v>
      </c>
      <c r="G1026" s="405" t="s">
        <v>10506</v>
      </c>
      <c r="H1026" s="353">
        <v>7687999.903846154</v>
      </c>
      <c r="I1026" s="363">
        <v>45918</v>
      </c>
      <c r="J1026" s="363">
        <v>46022</v>
      </c>
      <c r="K1026" s="354" t="s">
        <v>12957</v>
      </c>
      <c r="L1026" s="190">
        <v>2537</v>
      </c>
      <c r="M1026" s="251" t="s">
        <v>8611</v>
      </c>
      <c r="N1026" s="406" t="s">
        <v>7448</v>
      </c>
      <c r="O1026" s="406">
        <v>52147698</v>
      </c>
      <c r="P1026" s="406" t="s">
        <v>8612</v>
      </c>
      <c r="Q1026" s="190">
        <v>5</v>
      </c>
      <c r="R1026" s="407">
        <v>138270</v>
      </c>
      <c r="S1026" s="251" t="s">
        <v>8613</v>
      </c>
      <c r="T1026" s="404">
        <v>0</v>
      </c>
      <c r="U1026" s="190" t="s">
        <v>7347</v>
      </c>
      <c r="V1026" s="407" t="s">
        <v>10136</v>
      </c>
      <c r="W1026" s="404">
        <v>0</v>
      </c>
      <c r="X1026" s="190" t="s">
        <v>7347</v>
      </c>
      <c r="Y1026" s="190" t="s">
        <v>7347</v>
      </c>
      <c r="Z1026" s="404">
        <v>0</v>
      </c>
      <c r="AA1026" s="419" t="s">
        <v>7347</v>
      </c>
      <c r="AB1026" s="190" t="s">
        <v>7347</v>
      </c>
      <c r="AC1026" s="190" t="s">
        <v>7347</v>
      </c>
      <c r="AD1026" s="190" t="s">
        <v>7347</v>
      </c>
      <c r="AE1026" s="190" t="s">
        <v>7378</v>
      </c>
      <c r="AF1026" s="190" t="s">
        <v>7349</v>
      </c>
      <c r="AG1026" s="190" t="s">
        <v>7350</v>
      </c>
      <c r="AH1026" s="173" t="s">
        <v>12965</v>
      </c>
      <c r="AI1026" s="173">
        <v>3124505544</v>
      </c>
      <c r="AJ1026" s="173" t="s">
        <v>10152</v>
      </c>
      <c r="AK1026" s="423" t="s">
        <v>8616</v>
      </c>
      <c r="AL1026" s="189" t="s">
        <v>7353</v>
      </c>
      <c r="AM1026" s="500" t="s">
        <v>8617</v>
      </c>
      <c r="AN1026" s="411">
        <f t="shared" si="15"/>
        <v>1019</v>
      </c>
      <c r="AO1026" s="411">
        <v>2025</v>
      </c>
      <c r="AP1026" s="432">
        <v>26395467</v>
      </c>
      <c r="AQ1026" s="411" t="s">
        <v>10139</v>
      </c>
      <c r="AR1026" s="411" t="s">
        <v>10132</v>
      </c>
      <c r="AS1026" s="410"/>
      <c r="AT1026" s="449"/>
    </row>
    <row r="1027" spans="2:46" ht="15" customHeight="1">
      <c r="B1027" s="448" t="s">
        <v>1016</v>
      </c>
      <c r="C1027" s="408" t="s">
        <v>10246</v>
      </c>
      <c r="D1027" s="222" t="s">
        <v>12966</v>
      </c>
      <c r="E1027" s="454">
        <v>52336841</v>
      </c>
      <c r="F1027" s="454">
        <v>19346833</v>
      </c>
      <c r="G1027" s="405" t="s">
        <v>10506</v>
      </c>
      <c r="H1027" s="455">
        <v>5634999.9029126214</v>
      </c>
      <c r="I1027" s="363">
        <v>45925</v>
      </c>
      <c r="J1027" s="363">
        <v>46022</v>
      </c>
      <c r="K1027" s="354" t="s">
        <v>12967</v>
      </c>
      <c r="L1027" s="304">
        <v>2498</v>
      </c>
      <c r="M1027" s="475" t="s">
        <v>7616</v>
      </c>
      <c r="N1027" s="409" t="s">
        <v>7343</v>
      </c>
      <c r="O1027" s="409">
        <v>1063481921</v>
      </c>
      <c r="P1027" s="504" t="s">
        <v>7617</v>
      </c>
      <c r="Q1027" s="476">
        <v>1</v>
      </c>
      <c r="R1027" s="457">
        <v>138041</v>
      </c>
      <c r="S1027" s="475" t="s">
        <v>7618</v>
      </c>
      <c r="T1027" s="454" t="s">
        <v>10509</v>
      </c>
      <c r="U1027" s="190" t="s">
        <v>7347</v>
      </c>
      <c r="V1027" s="407" t="s">
        <v>10136</v>
      </c>
      <c r="W1027" s="454" t="s">
        <v>10509</v>
      </c>
      <c r="X1027" s="304" t="s">
        <v>7347</v>
      </c>
      <c r="Y1027" s="304" t="s">
        <v>7347</v>
      </c>
      <c r="Z1027" s="454" t="s">
        <v>10509</v>
      </c>
      <c r="AA1027" s="458" t="s">
        <v>7347</v>
      </c>
      <c r="AB1027" s="304" t="s">
        <v>7347</v>
      </c>
      <c r="AC1027" s="304" t="s">
        <v>7347</v>
      </c>
      <c r="AD1027" s="304" t="s">
        <v>7347</v>
      </c>
      <c r="AE1027" s="476" t="s">
        <v>7504</v>
      </c>
      <c r="AF1027" s="304" t="s">
        <v>7349</v>
      </c>
      <c r="AG1027" s="476" t="s">
        <v>7350</v>
      </c>
      <c r="AH1027" s="475" t="s">
        <v>12968</v>
      </c>
      <c r="AI1027" s="475">
        <v>3003550902</v>
      </c>
      <c r="AJ1027" s="173" t="s">
        <v>12362</v>
      </c>
      <c r="AK1027" s="479" t="s">
        <v>8870</v>
      </c>
      <c r="AL1027" s="245" t="s">
        <v>10512</v>
      </c>
      <c r="AM1027" s="500" t="s">
        <v>12969</v>
      </c>
      <c r="AN1027" s="411">
        <f t="shared" si="15"/>
        <v>1020</v>
      </c>
      <c r="AO1027" s="459">
        <v>2025</v>
      </c>
      <c r="AP1027" s="467"/>
      <c r="AQ1027" s="477" t="s">
        <v>10132</v>
      </c>
      <c r="AR1027" s="477" t="s">
        <v>10139</v>
      </c>
      <c r="AS1027" s="478" t="s">
        <v>10262</v>
      </c>
      <c r="AT1027" s="520">
        <v>1013009036</v>
      </c>
    </row>
    <row r="1028" spans="2:46" ht="15" customHeight="1">
      <c r="B1028" s="448" t="s">
        <v>1018</v>
      </c>
      <c r="C1028" s="251" t="s">
        <v>10246</v>
      </c>
      <c r="D1028" s="173" t="s">
        <v>7920</v>
      </c>
      <c r="E1028" s="404">
        <v>11794982</v>
      </c>
      <c r="F1028" s="404">
        <v>26651733</v>
      </c>
      <c r="G1028" s="405" t="s">
        <v>12827</v>
      </c>
      <c r="H1028" s="353">
        <v>7687999.903846154</v>
      </c>
      <c r="I1028" s="363">
        <v>45917</v>
      </c>
      <c r="J1028" s="363">
        <v>46022</v>
      </c>
      <c r="K1028" s="354" t="s">
        <v>12970</v>
      </c>
      <c r="L1028" s="190">
        <v>2537</v>
      </c>
      <c r="M1028" s="251" t="s">
        <v>7573</v>
      </c>
      <c r="N1028" s="406" t="s">
        <v>7448</v>
      </c>
      <c r="O1028" s="406">
        <v>51895879</v>
      </c>
      <c r="P1028" s="406" t="s">
        <v>7574</v>
      </c>
      <c r="Q1028" s="190">
        <v>1</v>
      </c>
      <c r="R1028" s="407">
        <v>136313</v>
      </c>
      <c r="S1028" s="251" t="s">
        <v>7575</v>
      </c>
      <c r="T1028" s="404">
        <v>0</v>
      </c>
      <c r="U1028" s="190" t="s">
        <v>7347</v>
      </c>
      <c r="V1028" s="407" t="s">
        <v>10136</v>
      </c>
      <c r="W1028" s="404">
        <v>0</v>
      </c>
      <c r="X1028" s="190" t="s">
        <v>7347</v>
      </c>
      <c r="Y1028" s="190" t="s">
        <v>7347</v>
      </c>
      <c r="Z1028" s="404">
        <v>0</v>
      </c>
      <c r="AA1028" s="419" t="s">
        <v>7347</v>
      </c>
      <c r="AB1028" s="190" t="s">
        <v>7347</v>
      </c>
      <c r="AC1028" s="190" t="s">
        <v>7347</v>
      </c>
      <c r="AD1028" s="190" t="s">
        <v>7347</v>
      </c>
      <c r="AE1028" s="190" t="s">
        <v>7378</v>
      </c>
      <c r="AF1028" s="190" t="s">
        <v>7349</v>
      </c>
      <c r="AG1028" s="190" t="s">
        <v>7350</v>
      </c>
      <c r="AH1028" s="173" t="s">
        <v>11012</v>
      </c>
      <c r="AI1028" s="173">
        <v>3005681641</v>
      </c>
      <c r="AJ1028" s="173" t="s">
        <v>10557</v>
      </c>
      <c r="AK1028" s="423" t="s">
        <v>11013</v>
      </c>
      <c r="AL1028" s="189" t="s">
        <v>7353</v>
      </c>
      <c r="AM1028" s="500" t="s">
        <v>7926</v>
      </c>
      <c r="AN1028" s="411">
        <f t="shared" si="15"/>
        <v>1021</v>
      </c>
      <c r="AO1028" s="411">
        <v>2025</v>
      </c>
      <c r="AP1028" s="432">
        <v>45247233</v>
      </c>
      <c r="AQ1028" s="411"/>
      <c r="AR1028" s="411"/>
      <c r="AS1028" s="410"/>
      <c r="AT1028" s="449"/>
    </row>
    <row r="1029" spans="2:46" ht="15" customHeight="1">
      <c r="B1029" s="448" t="s">
        <v>1020</v>
      </c>
      <c r="C1029" s="251" t="s">
        <v>10246</v>
      </c>
      <c r="D1029" s="173" t="s">
        <v>12971</v>
      </c>
      <c r="E1029" s="404">
        <v>1031158759</v>
      </c>
      <c r="F1029" s="404">
        <v>18595500</v>
      </c>
      <c r="G1029" s="405" t="s">
        <v>12803</v>
      </c>
      <c r="H1029" s="353">
        <v>5635000</v>
      </c>
      <c r="I1029" s="363">
        <v>45923</v>
      </c>
      <c r="J1029" s="363">
        <v>46022</v>
      </c>
      <c r="K1029" s="354" t="s">
        <v>8909</v>
      </c>
      <c r="L1029" s="190">
        <v>2537</v>
      </c>
      <c r="M1029" s="251" t="s">
        <v>10237</v>
      </c>
      <c r="N1029" s="406" t="s">
        <v>7448</v>
      </c>
      <c r="O1029" s="406">
        <v>52890529</v>
      </c>
      <c r="P1029" s="502" t="s">
        <v>10238</v>
      </c>
      <c r="Q1029" s="190">
        <v>1</v>
      </c>
      <c r="R1029" s="407">
        <v>136749</v>
      </c>
      <c r="S1029" s="251" t="s">
        <v>12734</v>
      </c>
      <c r="T1029" s="404">
        <v>0</v>
      </c>
      <c r="U1029" s="190" t="s">
        <v>7347</v>
      </c>
      <c r="V1029" s="407" t="s">
        <v>10136</v>
      </c>
      <c r="W1029" s="404">
        <v>0</v>
      </c>
      <c r="X1029" s="190" t="s">
        <v>7347</v>
      </c>
      <c r="Y1029" s="190" t="s">
        <v>7347</v>
      </c>
      <c r="Z1029" s="404">
        <v>0</v>
      </c>
      <c r="AA1029" s="419" t="s">
        <v>7347</v>
      </c>
      <c r="AB1029" s="190" t="s">
        <v>7347</v>
      </c>
      <c r="AC1029" s="190" t="s">
        <v>7347</v>
      </c>
      <c r="AD1029" s="190" t="s">
        <v>7347</v>
      </c>
      <c r="AE1029" s="190" t="s">
        <v>7720</v>
      </c>
      <c r="AF1029" s="190" t="s">
        <v>7349</v>
      </c>
      <c r="AG1029" s="190" t="s">
        <v>7399</v>
      </c>
      <c r="AH1029" s="173" t="s">
        <v>12972</v>
      </c>
      <c r="AI1029" s="173">
        <v>3219304280</v>
      </c>
      <c r="AJ1029" s="173" t="s">
        <v>10152</v>
      </c>
      <c r="AK1029" s="426">
        <v>6600715145</v>
      </c>
      <c r="AL1029" s="189" t="s">
        <v>7353</v>
      </c>
      <c r="AM1029" s="500" t="s">
        <v>9215</v>
      </c>
      <c r="AN1029" s="411">
        <f t="shared" ref="AN1029:AN1092" si="16">+AN1028+1</f>
        <v>1022</v>
      </c>
      <c r="AO1029" s="411">
        <v>2025</v>
      </c>
      <c r="AP1029" s="432">
        <v>0</v>
      </c>
      <c r="AQ1029" s="411" t="s">
        <v>10139</v>
      </c>
      <c r="AR1029" s="411" t="s">
        <v>10132</v>
      </c>
      <c r="AS1029" s="410"/>
      <c r="AT1029" s="449"/>
    </row>
    <row r="1030" spans="2:46" ht="15" customHeight="1">
      <c r="B1030" s="448" t="s">
        <v>1021</v>
      </c>
      <c r="C1030" s="251" t="s">
        <v>10341</v>
      </c>
      <c r="D1030" s="173" t="s">
        <v>10845</v>
      </c>
      <c r="E1030" s="404">
        <v>1019071919</v>
      </c>
      <c r="F1030" s="404">
        <v>15778000</v>
      </c>
      <c r="G1030" s="405" t="s">
        <v>10680</v>
      </c>
      <c r="H1030" s="353">
        <v>5635000</v>
      </c>
      <c r="I1030" s="363">
        <v>45940</v>
      </c>
      <c r="J1030" s="363">
        <v>46022</v>
      </c>
      <c r="K1030" s="354" t="s">
        <v>12973</v>
      </c>
      <c r="L1030" s="190">
        <v>2498</v>
      </c>
      <c r="M1030" s="251" t="s">
        <v>7616</v>
      </c>
      <c r="N1030" s="251" t="s">
        <v>7343</v>
      </c>
      <c r="O1030" s="406">
        <v>1063481921</v>
      </c>
      <c r="P1030" s="501" t="s">
        <v>7617</v>
      </c>
      <c r="Q1030" s="190">
        <v>1</v>
      </c>
      <c r="R1030" s="407">
        <v>137662</v>
      </c>
      <c r="S1030" s="251" t="s">
        <v>7618</v>
      </c>
      <c r="T1030" s="404" t="s">
        <v>10509</v>
      </c>
      <c r="U1030" s="190" t="s">
        <v>7347</v>
      </c>
      <c r="V1030" s="407" t="s">
        <v>10136</v>
      </c>
      <c r="W1030" s="404" t="s">
        <v>10509</v>
      </c>
      <c r="X1030" s="190">
        <v>0</v>
      </c>
      <c r="Y1030" s="190">
        <v>0</v>
      </c>
      <c r="Z1030" s="404" t="s">
        <v>10509</v>
      </c>
      <c r="AA1030" s="419" t="s">
        <v>7347</v>
      </c>
      <c r="AB1030" s="190" t="s">
        <v>7347</v>
      </c>
      <c r="AC1030" s="190" t="s">
        <v>7347</v>
      </c>
      <c r="AD1030" s="190" t="s">
        <v>7347</v>
      </c>
      <c r="AE1030" s="190" t="s">
        <v>7387</v>
      </c>
      <c r="AF1030" s="190" t="s">
        <v>7349</v>
      </c>
      <c r="AG1030" s="190" t="s">
        <v>7510</v>
      </c>
      <c r="AH1030" s="173" t="s">
        <v>12974</v>
      </c>
      <c r="AI1030" s="173">
        <v>3125913192</v>
      </c>
      <c r="AJ1030" s="173" t="s">
        <v>10152</v>
      </c>
      <c r="AK1030" s="420" t="s">
        <v>9943</v>
      </c>
      <c r="AL1030" s="189" t="s">
        <v>7353</v>
      </c>
      <c r="AM1030" s="500" t="s">
        <v>9944</v>
      </c>
      <c r="AN1030" s="411">
        <f t="shared" si="16"/>
        <v>1023</v>
      </c>
      <c r="AO1030" s="411">
        <v>2025</v>
      </c>
      <c r="AP1030" s="432"/>
      <c r="AQ1030" s="411"/>
      <c r="AR1030" s="411"/>
      <c r="AS1030" s="410"/>
      <c r="AT1030" s="449"/>
    </row>
    <row r="1031" spans="2:46" ht="15" customHeight="1">
      <c r="B1031" s="448" t="s">
        <v>1022</v>
      </c>
      <c r="C1031" s="251" t="s">
        <v>10341</v>
      </c>
      <c r="D1031" s="173" t="s">
        <v>10850</v>
      </c>
      <c r="E1031" s="404">
        <v>1233892287</v>
      </c>
      <c r="F1031" s="404">
        <v>12016667</v>
      </c>
      <c r="G1031" s="405" t="s">
        <v>10506</v>
      </c>
      <c r="H1031" s="353">
        <v>3500000.0970873791</v>
      </c>
      <c r="I1031" s="363">
        <v>45917</v>
      </c>
      <c r="J1031" s="363">
        <v>46020</v>
      </c>
      <c r="K1031" s="354" t="s">
        <v>12647</v>
      </c>
      <c r="L1031" s="190">
        <v>2498</v>
      </c>
      <c r="M1031" s="251" t="s">
        <v>7616</v>
      </c>
      <c r="N1031" s="406" t="s">
        <v>7343</v>
      </c>
      <c r="O1031" s="406">
        <v>1063481921</v>
      </c>
      <c r="P1031" s="501" t="s">
        <v>7617</v>
      </c>
      <c r="Q1031" s="190">
        <v>3</v>
      </c>
      <c r="R1031" s="407">
        <v>137658</v>
      </c>
      <c r="S1031" s="251" t="s">
        <v>7618</v>
      </c>
      <c r="T1031" s="404">
        <v>0</v>
      </c>
      <c r="U1031" s="190" t="s">
        <v>7347</v>
      </c>
      <c r="V1031" s="407" t="s">
        <v>10136</v>
      </c>
      <c r="W1031" s="404">
        <v>0</v>
      </c>
      <c r="X1031" s="190" t="s">
        <v>7347</v>
      </c>
      <c r="Y1031" s="190" t="s">
        <v>7347</v>
      </c>
      <c r="Z1031" s="404">
        <v>0</v>
      </c>
      <c r="AA1031" s="419" t="s">
        <v>7347</v>
      </c>
      <c r="AB1031" s="190" t="s">
        <v>7347</v>
      </c>
      <c r="AC1031" s="190" t="s">
        <v>7347</v>
      </c>
      <c r="AD1031" s="190" t="s">
        <v>7347</v>
      </c>
      <c r="AE1031" s="190" t="s">
        <v>7387</v>
      </c>
      <c r="AF1031" s="190" t="s">
        <v>7349</v>
      </c>
      <c r="AG1031" s="190" t="s">
        <v>7399</v>
      </c>
      <c r="AH1031" s="173" t="s">
        <v>12975</v>
      </c>
      <c r="AI1031" s="173">
        <v>3016209073</v>
      </c>
      <c r="AJ1031" s="173" t="s">
        <v>10482</v>
      </c>
      <c r="AK1031" s="420">
        <v>24100001318</v>
      </c>
      <c r="AL1031" s="189" t="s">
        <v>7353</v>
      </c>
      <c r="AM1031" s="500" t="s">
        <v>12976</v>
      </c>
      <c r="AN1031" s="411">
        <f t="shared" si="16"/>
        <v>1024</v>
      </c>
      <c r="AO1031" s="411">
        <v>2025</v>
      </c>
      <c r="AP1031" s="432">
        <v>12016667</v>
      </c>
      <c r="AQ1031" s="411"/>
      <c r="AR1031" s="411"/>
      <c r="AS1031" s="410"/>
      <c r="AT1031" s="449"/>
    </row>
    <row r="1032" spans="2:46" ht="15" customHeight="1">
      <c r="B1032" s="448" t="s">
        <v>1024</v>
      </c>
      <c r="C1032" s="251" t="s">
        <v>10341</v>
      </c>
      <c r="D1032" s="173" t="s">
        <v>10854</v>
      </c>
      <c r="E1032" s="404">
        <v>1019077094</v>
      </c>
      <c r="F1032" s="404">
        <v>12833333</v>
      </c>
      <c r="G1032" s="405" t="s">
        <v>12644</v>
      </c>
      <c r="H1032" s="353">
        <v>3499999.9090909092</v>
      </c>
      <c r="I1032" s="363">
        <v>45917</v>
      </c>
      <c r="J1032" s="363">
        <v>46022</v>
      </c>
      <c r="K1032" s="354" t="s">
        <v>12977</v>
      </c>
      <c r="L1032" s="190">
        <v>2498</v>
      </c>
      <c r="M1032" s="251" t="s">
        <v>7616</v>
      </c>
      <c r="N1032" s="406" t="s">
        <v>7343</v>
      </c>
      <c r="O1032" s="406">
        <v>1063481921</v>
      </c>
      <c r="P1032" s="501" t="s">
        <v>7617</v>
      </c>
      <c r="Q1032" s="190">
        <v>3</v>
      </c>
      <c r="R1032" s="407">
        <v>137658</v>
      </c>
      <c r="S1032" s="251" t="s">
        <v>7618</v>
      </c>
      <c r="T1032" s="404">
        <v>0</v>
      </c>
      <c r="U1032" s="190" t="s">
        <v>7347</v>
      </c>
      <c r="V1032" s="407" t="s">
        <v>10136</v>
      </c>
      <c r="W1032" s="404">
        <v>0</v>
      </c>
      <c r="X1032" s="190" t="s">
        <v>7347</v>
      </c>
      <c r="Y1032" s="190" t="s">
        <v>7347</v>
      </c>
      <c r="Z1032" s="404">
        <v>0</v>
      </c>
      <c r="AA1032" s="419" t="s">
        <v>7347</v>
      </c>
      <c r="AB1032" s="190" t="s">
        <v>7347</v>
      </c>
      <c r="AC1032" s="190" t="s">
        <v>7347</v>
      </c>
      <c r="AD1032" s="190" t="s">
        <v>7347</v>
      </c>
      <c r="AE1032" s="190" t="s">
        <v>7960</v>
      </c>
      <c r="AF1032" s="190" t="s">
        <v>7349</v>
      </c>
      <c r="AG1032" s="190" t="s">
        <v>7399</v>
      </c>
      <c r="AH1032" s="173" t="s">
        <v>12978</v>
      </c>
      <c r="AI1032" s="173">
        <v>3208689930</v>
      </c>
      <c r="AJ1032" s="173" t="s">
        <v>10563</v>
      </c>
      <c r="AK1032" s="420">
        <v>24093510947</v>
      </c>
      <c r="AL1032" s="189" t="s">
        <v>7353</v>
      </c>
      <c r="AM1032" s="500" t="s">
        <v>9373</v>
      </c>
      <c r="AN1032" s="411">
        <f t="shared" si="16"/>
        <v>1025</v>
      </c>
      <c r="AO1032" s="411">
        <v>2025</v>
      </c>
      <c r="AP1032" s="432">
        <v>12833333</v>
      </c>
      <c r="AQ1032" s="411"/>
      <c r="AR1032" s="411"/>
      <c r="AS1032" s="410"/>
      <c r="AT1032" s="449"/>
    </row>
    <row r="1033" spans="2:46" ht="15" customHeight="1">
      <c r="B1033" s="448" t="s">
        <v>1025</v>
      </c>
      <c r="C1033" s="408" t="s">
        <v>10246</v>
      </c>
      <c r="D1033" s="173" t="s">
        <v>10859</v>
      </c>
      <c r="E1033" s="404">
        <v>52275765</v>
      </c>
      <c r="F1033" s="404">
        <v>9100000</v>
      </c>
      <c r="G1033" s="405" t="s">
        <v>12979</v>
      </c>
      <c r="H1033" s="353">
        <v>3500000</v>
      </c>
      <c r="I1033" s="363">
        <v>45944</v>
      </c>
      <c r="J1033" s="363">
        <v>46022</v>
      </c>
      <c r="K1033" s="354" t="s">
        <v>12647</v>
      </c>
      <c r="L1033" s="190">
        <v>2498</v>
      </c>
      <c r="M1033" s="251" t="s">
        <v>7616</v>
      </c>
      <c r="N1033" s="251" t="s">
        <v>7343</v>
      </c>
      <c r="O1033" s="406">
        <v>1063481921</v>
      </c>
      <c r="P1033" s="501" t="s">
        <v>7617</v>
      </c>
      <c r="Q1033" s="190">
        <v>3</v>
      </c>
      <c r="R1033" s="407">
        <v>137658</v>
      </c>
      <c r="S1033" s="251" t="s">
        <v>7618</v>
      </c>
      <c r="T1033" s="404" t="s">
        <v>10509</v>
      </c>
      <c r="U1033" s="190" t="s">
        <v>7347</v>
      </c>
      <c r="V1033" s="407" t="s">
        <v>10136</v>
      </c>
      <c r="W1033" s="404" t="s">
        <v>10509</v>
      </c>
      <c r="X1033" s="190">
        <v>0</v>
      </c>
      <c r="Y1033" s="190">
        <v>0</v>
      </c>
      <c r="Z1033" s="404" t="s">
        <v>10509</v>
      </c>
      <c r="AA1033" s="419" t="s">
        <v>7347</v>
      </c>
      <c r="AB1033" s="304" t="s">
        <v>7347</v>
      </c>
      <c r="AC1033" s="304" t="s">
        <v>7347</v>
      </c>
      <c r="AD1033" s="304" t="s">
        <v>7347</v>
      </c>
      <c r="AE1033" s="190" t="s">
        <v>7387</v>
      </c>
      <c r="AF1033" s="190" t="s">
        <v>7349</v>
      </c>
      <c r="AG1033" s="190" t="s">
        <v>7350</v>
      </c>
      <c r="AH1033" s="173" t="s">
        <v>10861</v>
      </c>
      <c r="AI1033" s="173">
        <v>3183940961</v>
      </c>
      <c r="AJ1033" s="173" t="s">
        <v>9566</v>
      </c>
      <c r="AK1033" s="420">
        <v>4502018153</v>
      </c>
      <c r="AL1033" s="189" t="s">
        <v>7353</v>
      </c>
      <c r="AM1033" s="500" t="s">
        <v>9495</v>
      </c>
      <c r="AN1033" s="411">
        <f t="shared" si="16"/>
        <v>1026</v>
      </c>
      <c r="AO1033" s="411">
        <v>2025</v>
      </c>
      <c r="AP1033" s="432"/>
      <c r="AQ1033" s="411"/>
      <c r="AR1033" s="411"/>
      <c r="AS1033" s="410"/>
      <c r="AT1033" s="449"/>
    </row>
    <row r="1034" spans="2:46" ht="15" customHeight="1">
      <c r="B1034" s="448" t="s">
        <v>1026</v>
      </c>
      <c r="C1034" s="251" t="s">
        <v>10341</v>
      </c>
      <c r="D1034" s="173" t="s">
        <v>12980</v>
      </c>
      <c r="E1034" s="404">
        <v>1037120087</v>
      </c>
      <c r="F1034" s="404">
        <v>12133333</v>
      </c>
      <c r="G1034" s="405" t="s">
        <v>12827</v>
      </c>
      <c r="H1034" s="353">
        <v>3500000</v>
      </c>
      <c r="I1034" s="363">
        <v>45919</v>
      </c>
      <c r="J1034" s="363">
        <v>46022</v>
      </c>
      <c r="K1034" s="354" t="s">
        <v>10592</v>
      </c>
      <c r="L1034" s="190">
        <v>2498</v>
      </c>
      <c r="M1034" s="251" t="s">
        <v>7616</v>
      </c>
      <c r="N1034" s="406" t="s">
        <v>7343</v>
      </c>
      <c r="O1034" s="406">
        <v>1063481921</v>
      </c>
      <c r="P1034" s="501" t="s">
        <v>7617</v>
      </c>
      <c r="Q1034" s="190">
        <v>3</v>
      </c>
      <c r="R1034" s="407">
        <v>137658</v>
      </c>
      <c r="S1034" s="251" t="s">
        <v>7618</v>
      </c>
      <c r="T1034" s="404">
        <v>0</v>
      </c>
      <c r="U1034" s="190" t="s">
        <v>7347</v>
      </c>
      <c r="V1034" s="407" t="s">
        <v>10136</v>
      </c>
      <c r="W1034" s="404">
        <v>0</v>
      </c>
      <c r="X1034" s="190" t="s">
        <v>7347</v>
      </c>
      <c r="Y1034" s="190" t="s">
        <v>7347</v>
      </c>
      <c r="Z1034" s="404">
        <v>0</v>
      </c>
      <c r="AA1034" s="419" t="s">
        <v>7347</v>
      </c>
      <c r="AB1034" s="190" t="s">
        <v>7347</v>
      </c>
      <c r="AC1034" s="190" t="s">
        <v>7347</v>
      </c>
      <c r="AD1034" s="190" t="s">
        <v>7347</v>
      </c>
      <c r="AE1034" s="190" t="s">
        <v>7960</v>
      </c>
      <c r="AF1034" s="190" t="s">
        <v>7349</v>
      </c>
      <c r="AG1034" s="190" t="s">
        <v>7399</v>
      </c>
      <c r="AH1034" s="173" t="s">
        <v>8018</v>
      </c>
      <c r="AI1034" s="173">
        <v>3225822534</v>
      </c>
      <c r="AJ1034" s="173" t="s">
        <v>8019</v>
      </c>
      <c r="AK1034" s="426">
        <v>59767788</v>
      </c>
      <c r="AL1034" s="189" t="s">
        <v>7353</v>
      </c>
      <c r="AM1034" s="500" t="s">
        <v>8021</v>
      </c>
      <c r="AN1034" s="411">
        <f t="shared" si="16"/>
        <v>1027</v>
      </c>
      <c r="AO1034" s="411">
        <v>2025</v>
      </c>
      <c r="AP1034" s="432">
        <v>12133333</v>
      </c>
      <c r="AQ1034" s="411" t="s">
        <v>10132</v>
      </c>
      <c r="AR1034" s="411" t="s">
        <v>10132</v>
      </c>
      <c r="AS1034" s="410"/>
      <c r="AT1034" s="449"/>
    </row>
    <row r="1035" spans="2:46" ht="15" customHeight="1">
      <c r="B1035" s="448" t="s">
        <v>1027</v>
      </c>
      <c r="C1035" s="251" t="s">
        <v>10341</v>
      </c>
      <c r="D1035" s="173" t="s">
        <v>11812</v>
      </c>
      <c r="E1035" s="404">
        <v>1030623911</v>
      </c>
      <c r="F1035" s="404">
        <v>12016666</v>
      </c>
      <c r="G1035" s="405" t="s">
        <v>10506</v>
      </c>
      <c r="H1035" s="353">
        <v>3499999.8058252428</v>
      </c>
      <c r="I1035" s="363">
        <v>45918</v>
      </c>
      <c r="J1035" s="363">
        <v>46022</v>
      </c>
      <c r="K1035" s="354" t="s">
        <v>12647</v>
      </c>
      <c r="L1035" s="190">
        <v>2498</v>
      </c>
      <c r="M1035" s="251" t="s">
        <v>7616</v>
      </c>
      <c r="N1035" s="406" t="s">
        <v>7343</v>
      </c>
      <c r="O1035" s="406">
        <v>1063481921</v>
      </c>
      <c r="P1035" s="501" t="s">
        <v>7617</v>
      </c>
      <c r="Q1035" s="190">
        <v>3</v>
      </c>
      <c r="R1035" s="407">
        <v>137658</v>
      </c>
      <c r="S1035" s="251" t="s">
        <v>7618</v>
      </c>
      <c r="T1035" s="404">
        <v>0</v>
      </c>
      <c r="U1035" s="190" t="s">
        <v>7347</v>
      </c>
      <c r="V1035" s="407" t="s">
        <v>10136</v>
      </c>
      <c r="W1035" s="404">
        <v>0</v>
      </c>
      <c r="X1035" s="190" t="s">
        <v>7347</v>
      </c>
      <c r="Y1035" s="190" t="s">
        <v>7347</v>
      </c>
      <c r="Z1035" s="404">
        <v>0</v>
      </c>
      <c r="AA1035" s="419" t="s">
        <v>7347</v>
      </c>
      <c r="AB1035" s="190" t="s">
        <v>7347</v>
      </c>
      <c r="AC1035" s="190" t="s">
        <v>7347</v>
      </c>
      <c r="AD1035" s="190" t="s">
        <v>7347</v>
      </c>
      <c r="AE1035" s="190" t="s">
        <v>7387</v>
      </c>
      <c r="AF1035" s="190" t="s">
        <v>7349</v>
      </c>
      <c r="AG1035" s="190" t="s">
        <v>7510</v>
      </c>
      <c r="AH1035" s="173" t="s">
        <v>11813</v>
      </c>
      <c r="AI1035" s="173">
        <v>3143441063</v>
      </c>
      <c r="AJ1035" s="173" t="s">
        <v>9566</v>
      </c>
      <c r="AK1035" s="420">
        <v>202013719</v>
      </c>
      <c r="AL1035" s="189" t="s">
        <v>7353</v>
      </c>
      <c r="AM1035" s="500" t="s">
        <v>11816</v>
      </c>
      <c r="AN1035" s="411">
        <f t="shared" si="16"/>
        <v>1028</v>
      </c>
      <c r="AO1035" s="411">
        <v>2025</v>
      </c>
      <c r="AP1035" s="432">
        <v>12016666</v>
      </c>
      <c r="AQ1035" s="411"/>
      <c r="AR1035" s="411"/>
      <c r="AS1035" s="410"/>
      <c r="AT1035" s="449"/>
    </row>
    <row r="1036" spans="2:46" ht="15" customHeight="1">
      <c r="B1036" s="448" t="s">
        <v>1029</v>
      </c>
      <c r="C1036" s="251" t="s">
        <v>10246</v>
      </c>
      <c r="D1036" s="173" t="s">
        <v>8750</v>
      </c>
      <c r="E1036" s="404">
        <v>34547431</v>
      </c>
      <c r="F1036" s="404">
        <v>17679867</v>
      </c>
      <c r="G1036" s="405" t="s">
        <v>12819</v>
      </c>
      <c r="H1036" s="353">
        <v>5468000.1030927841</v>
      </c>
      <c r="I1036" s="363">
        <v>45925</v>
      </c>
      <c r="J1036" s="363">
        <v>46022</v>
      </c>
      <c r="K1036" s="354" t="s">
        <v>10515</v>
      </c>
      <c r="L1036" s="190">
        <v>2537</v>
      </c>
      <c r="M1036" s="251" t="s">
        <v>8515</v>
      </c>
      <c r="N1036" s="406" t="s">
        <v>7343</v>
      </c>
      <c r="O1036" s="406">
        <v>52356206</v>
      </c>
      <c r="P1036" s="406" t="s">
        <v>8516</v>
      </c>
      <c r="Q1036" s="481">
        <v>4</v>
      </c>
      <c r="R1036" s="407">
        <v>137449</v>
      </c>
      <c r="S1036" s="480" t="s">
        <v>10169</v>
      </c>
      <c r="T1036" s="404" t="s">
        <v>10509</v>
      </c>
      <c r="U1036" s="190" t="s">
        <v>7347</v>
      </c>
      <c r="V1036" s="407" t="s">
        <v>10136</v>
      </c>
      <c r="W1036" s="404" t="s">
        <v>10509</v>
      </c>
      <c r="X1036" s="190" t="s">
        <v>7347</v>
      </c>
      <c r="Y1036" s="190" t="s">
        <v>7347</v>
      </c>
      <c r="Z1036" s="404" t="s">
        <v>10509</v>
      </c>
      <c r="AA1036" s="419" t="s">
        <v>7347</v>
      </c>
      <c r="AB1036" s="190" t="s">
        <v>7347</v>
      </c>
      <c r="AC1036" s="190" t="s">
        <v>7347</v>
      </c>
      <c r="AD1036" s="190" t="s">
        <v>7347</v>
      </c>
      <c r="AE1036" s="481" t="s">
        <v>7536</v>
      </c>
      <c r="AF1036" s="190" t="s">
        <v>7349</v>
      </c>
      <c r="AG1036" s="481" t="s">
        <v>7347</v>
      </c>
      <c r="AH1036" s="480" t="s">
        <v>12981</v>
      </c>
      <c r="AI1036" s="480"/>
      <c r="AJ1036" s="173" t="s">
        <v>10143</v>
      </c>
      <c r="AK1036" s="482" t="s">
        <v>8753</v>
      </c>
      <c r="AL1036" s="189" t="s">
        <v>10512</v>
      </c>
      <c r="AM1036" s="500" t="s">
        <v>8754</v>
      </c>
      <c r="AN1036" s="411">
        <f t="shared" si="16"/>
        <v>1029</v>
      </c>
      <c r="AO1036" s="411">
        <v>2025</v>
      </c>
      <c r="AP1036" s="432"/>
      <c r="AQ1036" s="484" t="s">
        <v>10139</v>
      </c>
      <c r="AR1036" s="484" t="s">
        <v>10132</v>
      </c>
      <c r="AS1036" s="483"/>
      <c r="AT1036" s="485"/>
    </row>
    <row r="1037" spans="2:46" ht="15" customHeight="1">
      <c r="B1037" s="448" t="s">
        <v>1030</v>
      </c>
      <c r="C1037" s="251" t="s">
        <v>10246</v>
      </c>
      <c r="D1037" s="173" t="s">
        <v>12982</v>
      </c>
      <c r="E1037" s="404">
        <v>52395443</v>
      </c>
      <c r="F1037" s="404">
        <v>21689733</v>
      </c>
      <c r="G1037" s="405" t="s">
        <v>12675</v>
      </c>
      <c r="H1037" s="353">
        <v>5467999.9159663869</v>
      </c>
      <c r="I1037" s="363">
        <v>45923</v>
      </c>
      <c r="J1037" s="363">
        <v>46022</v>
      </c>
      <c r="K1037" s="354" t="s">
        <v>10515</v>
      </c>
      <c r="L1037" s="190">
        <v>2537</v>
      </c>
      <c r="M1037" s="480" t="s">
        <v>12983</v>
      </c>
      <c r="N1037" s="406" t="s">
        <v>7343</v>
      </c>
      <c r="O1037" s="406">
        <v>52356206</v>
      </c>
      <c r="P1037" s="406" t="s">
        <v>8516</v>
      </c>
      <c r="Q1037" s="481">
        <v>4</v>
      </c>
      <c r="R1037" s="407">
        <v>137449</v>
      </c>
      <c r="S1037" s="480" t="s">
        <v>10169</v>
      </c>
      <c r="T1037" s="404" t="s">
        <v>10509</v>
      </c>
      <c r="U1037" s="190" t="s">
        <v>7347</v>
      </c>
      <c r="V1037" s="407" t="s">
        <v>10136</v>
      </c>
      <c r="W1037" s="404" t="s">
        <v>10509</v>
      </c>
      <c r="X1037" s="190" t="s">
        <v>7347</v>
      </c>
      <c r="Y1037" s="190" t="s">
        <v>7347</v>
      </c>
      <c r="Z1037" s="404" t="s">
        <v>10509</v>
      </c>
      <c r="AA1037" s="419" t="s">
        <v>7347</v>
      </c>
      <c r="AB1037" s="190" t="s">
        <v>7347</v>
      </c>
      <c r="AC1037" s="190" t="s">
        <v>7347</v>
      </c>
      <c r="AD1037" s="190" t="s">
        <v>7347</v>
      </c>
      <c r="AE1037" s="481" t="s">
        <v>7378</v>
      </c>
      <c r="AF1037" s="190" t="s">
        <v>7349</v>
      </c>
      <c r="AG1037" s="481" t="s">
        <v>7414</v>
      </c>
      <c r="AH1037" s="480" t="s">
        <v>12984</v>
      </c>
      <c r="AI1037" s="480">
        <v>3003918879</v>
      </c>
      <c r="AJ1037" s="173" t="s">
        <v>12761</v>
      </c>
      <c r="AK1037" s="482" t="s">
        <v>12985</v>
      </c>
      <c r="AL1037" s="189" t="s">
        <v>10512</v>
      </c>
      <c r="AM1037" s="500" t="s">
        <v>11333</v>
      </c>
      <c r="AN1037" s="411">
        <f t="shared" si="16"/>
        <v>1030</v>
      </c>
      <c r="AO1037" s="411">
        <v>2025</v>
      </c>
      <c r="AP1037" s="432"/>
      <c r="AQ1037" s="484" t="s">
        <v>10132</v>
      </c>
      <c r="AR1037" s="484" t="s">
        <v>10139</v>
      </c>
      <c r="AS1037" s="483" t="s">
        <v>10435</v>
      </c>
      <c r="AT1037" s="485">
        <v>1023163796</v>
      </c>
    </row>
    <row r="1038" spans="2:46" ht="15" customHeight="1">
      <c r="B1038" s="448" t="s">
        <v>1032</v>
      </c>
      <c r="C1038" s="251" t="s">
        <v>10246</v>
      </c>
      <c r="D1038" s="173" t="s">
        <v>12986</v>
      </c>
      <c r="E1038" s="404">
        <v>1069078587</v>
      </c>
      <c r="F1038" s="404">
        <v>34092400</v>
      </c>
      <c r="G1038" s="405" t="s">
        <v>12512</v>
      </c>
      <c r="H1038" s="353">
        <v>8817000</v>
      </c>
      <c r="I1038" s="363" t="s">
        <v>12987</v>
      </c>
      <c r="J1038" s="363">
        <v>46022</v>
      </c>
      <c r="K1038" s="354" t="s">
        <v>12988</v>
      </c>
      <c r="L1038" s="190">
        <v>2456</v>
      </c>
      <c r="M1038" s="251" t="s">
        <v>7464</v>
      </c>
      <c r="N1038" s="406" t="s">
        <v>7343</v>
      </c>
      <c r="O1038" s="406">
        <v>1010170739</v>
      </c>
      <c r="P1038" s="501" t="s">
        <v>7465</v>
      </c>
      <c r="Q1038" s="190">
        <v>1</v>
      </c>
      <c r="R1038" s="407">
        <v>138691</v>
      </c>
      <c r="S1038" s="251" t="s">
        <v>9045</v>
      </c>
      <c r="T1038" s="404" t="s">
        <v>10509</v>
      </c>
      <c r="U1038" s="190" t="s">
        <v>7347</v>
      </c>
      <c r="V1038" s="407" t="s">
        <v>10136</v>
      </c>
      <c r="W1038" s="404" t="s">
        <v>10509</v>
      </c>
      <c r="X1038" s="190" t="s">
        <v>7347</v>
      </c>
      <c r="Y1038" s="190" t="s">
        <v>7347</v>
      </c>
      <c r="Z1038" s="404">
        <v>0</v>
      </c>
      <c r="AA1038" s="419" t="s">
        <v>7347</v>
      </c>
      <c r="AB1038" s="190" t="s">
        <v>7347</v>
      </c>
      <c r="AC1038" s="190" t="s">
        <v>7347</v>
      </c>
      <c r="AD1038" s="190" t="s">
        <v>7347</v>
      </c>
      <c r="AE1038" s="190" t="s">
        <v>7387</v>
      </c>
      <c r="AF1038" s="190" t="s">
        <v>7349</v>
      </c>
      <c r="AG1038" s="190" t="s">
        <v>7510</v>
      </c>
      <c r="AH1038" s="173" t="s">
        <v>12989</v>
      </c>
      <c r="AI1038" s="173">
        <v>3193809629</v>
      </c>
      <c r="AJ1038" s="173" t="s">
        <v>10256</v>
      </c>
      <c r="AK1038" s="420">
        <v>102201433</v>
      </c>
      <c r="AL1038" s="189" t="s">
        <v>10512</v>
      </c>
      <c r="AM1038" s="500" t="s">
        <v>11887</v>
      </c>
      <c r="AN1038" s="411">
        <f t="shared" si="16"/>
        <v>1031</v>
      </c>
      <c r="AO1038" s="411">
        <v>2025</v>
      </c>
      <c r="AP1038" s="432">
        <v>34092400</v>
      </c>
      <c r="AQ1038" s="411"/>
      <c r="AR1038" s="411"/>
      <c r="AS1038" s="410"/>
      <c r="AT1038" s="449"/>
    </row>
    <row r="1039" spans="2:46" ht="15" customHeight="1">
      <c r="B1039" s="448" t="s">
        <v>1033</v>
      </c>
      <c r="C1039" s="251" t="s">
        <v>10246</v>
      </c>
      <c r="D1039" s="173" t="s">
        <v>11337</v>
      </c>
      <c r="E1039" s="404">
        <v>1026568660</v>
      </c>
      <c r="F1039" s="404">
        <v>30752000</v>
      </c>
      <c r="G1039" s="405" t="s">
        <v>10551</v>
      </c>
      <c r="H1039" s="353">
        <v>7688000</v>
      </c>
      <c r="I1039" s="363">
        <v>45915</v>
      </c>
      <c r="J1039" s="363">
        <v>46022</v>
      </c>
      <c r="K1039" s="354" t="s">
        <v>12670</v>
      </c>
      <c r="L1039" s="190">
        <v>2537</v>
      </c>
      <c r="M1039" s="251" t="s">
        <v>7395</v>
      </c>
      <c r="N1039" s="406" t="s">
        <v>7343</v>
      </c>
      <c r="O1039" s="406">
        <v>1022949089</v>
      </c>
      <c r="P1039" s="406" t="s">
        <v>7396</v>
      </c>
      <c r="Q1039" s="190">
        <v>1</v>
      </c>
      <c r="R1039" s="407">
        <v>136927</v>
      </c>
      <c r="S1039" s="251" t="s">
        <v>9045</v>
      </c>
      <c r="T1039" s="404">
        <v>0</v>
      </c>
      <c r="U1039" s="190" t="s">
        <v>7347</v>
      </c>
      <c r="V1039" s="407" t="s">
        <v>10136</v>
      </c>
      <c r="W1039" s="404">
        <v>0</v>
      </c>
      <c r="X1039" s="190" t="s">
        <v>7347</v>
      </c>
      <c r="Y1039" s="190" t="s">
        <v>7347</v>
      </c>
      <c r="Z1039" s="404">
        <v>0</v>
      </c>
      <c r="AA1039" s="419" t="s">
        <v>7347</v>
      </c>
      <c r="AB1039" s="190" t="s">
        <v>7347</v>
      </c>
      <c r="AC1039" s="190" t="s">
        <v>7347</v>
      </c>
      <c r="AD1039" s="190" t="s">
        <v>7347</v>
      </c>
      <c r="AE1039" s="190" t="s">
        <v>7536</v>
      </c>
      <c r="AF1039" s="190" t="s">
        <v>7349</v>
      </c>
      <c r="AG1039" s="190" t="s">
        <v>7350</v>
      </c>
      <c r="AH1039" s="173" t="s">
        <v>12990</v>
      </c>
      <c r="AI1039" s="173">
        <v>3188682057</v>
      </c>
      <c r="AJ1039" s="173" t="s">
        <v>10482</v>
      </c>
      <c r="AK1039" s="420">
        <v>63900023580</v>
      </c>
      <c r="AL1039" s="189" t="s">
        <v>7353</v>
      </c>
      <c r="AM1039" s="500" t="s">
        <v>11339</v>
      </c>
      <c r="AN1039" s="411">
        <f t="shared" si="16"/>
        <v>1032</v>
      </c>
      <c r="AO1039" s="411">
        <v>2025</v>
      </c>
      <c r="AP1039" s="432">
        <v>30752000</v>
      </c>
      <c r="AQ1039" s="411"/>
      <c r="AR1039" s="411"/>
      <c r="AS1039" s="410"/>
      <c r="AT1039" s="449"/>
    </row>
    <row r="1040" spans="2:46" ht="15" customHeight="1">
      <c r="B1040" s="448" t="s">
        <v>1034</v>
      </c>
      <c r="C1040" s="251" t="s">
        <v>10246</v>
      </c>
      <c r="D1040" s="173" t="s">
        <v>8012</v>
      </c>
      <c r="E1040" s="404">
        <v>1020713661</v>
      </c>
      <c r="F1040" s="404">
        <v>30752000</v>
      </c>
      <c r="G1040" s="405" t="s">
        <v>10551</v>
      </c>
      <c r="H1040" s="353">
        <v>7688000</v>
      </c>
      <c r="I1040" s="363">
        <v>45915</v>
      </c>
      <c r="J1040" s="363">
        <v>46022</v>
      </c>
      <c r="K1040" s="354" t="s">
        <v>12670</v>
      </c>
      <c r="L1040" s="190">
        <v>2537</v>
      </c>
      <c r="M1040" s="251" t="s">
        <v>7395</v>
      </c>
      <c r="N1040" s="406" t="s">
        <v>7343</v>
      </c>
      <c r="O1040" s="406">
        <v>1022949089</v>
      </c>
      <c r="P1040" s="406" t="s">
        <v>7396</v>
      </c>
      <c r="Q1040" s="190">
        <v>1</v>
      </c>
      <c r="R1040" s="407">
        <v>136927</v>
      </c>
      <c r="S1040" s="251" t="s">
        <v>9045</v>
      </c>
      <c r="T1040" s="404">
        <v>0</v>
      </c>
      <c r="U1040" s="190" t="s">
        <v>7347</v>
      </c>
      <c r="V1040" s="407" t="s">
        <v>10136</v>
      </c>
      <c r="W1040" s="404">
        <v>0</v>
      </c>
      <c r="X1040" s="190" t="s">
        <v>7347</v>
      </c>
      <c r="Y1040" s="190" t="s">
        <v>7347</v>
      </c>
      <c r="Z1040" s="404">
        <v>0</v>
      </c>
      <c r="AA1040" s="419" t="s">
        <v>7347</v>
      </c>
      <c r="AB1040" s="190" t="s">
        <v>7347</v>
      </c>
      <c r="AC1040" s="190" t="s">
        <v>7347</v>
      </c>
      <c r="AD1040" s="190" t="s">
        <v>7347</v>
      </c>
      <c r="AE1040" s="190" t="s">
        <v>7387</v>
      </c>
      <c r="AF1040" s="190" t="s">
        <v>7349</v>
      </c>
      <c r="AG1040" s="190" t="s">
        <v>7368</v>
      </c>
      <c r="AH1040" s="173" t="s">
        <v>11805</v>
      </c>
      <c r="AI1040" s="173">
        <v>3105728082</v>
      </c>
      <c r="AJ1040" s="173" t="s">
        <v>12375</v>
      </c>
      <c r="AK1040" s="420">
        <v>14120052</v>
      </c>
      <c r="AL1040" s="189" t="s">
        <v>7353</v>
      </c>
      <c r="AM1040" s="500" t="s">
        <v>12991</v>
      </c>
      <c r="AN1040" s="411">
        <f t="shared" si="16"/>
        <v>1033</v>
      </c>
      <c r="AO1040" s="411">
        <v>2025</v>
      </c>
      <c r="AP1040" s="432">
        <v>30752000</v>
      </c>
      <c r="AQ1040" s="411"/>
      <c r="AR1040" s="411"/>
      <c r="AS1040" s="410"/>
      <c r="AT1040" s="449"/>
    </row>
    <row r="1041" spans="2:46" ht="15" customHeight="1">
      <c r="B1041" s="448" t="s">
        <v>1036</v>
      </c>
      <c r="C1041" s="251" t="s">
        <v>10246</v>
      </c>
      <c r="D1041" s="173" t="s">
        <v>7509</v>
      </c>
      <c r="E1041" s="404">
        <v>80878166</v>
      </c>
      <c r="F1041" s="404">
        <v>31008267</v>
      </c>
      <c r="G1041" s="405" t="s">
        <v>12992</v>
      </c>
      <c r="H1041" s="353">
        <v>7688000.0826446284</v>
      </c>
      <c r="I1041" s="363">
        <v>45917</v>
      </c>
      <c r="J1041" s="363">
        <v>46022</v>
      </c>
      <c r="K1041" s="354" t="s">
        <v>12670</v>
      </c>
      <c r="L1041" s="190">
        <v>2537</v>
      </c>
      <c r="M1041" s="251" t="s">
        <v>7395</v>
      </c>
      <c r="N1041" s="406" t="s">
        <v>7343</v>
      </c>
      <c r="O1041" s="406">
        <v>1022949089</v>
      </c>
      <c r="P1041" s="406" t="s">
        <v>7396</v>
      </c>
      <c r="Q1041" s="190">
        <v>1</v>
      </c>
      <c r="R1041" s="407">
        <v>136927</v>
      </c>
      <c r="S1041" s="251" t="s">
        <v>9045</v>
      </c>
      <c r="T1041" s="404">
        <v>0</v>
      </c>
      <c r="U1041" s="190" t="s">
        <v>7347</v>
      </c>
      <c r="V1041" s="407" t="s">
        <v>10136</v>
      </c>
      <c r="W1041" s="404">
        <v>0</v>
      </c>
      <c r="X1041" s="190" t="s">
        <v>7347</v>
      </c>
      <c r="Y1041" s="190" t="s">
        <v>7347</v>
      </c>
      <c r="Z1041" s="404">
        <v>0</v>
      </c>
      <c r="AA1041" s="419" t="s">
        <v>7347</v>
      </c>
      <c r="AB1041" s="190" t="s">
        <v>7347</v>
      </c>
      <c r="AC1041" s="190" t="s">
        <v>7347</v>
      </c>
      <c r="AD1041" s="190" t="s">
        <v>7347</v>
      </c>
      <c r="AE1041" s="190" t="s">
        <v>7378</v>
      </c>
      <c r="AF1041" s="190" t="s">
        <v>7349</v>
      </c>
      <c r="AG1041" s="190" t="s">
        <v>7368</v>
      </c>
      <c r="AH1041" s="173" t="s">
        <v>11793</v>
      </c>
      <c r="AI1041" s="173">
        <v>3187938876</v>
      </c>
      <c r="AJ1041" s="173" t="s">
        <v>10482</v>
      </c>
      <c r="AK1041" s="420">
        <v>27327859841</v>
      </c>
      <c r="AL1041" s="189" t="s">
        <v>7353</v>
      </c>
      <c r="AM1041" s="500" t="s">
        <v>12993</v>
      </c>
      <c r="AN1041" s="411">
        <f t="shared" si="16"/>
        <v>1034</v>
      </c>
      <c r="AO1041" s="411">
        <v>2025</v>
      </c>
      <c r="AP1041" s="432">
        <v>31008267</v>
      </c>
      <c r="AQ1041" s="411" t="s">
        <v>10139</v>
      </c>
      <c r="AR1041" s="411" t="s">
        <v>10132</v>
      </c>
      <c r="AS1041" s="410"/>
      <c r="AT1041" s="449"/>
    </row>
    <row r="1042" spans="2:46" ht="15" customHeight="1">
      <c r="B1042" s="448" t="s">
        <v>1038</v>
      </c>
      <c r="C1042" s="251" t="s">
        <v>10246</v>
      </c>
      <c r="D1042" s="173" t="s">
        <v>7431</v>
      </c>
      <c r="E1042" s="404">
        <v>1032496258</v>
      </c>
      <c r="F1042" s="404">
        <v>34000000</v>
      </c>
      <c r="G1042" s="405" t="s">
        <v>10551</v>
      </c>
      <c r="H1042" s="353">
        <v>8500000</v>
      </c>
      <c r="I1042" s="363">
        <v>45915</v>
      </c>
      <c r="J1042" s="363">
        <v>46022</v>
      </c>
      <c r="K1042" s="354" t="s">
        <v>12667</v>
      </c>
      <c r="L1042" s="190">
        <v>2537</v>
      </c>
      <c r="M1042" s="251" t="s">
        <v>7395</v>
      </c>
      <c r="N1042" s="406" t="s">
        <v>7343</v>
      </c>
      <c r="O1042" s="406">
        <v>1022949089</v>
      </c>
      <c r="P1042" s="406" t="s">
        <v>7396</v>
      </c>
      <c r="Q1042" s="190">
        <v>1</v>
      </c>
      <c r="R1042" s="407">
        <v>136913</v>
      </c>
      <c r="S1042" s="251" t="s">
        <v>9045</v>
      </c>
      <c r="T1042" s="404">
        <v>0</v>
      </c>
      <c r="U1042" s="190" t="s">
        <v>7347</v>
      </c>
      <c r="V1042" s="407" t="s">
        <v>10136</v>
      </c>
      <c r="W1042" s="404">
        <v>0</v>
      </c>
      <c r="X1042" s="190" t="s">
        <v>7347</v>
      </c>
      <c r="Y1042" s="190" t="s">
        <v>7347</v>
      </c>
      <c r="Z1042" s="404">
        <v>0</v>
      </c>
      <c r="AA1042" s="419" t="s">
        <v>7347</v>
      </c>
      <c r="AB1042" s="190" t="s">
        <v>7347</v>
      </c>
      <c r="AC1042" s="190" t="s">
        <v>7347</v>
      </c>
      <c r="AD1042" s="190" t="s">
        <v>7347</v>
      </c>
      <c r="AE1042" s="190" t="s">
        <v>7378</v>
      </c>
      <c r="AF1042" s="190" t="s">
        <v>7349</v>
      </c>
      <c r="AG1042" s="190" t="s">
        <v>7399</v>
      </c>
      <c r="AH1042" s="173" t="s">
        <v>11791</v>
      </c>
      <c r="AI1042" s="173">
        <v>3165357552</v>
      </c>
      <c r="AJ1042" s="173" t="s">
        <v>12456</v>
      </c>
      <c r="AK1042" s="420">
        <v>299120584</v>
      </c>
      <c r="AL1042" s="189" t="s">
        <v>7353</v>
      </c>
      <c r="AM1042" s="500" t="s">
        <v>7436</v>
      </c>
      <c r="AN1042" s="411">
        <f t="shared" si="16"/>
        <v>1035</v>
      </c>
      <c r="AO1042" s="411">
        <v>2025</v>
      </c>
      <c r="AP1042" s="432">
        <v>34000000</v>
      </c>
      <c r="AQ1042" s="411"/>
      <c r="AR1042" s="411"/>
      <c r="AS1042" s="410"/>
      <c r="AT1042" s="449"/>
    </row>
    <row r="1043" spans="2:46" ht="15" customHeight="1">
      <c r="B1043" s="448" t="s">
        <v>1040</v>
      </c>
      <c r="C1043" s="251" t="s">
        <v>10246</v>
      </c>
      <c r="D1043" s="173" t="s">
        <v>12994</v>
      </c>
      <c r="E1043" s="404">
        <v>1010199028</v>
      </c>
      <c r="F1043" s="404">
        <v>10217600</v>
      </c>
      <c r="G1043" s="405" t="s">
        <v>10506</v>
      </c>
      <c r="H1043" s="353">
        <v>2976000</v>
      </c>
      <c r="I1043" s="363">
        <v>45919</v>
      </c>
      <c r="J1043" s="363">
        <v>46022</v>
      </c>
      <c r="K1043" s="354" t="s">
        <v>8636</v>
      </c>
      <c r="L1043" s="190">
        <v>2537</v>
      </c>
      <c r="M1043" s="251" t="s">
        <v>10157</v>
      </c>
      <c r="N1043" s="406" t="s">
        <v>7343</v>
      </c>
      <c r="O1043" s="406">
        <v>51790928</v>
      </c>
      <c r="P1043" s="502" t="s">
        <v>10158</v>
      </c>
      <c r="Q1043" s="190">
        <v>1</v>
      </c>
      <c r="R1043" s="407">
        <v>136777</v>
      </c>
      <c r="S1043" s="251" t="s">
        <v>8637</v>
      </c>
      <c r="T1043" s="404">
        <v>0</v>
      </c>
      <c r="U1043" s="190" t="s">
        <v>7347</v>
      </c>
      <c r="V1043" s="407" t="s">
        <v>10136</v>
      </c>
      <c r="W1043" s="404">
        <v>0</v>
      </c>
      <c r="X1043" s="190" t="s">
        <v>7347</v>
      </c>
      <c r="Y1043" s="190" t="s">
        <v>7347</v>
      </c>
      <c r="Z1043" s="404">
        <v>0</v>
      </c>
      <c r="AA1043" s="419" t="s">
        <v>7347</v>
      </c>
      <c r="AB1043" s="190" t="s">
        <v>7347</v>
      </c>
      <c r="AC1043" s="190" t="s">
        <v>7347</v>
      </c>
      <c r="AD1043" s="190" t="s">
        <v>7347</v>
      </c>
      <c r="AE1043" s="190" t="s">
        <v>7361</v>
      </c>
      <c r="AF1043" s="190" t="s">
        <v>7349</v>
      </c>
      <c r="AG1043" s="190" t="s">
        <v>7362</v>
      </c>
      <c r="AH1043" s="173" t="s">
        <v>12995</v>
      </c>
      <c r="AI1043" s="173">
        <v>3018212401</v>
      </c>
      <c r="AJ1043" s="173" t="s">
        <v>10482</v>
      </c>
      <c r="AK1043" s="426">
        <v>19800008413</v>
      </c>
      <c r="AL1043" s="189" t="s">
        <v>7353</v>
      </c>
      <c r="AM1043" s="500" t="s">
        <v>10999</v>
      </c>
      <c r="AN1043" s="411">
        <f t="shared" si="16"/>
        <v>1036</v>
      </c>
      <c r="AO1043" s="411">
        <v>2025</v>
      </c>
      <c r="AP1043" s="432">
        <v>10217600</v>
      </c>
      <c r="AQ1043" s="411" t="s">
        <v>10132</v>
      </c>
      <c r="AR1043" s="411" t="s">
        <v>10139</v>
      </c>
      <c r="AS1043" s="410" t="s">
        <v>10140</v>
      </c>
      <c r="AT1043" s="449" t="s">
        <v>11000</v>
      </c>
    </row>
    <row r="1044" spans="2:46" ht="15" customHeight="1">
      <c r="B1044" s="448" t="s">
        <v>1041</v>
      </c>
      <c r="C1044" s="251" t="s">
        <v>10341</v>
      </c>
      <c r="D1044" s="173" t="s">
        <v>9360</v>
      </c>
      <c r="E1044" s="404">
        <v>51753520</v>
      </c>
      <c r="F1044" s="404">
        <v>10118400</v>
      </c>
      <c r="G1044" s="405" t="s">
        <v>10591</v>
      </c>
      <c r="H1044" s="353">
        <v>2976000</v>
      </c>
      <c r="I1044" s="363">
        <v>45923</v>
      </c>
      <c r="J1044" s="363">
        <v>46022</v>
      </c>
      <c r="K1044" s="354" t="s">
        <v>10990</v>
      </c>
      <c r="L1044" s="190">
        <v>2537</v>
      </c>
      <c r="M1044" s="480" t="s">
        <v>10157</v>
      </c>
      <c r="N1044" s="406" t="s">
        <v>7343</v>
      </c>
      <c r="O1044" s="406">
        <v>52356206</v>
      </c>
      <c r="P1044" s="406" t="s">
        <v>8516</v>
      </c>
      <c r="Q1044" s="481">
        <v>1</v>
      </c>
      <c r="R1044" s="407">
        <v>136777</v>
      </c>
      <c r="S1044" s="480" t="s">
        <v>8637</v>
      </c>
      <c r="T1044" s="404" t="s">
        <v>10509</v>
      </c>
      <c r="U1044" s="190" t="s">
        <v>7347</v>
      </c>
      <c r="V1044" s="407" t="s">
        <v>10136</v>
      </c>
      <c r="W1044" s="404" t="s">
        <v>10509</v>
      </c>
      <c r="X1044" s="190" t="s">
        <v>7347</v>
      </c>
      <c r="Y1044" s="190" t="s">
        <v>7347</v>
      </c>
      <c r="Z1044" s="404" t="s">
        <v>10509</v>
      </c>
      <c r="AA1044" s="419" t="s">
        <v>7347</v>
      </c>
      <c r="AB1044" s="190" t="s">
        <v>7347</v>
      </c>
      <c r="AC1044" s="190" t="s">
        <v>7347</v>
      </c>
      <c r="AD1044" s="190" t="s">
        <v>7347</v>
      </c>
      <c r="AE1044" s="481" t="s">
        <v>10179</v>
      </c>
      <c r="AF1044" s="190" t="s">
        <v>7349</v>
      </c>
      <c r="AG1044" s="481" t="s">
        <v>7350</v>
      </c>
      <c r="AH1044" s="480" t="s">
        <v>12996</v>
      </c>
      <c r="AI1044" s="480" t="s">
        <v>11002</v>
      </c>
      <c r="AJ1044" s="173" t="s">
        <v>10142</v>
      </c>
      <c r="AK1044" s="482">
        <v>7700742674</v>
      </c>
      <c r="AL1044" s="189" t="s">
        <v>7353</v>
      </c>
      <c r="AM1044" s="500" t="s">
        <v>9363</v>
      </c>
      <c r="AN1044" s="411">
        <f t="shared" si="16"/>
        <v>1037</v>
      </c>
      <c r="AO1044" s="411">
        <v>2025</v>
      </c>
      <c r="AP1044" s="432"/>
      <c r="AQ1044" s="484" t="s">
        <v>10132</v>
      </c>
      <c r="AR1044" s="484" t="s">
        <v>10132</v>
      </c>
      <c r="AS1044" s="483"/>
      <c r="AT1044" s="485"/>
    </row>
    <row r="1045" spans="2:46" ht="15" customHeight="1">
      <c r="B1045" s="448" t="s">
        <v>1046</v>
      </c>
      <c r="C1045" s="251" t="s">
        <v>10341</v>
      </c>
      <c r="D1045" s="173" t="s">
        <v>8648</v>
      </c>
      <c r="E1045" s="404">
        <v>51847460</v>
      </c>
      <c r="F1045" s="404">
        <v>10118400</v>
      </c>
      <c r="G1045" s="405" t="s">
        <v>10506</v>
      </c>
      <c r="H1045" s="353">
        <v>2976000</v>
      </c>
      <c r="I1045" s="363">
        <v>45924</v>
      </c>
      <c r="J1045" s="363">
        <v>46022</v>
      </c>
      <c r="K1045" s="354" t="s">
        <v>8636</v>
      </c>
      <c r="L1045" s="190">
        <v>2537</v>
      </c>
      <c r="M1045" s="406" t="s">
        <v>10157</v>
      </c>
      <c r="N1045" s="406" t="s">
        <v>7343</v>
      </c>
      <c r="O1045" s="416">
        <v>51790928</v>
      </c>
      <c r="P1045" s="501" t="s">
        <v>10158</v>
      </c>
      <c r="Q1045" s="481">
        <v>1</v>
      </c>
      <c r="R1045" s="407">
        <v>136777</v>
      </c>
      <c r="S1045" s="480" t="s">
        <v>8637</v>
      </c>
      <c r="T1045" s="404" t="s">
        <v>10509</v>
      </c>
      <c r="U1045" s="190" t="s">
        <v>7347</v>
      </c>
      <c r="V1045" s="407" t="s">
        <v>10136</v>
      </c>
      <c r="W1045" s="404" t="s">
        <v>10509</v>
      </c>
      <c r="X1045" s="190" t="s">
        <v>7347</v>
      </c>
      <c r="Y1045" s="190" t="s">
        <v>7347</v>
      </c>
      <c r="Z1045" s="404" t="s">
        <v>10509</v>
      </c>
      <c r="AA1045" s="419" t="s">
        <v>7347</v>
      </c>
      <c r="AB1045" s="190" t="s">
        <v>7347</v>
      </c>
      <c r="AC1045" s="190" t="s">
        <v>7347</v>
      </c>
      <c r="AD1045" s="190" t="s">
        <v>7347</v>
      </c>
      <c r="AE1045" s="190" t="s">
        <v>7387</v>
      </c>
      <c r="AF1045" s="411" t="s">
        <v>7349</v>
      </c>
      <c r="AG1045" s="190" t="s">
        <v>7399</v>
      </c>
      <c r="AH1045" s="173" t="s">
        <v>10840</v>
      </c>
      <c r="AI1045" s="173">
        <v>3134700121</v>
      </c>
      <c r="AJ1045" s="173" t="s">
        <v>10142</v>
      </c>
      <c r="AK1045" s="420">
        <v>9970425683</v>
      </c>
      <c r="AL1045" s="189" t="s">
        <v>7353</v>
      </c>
      <c r="AM1045" s="500" t="s">
        <v>8651</v>
      </c>
      <c r="AN1045" s="411">
        <f t="shared" si="16"/>
        <v>1038</v>
      </c>
      <c r="AO1045" s="411">
        <v>2025</v>
      </c>
      <c r="AP1045" s="432"/>
      <c r="AQ1045" s="484" t="s">
        <v>10132</v>
      </c>
      <c r="AR1045" s="484" t="s">
        <v>10132</v>
      </c>
      <c r="AS1045" s="483"/>
      <c r="AT1045" s="485"/>
    </row>
    <row r="1046" spans="2:46" ht="15" customHeight="1">
      <c r="B1046" s="448" t="s">
        <v>1047</v>
      </c>
      <c r="C1046" s="251" t="s">
        <v>10341</v>
      </c>
      <c r="D1046" s="173" t="s">
        <v>10083</v>
      </c>
      <c r="E1046" s="404">
        <v>51794695</v>
      </c>
      <c r="F1046" s="404">
        <v>8134400</v>
      </c>
      <c r="G1046" s="405" t="s">
        <v>10531</v>
      </c>
      <c r="H1046" s="353">
        <v>2976000</v>
      </c>
      <c r="I1046" s="363">
        <v>45950</v>
      </c>
      <c r="J1046" s="363">
        <v>46022</v>
      </c>
      <c r="K1046" s="354" t="s">
        <v>12997</v>
      </c>
      <c r="L1046" s="190">
        <v>2537</v>
      </c>
      <c r="M1046" s="406" t="s">
        <v>10157</v>
      </c>
      <c r="N1046" s="406" t="s">
        <v>7343</v>
      </c>
      <c r="O1046" s="416">
        <v>51790928</v>
      </c>
      <c r="P1046" s="501" t="s">
        <v>10158</v>
      </c>
      <c r="Q1046" s="481">
        <v>1</v>
      </c>
      <c r="R1046" s="407">
        <v>136777</v>
      </c>
      <c r="S1046" s="480" t="s">
        <v>8637</v>
      </c>
      <c r="T1046" s="404" t="s">
        <v>10509</v>
      </c>
      <c r="U1046" s="190" t="s">
        <v>7347</v>
      </c>
      <c r="V1046" s="407" t="s">
        <v>10136</v>
      </c>
      <c r="W1046" s="404" t="s">
        <v>10509</v>
      </c>
      <c r="X1046" s="190" t="s">
        <v>7347</v>
      </c>
      <c r="Y1046" s="190" t="s">
        <v>7347</v>
      </c>
      <c r="Z1046" s="404" t="s">
        <v>10509</v>
      </c>
      <c r="AA1046" s="419" t="s">
        <v>7347</v>
      </c>
      <c r="AB1046" s="190" t="s">
        <v>7347</v>
      </c>
      <c r="AC1046" s="190" t="s">
        <v>7347</v>
      </c>
      <c r="AD1046" s="190" t="s">
        <v>7347</v>
      </c>
      <c r="AE1046" s="190" t="s">
        <v>7378</v>
      </c>
      <c r="AF1046" s="411" t="s">
        <v>7349</v>
      </c>
      <c r="AG1046" s="190" t="s">
        <v>7399</v>
      </c>
      <c r="AH1046" s="480" t="s">
        <v>12998</v>
      </c>
      <c r="AI1046" s="173" t="s">
        <v>10987</v>
      </c>
      <c r="AJ1046" s="173" t="s">
        <v>7352</v>
      </c>
      <c r="AK1046" s="420">
        <v>24040704159</v>
      </c>
      <c r="AL1046" s="189" t="s">
        <v>7353</v>
      </c>
      <c r="AM1046" s="500" t="s">
        <v>10087</v>
      </c>
      <c r="AN1046" s="411">
        <f t="shared" si="16"/>
        <v>1039</v>
      </c>
      <c r="AO1046" s="411">
        <v>2025</v>
      </c>
      <c r="AP1046" s="432"/>
      <c r="AQ1046" s="484" t="s">
        <v>10139</v>
      </c>
      <c r="AR1046" s="484" t="s">
        <v>10139</v>
      </c>
      <c r="AS1046" s="410" t="s">
        <v>10435</v>
      </c>
      <c r="AT1046" s="449" t="s">
        <v>10988</v>
      </c>
    </row>
    <row r="1047" spans="2:46" ht="15" customHeight="1">
      <c r="B1047" s="448" t="s">
        <v>1045</v>
      </c>
      <c r="C1047" s="251" t="s">
        <v>10341</v>
      </c>
      <c r="D1047" s="173" t="s">
        <v>12999</v>
      </c>
      <c r="E1047" s="404">
        <v>1000150468</v>
      </c>
      <c r="F1047" s="404">
        <v>8332800</v>
      </c>
      <c r="G1047" s="405" t="s">
        <v>10680</v>
      </c>
      <c r="H1047" s="353">
        <v>2976000</v>
      </c>
      <c r="I1047" s="363">
        <v>45944</v>
      </c>
      <c r="J1047" s="363">
        <v>46022</v>
      </c>
      <c r="K1047" s="354" t="s">
        <v>12578</v>
      </c>
      <c r="L1047" s="190">
        <v>2537</v>
      </c>
      <c r="M1047" s="251" t="s">
        <v>10157</v>
      </c>
      <c r="N1047" s="251" t="s">
        <v>7343</v>
      </c>
      <c r="O1047" s="173">
        <v>51790928</v>
      </c>
      <c r="P1047" s="501" t="s">
        <v>10158</v>
      </c>
      <c r="Q1047" s="190">
        <v>1</v>
      </c>
      <c r="R1047" s="407">
        <v>136777</v>
      </c>
      <c r="S1047" s="251" t="s">
        <v>8637</v>
      </c>
      <c r="T1047" s="404" t="s">
        <v>10509</v>
      </c>
      <c r="U1047" s="190" t="s">
        <v>7347</v>
      </c>
      <c r="V1047" s="407" t="s">
        <v>10136</v>
      </c>
      <c r="W1047" s="404" t="s">
        <v>10509</v>
      </c>
      <c r="X1047" s="190">
        <v>0</v>
      </c>
      <c r="Y1047" s="190">
        <v>0</v>
      </c>
      <c r="Z1047" s="404" t="s">
        <v>10509</v>
      </c>
      <c r="AA1047" s="419" t="s">
        <v>7347</v>
      </c>
      <c r="AB1047" s="190" t="s">
        <v>7347</v>
      </c>
      <c r="AC1047" s="190" t="s">
        <v>7347</v>
      </c>
      <c r="AD1047" s="190" t="s">
        <v>7347</v>
      </c>
      <c r="AE1047" s="190" t="s">
        <v>10179</v>
      </c>
      <c r="AF1047" s="190" t="s">
        <v>7349</v>
      </c>
      <c r="AG1047" s="497" t="s">
        <v>7350</v>
      </c>
      <c r="AH1047" s="173" t="s">
        <v>13000</v>
      </c>
      <c r="AI1047" s="173">
        <v>3204875410</v>
      </c>
      <c r="AJ1047" s="173" t="s">
        <v>10482</v>
      </c>
      <c r="AK1047" s="420">
        <v>60156345825</v>
      </c>
      <c r="AL1047" s="189" t="s">
        <v>7353</v>
      </c>
      <c r="AM1047" s="500" t="s">
        <v>13001</v>
      </c>
      <c r="AN1047" s="411">
        <f t="shared" si="16"/>
        <v>1040</v>
      </c>
      <c r="AO1047" s="411">
        <v>2025</v>
      </c>
      <c r="AP1047" s="432"/>
      <c r="AQ1047" s="411"/>
      <c r="AR1047" s="411"/>
      <c r="AS1047" s="410"/>
      <c r="AT1047" s="449"/>
    </row>
    <row r="1048" spans="2:46" ht="15" customHeight="1">
      <c r="B1048" s="448" t="s">
        <v>1050</v>
      </c>
      <c r="C1048" s="251" t="s">
        <v>10341</v>
      </c>
      <c r="D1048" s="173" t="s">
        <v>13002</v>
      </c>
      <c r="E1048" s="404">
        <v>52391739</v>
      </c>
      <c r="F1048" s="404">
        <v>9721600</v>
      </c>
      <c r="G1048" s="405" t="s">
        <v>10540</v>
      </c>
      <c r="H1048" s="353">
        <v>2976000</v>
      </c>
      <c r="I1048" s="363">
        <v>45926</v>
      </c>
      <c r="J1048" s="363">
        <v>46022</v>
      </c>
      <c r="K1048" s="354" t="s">
        <v>8636</v>
      </c>
      <c r="L1048" s="190">
        <v>2537</v>
      </c>
      <c r="M1048" s="406" t="s">
        <v>10157</v>
      </c>
      <c r="N1048" s="406" t="s">
        <v>7343</v>
      </c>
      <c r="O1048" s="416">
        <v>51790928</v>
      </c>
      <c r="P1048" s="501" t="s">
        <v>10158</v>
      </c>
      <c r="Q1048" s="190">
        <v>1</v>
      </c>
      <c r="R1048" s="407">
        <v>136777</v>
      </c>
      <c r="S1048" s="251" t="s">
        <v>8637</v>
      </c>
      <c r="T1048" s="404" t="s">
        <v>10509</v>
      </c>
      <c r="U1048" s="190" t="s">
        <v>7347</v>
      </c>
      <c r="V1048" s="407" t="s">
        <v>10136</v>
      </c>
      <c r="W1048" s="404" t="s">
        <v>10509</v>
      </c>
      <c r="X1048" s="190">
        <v>0</v>
      </c>
      <c r="Y1048" s="190">
        <v>0</v>
      </c>
      <c r="Z1048" s="404" t="s">
        <v>10509</v>
      </c>
      <c r="AA1048" s="419" t="s">
        <v>7347</v>
      </c>
      <c r="AB1048" s="190" t="s">
        <v>7347</v>
      </c>
      <c r="AC1048" s="190" t="s">
        <v>7347</v>
      </c>
      <c r="AD1048" s="190" t="s">
        <v>7347</v>
      </c>
      <c r="AE1048" s="190" t="s">
        <v>7348</v>
      </c>
      <c r="AF1048" s="411" t="s">
        <v>7349</v>
      </c>
      <c r="AG1048" s="190" t="s">
        <v>7399</v>
      </c>
      <c r="AH1048" s="173" t="s">
        <v>10800</v>
      </c>
      <c r="AI1048" s="173" t="s">
        <v>10801</v>
      </c>
      <c r="AJ1048" s="173" t="s">
        <v>7352</v>
      </c>
      <c r="AK1048" s="420" t="s">
        <v>8640</v>
      </c>
      <c r="AL1048" s="189" t="s">
        <v>7353</v>
      </c>
      <c r="AM1048" s="500" t="s">
        <v>8641</v>
      </c>
      <c r="AN1048" s="411">
        <f t="shared" si="16"/>
        <v>1041</v>
      </c>
      <c r="AO1048" s="411">
        <v>2025</v>
      </c>
      <c r="AP1048" s="432"/>
      <c r="AQ1048" s="411" t="s">
        <v>10132</v>
      </c>
      <c r="AR1048" s="411" t="s">
        <v>10139</v>
      </c>
      <c r="AS1048" s="410" t="s">
        <v>10140</v>
      </c>
      <c r="AT1048" s="449" t="s">
        <v>10802</v>
      </c>
    </row>
    <row r="1049" spans="2:46" ht="15" customHeight="1">
      <c r="B1049" s="448" t="s">
        <v>1049</v>
      </c>
      <c r="C1049" s="251" t="s">
        <v>10211</v>
      </c>
      <c r="D1049" s="173" t="s">
        <v>13003</v>
      </c>
      <c r="E1049" s="404">
        <v>39792341</v>
      </c>
      <c r="F1049" s="404">
        <v>18684600</v>
      </c>
      <c r="G1049" s="405" t="s">
        <v>12813</v>
      </c>
      <c r="H1049" s="353">
        <v>4917000</v>
      </c>
      <c r="I1049" s="363">
        <v>45924</v>
      </c>
      <c r="J1049" s="363">
        <v>46022</v>
      </c>
      <c r="K1049" s="354" t="s">
        <v>13004</v>
      </c>
      <c r="L1049" s="190">
        <v>2537</v>
      </c>
      <c r="M1049" s="406" t="s">
        <v>7395</v>
      </c>
      <c r="N1049" s="406" t="s">
        <v>7343</v>
      </c>
      <c r="O1049" s="406">
        <v>1022949089</v>
      </c>
      <c r="P1049" s="501" t="s">
        <v>7396</v>
      </c>
      <c r="Q1049" s="481">
        <v>1</v>
      </c>
      <c r="R1049" s="407">
        <v>136909</v>
      </c>
      <c r="S1049" s="480" t="s">
        <v>9045</v>
      </c>
      <c r="T1049" s="404" t="s">
        <v>10509</v>
      </c>
      <c r="U1049" s="190" t="s">
        <v>7347</v>
      </c>
      <c r="V1049" s="407" t="s">
        <v>10136</v>
      </c>
      <c r="W1049" s="404" t="s">
        <v>10509</v>
      </c>
      <c r="X1049" s="190" t="s">
        <v>7347</v>
      </c>
      <c r="Y1049" s="190" t="s">
        <v>7347</v>
      </c>
      <c r="Z1049" s="404" t="s">
        <v>10509</v>
      </c>
      <c r="AA1049" s="419" t="s">
        <v>7347</v>
      </c>
      <c r="AB1049" s="190" t="s">
        <v>7347</v>
      </c>
      <c r="AC1049" s="190" t="s">
        <v>7347</v>
      </c>
      <c r="AD1049" s="190" t="s">
        <v>7347</v>
      </c>
      <c r="AE1049" s="190" t="s">
        <v>7504</v>
      </c>
      <c r="AF1049" s="411" t="s">
        <v>7349</v>
      </c>
      <c r="AG1049" s="190" t="s">
        <v>7350</v>
      </c>
      <c r="AH1049" s="173" t="s">
        <v>11079</v>
      </c>
      <c r="AI1049" s="173">
        <v>3115719207</v>
      </c>
      <c r="AJ1049" s="173" t="s">
        <v>10142</v>
      </c>
      <c r="AK1049" s="420">
        <v>6000914736</v>
      </c>
      <c r="AL1049" s="189" t="s">
        <v>7353</v>
      </c>
      <c r="AM1049" s="500" t="s">
        <v>11080</v>
      </c>
      <c r="AN1049" s="411">
        <f t="shared" si="16"/>
        <v>1042</v>
      </c>
      <c r="AO1049" s="411">
        <v>2025</v>
      </c>
      <c r="AP1049" s="432"/>
      <c r="AQ1049" s="484" t="s">
        <v>10132</v>
      </c>
      <c r="AR1049" s="484" t="s">
        <v>10132</v>
      </c>
      <c r="AS1049" s="483"/>
      <c r="AT1049" s="485"/>
    </row>
    <row r="1050" spans="2:46" ht="15" customHeight="1">
      <c r="B1050" s="448" t="s">
        <v>1051</v>
      </c>
      <c r="C1050" s="251" t="s">
        <v>10341</v>
      </c>
      <c r="D1050" s="173" t="s">
        <v>11125</v>
      </c>
      <c r="E1050" s="404">
        <v>52985831</v>
      </c>
      <c r="F1050" s="404">
        <v>10316800</v>
      </c>
      <c r="G1050" s="405" t="s">
        <v>12827</v>
      </c>
      <c r="H1050" s="353">
        <v>2976000</v>
      </c>
      <c r="I1050" s="363">
        <v>45924</v>
      </c>
      <c r="J1050" s="363">
        <v>46022</v>
      </c>
      <c r="K1050" s="354" t="s">
        <v>13005</v>
      </c>
      <c r="L1050" s="190">
        <v>2537</v>
      </c>
      <c r="M1050" s="251" t="s">
        <v>10634</v>
      </c>
      <c r="N1050" s="406" t="s">
        <v>7343</v>
      </c>
      <c r="O1050" s="406">
        <v>26872947</v>
      </c>
      <c r="P1050" s="501" t="s">
        <v>10635</v>
      </c>
      <c r="Q1050" s="481">
        <v>1</v>
      </c>
      <c r="R1050" s="407">
        <v>136163</v>
      </c>
      <c r="S1050" s="480" t="s">
        <v>7648</v>
      </c>
      <c r="T1050" s="404" t="s">
        <v>10509</v>
      </c>
      <c r="U1050" s="190" t="s">
        <v>7347</v>
      </c>
      <c r="V1050" s="407" t="s">
        <v>10136</v>
      </c>
      <c r="W1050" s="404" t="s">
        <v>10509</v>
      </c>
      <c r="X1050" s="190" t="s">
        <v>7347</v>
      </c>
      <c r="Y1050" s="190" t="s">
        <v>7347</v>
      </c>
      <c r="Z1050" s="404" t="s">
        <v>10509</v>
      </c>
      <c r="AA1050" s="419" t="s">
        <v>7347</v>
      </c>
      <c r="AB1050" s="190" t="s">
        <v>7347</v>
      </c>
      <c r="AC1050" s="190" t="s">
        <v>7347</v>
      </c>
      <c r="AD1050" s="190" t="s">
        <v>7347</v>
      </c>
      <c r="AE1050" s="190" t="s">
        <v>10179</v>
      </c>
      <c r="AF1050" s="411" t="s">
        <v>7349</v>
      </c>
      <c r="AG1050" s="190" t="s">
        <v>7399</v>
      </c>
      <c r="AH1050" s="173" t="s">
        <v>11563</v>
      </c>
      <c r="AI1050" s="173">
        <v>3229485520</v>
      </c>
      <c r="AJ1050" s="173" t="s">
        <v>10143</v>
      </c>
      <c r="AK1050" s="420">
        <v>54771486463</v>
      </c>
      <c r="AL1050" s="189" t="s">
        <v>10225</v>
      </c>
      <c r="AM1050" s="500" t="s">
        <v>11127</v>
      </c>
      <c r="AN1050" s="411">
        <f t="shared" si="16"/>
        <v>1043</v>
      </c>
      <c r="AO1050" s="411">
        <v>2025</v>
      </c>
      <c r="AP1050" s="432"/>
      <c r="AQ1050" s="484" t="s">
        <v>10132</v>
      </c>
      <c r="AR1050" s="484" t="s">
        <v>10132</v>
      </c>
      <c r="AS1050" s="483"/>
      <c r="AT1050" s="485"/>
    </row>
    <row r="1051" spans="2:46" ht="15" customHeight="1">
      <c r="B1051" s="448" t="s">
        <v>1052</v>
      </c>
      <c r="C1051" s="251" t="s">
        <v>10341</v>
      </c>
      <c r="D1051" s="173" t="s">
        <v>10796</v>
      </c>
      <c r="E1051" s="404">
        <v>1019044866</v>
      </c>
      <c r="F1051" s="404">
        <v>10217600</v>
      </c>
      <c r="G1051" s="405" t="s">
        <v>10506</v>
      </c>
      <c r="H1051" s="353">
        <v>2976000</v>
      </c>
      <c r="I1051" s="363">
        <v>45923</v>
      </c>
      <c r="J1051" s="363">
        <v>46022</v>
      </c>
      <c r="K1051" s="354" t="s">
        <v>13005</v>
      </c>
      <c r="L1051" s="190">
        <v>2537</v>
      </c>
      <c r="M1051" s="251" t="s">
        <v>10634</v>
      </c>
      <c r="N1051" s="406" t="s">
        <v>7343</v>
      </c>
      <c r="O1051" s="406">
        <v>26872947</v>
      </c>
      <c r="P1051" s="501" t="s">
        <v>10635</v>
      </c>
      <c r="Q1051" s="481">
        <v>1</v>
      </c>
      <c r="R1051" s="407">
        <v>136163</v>
      </c>
      <c r="S1051" s="480" t="s">
        <v>7648</v>
      </c>
      <c r="T1051" s="404" t="s">
        <v>10509</v>
      </c>
      <c r="U1051" s="190" t="s">
        <v>7347</v>
      </c>
      <c r="V1051" s="407" t="s">
        <v>10136</v>
      </c>
      <c r="W1051" s="404" t="s">
        <v>10509</v>
      </c>
      <c r="X1051" s="190" t="s">
        <v>7347</v>
      </c>
      <c r="Y1051" s="190" t="s">
        <v>7347</v>
      </c>
      <c r="Z1051" s="404" t="s">
        <v>10509</v>
      </c>
      <c r="AA1051" s="419" t="s">
        <v>7347</v>
      </c>
      <c r="AB1051" s="190" t="s">
        <v>7347</v>
      </c>
      <c r="AC1051" s="190" t="s">
        <v>7347</v>
      </c>
      <c r="AD1051" s="190" t="s">
        <v>7347</v>
      </c>
      <c r="AE1051" s="481" t="s">
        <v>7378</v>
      </c>
      <c r="AF1051" s="190" t="s">
        <v>7349</v>
      </c>
      <c r="AG1051" s="481" t="s">
        <v>7414</v>
      </c>
      <c r="AH1051" s="480" t="s">
        <v>13006</v>
      </c>
      <c r="AI1051" s="480">
        <v>3107818704</v>
      </c>
      <c r="AJ1051" s="173" t="s">
        <v>13007</v>
      </c>
      <c r="AK1051" s="482" t="s">
        <v>13008</v>
      </c>
      <c r="AL1051" s="189" t="s">
        <v>10512</v>
      </c>
      <c r="AM1051" s="500" t="s">
        <v>10798</v>
      </c>
      <c r="AN1051" s="411">
        <f t="shared" si="16"/>
        <v>1044</v>
      </c>
      <c r="AO1051" s="411">
        <v>2025</v>
      </c>
      <c r="AP1051" s="432"/>
      <c r="AQ1051" s="484" t="s">
        <v>10132</v>
      </c>
      <c r="AR1051" s="484" t="s">
        <v>10132</v>
      </c>
      <c r="AS1051" s="483"/>
      <c r="AT1051" s="485"/>
    </row>
    <row r="1052" spans="2:46" ht="15" customHeight="1">
      <c r="B1052" s="448" t="s">
        <v>1053</v>
      </c>
      <c r="C1052" s="251" t="s">
        <v>10341</v>
      </c>
      <c r="D1052" s="173" t="s">
        <v>11098</v>
      </c>
      <c r="E1052" s="404">
        <v>39791636</v>
      </c>
      <c r="F1052" s="404">
        <v>10118400</v>
      </c>
      <c r="G1052" s="405" t="s">
        <v>10591</v>
      </c>
      <c r="H1052" s="353">
        <v>2976000</v>
      </c>
      <c r="I1052" s="363">
        <v>45919</v>
      </c>
      <c r="J1052" s="363">
        <v>45961</v>
      </c>
      <c r="K1052" s="354" t="s">
        <v>7673</v>
      </c>
      <c r="L1052" s="190">
        <v>2537</v>
      </c>
      <c r="M1052" s="251" t="s">
        <v>10634</v>
      </c>
      <c r="N1052" s="406" t="s">
        <v>7343</v>
      </c>
      <c r="O1052" s="406">
        <v>26872947</v>
      </c>
      <c r="P1052" s="501" t="s">
        <v>10635</v>
      </c>
      <c r="Q1052" s="481">
        <v>1</v>
      </c>
      <c r="R1052" s="407">
        <v>136163</v>
      </c>
      <c r="S1052" s="480" t="s">
        <v>7648</v>
      </c>
      <c r="T1052" s="404" t="s">
        <v>10509</v>
      </c>
      <c r="U1052" s="190" t="s">
        <v>7347</v>
      </c>
      <c r="V1052" s="407" t="s">
        <v>10136</v>
      </c>
      <c r="W1052" s="404" t="s">
        <v>10509</v>
      </c>
      <c r="X1052" s="190" t="s">
        <v>7347</v>
      </c>
      <c r="Y1052" s="190" t="s">
        <v>7347</v>
      </c>
      <c r="Z1052" s="404" t="s">
        <v>10509</v>
      </c>
      <c r="AA1052" s="419" t="s">
        <v>7347</v>
      </c>
      <c r="AB1052" s="190" t="s">
        <v>7347</v>
      </c>
      <c r="AC1052" s="190" t="s">
        <v>7347</v>
      </c>
      <c r="AD1052" s="190" t="s">
        <v>7347</v>
      </c>
      <c r="AE1052" s="481" t="s">
        <v>7504</v>
      </c>
      <c r="AF1052" s="190" t="s">
        <v>7349</v>
      </c>
      <c r="AG1052" s="481" t="s">
        <v>7350</v>
      </c>
      <c r="AH1052" s="480" t="s">
        <v>13009</v>
      </c>
      <c r="AI1052" s="480">
        <v>3168752098</v>
      </c>
      <c r="AJ1052" s="173" t="s">
        <v>10152</v>
      </c>
      <c r="AK1052" s="482" t="s">
        <v>13010</v>
      </c>
      <c r="AL1052" s="189" t="s">
        <v>10512</v>
      </c>
      <c r="AM1052" s="500" t="s">
        <v>11102</v>
      </c>
      <c r="AN1052" s="411">
        <f t="shared" si="16"/>
        <v>1045</v>
      </c>
      <c r="AO1052" s="411">
        <v>2025</v>
      </c>
      <c r="AP1052" s="432"/>
      <c r="AQ1052" s="484" t="s">
        <v>10132</v>
      </c>
      <c r="AR1052" s="484" t="s">
        <v>10132</v>
      </c>
      <c r="AS1052" s="483"/>
      <c r="AT1052" s="485"/>
    </row>
    <row r="1053" spans="2:46" ht="15" customHeight="1">
      <c r="B1053" s="448" t="s">
        <v>1055</v>
      </c>
      <c r="C1053" s="251" t="s">
        <v>10341</v>
      </c>
      <c r="D1053" s="173" t="s">
        <v>13011</v>
      </c>
      <c r="E1053" s="404">
        <v>52582802</v>
      </c>
      <c r="F1053" s="404">
        <v>11804800</v>
      </c>
      <c r="G1053" s="405" t="s">
        <v>12675</v>
      </c>
      <c r="H1053" s="353">
        <v>2976000</v>
      </c>
      <c r="I1053" s="363">
        <v>45923</v>
      </c>
      <c r="J1053" s="363">
        <v>46022</v>
      </c>
      <c r="K1053" s="354" t="s">
        <v>13005</v>
      </c>
      <c r="L1053" s="190">
        <v>2537</v>
      </c>
      <c r="M1053" s="251" t="s">
        <v>10634</v>
      </c>
      <c r="N1053" s="406" t="s">
        <v>7343</v>
      </c>
      <c r="O1053" s="406">
        <v>26872947</v>
      </c>
      <c r="P1053" s="501" t="s">
        <v>10635</v>
      </c>
      <c r="Q1053" s="481">
        <v>1</v>
      </c>
      <c r="R1053" s="407">
        <v>136163</v>
      </c>
      <c r="S1053" s="480" t="s">
        <v>7648</v>
      </c>
      <c r="T1053" s="404" t="s">
        <v>10509</v>
      </c>
      <c r="U1053" s="190" t="s">
        <v>7347</v>
      </c>
      <c r="V1053" s="407" t="s">
        <v>10136</v>
      </c>
      <c r="W1053" s="404" t="s">
        <v>10509</v>
      </c>
      <c r="X1053" s="190" t="s">
        <v>7347</v>
      </c>
      <c r="Y1053" s="190" t="s">
        <v>7347</v>
      </c>
      <c r="Z1053" s="404" t="s">
        <v>10509</v>
      </c>
      <c r="AA1053" s="419" t="s">
        <v>7347</v>
      </c>
      <c r="AB1053" s="190" t="s">
        <v>7347</v>
      </c>
      <c r="AC1053" s="190" t="s">
        <v>7347</v>
      </c>
      <c r="AD1053" s="190" t="s">
        <v>7347</v>
      </c>
      <c r="AE1053" s="481" t="s">
        <v>7720</v>
      </c>
      <c r="AF1053" s="190" t="s">
        <v>7349</v>
      </c>
      <c r="AG1053" s="481" t="s">
        <v>7350</v>
      </c>
      <c r="AH1053" s="480" t="s">
        <v>13012</v>
      </c>
      <c r="AI1053" s="480">
        <v>3123793363</v>
      </c>
      <c r="AJ1053" s="173" t="s">
        <v>10152</v>
      </c>
      <c r="AK1053" s="482" t="s">
        <v>13013</v>
      </c>
      <c r="AL1053" s="189" t="s">
        <v>10512</v>
      </c>
      <c r="AM1053" s="500" t="s">
        <v>7879</v>
      </c>
      <c r="AN1053" s="411">
        <f t="shared" si="16"/>
        <v>1046</v>
      </c>
      <c r="AO1053" s="411">
        <v>2025</v>
      </c>
      <c r="AP1053" s="432"/>
      <c r="AQ1053" s="484" t="s">
        <v>10132</v>
      </c>
      <c r="AR1053" s="484" t="s">
        <v>10132</v>
      </c>
      <c r="AS1053" s="483"/>
      <c r="AT1053" s="489"/>
    </row>
    <row r="1054" spans="2:46" ht="15" customHeight="1">
      <c r="B1054" s="448" t="s">
        <v>1056</v>
      </c>
      <c r="C1054" s="251" t="s">
        <v>10341</v>
      </c>
      <c r="D1054" s="173" t="s">
        <v>8034</v>
      </c>
      <c r="E1054" s="404">
        <v>1010244911</v>
      </c>
      <c r="F1054" s="404">
        <v>15474033</v>
      </c>
      <c r="G1054" s="405" t="s">
        <v>10506</v>
      </c>
      <c r="H1054" s="353">
        <v>4506999.9029126214</v>
      </c>
      <c r="I1054" s="363">
        <v>45918</v>
      </c>
      <c r="J1054" s="363">
        <v>46022</v>
      </c>
      <c r="K1054" s="354" t="s">
        <v>13014</v>
      </c>
      <c r="L1054" s="190">
        <v>2537</v>
      </c>
      <c r="M1054" s="251" t="s">
        <v>7631</v>
      </c>
      <c r="N1054" s="406" t="s">
        <v>7343</v>
      </c>
      <c r="O1054" s="173">
        <v>1020819463</v>
      </c>
      <c r="P1054" s="501" t="s">
        <v>7632</v>
      </c>
      <c r="Q1054" s="190">
        <v>5</v>
      </c>
      <c r="R1054" s="407">
        <v>136757</v>
      </c>
      <c r="S1054" s="251" t="s">
        <v>10628</v>
      </c>
      <c r="T1054" s="404">
        <v>0</v>
      </c>
      <c r="U1054" s="190" t="s">
        <v>7347</v>
      </c>
      <c r="V1054" s="407" t="s">
        <v>10136</v>
      </c>
      <c r="W1054" s="404">
        <v>0</v>
      </c>
      <c r="X1054" s="190" t="s">
        <v>7347</v>
      </c>
      <c r="Y1054" s="190" t="s">
        <v>7347</v>
      </c>
      <c r="Z1054" s="404">
        <v>0</v>
      </c>
      <c r="AA1054" s="419" t="s">
        <v>7347</v>
      </c>
      <c r="AB1054" s="190" t="s">
        <v>7347</v>
      </c>
      <c r="AC1054" s="190" t="s">
        <v>7347</v>
      </c>
      <c r="AD1054" s="190" t="s">
        <v>7347</v>
      </c>
      <c r="AE1054" s="190" t="s">
        <v>7504</v>
      </c>
      <c r="AF1054" s="190" t="s">
        <v>7349</v>
      </c>
      <c r="AG1054" s="190" t="s">
        <v>7399</v>
      </c>
      <c r="AH1054" s="173" t="s">
        <v>13015</v>
      </c>
      <c r="AI1054" s="173">
        <v>3022820975</v>
      </c>
      <c r="AJ1054" s="173" t="s">
        <v>10152</v>
      </c>
      <c r="AK1054" s="420">
        <v>550008200799636</v>
      </c>
      <c r="AL1054" s="189" t="s">
        <v>7353</v>
      </c>
      <c r="AM1054" s="500" t="s">
        <v>8037</v>
      </c>
      <c r="AN1054" s="411">
        <f t="shared" si="16"/>
        <v>1047</v>
      </c>
      <c r="AO1054" s="411">
        <v>2025</v>
      </c>
      <c r="AP1054" s="432">
        <v>15474033</v>
      </c>
      <c r="AQ1054" s="411"/>
      <c r="AR1054" s="411"/>
      <c r="AS1054" s="410"/>
      <c r="AT1054" s="521"/>
    </row>
    <row r="1055" spans="2:46" ht="15" customHeight="1">
      <c r="B1055" s="448" t="s">
        <v>1057</v>
      </c>
      <c r="C1055" s="251" t="s">
        <v>10341</v>
      </c>
      <c r="D1055" s="173" t="s">
        <v>10874</v>
      </c>
      <c r="E1055" s="404">
        <v>1032418404</v>
      </c>
      <c r="F1055" s="404">
        <v>15474033</v>
      </c>
      <c r="G1055" s="405" t="s">
        <v>10506</v>
      </c>
      <c r="H1055" s="353">
        <v>4506999.9029126214</v>
      </c>
      <c r="I1055" s="363">
        <v>45918</v>
      </c>
      <c r="J1055" s="363">
        <v>46022</v>
      </c>
      <c r="K1055" s="354" t="s">
        <v>13016</v>
      </c>
      <c r="L1055" s="190">
        <v>2537</v>
      </c>
      <c r="M1055" s="251" t="s">
        <v>8736</v>
      </c>
      <c r="N1055" s="406" t="s">
        <v>7448</v>
      </c>
      <c r="O1055" s="406">
        <v>9397289</v>
      </c>
      <c r="P1055" s="406" t="s">
        <v>8737</v>
      </c>
      <c r="Q1055" s="190">
        <v>1</v>
      </c>
      <c r="R1055" s="407">
        <v>136308</v>
      </c>
      <c r="S1055" s="251" t="s">
        <v>8738</v>
      </c>
      <c r="T1055" s="404">
        <v>0</v>
      </c>
      <c r="U1055" s="190" t="s">
        <v>7347</v>
      </c>
      <c r="V1055" s="407" t="s">
        <v>10136</v>
      </c>
      <c r="W1055" s="404">
        <v>0</v>
      </c>
      <c r="X1055" s="190" t="s">
        <v>7347</v>
      </c>
      <c r="Y1055" s="190" t="s">
        <v>7347</v>
      </c>
      <c r="Z1055" s="404">
        <v>0</v>
      </c>
      <c r="AA1055" s="419" t="s">
        <v>7347</v>
      </c>
      <c r="AB1055" s="190" t="s">
        <v>7347</v>
      </c>
      <c r="AC1055" s="190" t="s">
        <v>7347</v>
      </c>
      <c r="AD1055" s="190" t="s">
        <v>7347</v>
      </c>
      <c r="AE1055" s="190" t="s">
        <v>7387</v>
      </c>
      <c r="AF1055" s="190" t="s">
        <v>7349</v>
      </c>
      <c r="AG1055" s="190" t="s">
        <v>7399</v>
      </c>
      <c r="AH1055" s="173" t="s">
        <v>10876</v>
      </c>
      <c r="AI1055" s="173">
        <v>3208431820</v>
      </c>
      <c r="AJ1055" s="173" t="s">
        <v>10482</v>
      </c>
      <c r="AK1055" s="420">
        <v>38882801826</v>
      </c>
      <c r="AL1055" s="189" t="s">
        <v>7353</v>
      </c>
      <c r="AM1055" s="500" t="s">
        <v>10879</v>
      </c>
      <c r="AN1055" s="411">
        <f t="shared" si="16"/>
        <v>1048</v>
      </c>
      <c r="AO1055" s="411">
        <v>2025</v>
      </c>
      <c r="AP1055" s="432">
        <v>15474033</v>
      </c>
      <c r="AQ1055" s="411"/>
      <c r="AR1055" s="411"/>
      <c r="AS1055" s="410"/>
      <c r="AT1055" s="449"/>
    </row>
    <row r="1056" spans="2:46" ht="15" customHeight="1">
      <c r="B1056" s="448" t="s">
        <v>1058</v>
      </c>
      <c r="C1056" s="251" t="s">
        <v>10246</v>
      </c>
      <c r="D1056" s="173" t="s">
        <v>13017</v>
      </c>
      <c r="E1056" s="404">
        <v>1015464011</v>
      </c>
      <c r="F1056" s="404">
        <v>19534666</v>
      </c>
      <c r="G1056" s="405" t="s">
        <v>12827</v>
      </c>
      <c r="H1056" s="353">
        <v>5634999.807692308</v>
      </c>
      <c r="I1056" s="363">
        <v>45922</v>
      </c>
      <c r="J1056" s="363">
        <v>46022</v>
      </c>
      <c r="K1056" s="354" t="s">
        <v>13018</v>
      </c>
      <c r="L1056" s="190">
        <v>2537</v>
      </c>
      <c r="M1056" s="406" t="s">
        <v>11340</v>
      </c>
      <c r="N1056" s="251" t="s">
        <v>7343</v>
      </c>
      <c r="O1056" s="173">
        <v>80034539</v>
      </c>
      <c r="P1056" s="501" t="s">
        <v>11350</v>
      </c>
      <c r="Q1056" s="481">
        <v>1</v>
      </c>
      <c r="R1056" s="407">
        <v>136317</v>
      </c>
      <c r="S1056" s="480" t="s">
        <v>7386</v>
      </c>
      <c r="T1056" s="404" t="s">
        <v>10509</v>
      </c>
      <c r="U1056" s="190" t="s">
        <v>7347</v>
      </c>
      <c r="V1056" s="407" t="s">
        <v>10136</v>
      </c>
      <c r="W1056" s="404" t="s">
        <v>10509</v>
      </c>
      <c r="X1056" s="190" t="s">
        <v>7347</v>
      </c>
      <c r="Y1056" s="190" t="s">
        <v>7347</v>
      </c>
      <c r="Z1056" s="404" t="s">
        <v>10509</v>
      </c>
      <c r="AA1056" s="419" t="s">
        <v>7347</v>
      </c>
      <c r="AB1056" s="190" t="s">
        <v>7347</v>
      </c>
      <c r="AC1056" s="190" t="s">
        <v>7347</v>
      </c>
      <c r="AD1056" s="190" t="s">
        <v>7347</v>
      </c>
      <c r="AE1056" s="190" t="s">
        <v>7720</v>
      </c>
      <c r="AF1056" s="411" t="s">
        <v>7349</v>
      </c>
      <c r="AG1056" s="190" t="s">
        <v>7350</v>
      </c>
      <c r="AH1056" s="173" t="s">
        <v>11351</v>
      </c>
      <c r="AI1056" s="173">
        <v>3143150510</v>
      </c>
      <c r="AJ1056" s="173" t="s">
        <v>8661</v>
      </c>
      <c r="AK1056" s="420">
        <v>635130986183</v>
      </c>
      <c r="AL1056" s="189" t="s">
        <v>7353</v>
      </c>
      <c r="AM1056" s="500" t="s">
        <v>11352</v>
      </c>
      <c r="AN1056" s="411">
        <f t="shared" si="16"/>
        <v>1049</v>
      </c>
      <c r="AO1056" s="411">
        <v>2025</v>
      </c>
      <c r="AP1056" s="432"/>
      <c r="AQ1056" s="484"/>
      <c r="AR1056" s="484"/>
      <c r="AS1056" s="483"/>
      <c r="AT1056" s="485"/>
    </row>
    <row r="1057" spans="2:46" ht="15" customHeight="1">
      <c r="B1057" s="448" t="s">
        <v>1059</v>
      </c>
      <c r="C1057" s="251" t="s">
        <v>10246</v>
      </c>
      <c r="D1057" s="173" t="s">
        <v>8466</v>
      </c>
      <c r="E1057" s="404">
        <v>1102836251</v>
      </c>
      <c r="F1057" s="404">
        <v>26139200</v>
      </c>
      <c r="G1057" s="405" t="s">
        <v>13019</v>
      </c>
      <c r="H1057" s="353">
        <v>7688000</v>
      </c>
      <c r="I1057" s="363">
        <v>45924</v>
      </c>
      <c r="J1057" s="363">
        <v>46022</v>
      </c>
      <c r="K1057" s="354" t="s">
        <v>8467</v>
      </c>
      <c r="L1057" s="190">
        <v>2537</v>
      </c>
      <c r="M1057" s="406" t="s">
        <v>8468</v>
      </c>
      <c r="N1057" s="406" t="s">
        <v>7448</v>
      </c>
      <c r="O1057" s="406">
        <v>52804730</v>
      </c>
      <c r="P1057" s="501" t="s">
        <v>8469</v>
      </c>
      <c r="Q1057" s="574">
        <v>1</v>
      </c>
      <c r="R1057" s="407">
        <v>138271</v>
      </c>
      <c r="S1057" s="575" t="s">
        <v>8916</v>
      </c>
      <c r="T1057" s="404">
        <v>0</v>
      </c>
      <c r="U1057" s="190" t="s">
        <v>7347</v>
      </c>
      <c r="V1057" s="407" t="s">
        <v>10136</v>
      </c>
      <c r="W1057" s="404">
        <v>0</v>
      </c>
      <c r="X1057" s="190" t="s">
        <v>7347</v>
      </c>
      <c r="Y1057" s="190" t="s">
        <v>7347</v>
      </c>
      <c r="Z1057" s="404">
        <v>0</v>
      </c>
      <c r="AA1057" s="419" t="s">
        <v>7347</v>
      </c>
      <c r="AB1057" s="190" t="s">
        <v>7347</v>
      </c>
      <c r="AC1057" s="190" t="s">
        <v>7347</v>
      </c>
      <c r="AD1057" s="190" t="s">
        <v>7347</v>
      </c>
      <c r="AE1057" s="190" t="s">
        <v>7378</v>
      </c>
      <c r="AF1057" s="411" t="s">
        <v>7349</v>
      </c>
      <c r="AG1057" s="190" t="s">
        <v>7350</v>
      </c>
      <c r="AH1057" s="173" t="s">
        <v>11043</v>
      </c>
      <c r="AI1057" s="173">
        <v>3003784207</v>
      </c>
      <c r="AJ1057" s="173" t="s">
        <v>7489</v>
      </c>
      <c r="AK1057" s="420">
        <v>488399502</v>
      </c>
      <c r="AL1057" s="189" t="s">
        <v>7353</v>
      </c>
      <c r="AM1057" s="500" t="s">
        <v>8472</v>
      </c>
      <c r="AN1057" s="411">
        <f t="shared" si="16"/>
        <v>1050</v>
      </c>
      <c r="AO1057" s="411">
        <v>2025</v>
      </c>
      <c r="AP1057" s="432"/>
      <c r="AQ1057" s="481"/>
      <c r="AR1057" s="481"/>
      <c r="AS1057" s="354"/>
      <c r="AT1057" s="576"/>
    </row>
    <row r="1058" spans="2:46" ht="15" customHeight="1">
      <c r="B1058" s="472" t="s">
        <v>1061</v>
      </c>
      <c r="C1058" s="251" t="s">
        <v>10246</v>
      </c>
      <c r="D1058" s="173" t="s">
        <v>11266</v>
      </c>
      <c r="E1058" s="404">
        <v>80136968</v>
      </c>
      <c r="F1058" s="404">
        <v>29214400</v>
      </c>
      <c r="G1058" s="405" t="s">
        <v>13020</v>
      </c>
      <c r="H1058" s="353">
        <v>7688000</v>
      </c>
      <c r="I1058" s="363">
        <v>45923</v>
      </c>
      <c r="J1058" s="363">
        <v>46022</v>
      </c>
      <c r="K1058" s="354" t="s">
        <v>13021</v>
      </c>
      <c r="L1058" s="190">
        <v>2537</v>
      </c>
      <c r="M1058" s="251" t="s">
        <v>8468</v>
      </c>
      <c r="N1058" s="406" t="s">
        <v>7448</v>
      </c>
      <c r="O1058" s="406">
        <v>52804730</v>
      </c>
      <c r="P1058" s="501" t="s">
        <v>8469</v>
      </c>
      <c r="Q1058" s="190">
        <v>1</v>
      </c>
      <c r="R1058" s="407">
        <v>138271</v>
      </c>
      <c r="S1058" s="251" t="s">
        <v>8916</v>
      </c>
      <c r="T1058" s="404" t="s">
        <v>10509</v>
      </c>
      <c r="U1058" s="190" t="s">
        <v>7347</v>
      </c>
      <c r="V1058" s="407" t="s">
        <v>7347</v>
      </c>
      <c r="W1058" s="404" t="e">
        <v>#N/A</v>
      </c>
      <c r="X1058" s="190">
        <v>0</v>
      </c>
      <c r="Y1058" s="190">
        <v>0</v>
      </c>
      <c r="Z1058" s="404" t="e">
        <v>#N/A</v>
      </c>
      <c r="AA1058" s="419" t="s">
        <v>7347</v>
      </c>
      <c r="AB1058" s="190" t="s">
        <v>7347</v>
      </c>
      <c r="AC1058" s="190" t="s">
        <v>7347</v>
      </c>
      <c r="AD1058" s="190" t="s">
        <v>7347</v>
      </c>
      <c r="AE1058" s="190" t="s">
        <v>7378</v>
      </c>
      <c r="AF1058" s="190" t="s">
        <v>7349</v>
      </c>
      <c r="AG1058" s="190" t="s">
        <v>7399</v>
      </c>
      <c r="AH1058" s="173" t="s">
        <v>11267</v>
      </c>
      <c r="AI1058" s="173">
        <v>3203616874</v>
      </c>
      <c r="AJ1058" s="173" t="s">
        <v>10152</v>
      </c>
      <c r="AK1058" s="420">
        <v>570007170497759</v>
      </c>
      <c r="AL1058" s="189" t="s">
        <v>10512</v>
      </c>
      <c r="AM1058" s="500" t="s">
        <v>9759</v>
      </c>
      <c r="AN1058" s="411">
        <f t="shared" si="16"/>
        <v>1051</v>
      </c>
      <c r="AO1058" s="411">
        <v>2025</v>
      </c>
      <c r="AP1058" s="432"/>
      <c r="AQ1058" s="411"/>
      <c r="AR1058" s="411"/>
      <c r="AS1058" s="410"/>
      <c r="AT1058" s="449"/>
    </row>
    <row r="1059" spans="2:46" ht="15" customHeight="1">
      <c r="B1059" s="448" t="s">
        <v>1062</v>
      </c>
      <c r="C1059" s="251" t="s">
        <v>10246</v>
      </c>
      <c r="D1059" s="173" t="s">
        <v>10723</v>
      </c>
      <c r="E1059" s="404">
        <v>47436280</v>
      </c>
      <c r="F1059" s="404">
        <v>30565600</v>
      </c>
      <c r="G1059" s="405" t="s">
        <v>12827</v>
      </c>
      <c r="H1059" s="353">
        <v>8817000</v>
      </c>
      <c r="I1059" s="363">
        <v>45918</v>
      </c>
      <c r="J1059" s="363">
        <v>46022</v>
      </c>
      <c r="K1059" s="354" t="s">
        <v>13022</v>
      </c>
      <c r="L1059" s="190">
        <v>2309</v>
      </c>
      <c r="M1059" s="251" t="s">
        <v>10273</v>
      </c>
      <c r="N1059" s="406" t="s">
        <v>7343</v>
      </c>
      <c r="O1059" s="406">
        <v>52371623</v>
      </c>
      <c r="P1059" s="406" t="s">
        <v>10274</v>
      </c>
      <c r="Q1059" s="190">
        <v>1</v>
      </c>
      <c r="R1059" s="407">
        <v>137249</v>
      </c>
      <c r="S1059" s="251" t="s">
        <v>10275</v>
      </c>
      <c r="T1059" s="404">
        <v>0</v>
      </c>
      <c r="U1059" s="190" t="s">
        <v>7347</v>
      </c>
      <c r="V1059" s="407" t="s">
        <v>10136</v>
      </c>
      <c r="W1059" s="404">
        <v>0</v>
      </c>
      <c r="X1059" s="190" t="s">
        <v>7347</v>
      </c>
      <c r="Y1059" s="190" t="s">
        <v>7347</v>
      </c>
      <c r="Z1059" s="404">
        <v>0</v>
      </c>
      <c r="AA1059" s="419" t="s">
        <v>7347</v>
      </c>
      <c r="AB1059" s="190" t="s">
        <v>7347</v>
      </c>
      <c r="AC1059" s="190" t="s">
        <v>7347</v>
      </c>
      <c r="AD1059" s="190" t="s">
        <v>7347</v>
      </c>
      <c r="AE1059" s="190" t="s">
        <v>7960</v>
      </c>
      <c r="AF1059" s="190" t="s">
        <v>7349</v>
      </c>
      <c r="AG1059" s="190" t="s">
        <v>7510</v>
      </c>
      <c r="AH1059" s="173" t="s">
        <v>13023</v>
      </c>
      <c r="AI1059" s="173">
        <v>3112624481</v>
      </c>
      <c r="AJ1059" s="173" t="s">
        <v>12456</v>
      </c>
      <c r="AK1059" s="420">
        <v>77426344</v>
      </c>
      <c r="AL1059" s="189" t="s">
        <v>7353</v>
      </c>
      <c r="AM1059" s="500" t="s">
        <v>10726</v>
      </c>
      <c r="AN1059" s="411">
        <f t="shared" si="16"/>
        <v>1052</v>
      </c>
      <c r="AO1059" s="411">
        <v>2025</v>
      </c>
      <c r="AP1059" s="432">
        <v>30565600</v>
      </c>
      <c r="AQ1059" s="411"/>
      <c r="AR1059" s="411"/>
      <c r="AS1059" s="410"/>
      <c r="AT1059" s="449"/>
    </row>
    <row r="1060" spans="2:46" ht="15" customHeight="1">
      <c r="B1060" s="448" t="s">
        <v>1063</v>
      </c>
      <c r="C1060" s="251" t="s">
        <v>10246</v>
      </c>
      <c r="D1060" s="173" t="s">
        <v>13024</v>
      </c>
      <c r="E1060" s="404">
        <v>1019067624</v>
      </c>
      <c r="F1060" s="404">
        <v>29726933</v>
      </c>
      <c r="G1060" s="405" t="s">
        <v>12512</v>
      </c>
      <c r="H1060" s="353">
        <v>7687999.9137931038</v>
      </c>
      <c r="I1060" s="363">
        <v>45911</v>
      </c>
      <c r="J1060" s="363">
        <v>46022</v>
      </c>
      <c r="K1060" s="354" t="s">
        <v>13025</v>
      </c>
      <c r="L1060" s="190">
        <v>2529</v>
      </c>
      <c r="M1060" s="251" t="s">
        <v>10273</v>
      </c>
      <c r="N1060" s="406" t="s">
        <v>7343</v>
      </c>
      <c r="O1060" s="406">
        <v>52371623</v>
      </c>
      <c r="P1060" s="406" t="s">
        <v>10274</v>
      </c>
      <c r="Q1060" s="190">
        <v>1</v>
      </c>
      <c r="R1060" s="407">
        <v>137244</v>
      </c>
      <c r="S1060" s="251" t="s">
        <v>10275</v>
      </c>
      <c r="T1060" s="404">
        <v>0</v>
      </c>
      <c r="U1060" s="190" t="s">
        <v>7347</v>
      </c>
      <c r="V1060" s="407" t="s">
        <v>10136</v>
      </c>
      <c r="W1060" s="404">
        <v>0</v>
      </c>
      <c r="X1060" s="190" t="s">
        <v>7347</v>
      </c>
      <c r="Y1060" s="190" t="s">
        <v>7347</v>
      </c>
      <c r="Z1060" s="404">
        <v>0</v>
      </c>
      <c r="AA1060" s="419" t="s">
        <v>7347</v>
      </c>
      <c r="AB1060" s="190" t="s">
        <v>7347</v>
      </c>
      <c r="AC1060" s="190" t="s">
        <v>7347</v>
      </c>
      <c r="AD1060" s="190" t="s">
        <v>7347</v>
      </c>
      <c r="AE1060" s="190" t="s">
        <v>7378</v>
      </c>
      <c r="AF1060" s="190" t="s">
        <v>7349</v>
      </c>
      <c r="AG1060" s="190" t="s">
        <v>7350</v>
      </c>
      <c r="AH1060" s="173" t="s">
        <v>13026</v>
      </c>
      <c r="AI1060" s="173">
        <v>3505749543</v>
      </c>
      <c r="AJ1060" s="173" t="s">
        <v>10563</v>
      </c>
      <c r="AK1060" s="420">
        <v>24095696056</v>
      </c>
      <c r="AL1060" s="189" t="s">
        <v>7353</v>
      </c>
      <c r="AM1060" s="500" t="s">
        <v>9243</v>
      </c>
      <c r="AN1060" s="411">
        <f t="shared" si="16"/>
        <v>1053</v>
      </c>
      <c r="AO1060" s="411">
        <v>2025</v>
      </c>
      <c r="AP1060" s="432">
        <v>29726933</v>
      </c>
      <c r="AQ1060" s="411"/>
      <c r="AR1060" s="411"/>
      <c r="AS1060" s="410"/>
      <c r="AT1060" s="449"/>
    </row>
    <row r="1061" spans="2:46" ht="15" customHeight="1">
      <c r="B1061" s="448" t="s">
        <v>1065</v>
      </c>
      <c r="C1061" s="251" t="s">
        <v>10341</v>
      </c>
      <c r="D1061" s="173" t="s">
        <v>9570</v>
      </c>
      <c r="E1061" s="404">
        <v>1019046997</v>
      </c>
      <c r="F1061" s="404">
        <v>24345333</v>
      </c>
      <c r="G1061" s="405" t="s">
        <v>10560</v>
      </c>
      <c r="H1061" s="353">
        <v>7688000</v>
      </c>
      <c r="I1061" s="363">
        <v>45931</v>
      </c>
      <c r="J1061" s="363">
        <v>46022</v>
      </c>
      <c r="K1061" s="354" t="s">
        <v>10657</v>
      </c>
      <c r="L1061" s="190">
        <v>2309</v>
      </c>
      <c r="M1061" s="251" t="s">
        <v>10273</v>
      </c>
      <c r="N1061" s="251" t="s">
        <v>7343</v>
      </c>
      <c r="O1061" s="173">
        <v>52371623</v>
      </c>
      <c r="P1061" s="501" t="s">
        <v>10274</v>
      </c>
      <c r="Q1061" s="190">
        <v>1</v>
      </c>
      <c r="R1061" s="407">
        <v>137263</v>
      </c>
      <c r="S1061" s="251" t="s">
        <v>10275</v>
      </c>
      <c r="T1061" s="404" t="s">
        <v>10509</v>
      </c>
      <c r="U1061" s="190" t="s">
        <v>7347</v>
      </c>
      <c r="V1061" s="407" t="s">
        <v>10136</v>
      </c>
      <c r="W1061" s="404" t="s">
        <v>10509</v>
      </c>
      <c r="X1061" s="190">
        <v>0</v>
      </c>
      <c r="Y1061" s="190">
        <v>0</v>
      </c>
      <c r="Z1061" s="404" t="s">
        <v>10509</v>
      </c>
      <c r="AA1061" s="419" t="s">
        <v>7347</v>
      </c>
      <c r="AB1061" s="190" t="s">
        <v>7347</v>
      </c>
      <c r="AC1061" s="190" t="s">
        <v>7347</v>
      </c>
      <c r="AD1061" s="190" t="s">
        <v>7347</v>
      </c>
      <c r="AE1061" s="190" t="s">
        <v>7378</v>
      </c>
      <c r="AF1061" s="190" t="s">
        <v>7349</v>
      </c>
      <c r="AG1061" s="190" t="s">
        <v>7399</v>
      </c>
      <c r="AH1061" s="173" t="s">
        <v>10732</v>
      </c>
      <c r="AI1061" s="173">
        <v>3157951092</v>
      </c>
      <c r="AJ1061" s="173" t="s">
        <v>10152</v>
      </c>
      <c r="AK1061" s="420">
        <v>488402420696</v>
      </c>
      <c r="AL1061" s="189" t="s">
        <v>7353</v>
      </c>
      <c r="AM1061" s="500" t="s">
        <v>9573</v>
      </c>
      <c r="AN1061" s="411">
        <f t="shared" si="16"/>
        <v>1054</v>
      </c>
      <c r="AO1061" s="411">
        <v>2025</v>
      </c>
      <c r="AP1061" s="432"/>
      <c r="AQ1061" s="411" t="s">
        <v>10139</v>
      </c>
      <c r="AR1061" s="411" t="s">
        <v>10132</v>
      </c>
      <c r="AS1061" s="410"/>
      <c r="AT1061" s="449"/>
    </row>
    <row r="1062" spans="2:46" ht="15" customHeight="1">
      <c r="B1062" s="448" t="s">
        <v>1066</v>
      </c>
      <c r="C1062" s="251" t="s">
        <v>10341</v>
      </c>
      <c r="D1062" s="173" t="s">
        <v>13027</v>
      </c>
      <c r="E1062" s="404">
        <v>79148595</v>
      </c>
      <c r="F1062" s="404">
        <v>24857867</v>
      </c>
      <c r="G1062" s="405" t="s">
        <v>12819</v>
      </c>
      <c r="H1062" s="353">
        <v>7688000.1030927841</v>
      </c>
      <c r="I1062" s="363">
        <v>45925</v>
      </c>
      <c r="J1062" s="363">
        <v>46022</v>
      </c>
      <c r="K1062" s="354" t="s">
        <v>13028</v>
      </c>
      <c r="L1062" s="190">
        <v>2309</v>
      </c>
      <c r="M1062" s="480" t="s">
        <v>11896</v>
      </c>
      <c r="N1062" s="251" t="s">
        <v>7343</v>
      </c>
      <c r="O1062" s="173">
        <v>52371623</v>
      </c>
      <c r="P1062" s="501" t="s">
        <v>10274</v>
      </c>
      <c r="Q1062" s="481">
        <v>1</v>
      </c>
      <c r="R1062" s="407">
        <v>137263</v>
      </c>
      <c r="S1062" s="480" t="s">
        <v>10639</v>
      </c>
      <c r="T1062" s="404" t="s">
        <v>10509</v>
      </c>
      <c r="U1062" s="190" t="s">
        <v>7347</v>
      </c>
      <c r="V1062" s="407" t="s">
        <v>10136</v>
      </c>
      <c r="W1062" s="404" t="s">
        <v>10509</v>
      </c>
      <c r="X1062" s="190" t="s">
        <v>7347</v>
      </c>
      <c r="Y1062" s="190" t="s">
        <v>7347</v>
      </c>
      <c r="Z1062" s="404" t="s">
        <v>10509</v>
      </c>
      <c r="AA1062" s="419" t="s">
        <v>7347</v>
      </c>
      <c r="AB1062" s="190" t="s">
        <v>7347</v>
      </c>
      <c r="AC1062" s="190" t="s">
        <v>7347</v>
      </c>
      <c r="AD1062" s="190" t="s">
        <v>7347</v>
      </c>
      <c r="AE1062" s="481" t="s">
        <v>7378</v>
      </c>
      <c r="AF1062" s="190" t="s">
        <v>7349</v>
      </c>
      <c r="AG1062" s="481" t="s">
        <v>13029</v>
      </c>
      <c r="AH1062" s="480" t="s">
        <v>13030</v>
      </c>
      <c r="AI1062" s="480">
        <v>3103239962</v>
      </c>
      <c r="AJ1062" s="173" t="s">
        <v>10152</v>
      </c>
      <c r="AK1062" s="482" t="s">
        <v>13031</v>
      </c>
      <c r="AL1062" s="189" t="s">
        <v>10512</v>
      </c>
      <c r="AM1062" s="500" t="s">
        <v>10730</v>
      </c>
      <c r="AN1062" s="411">
        <f t="shared" si="16"/>
        <v>1055</v>
      </c>
      <c r="AO1062" s="411">
        <v>2025</v>
      </c>
      <c r="AP1062" s="432"/>
      <c r="AQ1062" s="484" t="s">
        <v>10139</v>
      </c>
      <c r="AR1062" s="484" t="s">
        <v>10132</v>
      </c>
      <c r="AS1062" s="483"/>
      <c r="AT1062" s="485"/>
    </row>
    <row r="1063" spans="2:46" ht="15" customHeight="1">
      <c r="B1063" s="448" t="s">
        <v>1067</v>
      </c>
      <c r="C1063" s="251" t="s">
        <v>10246</v>
      </c>
      <c r="D1063" s="173" t="s">
        <v>11655</v>
      </c>
      <c r="E1063" s="404">
        <v>1010248019</v>
      </c>
      <c r="F1063" s="404">
        <v>19534667</v>
      </c>
      <c r="G1063" s="405" t="s">
        <v>12827</v>
      </c>
      <c r="H1063" s="353">
        <v>5635000</v>
      </c>
      <c r="I1063" s="363" t="s">
        <v>10633</v>
      </c>
      <c r="J1063" s="363">
        <v>46022</v>
      </c>
      <c r="K1063" s="354" t="s">
        <v>13032</v>
      </c>
      <c r="L1063" s="190">
        <v>2537</v>
      </c>
      <c r="M1063" s="251" t="s">
        <v>7616</v>
      </c>
      <c r="N1063" s="406" t="s">
        <v>7343</v>
      </c>
      <c r="O1063" s="406">
        <v>1063481921</v>
      </c>
      <c r="P1063" s="501" t="s">
        <v>7617</v>
      </c>
      <c r="Q1063" s="190">
        <v>1</v>
      </c>
      <c r="R1063" s="407">
        <v>138059</v>
      </c>
      <c r="S1063" s="251" t="s">
        <v>7618</v>
      </c>
      <c r="T1063" s="404" t="s">
        <v>10509</v>
      </c>
      <c r="U1063" s="190" t="s">
        <v>7347</v>
      </c>
      <c r="V1063" s="407" t="s">
        <v>10136</v>
      </c>
      <c r="W1063" s="404" t="s">
        <v>10509</v>
      </c>
      <c r="X1063" s="190" t="s">
        <v>7347</v>
      </c>
      <c r="Y1063" s="190" t="s">
        <v>7347</v>
      </c>
      <c r="Z1063" s="404" t="s">
        <v>10509</v>
      </c>
      <c r="AA1063" s="419" t="s">
        <v>7347</v>
      </c>
      <c r="AB1063" s="190" t="s">
        <v>7347</v>
      </c>
      <c r="AC1063" s="190" t="s">
        <v>7347</v>
      </c>
      <c r="AD1063" s="190" t="s">
        <v>7347</v>
      </c>
      <c r="AE1063" s="190" t="s">
        <v>7378</v>
      </c>
      <c r="AF1063" s="190" t="s">
        <v>7349</v>
      </c>
      <c r="AG1063" s="190" t="s">
        <v>7399</v>
      </c>
      <c r="AH1063" s="352" t="s">
        <v>11656</v>
      </c>
      <c r="AI1063" s="173">
        <v>317370697</v>
      </c>
      <c r="AJ1063" s="173" t="s">
        <v>10482</v>
      </c>
      <c r="AK1063" s="420">
        <v>18071972450</v>
      </c>
      <c r="AL1063" s="189" t="s">
        <v>10512</v>
      </c>
      <c r="AM1063" s="500" t="s">
        <v>11657</v>
      </c>
      <c r="AN1063" s="411">
        <f t="shared" si="16"/>
        <v>1056</v>
      </c>
      <c r="AO1063" s="411">
        <v>2025</v>
      </c>
      <c r="AP1063" s="432">
        <v>19534667</v>
      </c>
      <c r="AQ1063" s="411"/>
      <c r="AR1063" s="411"/>
      <c r="AS1063" s="410"/>
      <c r="AT1063" s="449"/>
    </row>
    <row r="1064" spans="2:46" ht="15" customHeight="1">
      <c r="B1064" s="448" t="s">
        <v>1070</v>
      </c>
      <c r="C1064" s="251" t="s">
        <v>10246</v>
      </c>
      <c r="D1064" s="173" t="s">
        <v>11373</v>
      </c>
      <c r="E1064" s="404">
        <v>52796567</v>
      </c>
      <c r="F1064" s="404">
        <v>19534667</v>
      </c>
      <c r="G1064" s="405" t="s">
        <v>12827</v>
      </c>
      <c r="H1064" s="353">
        <v>5635000.096153846</v>
      </c>
      <c r="I1064" s="363">
        <v>45917</v>
      </c>
      <c r="J1064" s="363">
        <v>46022</v>
      </c>
      <c r="K1064" s="354" t="s">
        <v>13033</v>
      </c>
      <c r="L1064" s="304">
        <v>2537</v>
      </c>
      <c r="M1064" s="251" t="s">
        <v>10455</v>
      </c>
      <c r="N1064" s="251" t="s">
        <v>7343</v>
      </c>
      <c r="O1064" s="173">
        <v>33377780</v>
      </c>
      <c r="P1064" s="501" t="s">
        <v>10456</v>
      </c>
      <c r="Q1064" s="190">
        <v>5</v>
      </c>
      <c r="R1064" s="407">
        <v>136229</v>
      </c>
      <c r="S1064" s="251" t="s">
        <v>7359</v>
      </c>
      <c r="T1064" s="404">
        <v>0</v>
      </c>
      <c r="U1064" s="190" t="s">
        <v>7347</v>
      </c>
      <c r="V1064" s="407" t="s">
        <v>10136</v>
      </c>
      <c r="W1064" s="404">
        <v>0</v>
      </c>
      <c r="X1064" s="190" t="s">
        <v>7347</v>
      </c>
      <c r="Y1064" s="190" t="s">
        <v>7347</v>
      </c>
      <c r="Z1064" s="404">
        <v>0</v>
      </c>
      <c r="AA1064" s="419" t="s">
        <v>7347</v>
      </c>
      <c r="AB1064" s="190" t="s">
        <v>7347</v>
      </c>
      <c r="AC1064" s="190" t="s">
        <v>7347</v>
      </c>
      <c r="AD1064" s="190" t="s">
        <v>7347</v>
      </c>
      <c r="AE1064" s="190" t="s">
        <v>7960</v>
      </c>
      <c r="AF1064" s="190" t="s">
        <v>7349</v>
      </c>
      <c r="AG1064" s="190" t="s">
        <v>7399</v>
      </c>
      <c r="AH1064" s="173" t="s">
        <v>13034</v>
      </c>
      <c r="AI1064" s="173">
        <v>3195714452</v>
      </c>
      <c r="AJ1064" s="173" t="s">
        <v>10482</v>
      </c>
      <c r="AK1064" s="420">
        <v>20145864243</v>
      </c>
      <c r="AL1064" s="189" t="s">
        <v>7353</v>
      </c>
      <c r="AM1064" s="500" t="s">
        <v>13035</v>
      </c>
      <c r="AN1064" s="411">
        <f t="shared" si="16"/>
        <v>1057</v>
      </c>
      <c r="AO1064" s="411">
        <v>2025</v>
      </c>
      <c r="AP1064" s="432">
        <v>19534667</v>
      </c>
      <c r="AQ1064" s="411"/>
      <c r="AR1064" s="411"/>
      <c r="AS1064" s="410"/>
      <c r="AT1064" s="449"/>
    </row>
    <row r="1065" spans="2:46" ht="15" customHeight="1">
      <c r="B1065" s="448" t="s">
        <v>1072</v>
      </c>
      <c r="C1065" s="251" t="s">
        <v>10246</v>
      </c>
      <c r="D1065" s="173" t="s">
        <v>7629</v>
      </c>
      <c r="E1065" s="404">
        <v>1023980498</v>
      </c>
      <c r="F1065" s="404">
        <v>19346833</v>
      </c>
      <c r="G1065" s="405" t="s">
        <v>10506</v>
      </c>
      <c r="H1065" s="353">
        <v>5634999.9029126214</v>
      </c>
      <c r="I1065" s="363">
        <v>45924</v>
      </c>
      <c r="J1065" s="363">
        <v>46022</v>
      </c>
      <c r="K1065" s="354" t="s">
        <v>13036</v>
      </c>
      <c r="L1065" s="190">
        <v>2537</v>
      </c>
      <c r="M1065" s="406" t="s">
        <v>7631</v>
      </c>
      <c r="N1065" s="406" t="s">
        <v>7343</v>
      </c>
      <c r="O1065" s="173">
        <v>1020819463</v>
      </c>
      <c r="P1065" s="406" t="s">
        <v>7632</v>
      </c>
      <c r="Q1065" s="190">
        <v>5</v>
      </c>
      <c r="R1065" s="407">
        <v>141821</v>
      </c>
      <c r="S1065" s="251" t="s">
        <v>10628</v>
      </c>
      <c r="T1065" s="463">
        <v>0</v>
      </c>
      <c r="U1065" s="190" t="s">
        <v>7347</v>
      </c>
      <c r="V1065" s="407" t="s">
        <v>10136</v>
      </c>
      <c r="W1065" s="404">
        <v>0</v>
      </c>
      <c r="X1065" s="190" t="s">
        <v>7347</v>
      </c>
      <c r="Y1065" s="190" t="s">
        <v>7347</v>
      </c>
      <c r="Z1065" s="404">
        <v>0</v>
      </c>
      <c r="AA1065" s="419" t="s">
        <v>7347</v>
      </c>
      <c r="AB1065" s="190" t="s">
        <v>7347</v>
      </c>
      <c r="AC1065" s="190" t="s">
        <v>7347</v>
      </c>
      <c r="AD1065" s="190" t="s">
        <v>7347</v>
      </c>
      <c r="AE1065" s="190" t="s">
        <v>7504</v>
      </c>
      <c r="AF1065" s="411" t="s">
        <v>7349</v>
      </c>
      <c r="AG1065" s="190" t="s">
        <v>7399</v>
      </c>
      <c r="AH1065" s="173" t="s">
        <v>13037</v>
      </c>
      <c r="AI1065" s="173">
        <v>3143006220</v>
      </c>
      <c r="AJ1065" s="173" t="s">
        <v>7352</v>
      </c>
      <c r="AK1065" s="420">
        <v>24123608341</v>
      </c>
      <c r="AL1065" s="189" t="s">
        <v>7353</v>
      </c>
      <c r="AM1065" s="500" t="s">
        <v>11660</v>
      </c>
      <c r="AN1065" s="411">
        <f t="shared" si="16"/>
        <v>1058</v>
      </c>
      <c r="AO1065" s="411">
        <v>2025</v>
      </c>
      <c r="AP1065" s="432"/>
      <c r="AQ1065" s="411" t="s">
        <v>10132</v>
      </c>
      <c r="AR1065" s="411" t="s">
        <v>10132</v>
      </c>
      <c r="AS1065" s="410"/>
      <c r="AT1065" s="449"/>
    </row>
    <row r="1066" spans="2:46" ht="15" customHeight="1">
      <c r="B1066" s="448" t="s">
        <v>1073</v>
      </c>
      <c r="C1066" s="251" t="s">
        <v>10246</v>
      </c>
      <c r="D1066" s="173" t="s">
        <v>8542</v>
      </c>
      <c r="E1066" s="404">
        <v>79913908</v>
      </c>
      <c r="F1066" s="404">
        <v>26908000</v>
      </c>
      <c r="G1066" s="405" t="s">
        <v>10525</v>
      </c>
      <c r="H1066" s="353">
        <v>7688000</v>
      </c>
      <c r="I1066" s="363">
        <v>45917</v>
      </c>
      <c r="J1066" s="363">
        <v>46022</v>
      </c>
      <c r="K1066" s="354" t="s">
        <v>8543</v>
      </c>
      <c r="L1066" s="190">
        <v>2537</v>
      </c>
      <c r="M1066" s="251" t="s">
        <v>7631</v>
      </c>
      <c r="N1066" s="406" t="s">
        <v>7343</v>
      </c>
      <c r="O1066" s="173">
        <v>1020819463</v>
      </c>
      <c r="P1066" s="501" t="s">
        <v>7632</v>
      </c>
      <c r="Q1066" s="190">
        <v>5</v>
      </c>
      <c r="R1066" s="407">
        <v>136756</v>
      </c>
      <c r="S1066" s="251" t="s">
        <v>10628</v>
      </c>
      <c r="T1066" s="404">
        <v>0</v>
      </c>
      <c r="U1066" s="190" t="s">
        <v>7347</v>
      </c>
      <c r="V1066" s="407" t="s">
        <v>10136</v>
      </c>
      <c r="W1066" s="404">
        <v>0</v>
      </c>
      <c r="X1066" s="190" t="s">
        <v>7347</v>
      </c>
      <c r="Y1066" s="190" t="s">
        <v>7347</v>
      </c>
      <c r="Z1066" s="404">
        <v>0</v>
      </c>
      <c r="AA1066" s="419" t="s">
        <v>7347</v>
      </c>
      <c r="AB1066" s="190" t="s">
        <v>7347</v>
      </c>
      <c r="AC1066" s="190" t="s">
        <v>7347</v>
      </c>
      <c r="AD1066" s="190" t="s">
        <v>7347</v>
      </c>
      <c r="AE1066" s="190" t="s">
        <v>7504</v>
      </c>
      <c r="AF1066" s="190" t="s">
        <v>7349</v>
      </c>
      <c r="AG1066" s="190" t="s">
        <v>7350</v>
      </c>
      <c r="AH1066" s="173" t="s">
        <v>11137</v>
      </c>
      <c r="AI1066" s="173">
        <v>3045643837</v>
      </c>
      <c r="AJ1066" s="173" t="s">
        <v>10152</v>
      </c>
      <c r="AK1066" s="420">
        <v>9100718072</v>
      </c>
      <c r="AL1066" s="189" t="s">
        <v>7353</v>
      </c>
      <c r="AM1066" s="500" t="s">
        <v>8546</v>
      </c>
      <c r="AN1066" s="411">
        <f t="shared" si="16"/>
        <v>1059</v>
      </c>
      <c r="AO1066" s="411">
        <v>2025</v>
      </c>
      <c r="AP1066" s="432">
        <v>26908000</v>
      </c>
      <c r="AQ1066" s="411"/>
      <c r="AR1066" s="411"/>
      <c r="AS1066" s="410"/>
      <c r="AT1066" s="449"/>
    </row>
    <row r="1067" spans="2:46" ht="15" customHeight="1">
      <c r="B1067" s="474" t="s">
        <v>1074</v>
      </c>
      <c r="C1067" s="251" t="s">
        <v>10246</v>
      </c>
      <c r="D1067" s="222" t="s">
        <v>8159</v>
      </c>
      <c r="E1067" s="454">
        <v>1015443211</v>
      </c>
      <c r="F1067" s="454">
        <v>27933067</v>
      </c>
      <c r="G1067" s="405" t="s">
        <v>10566</v>
      </c>
      <c r="H1067" s="455">
        <v>7688000.0917431191</v>
      </c>
      <c r="I1067" s="363">
        <v>45915</v>
      </c>
      <c r="J1067" s="363">
        <v>46022</v>
      </c>
      <c r="K1067" s="354" t="s">
        <v>13038</v>
      </c>
      <c r="L1067" s="304">
        <v>2537</v>
      </c>
      <c r="M1067" s="251" t="s">
        <v>7631</v>
      </c>
      <c r="N1067" s="406" t="s">
        <v>7343</v>
      </c>
      <c r="O1067" s="173">
        <v>1020819463</v>
      </c>
      <c r="P1067" s="501" t="s">
        <v>7632</v>
      </c>
      <c r="Q1067" s="304">
        <v>5</v>
      </c>
      <c r="R1067" s="457">
        <v>136760</v>
      </c>
      <c r="S1067" s="408" t="s">
        <v>10628</v>
      </c>
      <c r="T1067" s="404">
        <v>0</v>
      </c>
      <c r="U1067" s="190" t="s">
        <v>7347</v>
      </c>
      <c r="V1067" s="407" t="s">
        <v>10136</v>
      </c>
      <c r="W1067" s="404">
        <v>0</v>
      </c>
      <c r="X1067" s="190" t="s">
        <v>7347</v>
      </c>
      <c r="Y1067" s="190" t="s">
        <v>7347</v>
      </c>
      <c r="Z1067" s="404">
        <v>0</v>
      </c>
      <c r="AA1067" s="419" t="s">
        <v>7347</v>
      </c>
      <c r="AB1067" s="190" t="s">
        <v>7347</v>
      </c>
      <c r="AC1067" s="190" t="s">
        <v>7347</v>
      </c>
      <c r="AD1067" s="190" t="s">
        <v>7347</v>
      </c>
      <c r="AE1067" s="304" t="s">
        <v>7387</v>
      </c>
      <c r="AF1067" s="190" t="s">
        <v>7349</v>
      </c>
      <c r="AG1067" s="304" t="s">
        <v>7350</v>
      </c>
      <c r="AH1067" s="222" t="s">
        <v>11156</v>
      </c>
      <c r="AI1067" s="222">
        <v>3192985856</v>
      </c>
      <c r="AJ1067" s="173" t="s">
        <v>10152</v>
      </c>
      <c r="AK1067" s="461">
        <v>9470605784</v>
      </c>
      <c r="AL1067" s="189" t="s">
        <v>7353</v>
      </c>
      <c r="AM1067" s="500" t="s">
        <v>8162</v>
      </c>
      <c r="AN1067" s="411">
        <f t="shared" si="16"/>
        <v>1060</v>
      </c>
      <c r="AO1067" s="411">
        <v>2025</v>
      </c>
      <c r="AP1067" s="467">
        <v>27933067</v>
      </c>
      <c r="AQ1067" s="459"/>
      <c r="AR1067" s="459"/>
      <c r="AS1067" s="415"/>
      <c r="AT1067" s="415"/>
    </row>
    <row r="1068" spans="2:46" ht="15" customHeight="1">
      <c r="B1068" s="448" t="s">
        <v>1075</v>
      </c>
      <c r="C1068" s="251" t="s">
        <v>10246</v>
      </c>
      <c r="D1068" s="222" t="s">
        <v>8955</v>
      </c>
      <c r="E1068" s="454">
        <v>52824644</v>
      </c>
      <c r="F1068" s="404">
        <v>28445600</v>
      </c>
      <c r="G1068" s="405" t="s">
        <v>12784</v>
      </c>
      <c r="H1068" s="353">
        <v>7688000</v>
      </c>
      <c r="I1068" s="363">
        <v>45915</v>
      </c>
      <c r="J1068" s="363">
        <v>46022</v>
      </c>
      <c r="K1068" s="354" t="s">
        <v>13039</v>
      </c>
      <c r="L1068" s="190">
        <v>2537</v>
      </c>
      <c r="M1068" s="408" t="s">
        <v>10161</v>
      </c>
      <c r="N1068" s="406" t="s">
        <v>7343</v>
      </c>
      <c r="O1068" s="406">
        <v>98566660</v>
      </c>
      <c r="P1068" s="406" t="s">
        <v>7534</v>
      </c>
      <c r="Q1068" s="304">
        <v>1</v>
      </c>
      <c r="R1068" s="407">
        <v>136738</v>
      </c>
      <c r="S1068" s="408" t="s">
        <v>8951</v>
      </c>
      <c r="T1068" s="404">
        <v>0</v>
      </c>
      <c r="U1068" s="190" t="s">
        <v>7347</v>
      </c>
      <c r="V1068" s="407" t="s">
        <v>10136</v>
      </c>
      <c r="W1068" s="404">
        <v>0</v>
      </c>
      <c r="X1068" s="190" t="s">
        <v>7347</v>
      </c>
      <c r="Y1068" s="190" t="s">
        <v>7347</v>
      </c>
      <c r="Z1068" s="404">
        <v>0</v>
      </c>
      <c r="AA1068" s="419" t="s">
        <v>7347</v>
      </c>
      <c r="AB1068" s="190" t="s">
        <v>7347</v>
      </c>
      <c r="AC1068" s="190" t="s">
        <v>7347</v>
      </c>
      <c r="AD1068" s="190" t="s">
        <v>7347</v>
      </c>
      <c r="AE1068" s="304" t="s">
        <v>7504</v>
      </c>
      <c r="AF1068" s="190" t="s">
        <v>7349</v>
      </c>
      <c r="AG1068" s="304" t="s">
        <v>7368</v>
      </c>
      <c r="AH1068" s="222" t="s">
        <v>10663</v>
      </c>
      <c r="AI1068" s="222">
        <v>3123930490</v>
      </c>
      <c r="AJ1068" s="173" t="s">
        <v>10482</v>
      </c>
      <c r="AK1068" s="461">
        <v>10850887948</v>
      </c>
      <c r="AL1068" s="189" t="s">
        <v>7353</v>
      </c>
      <c r="AM1068" s="500" t="s">
        <v>13040</v>
      </c>
      <c r="AN1068" s="411">
        <f t="shared" si="16"/>
        <v>1061</v>
      </c>
      <c r="AO1068" s="411">
        <v>2025</v>
      </c>
      <c r="AP1068" s="432">
        <v>28445600</v>
      </c>
      <c r="AQ1068" s="459"/>
      <c r="AR1068" s="459"/>
      <c r="AS1068" s="415"/>
      <c r="AT1068" s="415"/>
    </row>
    <row r="1069" spans="2:46" ht="15" customHeight="1">
      <c r="B1069" s="474" t="s">
        <v>1077</v>
      </c>
      <c r="C1069" s="251" t="s">
        <v>10246</v>
      </c>
      <c r="D1069" s="222" t="s">
        <v>11235</v>
      </c>
      <c r="E1069" s="454">
        <v>52781124</v>
      </c>
      <c r="F1069" s="454">
        <v>19722500</v>
      </c>
      <c r="G1069" s="405" t="s">
        <v>10525</v>
      </c>
      <c r="H1069" s="455">
        <v>5635000</v>
      </c>
      <c r="I1069" s="363">
        <v>45912</v>
      </c>
      <c r="J1069" s="363">
        <v>46022</v>
      </c>
      <c r="K1069" s="354" t="s">
        <v>13041</v>
      </c>
      <c r="L1069" s="304">
        <v>2599</v>
      </c>
      <c r="M1069" s="408" t="s">
        <v>7689</v>
      </c>
      <c r="N1069" s="406" t="s">
        <v>7343</v>
      </c>
      <c r="O1069" s="406">
        <v>80257080</v>
      </c>
      <c r="P1069" s="406" t="s">
        <v>7690</v>
      </c>
      <c r="Q1069" s="304">
        <v>3</v>
      </c>
      <c r="R1069" s="457">
        <v>140078</v>
      </c>
      <c r="S1069" s="408" t="s">
        <v>7726</v>
      </c>
      <c r="T1069" s="404">
        <v>0</v>
      </c>
      <c r="U1069" s="190" t="s">
        <v>7347</v>
      </c>
      <c r="V1069" s="407" t="s">
        <v>10136</v>
      </c>
      <c r="W1069" s="404">
        <v>0</v>
      </c>
      <c r="X1069" s="190" t="s">
        <v>7347</v>
      </c>
      <c r="Y1069" s="190" t="s">
        <v>7347</v>
      </c>
      <c r="Z1069" s="404">
        <v>0</v>
      </c>
      <c r="AA1069" s="419" t="s">
        <v>7347</v>
      </c>
      <c r="AB1069" s="190" t="s">
        <v>7347</v>
      </c>
      <c r="AC1069" s="190" t="s">
        <v>7347</v>
      </c>
      <c r="AD1069" s="190" t="s">
        <v>7347</v>
      </c>
      <c r="AE1069" s="304" t="s">
        <v>7387</v>
      </c>
      <c r="AF1069" s="190" t="s">
        <v>7349</v>
      </c>
      <c r="AG1069" s="304" t="s">
        <v>7350</v>
      </c>
      <c r="AH1069" s="222" t="s">
        <v>13042</v>
      </c>
      <c r="AI1069" s="222">
        <v>3176803095</v>
      </c>
      <c r="AJ1069" s="173" t="s">
        <v>12456</v>
      </c>
      <c r="AK1069" s="461">
        <v>542183702</v>
      </c>
      <c r="AL1069" s="189" t="s">
        <v>7353</v>
      </c>
      <c r="AM1069" s="500" t="s">
        <v>11238</v>
      </c>
      <c r="AN1069" s="411">
        <f t="shared" si="16"/>
        <v>1062</v>
      </c>
      <c r="AO1069" s="411">
        <v>2025</v>
      </c>
      <c r="AP1069" s="467">
        <v>19722500</v>
      </c>
      <c r="AQ1069" s="459"/>
      <c r="AR1069" s="459"/>
      <c r="AS1069" s="415"/>
      <c r="AT1069" s="415"/>
    </row>
    <row r="1070" spans="2:46" ht="15" customHeight="1">
      <c r="B1070" s="448" t="s">
        <v>1078</v>
      </c>
      <c r="C1070" s="251" t="s">
        <v>10246</v>
      </c>
      <c r="D1070" s="222" t="s">
        <v>11197</v>
      </c>
      <c r="E1070" s="454">
        <v>1019009033</v>
      </c>
      <c r="F1070" s="404">
        <v>19722500</v>
      </c>
      <c r="G1070" s="405" t="s">
        <v>10525</v>
      </c>
      <c r="H1070" s="466">
        <v>5635000</v>
      </c>
      <c r="I1070" s="363">
        <v>45916</v>
      </c>
      <c r="J1070" s="363">
        <v>46022</v>
      </c>
      <c r="K1070" s="354" t="s">
        <v>12915</v>
      </c>
      <c r="L1070" s="190">
        <v>2599</v>
      </c>
      <c r="M1070" s="251" t="s">
        <v>7689</v>
      </c>
      <c r="N1070" s="406" t="s">
        <v>7343</v>
      </c>
      <c r="O1070" s="406">
        <v>80257080</v>
      </c>
      <c r="P1070" s="406" t="s">
        <v>7690</v>
      </c>
      <c r="Q1070" s="304">
        <v>3</v>
      </c>
      <c r="R1070" s="407">
        <v>140078</v>
      </c>
      <c r="S1070" s="408" t="s">
        <v>7726</v>
      </c>
      <c r="T1070" s="404">
        <v>0</v>
      </c>
      <c r="U1070" s="190" t="s">
        <v>7347</v>
      </c>
      <c r="V1070" s="407" t="s">
        <v>10136</v>
      </c>
      <c r="W1070" s="404">
        <v>0</v>
      </c>
      <c r="X1070" s="190" t="s">
        <v>7347</v>
      </c>
      <c r="Y1070" s="190" t="s">
        <v>7347</v>
      </c>
      <c r="Z1070" s="404">
        <v>0</v>
      </c>
      <c r="AA1070" s="419" t="s">
        <v>7347</v>
      </c>
      <c r="AB1070" s="190" t="s">
        <v>7347</v>
      </c>
      <c r="AC1070" s="190" t="s">
        <v>7347</v>
      </c>
      <c r="AD1070" s="190" t="s">
        <v>7347</v>
      </c>
      <c r="AE1070" s="304" t="s">
        <v>7504</v>
      </c>
      <c r="AF1070" s="190" t="s">
        <v>7349</v>
      </c>
      <c r="AG1070" s="304" t="s">
        <v>7399</v>
      </c>
      <c r="AH1070" s="222" t="s">
        <v>11198</v>
      </c>
      <c r="AI1070" s="222">
        <v>3222553741</v>
      </c>
      <c r="AJ1070" s="173" t="s">
        <v>10482</v>
      </c>
      <c r="AK1070" s="461">
        <v>28312425914</v>
      </c>
      <c r="AL1070" s="189" t="s">
        <v>7353</v>
      </c>
      <c r="AM1070" s="500" t="s">
        <v>11199</v>
      </c>
      <c r="AN1070" s="411">
        <f t="shared" si="16"/>
        <v>1063</v>
      </c>
      <c r="AO1070" s="411">
        <v>2025</v>
      </c>
      <c r="AP1070" s="432">
        <v>19722500</v>
      </c>
      <c r="AQ1070" s="459"/>
      <c r="AR1070" s="459"/>
      <c r="AS1070" s="415"/>
      <c r="AT1070" s="415"/>
    </row>
    <row r="1071" spans="2:46" ht="15" customHeight="1">
      <c r="B1071" s="448" t="s">
        <v>1079</v>
      </c>
      <c r="C1071" s="251" t="s">
        <v>10246</v>
      </c>
      <c r="D1071" s="222" t="s">
        <v>11209</v>
      </c>
      <c r="E1071" s="454">
        <v>37328580</v>
      </c>
      <c r="F1071" s="404">
        <v>19910333</v>
      </c>
      <c r="G1071" s="405" t="s">
        <v>10632</v>
      </c>
      <c r="H1071" s="353">
        <v>5634999.9056603778</v>
      </c>
      <c r="I1071" s="363">
        <v>45915</v>
      </c>
      <c r="J1071" s="363">
        <v>46021</v>
      </c>
      <c r="K1071" s="354" t="s">
        <v>13041</v>
      </c>
      <c r="L1071" s="190">
        <v>2599</v>
      </c>
      <c r="M1071" s="251" t="s">
        <v>7689</v>
      </c>
      <c r="N1071" s="406" t="s">
        <v>7343</v>
      </c>
      <c r="O1071" s="406">
        <v>80257080</v>
      </c>
      <c r="P1071" s="406" t="s">
        <v>7690</v>
      </c>
      <c r="Q1071" s="304">
        <v>3</v>
      </c>
      <c r="R1071" s="407">
        <v>140078</v>
      </c>
      <c r="S1071" s="408" t="s">
        <v>7726</v>
      </c>
      <c r="T1071" s="404">
        <v>0</v>
      </c>
      <c r="U1071" s="190" t="s">
        <v>7347</v>
      </c>
      <c r="V1071" s="407" t="s">
        <v>10136</v>
      </c>
      <c r="W1071" s="404">
        <v>0</v>
      </c>
      <c r="X1071" s="190" t="s">
        <v>7347</v>
      </c>
      <c r="Y1071" s="190" t="s">
        <v>7347</v>
      </c>
      <c r="Z1071" s="404">
        <v>0</v>
      </c>
      <c r="AA1071" s="419" t="s">
        <v>7347</v>
      </c>
      <c r="AB1071" s="190" t="s">
        <v>7347</v>
      </c>
      <c r="AC1071" s="190" t="s">
        <v>7347</v>
      </c>
      <c r="AD1071" s="190" t="s">
        <v>7347</v>
      </c>
      <c r="AE1071" s="304" t="s">
        <v>7960</v>
      </c>
      <c r="AF1071" s="190" t="s">
        <v>7349</v>
      </c>
      <c r="AG1071" s="304" t="s">
        <v>7350</v>
      </c>
      <c r="AH1071" s="222" t="s">
        <v>13043</v>
      </c>
      <c r="AI1071" s="222">
        <v>3107467383</v>
      </c>
      <c r="AJ1071" s="173" t="s">
        <v>12456</v>
      </c>
      <c r="AK1071" s="461">
        <v>205353816</v>
      </c>
      <c r="AL1071" s="189" t="s">
        <v>7353</v>
      </c>
      <c r="AM1071" s="500" t="s">
        <v>9475</v>
      </c>
      <c r="AN1071" s="411">
        <f t="shared" si="16"/>
        <v>1064</v>
      </c>
      <c r="AO1071" s="411">
        <v>2025</v>
      </c>
      <c r="AP1071" s="432">
        <v>19910333</v>
      </c>
      <c r="AQ1071" s="459"/>
      <c r="AR1071" s="459"/>
      <c r="AS1071" s="415"/>
      <c r="AT1071" s="415"/>
    </row>
    <row r="1072" spans="2:46" ht="15" customHeight="1">
      <c r="B1072" s="448" t="s">
        <v>1080</v>
      </c>
      <c r="C1072" s="251" t="s">
        <v>10246</v>
      </c>
      <c r="D1072" s="222" t="s">
        <v>13044</v>
      </c>
      <c r="E1072" s="454">
        <v>1014250704</v>
      </c>
      <c r="F1072" s="404">
        <v>19346833</v>
      </c>
      <c r="G1072" s="405" t="s">
        <v>10506</v>
      </c>
      <c r="H1072" s="353">
        <v>5634999.9029126214</v>
      </c>
      <c r="I1072" s="363">
        <v>45924</v>
      </c>
      <c r="J1072" s="363">
        <v>46022</v>
      </c>
      <c r="K1072" s="354" t="s">
        <v>13045</v>
      </c>
      <c r="L1072" s="190">
        <v>2599</v>
      </c>
      <c r="M1072" s="251" t="s">
        <v>7689</v>
      </c>
      <c r="N1072" s="406" t="s">
        <v>7343</v>
      </c>
      <c r="O1072" s="406">
        <v>80257080</v>
      </c>
      <c r="P1072" s="406" t="s">
        <v>7690</v>
      </c>
      <c r="Q1072" s="476">
        <v>3</v>
      </c>
      <c r="R1072" s="407">
        <v>140078</v>
      </c>
      <c r="S1072" s="475" t="s">
        <v>7691</v>
      </c>
      <c r="T1072" s="404" t="s">
        <v>10509</v>
      </c>
      <c r="U1072" s="190" t="s">
        <v>7347</v>
      </c>
      <c r="V1072" s="407" t="s">
        <v>10136</v>
      </c>
      <c r="W1072" s="404" t="s">
        <v>10509</v>
      </c>
      <c r="X1072" s="190" t="s">
        <v>7347</v>
      </c>
      <c r="Y1072" s="190" t="s">
        <v>7347</v>
      </c>
      <c r="Z1072" s="404" t="s">
        <v>10509</v>
      </c>
      <c r="AA1072" s="419" t="s">
        <v>7347</v>
      </c>
      <c r="AB1072" s="190" t="s">
        <v>7347</v>
      </c>
      <c r="AC1072" s="190" t="s">
        <v>7347</v>
      </c>
      <c r="AD1072" s="190" t="s">
        <v>7347</v>
      </c>
      <c r="AE1072" s="476" t="s">
        <v>7387</v>
      </c>
      <c r="AF1072" s="190" t="s">
        <v>7349</v>
      </c>
      <c r="AG1072" s="476" t="s">
        <v>7362</v>
      </c>
      <c r="AH1072" s="475" t="s">
        <v>13046</v>
      </c>
      <c r="AI1072" s="475">
        <v>3106283842</v>
      </c>
      <c r="AJ1072" s="173" t="s">
        <v>10152</v>
      </c>
      <c r="AK1072" s="479" t="s">
        <v>13047</v>
      </c>
      <c r="AL1072" s="189" t="s">
        <v>10512</v>
      </c>
      <c r="AM1072" s="500" t="s">
        <v>8316</v>
      </c>
      <c r="AN1072" s="411">
        <f t="shared" si="16"/>
        <v>1065</v>
      </c>
      <c r="AO1072" s="411">
        <v>2025</v>
      </c>
      <c r="AP1072" s="432"/>
      <c r="AQ1072" s="477" t="s">
        <v>10132</v>
      </c>
      <c r="AR1072" s="477" t="s">
        <v>10132</v>
      </c>
      <c r="AS1072" s="478"/>
      <c r="AT1072" s="478"/>
    </row>
    <row r="1073" spans="2:46" ht="15" customHeight="1">
      <c r="B1073" s="448" t="s">
        <v>1081</v>
      </c>
      <c r="C1073" s="251" t="s">
        <v>10246</v>
      </c>
      <c r="D1073" s="222" t="s">
        <v>11515</v>
      </c>
      <c r="E1073" s="454">
        <v>52990899</v>
      </c>
      <c r="F1073" s="404">
        <v>26395467</v>
      </c>
      <c r="G1073" s="405" t="s">
        <v>10506</v>
      </c>
      <c r="H1073" s="353">
        <v>7688000.0970873795</v>
      </c>
      <c r="I1073" s="363">
        <v>45918</v>
      </c>
      <c r="J1073" s="363">
        <v>46022</v>
      </c>
      <c r="K1073" s="354" t="s">
        <v>13048</v>
      </c>
      <c r="L1073" s="190">
        <v>2537</v>
      </c>
      <c r="M1073" s="408" t="s">
        <v>7419</v>
      </c>
      <c r="N1073" s="251" t="s">
        <v>7343</v>
      </c>
      <c r="O1073" s="406">
        <v>79693760</v>
      </c>
      <c r="P1073" s="501" t="s">
        <v>8259</v>
      </c>
      <c r="Q1073" s="304">
        <v>5</v>
      </c>
      <c r="R1073" s="407">
        <v>136305</v>
      </c>
      <c r="S1073" s="408" t="s">
        <v>8260</v>
      </c>
      <c r="T1073" s="404">
        <v>0</v>
      </c>
      <c r="U1073" s="190" t="s">
        <v>7347</v>
      </c>
      <c r="V1073" s="407" t="s">
        <v>10136</v>
      </c>
      <c r="W1073" s="404">
        <v>0</v>
      </c>
      <c r="X1073" s="190" t="s">
        <v>7347</v>
      </c>
      <c r="Y1073" s="190" t="s">
        <v>7347</v>
      </c>
      <c r="Z1073" s="404">
        <v>0</v>
      </c>
      <c r="AA1073" s="419" t="s">
        <v>7347</v>
      </c>
      <c r="AB1073" s="190" t="s">
        <v>7347</v>
      </c>
      <c r="AC1073" s="190" t="s">
        <v>7347</v>
      </c>
      <c r="AD1073" s="190" t="s">
        <v>7347</v>
      </c>
      <c r="AE1073" s="304" t="s">
        <v>7361</v>
      </c>
      <c r="AF1073" s="190" t="s">
        <v>7349</v>
      </c>
      <c r="AG1073" s="304" t="s">
        <v>7368</v>
      </c>
      <c r="AH1073" s="222" t="s">
        <v>13049</v>
      </c>
      <c r="AI1073" s="222">
        <v>3013627540</v>
      </c>
      <c r="AJ1073" s="173" t="s">
        <v>10152</v>
      </c>
      <c r="AK1073" s="461">
        <v>450700087130</v>
      </c>
      <c r="AL1073" s="189" t="s">
        <v>7353</v>
      </c>
      <c r="AM1073" s="500" t="s">
        <v>11519</v>
      </c>
      <c r="AN1073" s="411">
        <f t="shared" si="16"/>
        <v>1066</v>
      </c>
      <c r="AO1073" s="411">
        <v>2025</v>
      </c>
      <c r="AP1073" s="432">
        <v>26395467</v>
      </c>
      <c r="AQ1073" s="459"/>
      <c r="AR1073" s="459"/>
      <c r="AS1073" s="415"/>
      <c r="AT1073" s="415"/>
    </row>
    <row r="1074" spans="2:46" ht="15" customHeight="1">
      <c r="B1074" s="448" t="s">
        <v>1083</v>
      </c>
      <c r="C1074" s="251" t="s">
        <v>10246</v>
      </c>
      <c r="D1074" s="222" t="s">
        <v>11532</v>
      </c>
      <c r="E1074" s="454">
        <v>1111791373</v>
      </c>
      <c r="F1074" s="404">
        <v>22352167</v>
      </c>
      <c r="G1074" s="405" t="s">
        <v>12675</v>
      </c>
      <c r="H1074" s="353">
        <v>5635000.0840336131</v>
      </c>
      <c r="I1074" s="363">
        <v>45918</v>
      </c>
      <c r="J1074" s="363">
        <v>46022</v>
      </c>
      <c r="K1074" s="354" t="s">
        <v>13050</v>
      </c>
      <c r="L1074" s="190">
        <v>2537</v>
      </c>
      <c r="M1074" s="408" t="s">
        <v>7419</v>
      </c>
      <c r="N1074" s="251" t="s">
        <v>7343</v>
      </c>
      <c r="O1074" s="406">
        <v>79693760</v>
      </c>
      <c r="P1074" s="501" t="s">
        <v>8259</v>
      </c>
      <c r="Q1074" s="304">
        <v>5</v>
      </c>
      <c r="R1074" s="407">
        <v>136304</v>
      </c>
      <c r="S1074" s="408" t="s">
        <v>8260</v>
      </c>
      <c r="T1074" s="404">
        <v>0</v>
      </c>
      <c r="U1074" s="190" t="s">
        <v>7347</v>
      </c>
      <c r="V1074" s="407" t="s">
        <v>10136</v>
      </c>
      <c r="W1074" s="404">
        <v>0</v>
      </c>
      <c r="X1074" s="190" t="s">
        <v>7347</v>
      </c>
      <c r="Y1074" s="190" t="s">
        <v>7347</v>
      </c>
      <c r="Z1074" s="404">
        <v>0</v>
      </c>
      <c r="AA1074" s="419" t="s">
        <v>7347</v>
      </c>
      <c r="AB1074" s="190" t="s">
        <v>7347</v>
      </c>
      <c r="AC1074" s="190" t="s">
        <v>7347</v>
      </c>
      <c r="AD1074" s="190" t="s">
        <v>7347</v>
      </c>
      <c r="AE1074" s="304" t="s">
        <v>7387</v>
      </c>
      <c r="AF1074" s="190" t="s">
        <v>7349</v>
      </c>
      <c r="AG1074" s="304" t="s">
        <v>7399</v>
      </c>
      <c r="AH1074" s="222" t="s">
        <v>11533</v>
      </c>
      <c r="AI1074" s="222">
        <v>3013199977</v>
      </c>
      <c r="AJ1074" s="173" t="s">
        <v>10152</v>
      </c>
      <c r="AK1074" s="461">
        <v>488443936379</v>
      </c>
      <c r="AL1074" s="189" t="s">
        <v>7353</v>
      </c>
      <c r="AM1074" s="500" t="s">
        <v>9658</v>
      </c>
      <c r="AN1074" s="411">
        <f t="shared" si="16"/>
        <v>1067</v>
      </c>
      <c r="AO1074" s="411">
        <v>2025</v>
      </c>
      <c r="AP1074" s="432">
        <v>22352167</v>
      </c>
      <c r="AQ1074" s="459" t="s">
        <v>10139</v>
      </c>
      <c r="AR1074" s="459" t="s">
        <v>10139</v>
      </c>
      <c r="AS1074" s="415" t="s">
        <v>10140</v>
      </c>
      <c r="AT1074" s="415">
        <v>1033115756</v>
      </c>
    </row>
    <row r="1075" spans="2:46" ht="15" customHeight="1">
      <c r="B1075" s="448" t="s">
        <v>1084</v>
      </c>
      <c r="C1075" s="251" t="s">
        <v>10246</v>
      </c>
      <c r="D1075" s="222" t="s">
        <v>13051</v>
      </c>
      <c r="E1075" s="454">
        <v>1022338675</v>
      </c>
      <c r="F1075" s="404">
        <v>20473833</v>
      </c>
      <c r="G1075" s="405" t="s">
        <v>10566</v>
      </c>
      <c r="H1075" s="353">
        <v>5634999.9082568809</v>
      </c>
      <c r="I1075" s="363">
        <v>45915</v>
      </c>
      <c r="J1075" s="363">
        <v>46022</v>
      </c>
      <c r="K1075" s="354" t="s">
        <v>13050</v>
      </c>
      <c r="L1075" s="190">
        <v>2537</v>
      </c>
      <c r="M1075" s="408" t="s">
        <v>7419</v>
      </c>
      <c r="N1075" s="251" t="s">
        <v>7343</v>
      </c>
      <c r="O1075" s="406">
        <v>79693760</v>
      </c>
      <c r="P1075" s="501" t="s">
        <v>8259</v>
      </c>
      <c r="Q1075" s="304">
        <v>5</v>
      </c>
      <c r="R1075" s="407">
        <v>136304</v>
      </c>
      <c r="S1075" s="408" t="s">
        <v>8260</v>
      </c>
      <c r="T1075" s="404">
        <v>0</v>
      </c>
      <c r="U1075" s="190" t="s">
        <v>7347</v>
      </c>
      <c r="V1075" s="407" t="s">
        <v>10136</v>
      </c>
      <c r="W1075" s="404">
        <v>0</v>
      </c>
      <c r="X1075" s="190" t="s">
        <v>7347</v>
      </c>
      <c r="Y1075" s="190" t="s">
        <v>7347</v>
      </c>
      <c r="Z1075" s="404">
        <v>0</v>
      </c>
      <c r="AA1075" s="419" t="s">
        <v>7347</v>
      </c>
      <c r="AB1075" s="190" t="s">
        <v>7347</v>
      </c>
      <c r="AC1075" s="190" t="s">
        <v>7347</v>
      </c>
      <c r="AD1075" s="190" t="s">
        <v>7347</v>
      </c>
      <c r="AE1075" s="304" t="s">
        <v>7387</v>
      </c>
      <c r="AF1075" s="190" t="s">
        <v>7349</v>
      </c>
      <c r="AG1075" s="304" t="s">
        <v>7350</v>
      </c>
      <c r="AH1075" s="222" t="s">
        <v>13052</v>
      </c>
      <c r="AI1075" s="222">
        <v>3002960111</v>
      </c>
      <c r="AJ1075" s="173" t="s">
        <v>10482</v>
      </c>
      <c r="AK1075" s="461">
        <v>69827920525</v>
      </c>
      <c r="AL1075" s="189" t="s">
        <v>7353</v>
      </c>
      <c r="AM1075" s="500" t="s">
        <v>13053</v>
      </c>
      <c r="AN1075" s="411">
        <f t="shared" si="16"/>
        <v>1068</v>
      </c>
      <c r="AO1075" s="411">
        <v>2025</v>
      </c>
      <c r="AP1075" s="432">
        <v>20473833</v>
      </c>
      <c r="AQ1075" s="459"/>
      <c r="AR1075" s="459"/>
      <c r="AS1075" s="415"/>
      <c r="AT1075" s="415"/>
    </row>
    <row r="1076" spans="2:46" ht="15" customHeight="1">
      <c r="B1076" s="448" t="s">
        <v>1085</v>
      </c>
      <c r="C1076" s="251" t="s">
        <v>10246</v>
      </c>
      <c r="D1076" s="222" t="s">
        <v>8284</v>
      </c>
      <c r="E1076" s="454">
        <v>49789778</v>
      </c>
      <c r="F1076" s="404">
        <v>18595500</v>
      </c>
      <c r="G1076" s="405" t="s">
        <v>12803</v>
      </c>
      <c r="H1076" s="353">
        <v>5634999.9082568809</v>
      </c>
      <c r="I1076" s="363">
        <v>45923</v>
      </c>
      <c r="J1076" s="363">
        <v>46022</v>
      </c>
      <c r="K1076" s="354" t="s">
        <v>13054</v>
      </c>
      <c r="L1076" s="190">
        <v>2537</v>
      </c>
      <c r="M1076" s="408" t="s">
        <v>7419</v>
      </c>
      <c r="N1076" s="251" t="s">
        <v>7343</v>
      </c>
      <c r="O1076" s="406">
        <v>79693760</v>
      </c>
      <c r="P1076" s="501" t="s">
        <v>8259</v>
      </c>
      <c r="Q1076" s="304">
        <v>5</v>
      </c>
      <c r="R1076" s="407">
        <v>136304</v>
      </c>
      <c r="S1076" s="408" t="s">
        <v>8260</v>
      </c>
      <c r="T1076" s="404">
        <v>0</v>
      </c>
      <c r="U1076" s="190" t="s">
        <v>7347</v>
      </c>
      <c r="V1076" s="407" t="s">
        <v>10136</v>
      </c>
      <c r="W1076" s="404">
        <v>0</v>
      </c>
      <c r="X1076" s="190" t="s">
        <v>7347</v>
      </c>
      <c r="Y1076" s="190" t="s">
        <v>7347</v>
      </c>
      <c r="Z1076" s="404">
        <v>0</v>
      </c>
      <c r="AA1076" s="419" t="s">
        <v>7347</v>
      </c>
      <c r="AB1076" s="190" t="s">
        <v>7347</v>
      </c>
      <c r="AC1076" s="190" t="s">
        <v>7347</v>
      </c>
      <c r="AD1076" s="190" t="s">
        <v>7347</v>
      </c>
      <c r="AE1076" s="304" t="s">
        <v>7361</v>
      </c>
      <c r="AF1076" s="190" t="s">
        <v>7349</v>
      </c>
      <c r="AG1076" s="304" t="s">
        <v>7350</v>
      </c>
      <c r="AH1076" s="222" t="s">
        <v>13055</v>
      </c>
      <c r="AI1076" s="222">
        <v>3183606302</v>
      </c>
      <c r="AJ1076" s="173" t="s">
        <v>10482</v>
      </c>
      <c r="AK1076" s="462">
        <v>94471254651</v>
      </c>
      <c r="AL1076" s="189" t="s">
        <v>7353</v>
      </c>
      <c r="AM1076" s="500" t="s">
        <v>8288</v>
      </c>
      <c r="AN1076" s="411">
        <f t="shared" si="16"/>
        <v>1069</v>
      </c>
      <c r="AO1076" s="411">
        <v>2025</v>
      </c>
      <c r="AP1076" s="432">
        <v>18595500</v>
      </c>
      <c r="AQ1076" s="459" t="s">
        <v>10139</v>
      </c>
      <c r="AR1076" s="459" t="s">
        <v>10139</v>
      </c>
      <c r="AS1076" s="415" t="s">
        <v>10140</v>
      </c>
      <c r="AT1076" s="415" t="s">
        <v>13056</v>
      </c>
    </row>
    <row r="1077" spans="2:46" ht="15" customHeight="1">
      <c r="B1077" s="474" t="s">
        <v>1086</v>
      </c>
      <c r="C1077" s="251" t="s">
        <v>10246</v>
      </c>
      <c r="D1077" s="222" t="s">
        <v>13057</v>
      </c>
      <c r="E1077" s="404">
        <v>1010133985</v>
      </c>
      <c r="F1077" s="454">
        <v>19534666</v>
      </c>
      <c r="G1077" s="405" t="s">
        <v>12827</v>
      </c>
      <c r="H1077" s="455">
        <v>5634999.807692307</v>
      </c>
      <c r="I1077" s="363">
        <v>45918</v>
      </c>
      <c r="J1077" s="363">
        <v>46022</v>
      </c>
      <c r="K1077" s="354" t="s">
        <v>13058</v>
      </c>
      <c r="L1077" s="304">
        <v>2504</v>
      </c>
      <c r="M1077" s="408" t="s">
        <v>7616</v>
      </c>
      <c r="N1077" s="406" t="s">
        <v>7343</v>
      </c>
      <c r="O1077" s="406">
        <v>1063481921</v>
      </c>
      <c r="P1077" s="501" t="s">
        <v>7617</v>
      </c>
      <c r="Q1077" s="304">
        <v>1</v>
      </c>
      <c r="R1077" s="457">
        <v>138038</v>
      </c>
      <c r="S1077" s="251" t="s">
        <v>7618</v>
      </c>
      <c r="T1077" s="404">
        <v>0</v>
      </c>
      <c r="U1077" s="190" t="s">
        <v>7347</v>
      </c>
      <c r="V1077" s="407" t="s">
        <v>10136</v>
      </c>
      <c r="W1077" s="404">
        <v>0</v>
      </c>
      <c r="X1077" s="190" t="s">
        <v>7347</v>
      </c>
      <c r="Y1077" s="190" t="s">
        <v>7347</v>
      </c>
      <c r="Z1077" s="404">
        <v>0</v>
      </c>
      <c r="AA1077" s="419" t="s">
        <v>7347</v>
      </c>
      <c r="AB1077" s="190" t="s">
        <v>7347</v>
      </c>
      <c r="AC1077" s="190" t="s">
        <v>7347</v>
      </c>
      <c r="AD1077" s="190" t="s">
        <v>7347</v>
      </c>
      <c r="AE1077" s="190" t="s">
        <v>7378</v>
      </c>
      <c r="AF1077" s="190" t="s">
        <v>7349</v>
      </c>
      <c r="AG1077" s="190" t="s">
        <v>7510</v>
      </c>
      <c r="AH1077" s="173" t="s">
        <v>11629</v>
      </c>
      <c r="AI1077" s="173">
        <v>3197255657</v>
      </c>
      <c r="AJ1077" s="173" t="s">
        <v>10152</v>
      </c>
      <c r="AK1077" s="420">
        <v>488425919104</v>
      </c>
      <c r="AL1077" s="189" t="s">
        <v>7353</v>
      </c>
      <c r="AM1077" s="500" t="s">
        <v>13059</v>
      </c>
      <c r="AN1077" s="411">
        <f t="shared" si="16"/>
        <v>1070</v>
      </c>
      <c r="AO1077" s="411">
        <v>2025</v>
      </c>
      <c r="AP1077" s="467">
        <v>19534666</v>
      </c>
      <c r="AQ1077" s="459"/>
      <c r="AR1077" s="459"/>
      <c r="AS1077" s="415"/>
      <c r="AT1077" s="415"/>
    </row>
    <row r="1078" spans="2:46" ht="15" customHeight="1">
      <c r="B1078" s="474" t="s">
        <v>1087</v>
      </c>
      <c r="C1078" s="251" t="s">
        <v>10246</v>
      </c>
      <c r="D1078" s="222" t="s">
        <v>11905</v>
      </c>
      <c r="E1078" s="454">
        <v>1014263066</v>
      </c>
      <c r="F1078" s="454">
        <v>18219833</v>
      </c>
      <c r="G1078" s="405" t="s">
        <v>12819</v>
      </c>
      <c r="H1078" s="455">
        <v>5635000</v>
      </c>
      <c r="I1078" s="363">
        <v>46015</v>
      </c>
      <c r="J1078" s="363">
        <v>46022</v>
      </c>
      <c r="K1078" s="354" t="s">
        <v>10681</v>
      </c>
      <c r="L1078" s="304">
        <v>2456</v>
      </c>
      <c r="M1078" s="408" t="s">
        <v>7342</v>
      </c>
      <c r="N1078" s="251" t="s">
        <v>7343</v>
      </c>
      <c r="O1078" s="406">
        <v>79148675</v>
      </c>
      <c r="P1078" s="406" t="s">
        <v>7344</v>
      </c>
      <c r="Q1078" s="304">
        <v>3</v>
      </c>
      <c r="R1078" s="457">
        <v>138669</v>
      </c>
      <c r="S1078" s="408" t="s">
        <v>7345</v>
      </c>
      <c r="T1078" s="404" t="s">
        <v>10509</v>
      </c>
      <c r="U1078" s="190" t="s">
        <v>7347</v>
      </c>
      <c r="V1078" s="407" t="s">
        <v>10136</v>
      </c>
      <c r="W1078" s="404" t="s">
        <v>10509</v>
      </c>
      <c r="X1078" s="190">
        <v>0</v>
      </c>
      <c r="Y1078" s="190">
        <v>0</v>
      </c>
      <c r="Z1078" s="404" t="s">
        <v>10509</v>
      </c>
      <c r="AA1078" s="419" t="s">
        <v>7347</v>
      </c>
      <c r="AB1078" s="190" t="s">
        <v>7347</v>
      </c>
      <c r="AC1078" s="190" t="s">
        <v>7347</v>
      </c>
      <c r="AD1078" s="190" t="s">
        <v>7347</v>
      </c>
      <c r="AE1078" s="304" t="s">
        <v>7387</v>
      </c>
      <c r="AF1078" s="190" t="s">
        <v>7349</v>
      </c>
      <c r="AG1078" s="304" t="s">
        <v>7399</v>
      </c>
      <c r="AH1078" s="222" t="s">
        <v>11906</v>
      </c>
      <c r="AI1078" s="222">
        <v>3112895268</v>
      </c>
      <c r="AJ1078" s="173" t="s">
        <v>10563</v>
      </c>
      <c r="AK1078" s="461">
        <v>24059513302</v>
      </c>
      <c r="AL1078" s="189" t="s">
        <v>10512</v>
      </c>
      <c r="AM1078" s="500" t="s">
        <v>11907</v>
      </c>
      <c r="AN1078" s="411">
        <f t="shared" si="16"/>
        <v>1071</v>
      </c>
      <c r="AO1078" s="411">
        <v>2025</v>
      </c>
      <c r="AP1078" s="467">
        <v>18219833</v>
      </c>
      <c r="AQ1078" s="459"/>
      <c r="AR1078" s="459"/>
      <c r="AS1078" s="415"/>
      <c r="AT1078" s="415"/>
    </row>
    <row r="1079" spans="2:46" ht="15" customHeight="1">
      <c r="B1079" s="474" t="s">
        <v>1088</v>
      </c>
      <c r="C1079" s="251" t="s">
        <v>10246</v>
      </c>
      <c r="D1079" s="222" t="s">
        <v>7746</v>
      </c>
      <c r="E1079" s="454">
        <v>79625059</v>
      </c>
      <c r="F1079" s="454">
        <v>27164267</v>
      </c>
      <c r="G1079" s="405" t="s">
        <v>10632</v>
      </c>
      <c r="H1079" s="455">
        <v>7688000.0943396222</v>
      </c>
      <c r="I1079" s="363">
        <v>45919</v>
      </c>
      <c r="J1079" s="363">
        <v>46022</v>
      </c>
      <c r="K1079" s="354" t="s">
        <v>13060</v>
      </c>
      <c r="L1079" s="304">
        <v>2456</v>
      </c>
      <c r="M1079" s="408" t="s">
        <v>7342</v>
      </c>
      <c r="N1079" s="251" t="s">
        <v>7343</v>
      </c>
      <c r="O1079" s="406">
        <v>79148675</v>
      </c>
      <c r="P1079" s="406" t="s">
        <v>7344</v>
      </c>
      <c r="Q1079" s="304">
        <v>3</v>
      </c>
      <c r="R1079" s="457">
        <v>136453</v>
      </c>
      <c r="S1079" s="408" t="s">
        <v>7345</v>
      </c>
      <c r="T1079" s="404">
        <v>0</v>
      </c>
      <c r="U1079" s="190" t="s">
        <v>7347</v>
      </c>
      <c r="V1079" s="407" t="s">
        <v>10136</v>
      </c>
      <c r="W1079" s="404">
        <v>0</v>
      </c>
      <c r="X1079" s="190" t="s">
        <v>7347</v>
      </c>
      <c r="Y1079" s="190" t="s">
        <v>7347</v>
      </c>
      <c r="Z1079" s="404">
        <v>0</v>
      </c>
      <c r="AA1079" s="419" t="s">
        <v>7347</v>
      </c>
      <c r="AB1079" s="190" t="s">
        <v>7347</v>
      </c>
      <c r="AC1079" s="190" t="s">
        <v>7347</v>
      </c>
      <c r="AD1079" s="190" t="s">
        <v>7347</v>
      </c>
      <c r="AE1079" s="304" t="s">
        <v>7408</v>
      </c>
      <c r="AF1079" s="411" t="s">
        <v>7349</v>
      </c>
      <c r="AG1079" s="304" t="s">
        <v>7350</v>
      </c>
      <c r="AH1079" s="222" t="s">
        <v>11480</v>
      </c>
      <c r="AI1079" s="222">
        <v>3203425963</v>
      </c>
      <c r="AJ1079" s="173" t="s">
        <v>10142</v>
      </c>
      <c r="AK1079" s="461">
        <v>550488432703814</v>
      </c>
      <c r="AL1079" s="189" t="s">
        <v>10225</v>
      </c>
      <c r="AM1079" s="500" t="s">
        <v>7750</v>
      </c>
      <c r="AN1079" s="411">
        <f t="shared" si="16"/>
        <v>1072</v>
      </c>
      <c r="AO1079" s="411">
        <v>2025</v>
      </c>
      <c r="AP1079" s="467"/>
      <c r="AQ1079" s="459" t="s">
        <v>10139</v>
      </c>
      <c r="AR1079" s="459" t="s">
        <v>10132</v>
      </c>
      <c r="AS1079" s="415"/>
      <c r="AT1079" s="415"/>
    </row>
    <row r="1080" spans="2:46" ht="15" customHeight="1">
      <c r="B1080" s="512" t="s">
        <v>1090</v>
      </c>
      <c r="C1080" s="493" t="s">
        <v>10246</v>
      </c>
      <c r="D1080" s="519" t="s">
        <v>11481</v>
      </c>
      <c r="E1080" s="577">
        <v>1001281834</v>
      </c>
      <c r="F1080" s="578">
        <v>25114133</v>
      </c>
      <c r="G1080" s="579" t="s">
        <v>13061</v>
      </c>
      <c r="H1080" s="578">
        <v>7688000</v>
      </c>
      <c r="I1080" s="363">
        <v>45922</v>
      </c>
      <c r="J1080" s="363">
        <v>46022</v>
      </c>
      <c r="K1080" s="354" t="s">
        <v>13062</v>
      </c>
      <c r="L1080" s="493">
        <v>2456</v>
      </c>
      <c r="M1080" s="515" t="s">
        <v>7342</v>
      </c>
      <c r="N1080" s="505" t="s">
        <v>7343</v>
      </c>
      <c r="O1080" s="505">
        <v>79148675</v>
      </c>
      <c r="P1080" s="505" t="s">
        <v>7344</v>
      </c>
      <c r="Q1080" s="580">
        <v>3</v>
      </c>
      <c r="R1080" s="579">
        <v>136453</v>
      </c>
      <c r="S1080" s="515" t="s">
        <v>7345</v>
      </c>
      <c r="T1080" s="404" t="s">
        <v>13063</v>
      </c>
      <c r="U1080" s="190" t="s">
        <v>13064</v>
      </c>
      <c r="V1080" s="407" t="s">
        <v>10136</v>
      </c>
      <c r="W1080" s="493" t="s">
        <v>13065</v>
      </c>
      <c r="X1080" s="493">
        <v>0</v>
      </c>
      <c r="Y1080" s="493">
        <v>0</v>
      </c>
      <c r="Z1080" s="493" t="s">
        <v>13065</v>
      </c>
      <c r="AA1080" s="493" t="s">
        <v>7347</v>
      </c>
      <c r="AB1080" s="493" t="s">
        <v>7347</v>
      </c>
      <c r="AC1080" s="493" t="s">
        <v>7347</v>
      </c>
      <c r="AD1080" s="493" t="s">
        <v>7347</v>
      </c>
      <c r="AE1080" s="580" t="s">
        <v>7378</v>
      </c>
      <c r="AF1080" s="579" t="s">
        <v>7349</v>
      </c>
      <c r="AG1080" s="580" t="s">
        <v>7350</v>
      </c>
      <c r="AH1080" s="515" t="s">
        <v>11483</v>
      </c>
      <c r="AI1080" s="515">
        <v>3052660662</v>
      </c>
      <c r="AJ1080" s="173" t="s">
        <v>10563</v>
      </c>
      <c r="AK1080" s="519">
        <v>24086350200</v>
      </c>
      <c r="AL1080" s="579" t="s">
        <v>10512</v>
      </c>
      <c r="AM1080" s="500" t="s">
        <v>11484</v>
      </c>
      <c r="AN1080" s="411">
        <f t="shared" si="16"/>
        <v>1073</v>
      </c>
      <c r="AO1080" s="411">
        <v>2025</v>
      </c>
      <c r="AP1080" s="493" t="s">
        <v>12771</v>
      </c>
      <c r="AQ1080" s="519" t="s">
        <v>12771</v>
      </c>
      <c r="AR1080" s="519" t="s">
        <v>12771</v>
      </c>
      <c r="AS1080" s="519" t="s">
        <v>12771</v>
      </c>
      <c r="AT1080" s="519" t="s">
        <v>12771</v>
      </c>
    </row>
    <row r="1081" spans="2:46" ht="15" customHeight="1">
      <c r="B1081" s="448" t="s">
        <v>1092</v>
      </c>
      <c r="C1081" s="251" t="s">
        <v>10246</v>
      </c>
      <c r="D1081" s="222" t="s">
        <v>13066</v>
      </c>
      <c r="E1081" s="454">
        <v>52736698</v>
      </c>
      <c r="F1081" s="404">
        <v>19159000</v>
      </c>
      <c r="G1081" s="405" t="s">
        <v>10591</v>
      </c>
      <c r="H1081" s="353">
        <v>5635000</v>
      </c>
      <c r="I1081" s="363">
        <v>45919</v>
      </c>
      <c r="J1081" s="363">
        <v>46022</v>
      </c>
      <c r="K1081" s="354" t="s">
        <v>13067</v>
      </c>
      <c r="L1081" s="190">
        <v>2537</v>
      </c>
      <c r="M1081" s="408" t="s">
        <v>7375</v>
      </c>
      <c r="N1081" s="251" t="s">
        <v>7343</v>
      </c>
      <c r="O1081" s="406">
        <v>1010190690</v>
      </c>
      <c r="P1081" s="406" t="s">
        <v>7699</v>
      </c>
      <c r="Q1081" s="304">
        <v>1</v>
      </c>
      <c r="R1081" s="407">
        <v>136306</v>
      </c>
      <c r="S1081" s="408" t="s">
        <v>10332</v>
      </c>
      <c r="T1081" s="404">
        <v>0</v>
      </c>
      <c r="U1081" s="190" t="s">
        <v>7347</v>
      </c>
      <c r="V1081" s="407" t="s">
        <v>10136</v>
      </c>
      <c r="W1081" s="404">
        <v>0</v>
      </c>
      <c r="X1081" s="190" t="s">
        <v>7347</v>
      </c>
      <c r="Y1081" s="190" t="s">
        <v>7347</v>
      </c>
      <c r="Z1081" s="404">
        <v>0</v>
      </c>
      <c r="AA1081" s="419" t="s">
        <v>7347</v>
      </c>
      <c r="AB1081" s="190" t="s">
        <v>7347</v>
      </c>
      <c r="AC1081" s="190" t="s">
        <v>7347</v>
      </c>
      <c r="AD1081" s="190" t="s">
        <v>7347</v>
      </c>
      <c r="AE1081" s="304" t="s">
        <v>7361</v>
      </c>
      <c r="AF1081" s="190" t="s">
        <v>7349</v>
      </c>
      <c r="AG1081" s="304" t="s">
        <v>7399</v>
      </c>
      <c r="AH1081" s="222" t="s">
        <v>13068</v>
      </c>
      <c r="AI1081" s="222">
        <v>3015335763</v>
      </c>
      <c r="AJ1081" s="173" t="s">
        <v>10500</v>
      </c>
      <c r="AK1081" s="461">
        <v>24063017865</v>
      </c>
      <c r="AL1081" s="189" t="s">
        <v>7353</v>
      </c>
      <c r="AM1081" s="500" t="s">
        <v>13069</v>
      </c>
      <c r="AN1081" s="411">
        <f t="shared" si="16"/>
        <v>1074</v>
      </c>
      <c r="AO1081" s="411">
        <v>2025</v>
      </c>
      <c r="AP1081" s="432"/>
      <c r="AQ1081" s="459" t="s">
        <v>10132</v>
      </c>
      <c r="AR1081" s="459" t="s">
        <v>10139</v>
      </c>
      <c r="AS1081" s="415" t="s">
        <v>10435</v>
      </c>
      <c r="AT1081" s="415">
        <v>41449702</v>
      </c>
    </row>
    <row r="1082" spans="2:46" ht="15" customHeight="1">
      <c r="B1082" s="448" t="s">
        <v>1093</v>
      </c>
      <c r="C1082" s="251" t="s">
        <v>10246</v>
      </c>
      <c r="D1082" s="222" t="s">
        <v>8065</v>
      </c>
      <c r="E1082" s="454">
        <v>1032492446</v>
      </c>
      <c r="F1082" s="404">
        <v>19346833</v>
      </c>
      <c r="G1082" s="405" t="s">
        <v>10506</v>
      </c>
      <c r="H1082" s="353">
        <v>5634999.9029126214</v>
      </c>
      <c r="I1082" s="363">
        <v>45917</v>
      </c>
      <c r="J1082" s="363">
        <v>46022</v>
      </c>
      <c r="K1082" s="354" t="s">
        <v>13070</v>
      </c>
      <c r="L1082" s="190">
        <v>2537</v>
      </c>
      <c r="M1082" s="408" t="s">
        <v>7375</v>
      </c>
      <c r="N1082" s="251" t="s">
        <v>7343</v>
      </c>
      <c r="O1082" s="406">
        <v>1010190690</v>
      </c>
      <c r="P1082" s="406" t="s">
        <v>7699</v>
      </c>
      <c r="Q1082" s="304">
        <v>1</v>
      </c>
      <c r="R1082" s="407">
        <v>136306</v>
      </c>
      <c r="S1082" s="408" t="s">
        <v>10332</v>
      </c>
      <c r="T1082" s="404">
        <v>0</v>
      </c>
      <c r="U1082" s="190" t="s">
        <v>7347</v>
      </c>
      <c r="V1082" s="407" t="s">
        <v>10136</v>
      </c>
      <c r="W1082" s="404">
        <v>0</v>
      </c>
      <c r="X1082" s="190" t="s">
        <v>7347</v>
      </c>
      <c r="Y1082" s="190" t="s">
        <v>7347</v>
      </c>
      <c r="Z1082" s="404">
        <v>0</v>
      </c>
      <c r="AA1082" s="419" t="s">
        <v>7347</v>
      </c>
      <c r="AB1082" s="190" t="s">
        <v>7347</v>
      </c>
      <c r="AC1082" s="190" t="s">
        <v>7347</v>
      </c>
      <c r="AD1082" s="190" t="s">
        <v>7347</v>
      </c>
      <c r="AE1082" s="304" t="s">
        <v>7387</v>
      </c>
      <c r="AF1082" s="190" t="s">
        <v>7349</v>
      </c>
      <c r="AG1082" s="304" t="s">
        <v>7350</v>
      </c>
      <c r="AH1082" s="222" t="s">
        <v>11447</v>
      </c>
      <c r="AI1082" s="222">
        <v>3213378784</v>
      </c>
      <c r="AJ1082" s="173" t="s">
        <v>10482</v>
      </c>
      <c r="AK1082" s="461">
        <v>91216721395</v>
      </c>
      <c r="AL1082" s="189" t="s">
        <v>7353</v>
      </c>
      <c r="AM1082" s="500" t="s">
        <v>10145</v>
      </c>
      <c r="AN1082" s="411">
        <f t="shared" si="16"/>
        <v>1075</v>
      </c>
      <c r="AO1082" s="411">
        <v>2025</v>
      </c>
      <c r="AP1082" s="432"/>
      <c r="AQ1082" s="459"/>
      <c r="AR1082" s="459"/>
      <c r="AS1082" s="415"/>
      <c r="AT1082" s="415"/>
    </row>
    <row r="1083" spans="2:46" ht="15" customHeight="1">
      <c r="B1083" s="448" t="s">
        <v>1095</v>
      </c>
      <c r="C1083" s="251" t="s">
        <v>10246</v>
      </c>
      <c r="D1083" s="222" t="s">
        <v>13071</v>
      </c>
      <c r="E1083" s="454">
        <v>1000006335</v>
      </c>
      <c r="F1083" s="404">
        <v>17468500</v>
      </c>
      <c r="G1083" s="405" t="s">
        <v>10645</v>
      </c>
      <c r="H1083" s="353">
        <v>5635000</v>
      </c>
      <c r="I1083" s="363">
        <v>45931</v>
      </c>
      <c r="J1083" s="363">
        <v>46022</v>
      </c>
      <c r="K1083" s="354" t="s">
        <v>13072</v>
      </c>
      <c r="L1083" s="190">
        <v>2537</v>
      </c>
      <c r="M1083" s="408" t="s">
        <v>7375</v>
      </c>
      <c r="N1083" s="251" t="s">
        <v>7343</v>
      </c>
      <c r="O1083" s="173">
        <v>1010190690</v>
      </c>
      <c r="P1083" s="501" t="s">
        <v>7699</v>
      </c>
      <c r="Q1083" s="304">
        <v>5</v>
      </c>
      <c r="R1083" s="407">
        <v>140685</v>
      </c>
      <c r="S1083" s="408" t="s">
        <v>10332</v>
      </c>
      <c r="T1083" s="404" t="s">
        <v>10509</v>
      </c>
      <c r="U1083" s="190" t="s">
        <v>7347</v>
      </c>
      <c r="V1083" s="407" t="s">
        <v>10136</v>
      </c>
      <c r="W1083" s="404" t="s">
        <v>10509</v>
      </c>
      <c r="X1083" s="190">
        <v>0</v>
      </c>
      <c r="Y1083" s="190">
        <v>0</v>
      </c>
      <c r="Z1083" s="404" t="s">
        <v>10509</v>
      </c>
      <c r="AA1083" s="419" t="s">
        <v>7347</v>
      </c>
      <c r="AB1083" s="190" t="s">
        <v>7347</v>
      </c>
      <c r="AC1083" s="190" t="s">
        <v>7347</v>
      </c>
      <c r="AD1083" s="190" t="s">
        <v>7347</v>
      </c>
      <c r="AE1083" s="304" t="s">
        <v>7504</v>
      </c>
      <c r="AF1083" s="190" t="s">
        <v>7349</v>
      </c>
      <c r="AG1083" s="304" t="s">
        <v>7368</v>
      </c>
      <c r="AH1083" s="222" t="s">
        <v>7701</v>
      </c>
      <c r="AI1083" s="222">
        <v>3163431779</v>
      </c>
      <c r="AJ1083" s="173" t="s">
        <v>10482</v>
      </c>
      <c r="AK1083" s="461">
        <v>91261844902</v>
      </c>
      <c r="AL1083" s="189" t="s">
        <v>7353</v>
      </c>
      <c r="AM1083" s="500" t="s">
        <v>10337</v>
      </c>
      <c r="AN1083" s="411">
        <f t="shared" si="16"/>
        <v>1076</v>
      </c>
      <c r="AO1083" s="411">
        <v>2025</v>
      </c>
      <c r="AP1083" s="432"/>
      <c r="AQ1083" s="459"/>
      <c r="AR1083" s="459"/>
      <c r="AS1083" s="415"/>
      <c r="AT1083" s="415"/>
    </row>
    <row r="1084" spans="2:46" ht="15" customHeight="1">
      <c r="B1084" s="448" t="s">
        <v>1096</v>
      </c>
      <c r="C1084" s="251" t="s">
        <v>10246</v>
      </c>
      <c r="D1084" s="222" t="s">
        <v>13073</v>
      </c>
      <c r="E1084" s="454">
        <v>40219853</v>
      </c>
      <c r="F1084" s="404">
        <v>10713600</v>
      </c>
      <c r="G1084" s="405" t="s">
        <v>12849</v>
      </c>
      <c r="H1084" s="466">
        <v>2976000</v>
      </c>
      <c r="I1084" s="363">
        <v>45915</v>
      </c>
      <c r="J1084" s="363">
        <v>46022</v>
      </c>
      <c r="K1084" s="354" t="s">
        <v>10548</v>
      </c>
      <c r="L1084" s="190">
        <v>2583</v>
      </c>
      <c r="M1084" s="408" t="s">
        <v>7495</v>
      </c>
      <c r="N1084" s="406" t="s">
        <v>7343</v>
      </c>
      <c r="O1084" s="406">
        <v>79553844</v>
      </c>
      <c r="P1084" s="406" t="s">
        <v>7496</v>
      </c>
      <c r="Q1084" s="304">
        <v>5</v>
      </c>
      <c r="R1084" s="407">
        <v>136817</v>
      </c>
      <c r="S1084" s="408" t="s">
        <v>7497</v>
      </c>
      <c r="T1084" s="404">
        <v>0</v>
      </c>
      <c r="U1084" s="190" t="s">
        <v>7347</v>
      </c>
      <c r="V1084" s="407" t="s">
        <v>10136</v>
      </c>
      <c r="W1084" s="404">
        <v>0</v>
      </c>
      <c r="X1084" s="190" t="s">
        <v>7347</v>
      </c>
      <c r="Y1084" s="190" t="s">
        <v>7347</v>
      </c>
      <c r="Z1084" s="404">
        <v>0</v>
      </c>
      <c r="AA1084" s="419" t="s">
        <v>7347</v>
      </c>
      <c r="AB1084" s="190" t="s">
        <v>7347</v>
      </c>
      <c r="AC1084" s="190" t="s">
        <v>7347</v>
      </c>
      <c r="AD1084" s="190" t="s">
        <v>7347</v>
      </c>
      <c r="AE1084" s="304" t="s">
        <v>7378</v>
      </c>
      <c r="AF1084" s="190" t="s">
        <v>7349</v>
      </c>
      <c r="AG1084" s="304" t="s">
        <v>7399</v>
      </c>
      <c r="AH1084" s="222" t="s">
        <v>11704</v>
      </c>
      <c r="AI1084" s="222">
        <v>3163775974</v>
      </c>
      <c r="AJ1084" s="173" t="s">
        <v>8019</v>
      </c>
      <c r="AK1084" s="461">
        <v>48788605</v>
      </c>
      <c r="AL1084" s="189" t="s">
        <v>7353</v>
      </c>
      <c r="AM1084" s="500" t="s">
        <v>13074</v>
      </c>
      <c r="AN1084" s="411">
        <f t="shared" si="16"/>
        <v>1077</v>
      </c>
      <c r="AO1084" s="411">
        <v>2025</v>
      </c>
      <c r="AP1084" s="432">
        <v>0</v>
      </c>
      <c r="AQ1084" s="459"/>
      <c r="AR1084" s="459"/>
      <c r="AS1084" s="415"/>
      <c r="AT1084" s="415"/>
    </row>
    <row r="1085" spans="2:46" ht="15" customHeight="1">
      <c r="B1085" s="448" t="s">
        <v>1098</v>
      </c>
      <c r="C1085" s="251" t="s">
        <v>10341</v>
      </c>
      <c r="D1085" s="222" t="s">
        <v>9723</v>
      </c>
      <c r="E1085" s="454">
        <v>1032458565</v>
      </c>
      <c r="F1085" s="404">
        <v>10416000</v>
      </c>
      <c r="G1085" s="405" t="s">
        <v>10525</v>
      </c>
      <c r="H1085" s="353">
        <v>2976000</v>
      </c>
      <c r="I1085" s="363">
        <v>45924</v>
      </c>
      <c r="J1085" s="363">
        <v>46022</v>
      </c>
      <c r="K1085" s="354" t="s">
        <v>12898</v>
      </c>
      <c r="L1085" s="190">
        <v>2583</v>
      </c>
      <c r="M1085" s="480" t="s">
        <v>7477</v>
      </c>
      <c r="N1085" s="406" t="s">
        <v>7343</v>
      </c>
      <c r="O1085" s="406">
        <v>79553844</v>
      </c>
      <c r="P1085" s="406" t="s">
        <v>7496</v>
      </c>
      <c r="Q1085" s="476">
        <v>5</v>
      </c>
      <c r="R1085" s="407">
        <v>136817</v>
      </c>
      <c r="S1085" s="475" t="s">
        <v>7497</v>
      </c>
      <c r="T1085" s="404" t="s">
        <v>10509</v>
      </c>
      <c r="U1085" s="190" t="s">
        <v>7347</v>
      </c>
      <c r="V1085" s="407" t="s">
        <v>10136</v>
      </c>
      <c r="W1085" s="404" t="s">
        <v>10509</v>
      </c>
      <c r="X1085" s="190" t="s">
        <v>7347</v>
      </c>
      <c r="Y1085" s="190" t="s">
        <v>7347</v>
      </c>
      <c r="Z1085" s="404" t="s">
        <v>10509</v>
      </c>
      <c r="AA1085" s="419" t="s">
        <v>7347</v>
      </c>
      <c r="AB1085" s="190" t="s">
        <v>7347</v>
      </c>
      <c r="AC1085" s="190" t="s">
        <v>7347</v>
      </c>
      <c r="AD1085" s="190" t="s">
        <v>7347</v>
      </c>
      <c r="AE1085" s="476" t="s">
        <v>7378</v>
      </c>
      <c r="AF1085" s="190" t="s">
        <v>7349</v>
      </c>
      <c r="AG1085" s="476" t="s">
        <v>7399</v>
      </c>
      <c r="AH1085" s="475" t="s">
        <v>13075</v>
      </c>
      <c r="AI1085" s="475">
        <v>3155510380</v>
      </c>
      <c r="AJ1085" s="173" t="s">
        <v>13076</v>
      </c>
      <c r="AK1085" s="479" t="s">
        <v>9726</v>
      </c>
      <c r="AL1085" s="189" t="s">
        <v>10512</v>
      </c>
      <c r="AM1085" s="500" t="s">
        <v>9727</v>
      </c>
      <c r="AN1085" s="411">
        <f t="shared" si="16"/>
        <v>1078</v>
      </c>
      <c r="AO1085" s="411">
        <v>2025</v>
      </c>
      <c r="AP1085" s="432"/>
      <c r="AQ1085" s="477" t="s">
        <v>10132</v>
      </c>
      <c r="AR1085" s="477" t="s">
        <v>10132</v>
      </c>
      <c r="AS1085" s="478"/>
      <c r="AT1085" s="478"/>
    </row>
    <row r="1086" spans="2:46" ht="15" customHeight="1">
      <c r="B1086" s="474" t="s">
        <v>1099</v>
      </c>
      <c r="C1086" s="251" t="s">
        <v>10246</v>
      </c>
      <c r="D1086" s="222" t="s">
        <v>8101</v>
      </c>
      <c r="E1086" s="454">
        <v>79620012</v>
      </c>
      <c r="F1086" s="454">
        <v>10416000</v>
      </c>
      <c r="G1086" s="405" t="s">
        <v>10525</v>
      </c>
      <c r="H1086" s="455">
        <v>2976000</v>
      </c>
      <c r="I1086" s="363">
        <v>45918</v>
      </c>
      <c r="J1086" s="363">
        <v>46022</v>
      </c>
      <c r="K1086" s="354" t="s">
        <v>10548</v>
      </c>
      <c r="L1086" s="304">
        <v>2583</v>
      </c>
      <c r="M1086" s="251" t="s">
        <v>7495</v>
      </c>
      <c r="N1086" s="406" t="s">
        <v>7343</v>
      </c>
      <c r="O1086" s="406">
        <v>79553844</v>
      </c>
      <c r="P1086" s="406" t="s">
        <v>7496</v>
      </c>
      <c r="Q1086" s="304">
        <v>5</v>
      </c>
      <c r="R1086" s="457">
        <v>136817</v>
      </c>
      <c r="S1086" s="408" t="s">
        <v>7497</v>
      </c>
      <c r="T1086" s="404">
        <v>0</v>
      </c>
      <c r="U1086" s="190" t="s">
        <v>7347</v>
      </c>
      <c r="V1086" s="407" t="s">
        <v>10136</v>
      </c>
      <c r="W1086" s="404">
        <v>0</v>
      </c>
      <c r="X1086" s="190" t="s">
        <v>7347</v>
      </c>
      <c r="Y1086" s="190" t="s">
        <v>7347</v>
      </c>
      <c r="Z1086" s="404">
        <v>0</v>
      </c>
      <c r="AA1086" s="419" t="s">
        <v>7347</v>
      </c>
      <c r="AB1086" s="190" t="s">
        <v>7347</v>
      </c>
      <c r="AC1086" s="190" t="s">
        <v>7347</v>
      </c>
      <c r="AD1086" s="190" t="s">
        <v>7347</v>
      </c>
      <c r="AE1086" s="304" t="s">
        <v>7378</v>
      </c>
      <c r="AF1086" s="190" t="s">
        <v>7349</v>
      </c>
      <c r="AG1086" s="304" t="s">
        <v>8104</v>
      </c>
      <c r="AH1086" s="222" t="s">
        <v>13077</v>
      </c>
      <c r="AI1086" s="222">
        <v>3134873535</v>
      </c>
      <c r="AJ1086" s="173" t="s">
        <v>12401</v>
      </c>
      <c r="AK1086" s="462">
        <v>237602461</v>
      </c>
      <c r="AL1086" s="189" t="s">
        <v>7353</v>
      </c>
      <c r="AM1086" s="500" t="s">
        <v>13078</v>
      </c>
      <c r="AN1086" s="411">
        <f t="shared" si="16"/>
        <v>1079</v>
      </c>
      <c r="AO1086" s="411">
        <v>2025</v>
      </c>
      <c r="AP1086" s="467">
        <v>10614400</v>
      </c>
      <c r="AQ1086" s="459"/>
      <c r="AR1086" s="459"/>
      <c r="AS1086" s="415"/>
      <c r="AT1086" s="415"/>
    </row>
    <row r="1087" spans="2:46" ht="15" customHeight="1">
      <c r="B1087" s="448" t="s">
        <v>1100</v>
      </c>
      <c r="C1087" s="251" t="s">
        <v>10341</v>
      </c>
      <c r="D1087" s="222" t="s">
        <v>13079</v>
      </c>
      <c r="E1087" s="454">
        <v>1007135739</v>
      </c>
      <c r="F1087" s="404">
        <v>10019200</v>
      </c>
      <c r="G1087" s="405" t="s">
        <v>13080</v>
      </c>
      <c r="H1087" s="353">
        <v>2976000</v>
      </c>
      <c r="I1087" s="363">
        <v>45919</v>
      </c>
      <c r="J1087" s="363">
        <v>46022</v>
      </c>
      <c r="K1087" s="354" t="s">
        <v>10601</v>
      </c>
      <c r="L1087" s="190">
        <v>2583</v>
      </c>
      <c r="M1087" s="475" t="s">
        <v>7477</v>
      </c>
      <c r="N1087" s="406" t="s">
        <v>7343</v>
      </c>
      <c r="O1087" s="406">
        <v>79553844</v>
      </c>
      <c r="P1087" s="406" t="s">
        <v>7496</v>
      </c>
      <c r="Q1087" s="476">
        <v>5</v>
      </c>
      <c r="R1087" s="407">
        <v>136817</v>
      </c>
      <c r="S1087" s="475" t="s">
        <v>7497</v>
      </c>
      <c r="T1087" s="404" t="s">
        <v>10509</v>
      </c>
      <c r="U1087" s="190" t="s">
        <v>7347</v>
      </c>
      <c r="V1087" s="407" t="s">
        <v>10136</v>
      </c>
      <c r="W1087" s="404" t="s">
        <v>10509</v>
      </c>
      <c r="X1087" s="190" t="s">
        <v>7347</v>
      </c>
      <c r="Y1087" s="190" t="s">
        <v>7347</v>
      </c>
      <c r="Z1087" s="404" t="s">
        <v>10509</v>
      </c>
      <c r="AA1087" s="419" t="s">
        <v>7347</v>
      </c>
      <c r="AB1087" s="190" t="s">
        <v>7347</v>
      </c>
      <c r="AC1087" s="190" t="s">
        <v>7347</v>
      </c>
      <c r="AD1087" s="190" t="s">
        <v>7347</v>
      </c>
      <c r="AE1087" s="476" t="s">
        <v>7504</v>
      </c>
      <c r="AF1087" s="190" t="s">
        <v>7349</v>
      </c>
      <c r="AG1087" s="476" t="s">
        <v>7399</v>
      </c>
      <c r="AH1087" s="475" t="s">
        <v>13081</v>
      </c>
      <c r="AI1087" s="475">
        <v>3103204983</v>
      </c>
      <c r="AJ1087" s="173" t="s">
        <v>10482</v>
      </c>
      <c r="AK1087" s="479">
        <v>49215200085</v>
      </c>
      <c r="AL1087" s="189" t="s">
        <v>7353</v>
      </c>
      <c r="AM1087" s="500" t="s">
        <v>8093</v>
      </c>
      <c r="AN1087" s="411">
        <f t="shared" si="16"/>
        <v>1080</v>
      </c>
      <c r="AO1087" s="411">
        <v>2025</v>
      </c>
      <c r="AP1087" s="432"/>
      <c r="AQ1087" s="477" t="s">
        <v>10139</v>
      </c>
      <c r="AR1087" s="477" t="s">
        <v>10132</v>
      </c>
      <c r="AS1087" s="478"/>
      <c r="AT1087" s="478"/>
    </row>
    <row r="1088" spans="2:46" ht="15" customHeight="1">
      <c r="B1088" s="474" t="s">
        <v>1101</v>
      </c>
      <c r="C1088" s="251" t="s">
        <v>10341</v>
      </c>
      <c r="D1088" s="222" t="s">
        <v>7990</v>
      </c>
      <c r="E1088" s="454">
        <v>86039504</v>
      </c>
      <c r="F1088" s="454">
        <v>10118400</v>
      </c>
      <c r="G1088" s="405" t="s">
        <v>10591</v>
      </c>
      <c r="H1088" s="455">
        <v>2976000</v>
      </c>
      <c r="I1088" s="363">
        <v>45931</v>
      </c>
      <c r="J1088" s="363">
        <v>46022</v>
      </c>
      <c r="K1088" s="354" t="s">
        <v>10601</v>
      </c>
      <c r="L1088" s="304">
        <v>2583</v>
      </c>
      <c r="M1088" s="480" t="s">
        <v>7477</v>
      </c>
      <c r="N1088" s="406" t="s">
        <v>7343</v>
      </c>
      <c r="O1088" s="406">
        <v>79553844</v>
      </c>
      <c r="P1088" s="406" t="s">
        <v>7496</v>
      </c>
      <c r="Q1088" s="476">
        <v>5</v>
      </c>
      <c r="R1088" s="457">
        <v>136817</v>
      </c>
      <c r="S1088" s="475" t="s">
        <v>7497</v>
      </c>
      <c r="T1088" s="404" t="s">
        <v>10509</v>
      </c>
      <c r="U1088" s="190" t="s">
        <v>7347</v>
      </c>
      <c r="V1088" s="407" t="s">
        <v>10136</v>
      </c>
      <c r="W1088" s="404" t="s">
        <v>10509</v>
      </c>
      <c r="X1088" s="190" t="s">
        <v>7347</v>
      </c>
      <c r="Y1088" s="190" t="s">
        <v>7347</v>
      </c>
      <c r="Z1088" s="404" t="s">
        <v>10509</v>
      </c>
      <c r="AA1088" s="419" t="s">
        <v>7347</v>
      </c>
      <c r="AB1088" s="190" t="s">
        <v>7347</v>
      </c>
      <c r="AC1088" s="190" t="s">
        <v>7347</v>
      </c>
      <c r="AD1088" s="190" t="s">
        <v>7347</v>
      </c>
      <c r="AE1088" s="476" t="s">
        <v>7504</v>
      </c>
      <c r="AF1088" s="190" t="s">
        <v>7349</v>
      </c>
      <c r="AG1088" s="476" t="s">
        <v>7350</v>
      </c>
      <c r="AH1088" s="475" t="s">
        <v>13082</v>
      </c>
      <c r="AI1088" s="475">
        <v>3143073381</v>
      </c>
      <c r="AJ1088" s="173" t="s">
        <v>10500</v>
      </c>
      <c r="AK1088" s="479" t="s">
        <v>13083</v>
      </c>
      <c r="AL1088" s="189" t="s">
        <v>10512</v>
      </c>
      <c r="AM1088" s="500" t="s">
        <v>7995</v>
      </c>
      <c r="AN1088" s="411">
        <f t="shared" si="16"/>
        <v>1081</v>
      </c>
      <c r="AO1088" s="411">
        <v>2025</v>
      </c>
      <c r="AP1088" s="467"/>
      <c r="AQ1088" s="477" t="s">
        <v>10132</v>
      </c>
      <c r="AR1088" s="477" t="s">
        <v>10132</v>
      </c>
      <c r="AS1088" s="478"/>
      <c r="AT1088" s="478" t="s">
        <v>10132</v>
      </c>
    </row>
    <row r="1089" spans="2:46" ht="15" customHeight="1">
      <c r="B1089" s="448" t="s">
        <v>1102</v>
      </c>
      <c r="C1089" s="251" t="s">
        <v>10341</v>
      </c>
      <c r="D1089" s="222" t="s">
        <v>13084</v>
      </c>
      <c r="E1089" s="454">
        <v>80197740</v>
      </c>
      <c r="F1089" s="404">
        <v>10416000</v>
      </c>
      <c r="G1089" s="405" t="s">
        <v>10525</v>
      </c>
      <c r="H1089" s="353">
        <v>2976000</v>
      </c>
      <c r="I1089" s="363">
        <v>45918</v>
      </c>
      <c r="J1089" s="363">
        <v>46022</v>
      </c>
      <c r="K1089" s="354" t="s">
        <v>12854</v>
      </c>
      <c r="L1089" s="190">
        <v>2583</v>
      </c>
      <c r="M1089" s="408" t="s">
        <v>7495</v>
      </c>
      <c r="N1089" s="406" t="s">
        <v>7343</v>
      </c>
      <c r="O1089" s="406">
        <v>79553844</v>
      </c>
      <c r="P1089" s="406" t="s">
        <v>7496</v>
      </c>
      <c r="Q1089" s="304">
        <v>5</v>
      </c>
      <c r="R1089" s="407">
        <v>136817</v>
      </c>
      <c r="S1089" s="408" t="s">
        <v>7497</v>
      </c>
      <c r="T1089" s="404">
        <v>0</v>
      </c>
      <c r="U1089" s="190" t="s">
        <v>7347</v>
      </c>
      <c r="V1089" s="407" t="s">
        <v>10136</v>
      </c>
      <c r="W1089" s="404">
        <v>0</v>
      </c>
      <c r="X1089" s="190" t="s">
        <v>7347</v>
      </c>
      <c r="Y1089" s="190" t="s">
        <v>7347</v>
      </c>
      <c r="Z1089" s="404">
        <v>0</v>
      </c>
      <c r="AA1089" s="419" t="s">
        <v>7347</v>
      </c>
      <c r="AB1089" s="190" t="s">
        <v>7347</v>
      </c>
      <c r="AC1089" s="190" t="s">
        <v>7347</v>
      </c>
      <c r="AD1089" s="190" t="s">
        <v>7347</v>
      </c>
      <c r="AE1089" s="304" t="s">
        <v>7504</v>
      </c>
      <c r="AF1089" s="190" t="s">
        <v>7349</v>
      </c>
      <c r="AG1089" s="304" t="s">
        <v>7368</v>
      </c>
      <c r="AH1089" s="222" t="s">
        <v>13085</v>
      </c>
      <c r="AI1089" s="222">
        <v>3157216379</v>
      </c>
      <c r="AJ1089" s="173" t="s">
        <v>10482</v>
      </c>
      <c r="AK1089" s="461">
        <v>91232106455</v>
      </c>
      <c r="AL1089" s="189" t="s">
        <v>7353</v>
      </c>
      <c r="AM1089" s="500" t="s">
        <v>11686</v>
      </c>
      <c r="AN1089" s="411">
        <f t="shared" si="16"/>
        <v>1082</v>
      </c>
      <c r="AO1089" s="411">
        <v>2025</v>
      </c>
      <c r="AP1089" s="432">
        <v>10416000</v>
      </c>
      <c r="AQ1089" s="459"/>
      <c r="AR1089" s="459"/>
      <c r="AS1089" s="415"/>
      <c r="AT1089" s="415"/>
    </row>
    <row r="1090" spans="2:46" ht="15" customHeight="1">
      <c r="B1090" s="496" t="s">
        <v>1103</v>
      </c>
      <c r="C1090" s="251" t="s">
        <v>10341</v>
      </c>
      <c r="D1090" s="222" t="s">
        <v>7909</v>
      </c>
      <c r="E1090" s="454">
        <v>52440208</v>
      </c>
      <c r="F1090" s="454">
        <v>16226100</v>
      </c>
      <c r="G1090" s="405" t="s">
        <v>13086</v>
      </c>
      <c r="H1090" s="455">
        <v>4917000</v>
      </c>
      <c r="I1090" s="363">
        <v>45922</v>
      </c>
      <c r="J1090" s="363">
        <v>46022</v>
      </c>
      <c r="K1090" s="354" t="s">
        <v>12132</v>
      </c>
      <c r="L1090" s="304">
        <v>2456</v>
      </c>
      <c r="M1090" s="408" t="s">
        <v>7342</v>
      </c>
      <c r="N1090" s="251" t="s">
        <v>7343</v>
      </c>
      <c r="O1090" s="173">
        <v>79148675</v>
      </c>
      <c r="P1090" s="501" t="s">
        <v>7344</v>
      </c>
      <c r="Q1090" s="304">
        <v>3</v>
      </c>
      <c r="R1090" s="457">
        <v>136449</v>
      </c>
      <c r="S1090" s="495" t="s">
        <v>7345</v>
      </c>
      <c r="T1090" s="404" t="s">
        <v>10509</v>
      </c>
      <c r="U1090" s="190" t="s">
        <v>7347</v>
      </c>
      <c r="V1090" s="407" t="s">
        <v>7347</v>
      </c>
      <c r="W1090" s="404" t="e">
        <v>#N/A</v>
      </c>
      <c r="X1090" s="190">
        <v>0</v>
      </c>
      <c r="Y1090" s="190">
        <v>0</v>
      </c>
      <c r="Z1090" s="404" t="e">
        <v>#N/A</v>
      </c>
      <c r="AA1090" s="419" t="s">
        <v>7347</v>
      </c>
      <c r="AB1090" s="190" t="s">
        <v>7347</v>
      </c>
      <c r="AC1090" s="190" t="s">
        <v>7347</v>
      </c>
      <c r="AD1090" s="190" t="s">
        <v>7347</v>
      </c>
      <c r="AE1090" s="304" t="s">
        <v>7361</v>
      </c>
      <c r="AF1090" s="190" t="s">
        <v>7349</v>
      </c>
      <c r="AG1090" s="304" t="s">
        <v>7399</v>
      </c>
      <c r="AH1090" s="301" t="s">
        <v>11469</v>
      </c>
      <c r="AI1090" s="222">
        <v>3115780311</v>
      </c>
      <c r="AJ1090" s="173" t="s">
        <v>10482</v>
      </c>
      <c r="AK1090" s="461">
        <v>91202295245</v>
      </c>
      <c r="AL1090" s="189" t="s">
        <v>10512</v>
      </c>
      <c r="AM1090" s="500" t="s">
        <v>7914</v>
      </c>
      <c r="AN1090" s="411">
        <f t="shared" si="16"/>
        <v>1083</v>
      </c>
      <c r="AO1090" s="411">
        <v>2025</v>
      </c>
      <c r="AP1090" s="467"/>
      <c r="AQ1090" s="459"/>
      <c r="AR1090" s="459"/>
      <c r="AS1090" s="415"/>
      <c r="AT1090" s="415"/>
    </row>
    <row r="1091" spans="2:46" ht="15" customHeight="1">
      <c r="B1091" s="474" t="s">
        <v>1104</v>
      </c>
      <c r="C1091" s="251" t="s">
        <v>10246</v>
      </c>
      <c r="D1091" s="222" t="s">
        <v>13087</v>
      </c>
      <c r="E1091" s="454">
        <v>1001220300</v>
      </c>
      <c r="F1091" s="454">
        <v>22915666</v>
      </c>
      <c r="G1091" s="405" t="s">
        <v>12764</v>
      </c>
      <c r="H1091" s="455">
        <v>5634999.8360655745</v>
      </c>
      <c r="I1091" s="363">
        <v>45915</v>
      </c>
      <c r="J1091" s="363">
        <v>46022</v>
      </c>
      <c r="K1091" s="354" t="s">
        <v>13088</v>
      </c>
      <c r="L1091" s="304">
        <v>2537</v>
      </c>
      <c r="M1091" s="408" t="s">
        <v>7395</v>
      </c>
      <c r="N1091" s="406" t="s">
        <v>7343</v>
      </c>
      <c r="O1091" s="406">
        <v>1022949089</v>
      </c>
      <c r="P1091" s="406" t="s">
        <v>7396</v>
      </c>
      <c r="Q1091" s="304">
        <v>1</v>
      </c>
      <c r="R1091" s="457">
        <v>136876</v>
      </c>
      <c r="S1091" s="408" t="s">
        <v>9045</v>
      </c>
      <c r="T1091" s="404">
        <v>0</v>
      </c>
      <c r="U1091" s="190" t="s">
        <v>7347</v>
      </c>
      <c r="V1091" s="407" t="s">
        <v>10136</v>
      </c>
      <c r="W1091" s="404">
        <v>0</v>
      </c>
      <c r="X1091" s="190" t="s">
        <v>7347</v>
      </c>
      <c r="Y1091" s="190" t="s">
        <v>7347</v>
      </c>
      <c r="Z1091" s="404">
        <v>0</v>
      </c>
      <c r="AA1091" s="419" t="s">
        <v>7347</v>
      </c>
      <c r="AB1091" s="190" t="s">
        <v>7347</v>
      </c>
      <c r="AC1091" s="190" t="s">
        <v>7347</v>
      </c>
      <c r="AD1091" s="190" t="s">
        <v>7347</v>
      </c>
      <c r="AE1091" s="304" t="s">
        <v>7378</v>
      </c>
      <c r="AF1091" s="190" t="s">
        <v>7349</v>
      </c>
      <c r="AG1091" s="304" t="s">
        <v>7510</v>
      </c>
      <c r="AH1091" s="222" t="s">
        <v>10289</v>
      </c>
      <c r="AI1091" s="222">
        <v>3166208481</v>
      </c>
      <c r="AJ1091" s="173" t="s">
        <v>10152</v>
      </c>
      <c r="AK1091" s="461">
        <v>550488433229967</v>
      </c>
      <c r="AL1091" s="189" t="s">
        <v>7353</v>
      </c>
      <c r="AM1091" s="500" t="s">
        <v>7589</v>
      </c>
      <c r="AN1091" s="411">
        <f t="shared" si="16"/>
        <v>1084</v>
      </c>
      <c r="AO1091" s="411">
        <v>2025</v>
      </c>
      <c r="AP1091" s="467">
        <v>22915666</v>
      </c>
      <c r="AQ1091" s="459"/>
      <c r="AR1091" s="459"/>
      <c r="AS1091" s="415"/>
      <c r="AT1091" s="415"/>
    </row>
    <row r="1092" spans="2:46" ht="15" customHeight="1">
      <c r="B1092" s="474" t="s">
        <v>1105</v>
      </c>
      <c r="C1092" s="251" t="s">
        <v>10246</v>
      </c>
      <c r="D1092" s="222" t="s">
        <v>10780</v>
      </c>
      <c r="E1092" s="404">
        <v>1019066389</v>
      </c>
      <c r="F1092" s="454">
        <v>19722500</v>
      </c>
      <c r="G1092" s="405" t="s">
        <v>10525</v>
      </c>
      <c r="H1092" s="455">
        <v>5635000</v>
      </c>
      <c r="I1092" s="363">
        <v>45917</v>
      </c>
      <c r="J1092" s="363">
        <v>46022</v>
      </c>
      <c r="K1092" s="354" t="s">
        <v>12923</v>
      </c>
      <c r="L1092" s="304">
        <v>2599</v>
      </c>
      <c r="M1092" s="251" t="s">
        <v>7689</v>
      </c>
      <c r="N1092" s="406" t="s">
        <v>7343</v>
      </c>
      <c r="O1092" s="406">
        <v>80257080</v>
      </c>
      <c r="P1092" s="406" t="s">
        <v>7690</v>
      </c>
      <c r="Q1092" s="304">
        <v>3</v>
      </c>
      <c r="R1092" s="457">
        <v>140081</v>
      </c>
      <c r="S1092" s="408" t="s">
        <v>7726</v>
      </c>
      <c r="T1092" s="404">
        <v>0</v>
      </c>
      <c r="U1092" s="190" t="s">
        <v>7347</v>
      </c>
      <c r="V1092" s="407" t="s">
        <v>10136</v>
      </c>
      <c r="W1092" s="404">
        <v>0</v>
      </c>
      <c r="X1092" s="190" t="s">
        <v>7347</v>
      </c>
      <c r="Y1092" s="190" t="s">
        <v>7347</v>
      </c>
      <c r="Z1092" s="404">
        <v>0</v>
      </c>
      <c r="AA1092" s="419" t="s">
        <v>7347</v>
      </c>
      <c r="AB1092" s="190" t="s">
        <v>7347</v>
      </c>
      <c r="AC1092" s="190" t="s">
        <v>7347</v>
      </c>
      <c r="AD1092" s="190" t="s">
        <v>7347</v>
      </c>
      <c r="AE1092" s="190" t="s">
        <v>7720</v>
      </c>
      <c r="AF1092" s="190" t="s">
        <v>7349</v>
      </c>
      <c r="AG1092" s="190" t="s">
        <v>7399</v>
      </c>
      <c r="AH1092" s="173" t="s">
        <v>13089</v>
      </c>
      <c r="AI1092" s="173">
        <v>3186004833</v>
      </c>
      <c r="AJ1092" s="173" t="s">
        <v>10152</v>
      </c>
      <c r="AK1092" s="420">
        <v>550488405487981</v>
      </c>
      <c r="AL1092" s="189" t="s">
        <v>7353</v>
      </c>
      <c r="AM1092" s="500" t="s">
        <v>10784</v>
      </c>
      <c r="AN1092" s="411">
        <f t="shared" si="16"/>
        <v>1085</v>
      </c>
      <c r="AO1092" s="411">
        <v>2025</v>
      </c>
      <c r="AP1092" s="467">
        <v>19722500</v>
      </c>
      <c r="AQ1092" s="459"/>
      <c r="AR1092" s="459"/>
      <c r="AS1092" s="415"/>
      <c r="AT1092" s="415"/>
    </row>
    <row r="1093" spans="2:46" ht="15" customHeight="1">
      <c r="B1093" s="474" t="s">
        <v>1106</v>
      </c>
      <c r="C1093" s="251" t="s">
        <v>10246</v>
      </c>
      <c r="D1093" s="222" t="s">
        <v>13090</v>
      </c>
      <c r="E1093" s="404">
        <v>52444244</v>
      </c>
      <c r="F1093" s="454">
        <v>19722500</v>
      </c>
      <c r="G1093" s="405" t="s">
        <v>10525</v>
      </c>
      <c r="H1093" s="455">
        <v>5635000</v>
      </c>
      <c r="I1093" s="363">
        <v>45915</v>
      </c>
      <c r="J1093" s="363">
        <v>46022</v>
      </c>
      <c r="K1093" s="354" t="s">
        <v>10674</v>
      </c>
      <c r="L1093" s="304">
        <v>2599</v>
      </c>
      <c r="M1093" s="251" t="s">
        <v>7689</v>
      </c>
      <c r="N1093" s="406" t="s">
        <v>7343</v>
      </c>
      <c r="O1093" s="406">
        <v>80257080</v>
      </c>
      <c r="P1093" s="406" t="s">
        <v>7690</v>
      </c>
      <c r="Q1093" s="304">
        <v>3</v>
      </c>
      <c r="R1093" s="457">
        <v>140081</v>
      </c>
      <c r="S1093" s="408" t="s">
        <v>7726</v>
      </c>
      <c r="T1093" s="404">
        <v>0</v>
      </c>
      <c r="U1093" s="190" t="s">
        <v>7347</v>
      </c>
      <c r="V1093" s="407" t="s">
        <v>10136</v>
      </c>
      <c r="W1093" s="404">
        <v>0</v>
      </c>
      <c r="X1093" s="190" t="s">
        <v>7347</v>
      </c>
      <c r="Y1093" s="190" t="s">
        <v>7347</v>
      </c>
      <c r="Z1093" s="404">
        <v>0</v>
      </c>
      <c r="AA1093" s="419" t="s">
        <v>7347</v>
      </c>
      <c r="AB1093" s="190" t="s">
        <v>7347</v>
      </c>
      <c r="AC1093" s="190" t="s">
        <v>7347</v>
      </c>
      <c r="AD1093" s="190" t="s">
        <v>7347</v>
      </c>
      <c r="AE1093" s="190" t="s">
        <v>7378</v>
      </c>
      <c r="AF1093" s="190" t="s">
        <v>7349</v>
      </c>
      <c r="AG1093" s="190" t="s">
        <v>7350</v>
      </c>
      <c r="AH1093" s="173" t="s">
        <v>10786</v>
      </c>
      <c r="AI1093" s="173">
        <v>3196374017</v>
      </c>
      <c r="AJ1093" s="173" t="s">
        <v>10563</v>
      </c>
      <c r="AK1093" s="420">
        <v>24063441482</v>
      </c>
      <c r="AL1093" s="189" t="s">
        <v>7353</v>
      </c>
      <c r="AM1093" s="500" t="s">
        <v>10787</v>
      </c>
      <c r="AN1093" s="411">
        <f t="shared" ref="AN1093:AN1101" si="17">+AN1092+1</f>
        <v>1086</v>
      </c>
      <c r="AO1093" s="411">
        <v>2025</v>
      </c>
      <c r="AP1093" s="467">
        <v>19722500</v>
      </c>
      <c r="AQ1093" s="459"/>
      <c r="AR1093" s="459"/>
      <c r="AS1093" s="415"/>
      <c r="AT1093" s="415"/>
    </row>
    <row r="1094" spans="2:46" ht="15" customHeight="1">
      <c r="B1094" s="474" t="s">
        <v>1107</v>
      </c>
      <c r="C1094" s="251" t="s">
        <v>10246</v>
      </c>
      <c r="D1094" s="222" t="s">
        <v>7942</v>
      </c>
      <c r="E1094" s="454">
        <v>1032360876</v>
      </c>
      <c r="F1094" s="454">
        <v>19722500</v>
      </c>
      <c r="G1094" s="405" t="s">
        <v>10525</v>
      </c>
      <c r="H1094" s="455">
        <v>5635000</v>
      </c>
      <c r="I1094" s="363">
        <v>45915</v>
      </c>
      <c r="J1094" s="363">
        <v>46022</v>
      </c>
      <c r="K1094" s="354" t="s">
        <v>10674</v>
      </c>
      <c r="L1094" s="304">
        <v>2599</v>
      </c>
      <c r="M1094" s="408" t="s">
        <v>7689</v>
      </c>
      <c r="N1094" s="406" t="s">
        <v>7343</v>
      </c>
      <c r="O1094" s="406">
        <v>80257080</v>
      </c>
      <c r="P1094" s="406" t="s">
        <v>7690</v>
      </c>
      <c r="Q1094" s="304">
        <v>3</v>
      </c>
      <c r="R1094" s="457">
        <v>140081</v>
      </c>
      <c r="S1094" s="408" t="s">
        <v>7726</v>
      </c>
      <c r="T1094" s="404">
        <v>0</v>
      </c>
      <c r="U1094" s="190" t="s">
        <v>7347</v>
      </c>
      <c r="V1094" s="407" t="s">
        <v>10136</v>
      </c>
      <c r="W1094" s="404">
        <v>0</v>
      </c>
      <c r="X1094" s="190" t="s">
        <v>7347</v>
      </c>
      <c r="Y1094" s="190" t="s">
        <v>7347</v>
      </c>
      <c r="Z1094" s="404">
        <v>0</v>
      </c>
      <c r="AA1094" s="419" t="s">
        <v>7347</v>
      </c>
      <c r="AB1094" s="190" t="s">
        <v>7347</v>
      </c>
      <c r="AC1094" s="190" t="s">
        <v>7347</v>
      </c>
      <c r="AD1094" s="190" t="s">
        <v>7347</v>
      </c>
      <c r="AE1094" s="304" t="s">
        <v>8802</v>
      </c>
      <c r="AF1094" s="190" t="s">
        <v>7349</v>
      </c>
      <c r="AG1094" s="304" t="s">
        <v>7510</v>
      </c>
      <c r="AH1094" s="222" t="s">
        <v>13091</v>
      </c>
      <c r="AI1094" s="222">
        <v>3117650380</v>
      </c>
      <c r="AJ1094" s="173" t="s">
        <v>10482</v>
      </c>
      <c r="AK1094" s="461">
        <v>92816619973</v>
      </c>
      <c r="AL1094" s="189" t="s">
        <v>7353</v>
      </c>
      <c r="AM1094" s="500" t="s">
        <v>13092</v>
      </c>
      <c r="AN1094" s="411">
        <f t="shared" si="17"/>
        <v>1087</v>
      </c>
      <c r="AO1094" s="411">
        <v>2025</v>
      </c>
      <c r="AP1094" s="467">
        <v>19722500</v>
      </c>
      <c r="AQ1094" s="459" t="s">
        <v>10139</v>
      </c>
      <c r="AR1094" s="459" t="s">
        <v>10139</v>
      </c>
      <c r="AS1094" s="415" t="s">
        <v>10140</v>
      </c>
      <c r="AT1094" s="486" t="s">
        <v>13093</v>
      </c>
    </row>
    <row r="1095" spans="2:46" ht="15" customHeight="1">
      <c r="B1095" s="474" t="s">
        <v>1108</v>
      </c>
      <c r="C1095" s="251" t="s">
        <v>10341</v>
      </c>
      <c r="D1095" s="222" t="s">
        <v>13094</v>
      </c>
      <c r="E1095" s="404">
        <v>52357639</v>
      </c>
      <c r="F1095" s="454">
        <v>6876700</v>
      </c>
      <c r="G1095" s="405" t="s">
        <v>10546</v>
      </c>
      <c r="H1095" s="455">
        <v>2063000</v>
      </c>
      <c r="I1095" s="363">
        <v>45924</v>
      </c>
      <c r="J1095" s="363">
        <v>46022</v>
      </c>
      <c r="K1095" s="354" t="s">
        <v>12898</v>
      </c>
      <c r="L1095" s="304">
        <v>2583</v>
      </c>
      <c r="M1095" s="480" t="s">
        <v>7477</v>
      </c>
      <c r="N1095" s="406" t="s">
        <v>7343</v>
      </c>
      <c r="O1095" s="406">
        <v>79553844</v>
      </c>
      <c r="P1095" s="406" t="s">
        <v>7496</v>
      </c>
      <c r="Q1095" s="476">
        <v>5</v>
      </c>
      <c r="R1095" s="457">
        <v>136818</v>
      </c>
      <c r="S1095" s="475" t="s">
        <v>7497</v>
      </c>
      <c r="T1095" s="404" t="s">
        <v>10509</v>
      </c>
      <c r="U1095" s="190" t="s">
        <v>7347</v>
      </c>
      <c r="V1095" s="407" t="s">
        <v>10136</v>
      </c>
      <c r="W1095" s="404" t="s">
        <v>10509</v>
      </c>
      <c r="X1095" s="190" t="s">
        <v>7347</v>
      </c>
      <c r="Y1095" s="190" t="s">
        <v>7347</v>
      </c>
      <c r="Z1095" s="404" t="s">
        <v>10509</v>
      </c>
      <c r="AA1095" s="419" t="s">
        <v>7347</v>
      </c>
      <c r="AB1095" s="190" t="s">
        <v>7347</v>
      </c>
      <c r="AC1095" s="190" t="s">
        <v>7347</v>
      </c>
      <c r="AD1095" s="190" t="s">
        <v>7347</v>
      </c>
      <c r="AE1095" s="481" t="s">
        <v>7361</v>
      </c>
      <c r="AF1095" s="190" t="s">
        <v>7349</v>
      </c>
      <c r="AG1095" s="481" t="s">
        <v>7510</v>
      </c>
      <c r="AH1095" s="480" t="s">
        <v>13095</v>
      </c>
      <c r="AI1095" s="480">
        <v>3133309194</v>
      </c>
      <c r="AJ1095" s="173" t="s">
        <v>12401</v>
      </c>
      <c r="AK1095" s="482" t="s">
        <v>13096</v>
      </c>
      <c r="AL1095" s="189" t="s">
        <v>10512</v>
      </c>
      <c r="AM1095" s="500" t="s">
        <v>7827</v>
      </c>
      <c r="AN1095" s="411">
        <f t="shared" si="17"/>
        <v>1088</v>
      </c>
      <c r="AO1095" s="411">
        <v>2025</v>
      </c>
      <c r="AP1095" s="467"/>
      <c r="AQ1095" s="477" t="s">
        <v>10132</v>
      </c>
      <c r="AR1095" s="477" t="s">
        <v>10132</v>
      </c>
      <c r="AS1095" s="478"/>
      <c r="AT1095" s="478"/>
    </row>
    <row r="1096" spans="2:46" ht="15" customHeight="1">
      <c r="B1096" s="474" t="s">
        <v>1109</v>
      </c>
      <c r="C1096" s="251" t="s">
        <v>10341</v>
      </c>
      <c r="D1096" s="222" t="s">
        <v>11844</v>
      </c>
      <c r="E1096" s="404">
        <v>37935388</v>
      </c>
      <c r="F1096" s="454">
        <v>6739133</v>
      </c>
      <c r="G1096" s="405" t="s">
        <v>10540</v>
      </c>
      <c r="H1096" s="455">
        <v>2062999.8979591837</v>
      </c>
      <c r="I1096" s="363">
        <v>45925</v>
      </c>
      <c r="J1096" s="363">
        <v>46022</v>
      </c>
      <c r="K1096" s="354" t="s">
        <v>12898</v>
      </c>
      <c r="L1096" s="304">
        <v>2583</v>
      </c>
      <c r="M1096" s="480" t="s">
        <v>7477</v>
      </c>
      <c r="N1096" s="406" t="s">
        <v>7343</v>
      </c>
      <c r="O1096" s="406">
        <v>79553844</v>
      </c>
      <c r="P1096" s="406" t="s">
        <v>7496</v>
      </c>
      <c r="Q1096" s="476">
        <v>5</v>
      </c>
      <c r="R1096" s="457">
        <v>136818</v>
      </c>
      <c r="S1096" s="475" t="s">
        <v>7497</v>
      </c>
      <c r="T1096" s="404" t="s">
        <v>10509</v>
      </c>
      <c r="U1096" s="190" t="s">
        <v>7347</v>
      </c>
      <c r="V1096" s="407" t="s">
        <v>10136</v>
      </c>
      <c r="W1096" s="404" t="s">
        <v>10509</v>
      </c>
      <c r="X1096" s="190" t="s">
        <v>7347</v>
      </c>
      <c r="Y1096" s="190" t="s">
        <v>7347</v>
      </c>
      <c r="Z1096" s="404" t="s">
        <v>10509</v>
      </c>
      <c r="AA1096" s="419" t="s">
        <v>7347</v>
      </c>
      <c r="AB1096" s="190" t="s">
        <v>7347</v>
      </c>
      <c r="AC1096" s="190" t="s">
        <v>7347</v>
      </c>
      <c r="AD1096" s="190" t="s">
        <v>7347</v>
      </c>
      <c r="AE1096" s="481" t="s">
        <v>7387</v>
      </c>
      <c r="AF1096" s="190" t="s">
        <v>7349</v>
      </c>
      <c r="AG1096" s="481" t="s">
        <v>7510</v>
      </c>
      <c r="AH1096" s="480" t="s">
        <v>13097</v>
      </c>
      <c r="AI1096" s="480">
        <v>3054420363</v>
      </c>
      <c r="AJ1096" s="173" t="s">
        <v>10482</v>
      </c>
      <c r="AK1096" s="482" t="s">
        <v>13098</v>
      </c>
      <c r="AL1096" s="189" t="s">
        <v>10512</v>
      </c>
      <c r="AM1096" s="500" t="s">
        <v>11847</v>
      </c>
      <c r="AN1096" s="411">
        <f t="shared" si="17"/>
        <v>1089</v>
      </c>
      <c r="AO1096" s="411">
        <v>2025</v>
      </c>
      <c r="AP1096" s="467"/>
      <c r="AQ1096" s="477" t="s">
        <v>10132</v>
      </c>
      <c r="AR1096" s="477" t="s">
        <v>10132</v>
      </c>
      <c r="AS1096" s="478"/>
      <c r="AT1096" s="478"/>
    </row>
    <row r="1097" spans="2:46" ht="15" customHeight="1">
      <c r="B1097" s="474" t="s">
        <v>1110</v>
      </c>
      <c r="C1097" s="408" t="s">
        <v>10341</v>
      </c>
      <c r="D1097" s="222" t="s">
        <v>9547</v>
      </c>
      <c r="E1097" s="454">
        <v>53065497</v>
      </c>
      <c r="F1097" s="454">
        <v>15924733</v>
      </c>
      <c r="G1097" s="488" t="s">
        <v>10632</v>
      </c>
      <c r="H1097" s="455">
        <v>4506999.9056603778</v>
      </c>
      <c r="I1097" s="363">
        <v>45915</v>
      </c>
      <c r="J1097" s="363">
        <v>46022</v>
      </c>
      <c r="K1097" s="354" t="s">
        <v>12695</v>
      </c>
      <c r="L1097" s="304">
        <v>2537</v>
      </c>
      <c r="M1097" s="408" t="s">
        <v>10161</v>
      </c>
      <c r="N1097" s="409" t="s">
        <v>7343</v>
      </c>
      <c r="O1097" s="409">
        <v>98566660</v>
      </c>
      <c r="P1097" s="409" t="s">
        <v>7534</v>
      </c>
      <c r="Q1097" s="304">
        <v>1</v>
      </c>
      <c r="R1097" s="457">
        <v>136733</v>
      </c>
      <c r="S1097" s="408" t="s">
        <v>8951</v>
      </c>
      <c r="T1097" s="454">
        <v>0</v>
      </c>
      <c r="U1097" s="190" t="s">
        <v>7347</v>
      </c>
      <c r="V1097" s="407" t="s">
        <v>10136</v>
      </c>
      <c r="W1097" s="454">
        <v>0</v>
      </c>
      <c r="X1097" s="304" t="s">
        <v>7347</v>
      </c>
      <c r="Y1097" s="304" t="s">
        <v>7347</v>
      </c>
      <c r="Z1097" s="454">
        <v>0</v>
      </c>
      <c r="AA1097" s="458" t="s">
        <v>7347</v>
      </c>
      <c r="AB1097" s="304" t="s">
        <v>7347</v>
      </c>
      <c r="AC1097" s="304" t="s">
        <v>7347</v>
      </c>
      <c r="AD1097" s="304" t="s">
        <v>7347</v>
      </c>
      <c r="AE1097" s="304" t="s">
        <v>7387</v>
      </c>
      <c r="AF1097" s="304" t="s">
        <v>7349</v>
      </c>
      <c r="AG1097" s="304" t="s">
        <v>7399</v>
      </c>
      <c r="AH1097" s="222" t="s">
        <v>13099</v>
      </c>
      <c r="AI1097" s="222">
        <v>3123719159</v>
      </c>
      <c r="AJ1097" s="173" t="s">
        <v>10482</v>
      </c>
      <c r="AK1097" s="461">
        <v>19800041999</v>
      </c>
      <c r="AL1097" s="245" t="s">
        <v>7353</v>
      </c>
      <c r="AM1097" s="500" t="s">
        <v>9550</v>
      </c>
      <c r="AN1097" s="411">
        <f t="shared" si="17"/>
        <v>1090</v>
      </c>
      <c r="AO1097" s="459">
        <v>2025</v>
      </c>
      <c r="AP1097" s="467">
        <v>15924733</v>
      </c>
      <c r="AQ1097" s="459" t="s">
        <v>10139</v>
      </c>
      <c r="AR1097" s="459" t="s">
        <v>10139</v>
      </c>
      <c r="AS1097" s="415" t="s">
        <v>10140</v>
      </c>
      <c r="AT1097" s="460" t="s">
        <v>13100</v>
      </c>
    </row>
    <row r="1098" spans="2:46" ht="15" customHeight="1">
      <c r="B1098" s="474" t="s">
        <v>1111</v>
      </c>
      <c r="C1098" s="408" t="s">
        <v>10246</v>
      </c>
      <c r="D1098" s="222" t="s">
        <v>10586</v>
      </c>
      <c r="E1098" s="454">
        <v>1018406903</v>
      </c>
      <c r="F1098" s="454">
        <v>29726933</v>
      </c>
      <c r="G1098" s="488" t="s">
        <v>12512</v>
      </c>
      <c r="H1098" s="455">
        <v>7687999.9137931038</v>
      </c>
      <c r="I1098" s="363">
        <v>45917</v>
      </c>
      <c r="J1098" s="363">
        <v>46022</v>
      </c>
      <c r="K1098" s="354" t="s">
        <v>13101</v>
      </c>
      <c r="L1098" s="304">
        <v>2537</v>
      </c>
      <c r="M1098" s="408" t="s">
        <v>10161</v>
      </c>
      <c r="N1098" s="409" t="s">
        <v>7343</v>
      </c>
      <c r="O1098" s="409">
        <v>98566660</v>
      </c>
      <c r="P1098" s="409" t="s">
        <v>7534</v>
      </c>
      <c r="Q1098" s="304">
        <v>1</v>
      </c>
      <c r="R1098" s="457">
        <v>140687</v>
      </c>
      <c r="S1098" s="408" t="s">
        <v>8951</v>
      </c>
      <c r="T1098" s="454">
        <v>0</v>
      </c>
      <c r="U1098" s="190" t="s">
        <v>7347</v>
      </c>
      <c r="V1098" s="407" t="s">
        <v>10136</v>
      </c>
      <c r="W1098" s="454">
        <v>0</v>
      </c>
      <c r="X1098" s="304" t="s">
        <v>7347</v>
      </c>
      <c r="Y1098" s="304" t="s">
        <v>7347</v>
      </c>
      <c r="Z1098" s="454">
        <v>0</v>
      </c>
      <c r="AA1098" s="458" t="s">
        <v>7347</v>
      </c>
      <c r="AB1098" s="304" t="s">
        <v>7347</v>
      </c>
      <c r="AC1098" s="304" t="s">
        <v>7347</v>
      </c>
      <c r="AD1098" s="304" t="s">
        <v>7347</v>
      </c>
      <c r="AE1098" s="304" t="s">
        <v>7720</v>
      </c>
      <c r="AF1098" s="304" t="s">
        <v>7349</v>
      </c>
      <c r="AG1098" s="304" t="s">
        <v>7350</v>
      </c>
      <c r="AH1098" s="222" t="s">
        <v>10587</v>
      </c>
      <c r="AI1098" s="222">
        <v>3152748233</v>
      </c>
      <c r="AJ1098" s="173" t="s">
        <v>10482</v>
      </c>
      <c r="AK1098" s="461">
        <v>17472869922</v>
      </c>
      <c r="AL1098" s="245" t="s">
        <v>7353</v>
      </c>
      <c r="AM1098" s="500" t="s">
        <v>9623</v>
      </c>
      <c r="AN1098" s="411">
        <f>+AN1097+1</f>
        <v>1091</v>
      </c>
      <c r="AO1098" s="459">
        <v>2025</v>
      </c>
      <c r="AP1098" s="467">
        <v>29726933</v>
      </c>
      <c r="AQ1098" s="459"/>
      <c r="AR1098" s="459"/>
      <c r="AS1098" s="415"/>
      <c r="AT1098" s="460"/>
    </row>
    <row r="1099" spans="2:46" ht="15" customHeight="1">
      <c r="B1099" s="513" t="s">
        <v>1112</v>
      </c>
      <c r="C1099" s="251" t="s">
        <v>10246</v>
      </c>
      <c r="D1099" s="173" t="s">
        <v>13102</v>
      </c>
      <c r="E1099" s="404">
        <v>79245700</v>
      </c>
      <c r="F1099" s="404">
        <v>30752000</v>
      </c>
      <c r="G1099" s="405" t="s">
        <v>10551</v>
      </c>
      <c r="H1099" s="353">
        <v>7688000</v>
      </c>
      <c r="I1099" s="363">
        <v>45903</v>
      </c>
      <c r="J1099" s="363">
        <v>46022</v>
      </c>
      <c r="K1099" s="354" t="s">
        <v>12566</v>
      </c>
      <c r="L1099" s="190">
        <v>2537</v>
      </c>
      <c r="M1099" s="516" t="s">
        <v>7464</v>
      </c>
      <c r="N1099" s="406" t="s">
        <v>7343</v>
      </c>
      <c r="O1099" s="406">
        <v>1010170739</v>
      </c>
      <c r="P1099" s="501" t="s">
        <v>7465</v>
      </c>
      <c r="Q1099" s="190">
        <v>1</v>
      </c>
      <c r="R1099" s="407">
        <v>135075</v>
      </c>
      <c r="S1099" s="251" t="s">
        <v>7450</v>
      </c>
      <c r="T1099" s="454" t="s">
        <v>10509</v>
      </c>
      <c r="U1099" s="190" t="s">
        <v>7347</v>
      </c>
      <c r="V1099" s="407" t="s">
        <v>10136</v>
      </c>
      <c r="W1099" s="404" t="s">
        <v>10509</v>
      </c>
      <c r="X1099" s="190" t="s">
        <v>7347</v>
      </c>
      <c r="Y1099" s="190" t="s">
        <v>7347</v>
      </c>
      <c r="Z1099" s="404" t="s">
        <v>10509</v>
      </c>
      <c r="AA1099" s="419" t="s">
        <v>7347</v>
      </c>
      <c r="AB1099" s="190" t="s">
        <v>7347</v>
      </c>
      <c r="AC1099" s="190" t="s">
        <v>7347</v>
      </c>
      <c r="AD1099" s="190" t="s">
        <v>7347</v>
      </c>
      <c r="AE1099" s="190" t="s">
        <v>7960</v>
      </c>
      <c r="AF1099" s="190" t="s">
        <v>7349</v>
      </c>
      <c r="AG1099" s="190" t="s">
        <v>7350</v>
      </c>
      <c r="AH1099" s="173" t="s">
        <v>13103</v>
      </c>
      <c r="AI1099" s="173">
        <v>3186757739</v>
      </c>
      <c r="AJ1099" s="173" t="s">
        <v>9566</v>
      </c>
      <c r="AK1099" s="420">
        <v>1003387891</v>
      </c>
      <c r="AL1099" s="189" t="s">
        <v>10512</v>
      </c>
      <c r="AM1099" s="500" t="s">
        <v>13104</v>
      </c>
      <c r="AN1099" s="411">
        <f t="shared" si="17"/>
        <v>1092</v>
      </c>
      <c r="AO1099" s="459">
        <v>2025</v>
      </c>
      <c r="AP1099" s="432">
        <v>30752000</v>
      </c>
      <c r="AQ1099" s="411"/>
      <c r="AR1099" s="411"/>
      <c r="AS1099" s="410"/>
      <c r="AT1099" s="410"/>
    </row>
    <row r="1100" spans="2:46" ht="15" customHeight="1">
      <c r="B1100" s="513" t="s">
        <v>1113</v>
      </c>
      <c r="C1100" s="251" t="s">
        <v>10246</v>
      </c>
      <c r="D1100" s="173" t="s">
        <v>13105</v>
      </c>
      <c r="E1100" s="404">
        <v>39543297</v>
      </c>
      <c r="F1100" s="404">
        <v>38440000</v>
      </c>
      <c r="G1100" s="405" t="s">
        <v>12487</v>
      </c>
      <c r="H1100" s="353">
        <v>7688000</v>
      </c>
      <c r="I1100" s="363" t="s">
        <v>13106</v>
      </c>
      <c r="J1100" s="456">
        <v>46022</v>
      </c>
      <c r="K1100" s="354" t="s">
        <v>10597</v>
      </c>
      <c r="L1100" s="190">
        <v>2537</v>
      </c>
      <c r="M1100" s="251" t="s">
        <v>7464</v>
      </c>
      <c r="N1100" s="406" t="s">
        <v>7343</v>
      </c>
      <c r="O1100" s="406">
        <v>1010170739</v>
      </c>
      <c r="P1100" s="501" t="s">
        <v>7465</v>
      </c>
      <c r="Q1100" s="190">
        <v>1</v>
      </c>
      <c r="R1100" s="407">
        <v>135075</v>
      </c>
      <c r="S1100" s="251" t="s">
        <v>7450</v>
      </c>
      <c r="T1100" s="454" t="s">
        <v>10509</v>
      </c>
      <c r="U1100" s="190" t="s">
        <v>7347</v>
      </c>
      <c r="V1100" s="407" t="s">
        <v>10136</v>
      </c>
      <c r="W1100" s="404" t="s">
        <v>10509</v>
      </c>
      <c r="X1100" s="190" t="s">
        <v>7347</v>
      </c>
      <c r="Y1100" s="190" t="s">
        <v>7347</v>
      </c>
      <c r="Z1100" s="404" t="s">
        <v>10509</v>
      </c>
      <c r="AA1100" s="419" t="s">
        <v>7347</v>
      </c>
      <c r="AB1100" s="190" t="s">
        <v>7347</v>
      </c>
      <c r="AC1100" s="190" t="s">
        <v>7347</v>
      </c>
      <c r="AD1100" s="190" t="s">
        <v>7347</v>
      </c>
      <c r="AE1100" s="190" t="s">
        <v>7387</v>
      </c>
      <c r="AF1100" s="190" t="s">
        <v>7349</v>
      </c>
      <c r="AG1100" s="190" t="s">
        <v>7350</v>
      </c>
      <c r="AH1100" s="173" t="s">
        <v>13107</v>
      </c>
      <c r="AI1100" s="173">
        <v>3124807536</v>
      </c>
      <c r="AJ1100" s="173" t="s">
        <v>9566</v>
      </c>
      <c r="AK1100" s="426">
        <v>122094494</v>
      </c>
      <c r="AL1100" s="189" t="s">
        <v>10512</v>
      </c>
      <c r="AM1100" s="500" t="s">
        <v>13108</v>
      </c>
      <c r="AN1100" s="411">
        <f t="shared" si="17"/>
        <v>1093</v>
      </c>
      <c r="AO1100" s="459">
        <v>2025</v>
      </c>
      <c r="AP1100" s="432">
        <v>38440000</v>
      </c>
      <c r="AQ1100" s="411"/>
      <c r="AR1100" s="411"/>
      <c r="AS1100" s="410"/>
      <c r="AT1100" s="410"/>
    </row>
    <row r="1101" spans="2:46" ht="15" customHeight="1">
      <c r="B1101" s="474" t="s">
        <v>1114</v>
      </c>
      <c r="C1101" s="251" t="s">
        <v>10341</v>
      </c>
      <c r="D1101" s="222" t="s">
        <v>13109</v>
      </c>
      <c r="E1101" s="454">
        <v>1117019360</v>
      </c>
      <c r="F1101" s="454">
        <v>8114467</v>
      </c>
      <c r="G1101" s="405" t="s">
        <v>12499</v>
      </c>
      <c r="H1101" s="455">
        <v>2063000</v>
      </c>
      <c r="I1101" s="363" t="s">
        <v>13110</v>
      </c>
      <c r="J1101" s="456">
        <v>46022</v>
      </c>
      <c r="K1101" s="354" t="s">
        <v>13111</v>
      </c>
      <c r="L1101" s="304">
        <v>2583</v>
      </c>
      <c r="M1101" s="408" t="s">
        <v>7495</v>
      </c>
      <c r="N1101" s="406" t="s">
        <v>7343</v>
      </c>
      <c r="O1101" s="406">
        <v>79553844</v>
      </c>
      <c r="P1101" s="406" t="s">
        <v>7496</v>
      </c>
      <c r="Q1101" s="304">
        <v>5</v>
      </c>
      <c r="R1101" s="457">
        <v>134405</v>
      </c>
      <c r="S1101" s="408" t="s">
        <v>7497</v>
      </c>
      <c r="T1101" s="454" t="s">
        <v>10509</v>
      </c>
      <c r="U1101" s="190" t="s">
        <v>7347</v>
      </c>
      <c r="V1101" s="407" t="s">
        <v>10136</v>
      </c>
      <c r="W1101" s="404" t="s">
        <v>10509</v>
      </c>
      <c r="X1101" s="190" t="s">
        <v>7347</v>
      </c>
      <c r="Y1101" s="190" t="s">
        <v>7347</v>
      </c>
      <c r="Z1101" s="404" t="s">
        <v>10509</v>
      </c>
      <c r="AA1101" s="419" t="s">
        <v>7347</v>
      </c>
      <c r="AB1101" s="190" t="s">
        <v>7347</v>
      </c>
      <c r="AC1101" s="190" t="s">
        <v>7347</v>
      </c>
      <c r="AD1101" s="190" t="s">
        <v>7347</v>
      </c>
      <c r="AE1101" s="304" t="s">
        <v>7504</v>
      </c>
      <c r="AF1101" s="190" t="s">
        <v>7349</v>
      </c>
      <c r="AG1101" s="304" t="s">
        <v>7399</v>
      </c>
      <c r="AH1101" s="222" t="s">
        <v>13112</v>
      </c>
      <c r="AI1101" s="222">
        <v>3043512058</v>
      </c>
      <c r="AJ1101" s="173" t="s">
        <v>10563</v>
      </c>
      <c r="AK1101" s="462">
        <v>24148873238</v>
      </c>
      <c r="AL1101" s="189" t="s">
        <v>10512</v>
      </c>
      <c r="AM1101" s="500" t="s">
        <v>13113</v>
      </c>
      <c r="AN1101" s="411">
        <f t="shared" si="17"/>
        <v>1094</v>
      </c>
      <c r="AO1101" s="459">
        <v>2025</v>
      </c>
      <c r="AP1101" s="467">
        <v>8114467</v>
      </c>
      <c r="AQ1101" s="459" t="s">
        <v>10132</v>
      </c>
      <c r="AR1101" s="459" t="s">
        <v>10132</v>
      </c>
      <c r="AS1101" s="415"/>
      <c r="AT1101" s="415"/>
    </row>
    <row r="1102" spans="2:46" ht="15" customHeight="1">
      <c r="B1102" s="496" t="s">
        <v>13114</v>
      </c>
      <c r="C1102" s="251" t="s">
        <v>10246</v>
      </c>
      <c r="D1102" s="222" t="s">
        <v>11166</v>
      </c>
      <c r="E1102" s="454">
        <v>1032446728</v>
      </c>
      <c r="F1102" s="454">
        <v>25370400</v>
      </c>
      <c r="G1102" s="405" t="s">
        <v>13086</v>
      </c>
      <c r="H1102" s="455">
        <v>7688000</v>
      </c>
      <c r="I1102" s="363">
        <v>45923</v>
      </c>
      <c r="J1102" s="456" t="s">
        <v>13115</v>
      </c>
      <c r="K1102" s="567" t="s">
        <v>12447</v>
      </c>
      <c r="L1102" s="304">
        <v>2537</v>
      </c>
      <c r="M1102" s="251" t="s">
        <v>7631</v>
      </c>
      <c r="N1102" s="406" t="s">
        <v>7343</v>
      </c>
      <c r="O1102" s="173">
        <v>1020819463</v>
      </c>
      <c r="P1102" s="501" t="s">
        <v>7632</v>
      </c>
      <c r="Q1102" s="476">
        <v>1</v>
      </c>
      <c r="R1102" s="457">
        <v>136761</v>
      </c>
      <c r="S1102" s="475" t="s">
        <v>10628</v>
      </c>
      <c r="T1102" s="454" t="s">
        <v>10509</v>
      </c>
      <c r="U1102" s="190" t="s">
        <v>7347</v>
      </c>
      <c r="V1102" s="407" t="s">
        <v>7347</v>
      </c>
      <c r="W1102" s="404" t="s">
        <v>10509</v>
      </c>
      <c r="X1102" s="190" t="s">
        <v>7347</v>
      </c>
      <c r="Y1102" s="190" t="s">
        <v>7347</v>
      </c>
      <c r="Z1102" s="404" t="s">
        <v>10509</v>
      </c>
      <c r="AA1102" s="419" t="s">
        <v>7347</v>
      </c>
      <c r="AB1102" s="190" t="s">
        <v>7347</v>
      </c>
      <c r="AC1102" s="190" t="s">
        <v>7347</v>
      </c>
      <c r="AD1102" s="190" t="s">
        <v>7347</v>
      </c>
      <c r="AE1102" s="476" t="s">
        <v>7378</v>
      </c>
      <c r="AF1102" s="190" t="s">
        <v>7349</v>
      </c>
      <c r="AG1102" s="476" t="s">
        <v>7510</v>
      </c>
      <c r="AH1102" s="569" t="s">
        <v>11168</v>
      </c>
      <c r="AI1102" s="475">
        <v>3125577621</v>
      </c>
      <c r="AJ1102" s="173" t="s">
        <v>10152</v>
      </c>
      <c r="AK1102" s="479">
        <v>456370066007</v>
      </c>
      <c r="AL1102" s="189" t="s">
        <v>10512</v>
      </c>
      <c r="AM1102" s="500" t="s">
        <v>8979</v>
      </c>
      <c r="AN1102" s="411">
        <f t="shared" ref="AN1102:AN1103" si="18">+AN1101+1</f>
        <v>1095</v>
      </c>
      <c r="AO1102" s="459">
        <v>2025</v>
      </c>
      <c r="AP1102" s="467"/>
      <c r="AQ1102" s="477"/>
      <c r="AR1102" s="477"/>
      <c r="AS1102" s="478"/>
      <c r="AT1102" s="478"/>
    </row>
    <row r="1103" spans="2:46" ht="15" customHeight="1">
      <c r="B1103" s="496" t="s">
        <v>13116</v>
      </c>
      <c r="C1103" s="251" t="s">
        <v>10246</v>
      </c>
      <c r="D1103" s="222" t="s">
        <v>9129</v>
      </c>
      <c r="E1103" s="454">
        <v>1015481535</v>
      </c>
      <c r="F1103" s="454">
        <v>25370400</v>
      </c>
      <c r="G1103" s="405" t="s">
        <v>13086</v>
      </c>
      <c r="H1103" s="455">
        <v>7688000</v>
      </c>
      <c r="I1103" s="363">
        <v>45929</v>
      </c>
      <c r="J1103" s="456" t="s">
        <v>13115</v>
      </c>
      <c r="K1103" s="567" t="s">
        <v>12447</v>
      </c>
      <c r="L1103" s="304">
        <v>2537</v>
      </c>
      <c r="M1103" s="251" t="s">
        <v>7631</v>
      </c>
      <c r="N1103" s="406" t="s">
        <v>7343</v>
      </c>
      <c r="O1103" s="173">
        <v>1020819463</v>
      </c>
      <c r="P1103" s="501" t="s">
        <v>7632</v>
      </c>
      <c r="Q1103" s="476">
        <v>5</v>
      </c>
      <c r="R1103" s="457">
        <v>136761</v>
      </c>
      <c r="S1103" s="475" t="s">
        <v>10628</v>
      </c>
      <c r="T1103" s="507" t="s">
        <v>10509</v>
      </c>
      <c r="U1103" s="190" t="s">
        <v>7347</v>
      </c>
      <c r="V1103" s="407" t="s">
        <v>7347</v>
      </c>
      <c r="W1103" s="404" t="s">
        <v>10509</v>
      </c>
      <c r="X1103" s="190" t="s">
        <v>7347</v>
      </c>
      <c r="Y1103" s="190" t="s">
        <v>7347</v>
      </c>
      <c r="Z1103" s="404" t="s">
        <v>10509</v>
      </c>
      <c r="AA1103" s="419" t="s">
        <v>7347</v>
      </c>
      <c r="AB1103" s="190" t="s">
        <v>7347</v>
      </c>
      <c r="AC1103" s="190" t="s">
        <v>7347</v>
      </c>
      <c r="AD1103" s="190" t="s">
        <v>7347</v>
      </c>
      <c r="AE1103" s="476" t="s">
        <v>7378</v>
      </c>
      <c r="AF1103" s="190" t="s">
        <v>7349</v>
      </c>
      <c r="AG1103" s="476" t="s">
        <v>7399</v>
      </c>
      <c r="AH1103" s="569" t="s">
        <v>11159</v>
      </c>
      <c r="AI1103" s="475">
        <v>3124264930</v>
      </c>
      <c r="AJ1103" s="173" t="s">
        <v>10152</v>
      </c>
      <c r="AK1103" s="479">
        <v>550488437301903</v>
      </c>
      <c r="AL1103" s="189" t="s">
        <v>10512</v>
      </c>
      <c r="AM1103" s="500" t="s">
        <v>9134</v>
      </c>
      <c r="AN1103" s="411">
        <f t="shared" si="18"/>
        <v>1096</v>
      </c>
      <c r="AO1103" s="459">
        <v>2025</v>
      </c>
      <c r="AP1103" s="467"/>
      <c r="AQ1103" s="477"/>
      <c r="AR1103" s="477"/>
      <c r="AS1103" s="478"/>
      <c r="AT1103" s="478"/>
    </row>
    <row r="1104" spans="2:46" ht="15" customHeight="1">
      <c r="B1104" s="496" t="s">
        <v>13117</v>
      </c>
      <c r="C1104" s="251" t="s">
        <v>10246</v>
      </c>
      <c r="D1104" s="222" t="s">
        <v>7486</v>
      </c>
      <c r="E1104" s="454">
        <v>1010188555</v>
      </c>
      <c r="F1104" s="454">
        <v>28175000</v>
      </c>
      <c r="G1104" s="405" t="s">
        <v>12487</v>
      </c>
      <c r="H1104" s="455">
        <v>5635000</v>
      </c>
      <c r="I1104" s="363">
        <v>45883</v>
      </c>
      <c r="J1104" s="456" t="s">
        <v>13115</v>
      </c>
      <c r="K1104" s="567" t="s">
        <v>12609</v>
      </c>
      <c r="L1104" s="304">
        <v>2537</v>
      </c>
      <c r="M1104" s="516" t="s">
        <v>7464</v>
      </c>
      <c r="N1104" s="406" t="s">
        <v>7343</v>
      </c>
      <c r="O1104" s="406">
        <v>1010170739</v>
      </c>
      <c r="P1104" s="501" t="s">
        <v>7465</v>
      </c>
      <c r="Q1104" s="476">
        <v>1</v>
      </c>
      <c r="R1104" s="457">
        <v>135197</v>
      </c>
      <c r="S1104" s="475" t="s">
        <v>7450</v>
      </c>
      <c r="T1104" s="507" t="s">
        <v>10509</v>
      </c>
      <c r="U1104" s="190">
        <v>0</v>
      </c>
      <c r="V1104" s="407" t="s">
        <v>7347</v>
      </c>
      <c r="W1104" s="404" t="s">
        <v>10509</v>
      </c>
      <c r="X1104" s="190" t="s">
        <v>7347</v>
      </c>
      <c r="Y1104" s="190" t="s">
        <v>7347</v>
      </c>
      <c r="Z1104" s="404" t="s">
        <v>10509</v>
      </c>
      <c r="AA1104" s="419" t="s">
        <v>7347</v>
      </c>
      <c r="AB1104" s="190" t="s">
        <v>7347</v>
      </c>
      <c r="AC1104" s="190" t="s">
        <v>7347</v>
      </c>
      <c r="AD1104" s="190" t="s">
        <v>7347</v>
      </c>
      <c r="AE1104" s="476" t="s">
        <v>7378</v>
      </c>
      <c r="AF1104" s="190" t="s">
        <v>7349</v>
      </c>
      <c r="AG1104" s="476" t="s">
        <v>7350</v>
      </c>
      <c r="AH1104" s="569" t="s">
        <v>13118</v>
      </c>
      <c r="AI1104" s="475">
        <v>3003761286</v>
      </c>
      <c r="AJ1104" s="173" t="s">
        <v>12370</v>
      </c>
      <c r="AK1104" s="479">
        <v>344404645</v>
      </c>
      <c r="AL1104" s="189" t="s">
        <v>10512</v>
      </c>
      <c r="AM1104" s="500" t="s">
        <v>7491</v>
      </c>
      <c r="AN1104" s="411">
        <f t="shared" ref="AN1104:AN1108" si="19">+AN1103+1</f>
        <v>1097</v>
      </c>
      <c r="AO1104" s="459">
        <v>2025</v>
      </c>
      <c r="AP1104" s="467"/>
      <c r="AQ1104" s="477"/>
      <c r="AR1104" s="477"/>
      <c r="AS1104" s="478"/>
      <c r="AT1104" s="478"/>
    </row>
    <row r="1105" spans="2:46" ht="15" customHeight="1">
      <c r="B1105" s="496" t="s">
        <v>13119</v>
      </c>
      <c r="C1105" s="251" t="s">
        <v>10246</v>
      </c>
      <c r="D1105" s="222" t="s">
        <v>11239</v>
      </c>
      <c r="E1105" s="454">
        <v>52427925</v>
      </c>
      <c r="F1105" s="454">
        <v>25370400</v>
      </c>
      <c r="G1105" s="405" t="s">
        <v>13086</v>
      </c>
      <c r="H1105" s="455">
        <v>7688000</v>
      </c>
      <c r="I1105" s="363">
        <v>45930</v>
      </c>
      <c r="J1105" s="456" t="s">
        <v>13115</v>
      </c>
      <c r="K1105" s="567" t="s">
        <v>10657</v>
      </c>
      <c r="L1105" s="304">
        <v>2309</v>
      </c>
      <c r="M1105" s="475"/>
      <c r="N1105" s="406">
        <v>0</v>
      </c>
      <c r="O1105" s="406">
        <v>0</v>
      </c>
      <c r="P1105" s="406">
        <v>0</v>
      </c>
      <c r="Q1105" s="476">
        <v>1</v>
      </c>
      <c r="R1105" s="457">
        <v>137263</v>
      </c>
      <c r="S1105" s="475" t="s">
        <v>13120</v>
      </c>
      <c r="T1105" s="507" t="s">
        <v>10509</v>
      </c>
      <c r="U1105" s="190" t="s">
        <v>7347</v>
      </c>
      <c r="V1105" s="407" t="s">
        <v>7347</v>
      </c>
      <c r="W1105" s="404" t="s">
        <v>10509</v>
      </c>
      <c r="X1105" s="190" t="s">
        <v>7347</v>
      </c>
      <c r="Y1105" s="190" t="s">
        <v>7347</v>
      </c>
      <c r="Z1105" s="404" t="s">
        <v>10509</v>
      </c>
      <c r="AA1105" s="419" t="s">
        <v>7347</v>
      </c>
      <c r="AB1105" s="190" t="s">
        <v>7347</v>
      </c>
      <c r="AC1105" s="190" t="s">
        <v>7347</v>
      </c>
      <c r="AD1105" s="190" t="s">
        <v>7347</v>
      </c>
      <c r="AE1105" s="476" t="s">
        <v>10377</v>
      </c>
      <c r="AF1105" s="190" t="s">
        <v>7349</v>
      </c>
      <c r="AG1105" s="476" t="s">
        <v>7399</v>
      </c>
      <c r="AH1105" s="569" t="s">
        <v>11241</v>
      </c>
      <c r="AI1105" s="475">
        <v>3203499763</v>
      </c>
      <c r="AJ1105" s="173" t="s">
        <v>10482</v>
      </c>
      <c r="AK1105" s="479" t="s">
        <v>11242</v>
      </c>
      <c r="AL1105" s="189" t="s">
        <v>10512</v>
      </c>
      <c r="AM1105" s="500" t="s">
        <v>11243</v>
      </c>
      <c r="AN1105" s="411">
        <f t="shared" si="19"/>
        <v>1098</v>
      </c>
      <c r="AO1105" s="459">
        <v>2025</v>
      </c>
      <c r="AP1105" s="467"/>
      <c r="AQ1105" s="477"/>
      <c r="AR1105" s="477"/>
      <c r="AS1105" s="478"/>
      <c r="AT1105" s="478"/>
    </row>
    <row r="1106" spans="2:46" ht="15" customHeight="1">
      <c r="B1106" s="496" t="s">
        <v>13121</v>
      </c>
      <c r="C1106" s="251" t="s">
        <v>10341</v>
      </c>
      <c r="D1106" s="222" t="s">
        <v>8023</v>
      </c>
      <c r="E1106" s="454">
        <v>52586736</v>
      </c>
      <c r="F1106" s="454">
        <v>10416000</v>
      </c>
      <c r="G1106" s="405" t="s">
        <v>13122</v>
      </c>
      <c r="H1106" s="455">
        <v>2976000</v>
      </c>
      <c r="I1106" s="363">
        <v>45923</v>
      </c>
      <c r="J1106" s="456" t="s">
        <v>13115</v>
      </c>
      <c r="K1106" s="567" t="s">
        <v>10548</v>
      </c>
      <c r="L1106" s="304">
        <v>2583</v>
      </c>
      <c r="M1106" s="408" t="s">
        <v>7495</v>
      </c>
      <c r="N1106" s="406" t="s">
        <v>7343</v>
      </c>
      <c r="O1106" s="406">
        <v>79553844</v>
      </c>
      <c r="P1106" s="406" t="s">
        <v>7496</v>
      </c>
      <c r="Q1106" s="476">
        <v>5</v>
      </c>
      <c r="R1106" s="457">
        <v>136817</v>
      </c>
      <c r="S1106" s="475" t="s">
        <v>7497</v>
      </c>
      <c r="T1106" s="507" t="s">
        <v>10509</v>
      </c>
      <c r="U1106" s="190" t="s">
        <v>7347</v>
      </c>
      <c r="V1106" s="407" t="s">
        <v>7347</v>
      </c>
      <c r="W1106" s="404" t="s">
        <v>10509</v>
      </c>
      <c r="X1106" s="190" t="s">
        <v>7347</v>
      </c>
      <c r="Y1106" s="190" t="s">
        <v>7347</v>
      </c>
      <c r="Z1106" s="404" t="s">
        <v>10509</v>
      </c>
      <c r="AA1106" s="419" t="s">
        <v>7347</v>
      </c>
      <c r="AB1106" s="190" t="s">
        <v>7347</v>
      </c>
      <c r="AC1106" s="190" t="s">
        <v>7347</v>
      </c>
      <c r="AD1106" s="190" t="s">
        <v>7347</v>
      </c>
      <c r="AE1106" s="476" t="s">
        <v>8025</v>
      </c>
      <c r="AF1106" s="190" t="s">
        <v>7349</v>
      </c>
      <c r="AG1106" s="476" t="s">
        <v>7399</v>
      </c>
      <c r="AH1106" s="569" t="s">
        <v>11714</v>
      </c>
      <c r="AI1106" s="475">
        <v>3142893010</v>
      </c>
      <c r="AJ1106" s="173" t="s">
        <v>10563</v>
      </c>
      <c r="AK1106" s="479">
        <v>24115762763</v>
      </c>
      <c r="AL1106" s="189" t="s">
        <v>10512</v>
      </c>
      <c r="AM1106" s="500" t="s">
        <v>8027</v>
      </c>
      <c r="AN1106" s="411">
        <f t="shared" si="19"/>
        <v>1099</v>
      </c>
      <c r="AO1106" s="459">
        <v>2025</v>
      </c>
      <c r="AP1106" s="467"/>
      <c r="AQ1106" s="477"/>
      <c r="AR1106" s="477"/>
      <c r="AS1106" s="478"/>
      <c r="AT1106" s="478"/>
    </row>
    <row r="1107" spans="2:46" ht="15" customHeight="1">
      <c r="B1107" s="496" t="s">
        <v>13123</v>
      </c>
      <c r="C1107" s="408" t="s">
        <v>10341</v>
      </c>
      <c r="D1107" s="222" t="s">
        <v>9710</v>
      </c>
      <c r="E1107" s="454">
        <v>1016089624</v>
      </c>
      <c r="F1107" s="454">
        <v>10416000</v>
      </c>
      <c r="G1107" s="488" t="s">
        <v>13122</v>
      </c>
      <c r="H1107" s="455">
        <v>2976000</v>
      </c>
      <c r="I1107" s="363">
        <v>45919</v>
      </c>
      <c r="J1107" s="456" t="s">
        <v>13115</v>
      </c>
      <c r="K1107" s="567" t="s">
        <v>10548</v>
      </c>
      <c r="L1107" s="304">
        <v>2583</v>
      </c>
      <c r="M1107" s="408" t="s">
        <v>7495</v>
      </c>
      <c r="N1107" s="406" t="s">
        <v>7343</v>
      </c>
      <c r="O1107" s="406">
        <v>79553844</v>
      </c>
      <c r="P1107" s="406" t="s">
        <v>7496</v>
      </c>
      <c r="Q1107" s="304">
        <v>5</v>
      </c>
      <c r="R1107" s="457">
        <v>136817</v>
      </c>
      <c r="S1107" s="408" t="s">
        <v>7497</v>
      </c>
      <c r="T1107" s="507" t="s">
        <v>10509</v>
      </c>
      <c r="U1107" s="190" t="s">
        <v>7347</v>
      </c>
      <c r="V1107" s="407" t="s">
        <v>7347</v>
      </c>
      <c r="W1107" s="404" t="s">
        <v>10509</v>
      </c>
      <c r="X1107" s="190" t="s">
        <v>7347</v>
      </c>
      <c r="Y1107" s="190" t="s">
        <v>7347</v>
      </c>
      <c r="Z1107" s="404" t="s">
        <v>10509</v>
      </c>
      <c r="AA1107" s="458" t="s">
        <v>7347</v>
      </c>
      <c r="AB1107" s="304" t="s">
        <v>7347</v>
      </c>
      <c r="AC1107" s="304" t="s">
        <v>7347</v>
      </c>
      <c r="AD1107" s="304" t="s">
        <v>7347</v>
      </c>
      <c r="AE1107" s="304" t="s">
        <v>7387</v>
      </c>
      <c r="AF1107" s="304" t="s">
        <v>7349</v>
      </c>
      <c r="AG1107" s="304" t="s">
        <v>7399</v>
      </c>
      <c r="AH1107" s="301" t="s">
        <v>11721</v>
      </c>
      <c r="AI1107" s="222">
        <v>3212478964</v>
      </c>
      <c r="AJ1107" s="173" t="s">
        <v>10482</v>
      </c>
      <c r="AK1107" s="462">
        <v>21300007840</v>
      </c>
      <c r="AL1107" s="245" t="s">
        <v>10512</v>
      </c>
      <c r="AM1107" s="500" t="s">
        <v>11722</v>
      </c>
      <c r="AN1107" s="411">
        <f t="shared" si="19"/>
        <v>1100</v>
      </c>
      <c r="AO1107" s="459">
        <v>2025</v>
      </c>
      <c r="AP1107" s="467"/>
      <c r="AQ1107" s="459"/>
      <c r="AR1107" s="459"/>
      <c r="AS1107" s="415"/>
      <c r="AT1107" s="460"/>
    </row>
    <row r="1108" spans="2:46" ht="15" customHeight="1">
      <c r="B1108" s="496" t="s">
        <v>13124</v>
      </c>
      <c r="C1108" s="408" t="s">
        <v>10246</v>
      </c>
      <c r="D1108" s="222" t="s">
        <v>10811</v>
      </c>
      <c r="E1108" s="454">
        <v>1019136929</v>
      </c>
      <c r="F1108" s="454">
        <v>26395467</v>
      </c>
      <c r="G1108" s="488" t="s">
        <v>13125</v>
      </c>
      <c r="H1108" s="455">
        <v>7688000</v>
      </c>
      <c r="I1108" s="363">
        <v>45923</v>
      </c>
      <c r="J1108" s="456" t="s">
        <v>13115</v>
      </c>
      <c r="K1108" s="567" t="s">
        <v>13126</v>
      </c>
      <c r="L1108" s="304">
        <v>2583</v>
      </c>
      <c r="M1108" s="408" t="s">
        <v>7495</v>
      </c>
      <c r="N1108" s="406" t="s">
        <v>7343</v>
      </c>
      <c r="O1108" s="406">
        <v>79553844</v>
      </c>
      <c r="P1108" s="406" t="s">
        <v>7496</v>
      </c>
      <c r="Q1108" s="304">
        <v>1</v>
      </c>
      <c r="R1108" s="457">
        <v>136802</v>
      </c>
      <c r="S1108" s="408" t="s">
        <v>7497</v>
      </c>
      <c r="T1108" s="507" t="s">
        <v>10509</v>
      </c>
      <c r="U1108" s="190" t="s">
        <v>7347</v>
      </c>
      <c r="V1108" s="407" t="s">
        <v>7347</v>
      </c>
      <c r="W1108" s="404" t="s">
        <v>10509</v>
      </c>
      <c r="X1108" s="190" t="s">
        <v>7347</v>
      </c>
      <c r="Y1108" s="190" t="s">
        <v>7347</v>
      </c>
      <c r="Z1108" s="404" t="s">
        <v>10509</v>
      </c>
      <c r="AA1108" s="458" t="s">
        <v>7347</v>
      </c>
      <c r="AB1108" s="304" t="s">
        <v>7347</v>
      </c>
      <c r="AC1108" s="304" t="s">
        <v>7347</v>
      </c>
      <c r="AD1108" s="304" t="s">
        <v>7347</v>
      </c>
      <c r="AE1108" s="304" t="s">
        <v>7536</v>
      </c>
      <c r="AF1108" s="304" t="s">
        <v>7349</v>
      </c>
      <c r="AG1108" s="304" t="s">
        <v>7399</v>
      </c>
      <c r="AH1108" s="301" t="s">
        <v>10812</v>
      </c>
      <c r="AI1108" s="222">
        <v>3012473679</v>
      </c>
      <c r="AJ1108" s="173" t="s">
        <v>10557</v>
      </c>
      <c r="AK1108" s="462">
        <v>19625599</v>
      </c>
      <c r="AL1108" s="245" t="s">
        <v>10512</v>
      </c>
      <c r="AM1108" s="500" t="s">
        <v>10813</v>
      </c>
      <c r="AN1108" s="411">
        <f t="shared" si="19"/>
        <v>1101</v>
      </c>
      <c r="AO1108" s="459">
        <v>2025</v>
      </c>
      <c r="AP1108" s="467"/>
      <c r="AQ1108" s="459"/>
      <c r="AR1108" s="459"/>
      <c r="AS1108" s="415"/>
      <c r="AT1108" s="460"/>
    </row>
    <row r="1109" spans="2:46" ht="15" customHeight="1">
      <c r="B1109" s="472" t="s">
        <v>13127</v>
      </c>
      <c r="C1109" s="552" t="s">
        <v>10341</v>
      </c>
      <c r="D1109" s="553" t="s">
        <v>13128</v>
      </c>
      <c r="E1109" s="554">
        <v>35467656</v>
      </c>
      <c r="F1109" s="554">
        <v>9920000</v>
      </c>
      <c r="G1109" s="555" t="s">
        <v>13129</v>
      </c>
      <c r="H1109" s="556">
        <v>2976000</v>
      </c>
      <c r="I1109" s="363">
        <v>45923</v>
      </c>
      <c r="J1109" s="557" t="s">
        <v>13115</v>
      </c>
      <c r="K1109" s="568" t="s">
        <v>10548</v>
      </c>
      <c r="L1109" s="558">
        <v>2583</v>
      </c>
      <c r="M1109" s="408" t="s">
        <v>7495</v>
      </c>
      <c r="N1109" s="406" t="s">
        <v>7343</v>
      </c>
      <c r="O1109" s="406">
        <v>79553844</v>
      </c>
      <c r="P1109" s="406" t="s">
        <v>7496</v>
      </c>
      <c r="Q1109" s="558">
        <v>5</v>
      </c>
      <c r="R1109" s="560">
        <v>136817</v>
      </c>
      <c r="S1109" s="552" t="s">
        <v>7497</v>
      </c>
      <c r="T1109" s="554" t="s">
        <v>10509</v>
      </c>
      <c r="U1109" s="558" t="s">
        <v>7347</v>
      </c>
      <c r="V1109" s="407" t="s">
        <v>7347</v>
      </c>
      <c r="W1109" s="404" t="s">
        <v>10509</v>
      </c>
      <c r="X1109" s="190" t="s">
        <v>7347</v>
      </c>
      <c r="Y1109" s="190" t="s">
        <v>7347</v>
      </c>
      <c r="Z1109" s="404" t="s">
        <v>10509</v>
      </c>
      <c r="AA1109" s="561" t="s">
        <v>7347</v>
      </c>
      <c r="AB1109" s="558" t="s">
        <v>7347</v>
      </c>
      <c r="AC1109" s="558" t="s">
        <v>7347</v>
      </c>
      <c r="AD1109" s="558" t="s">
        <v>7347</v>
      </c>
      <c r="AE1109" s="558" t="s">
        <v>8025</v>
      </c>
      <c r="AF1109" s="558" t="s">
        <v>7349</v>
      </c>
      <c r="AG1109" s="558" t="s">
        <v>7350</v>
      </c>
      <c r="AH1109" s="570" t="s">
        <v>11727</v>
      </c>
      <c r="AI1109" s="173" t="s">
        <v>11728</v>
      </c>
      <c r="AJ1109" s="553" t="s">
        <v>9880</v>
      </c>
      <c r="AK1109" s="562">
        <v>4342028716</v>
      </c>
      <c r="AL1109" s="563" t="s">
        <v>10512</v>
      </c>
      <c r="AM1109" s="500" t="s">
        <v>9703</v>
      </c>
      <c r="AN1109" s="564"/>
      <c r="AO1109" s="564"/>
      <c r="AP1109" s="565"/>
      <c r="AQ1109" s="564"/>
      <c r="AR1109" s="564"/>
      <c r="AS1109" s="410"/>
      <c r="AT1109" s="566"/>
    </row>
    <row r="1110" spans="2:46" ht="15" customHeight="1">
      <c r="B1110" s="472" t="s">
        <v>13130</v>
      </c>
      <c r="C1110" s="552" t="s">
        <v>10341</v>
      </c>
      <c r="D1110" s="553" t="s">
        <v>13131</v>
      </c>
      <c r="E1110" s="554">
        <v>52344112</v>
      </c>
      <c r="F1110" s="554">
        <v>7082967</v>
      </c>
      <c r="G1110" s="555" t="s">
        <v>13125</v>
      </c>
      <c r="H1110" s="556">
        <v>2063000</v>
      </c>
      <c r="I1110" s="363">
        <v>45930</v>
      </c>
      <c r="J1110" s="557" t="s">
        <v>13115</v>
      </c>
      <c r="K1110" s="568" t="s">
        <v>10548</v>
      </c>
      <c r="L1110" s="558">
        <v>2583</v>
      </c>
      <c r="M1110" s="408" t="s">
        <v>7495</v>
      </c>
      <c r="N1110" s="406" t="s">
        <v>7343</v>
      </c>
      <c r="O1110" s="406">
        <v>79553844</v>
      </c>
      <c r="P1110" s="406" t="s">
        <v>7496</v>
      </c>
      <c r="Q1110" s="558">
        <v>5</v>
      </c>
      <c r="R1110" s="560">
        <v>136818</v>
      </c>
      <c r="S1110" s="552" t="s">
        <v>7497</v>
      </c>
      <c r="T1110" s="554" t="s">
        <v>10509</v>
      </c>
      <c r="U1110" s="558" t="s">
        <v>7347</v>
      </c>
      <c r="V1110" s="407" t="s">
        <v>7347</v>
      </c>
      <c r="W1110" s="404" t="s">
        <v>10509</v>
      </c>
      <c r="X1110" s="190" t="s">
        <v>7347</v>
      </c>
      <c r="Y1110" s="190" t="s">
        <v>7347</v>
      </c>
      <c r="Z1110" s="404" t="s">
        <v>10509</v>
      </c>
      <c r="AA1110" s="561" t="s">
        <v>7347</v>
      </c>
      <c r="AB1110" s="558" t="s">
        <v>7347</v>
      </c>
      <c r="AC1110" s="558" t="s">
        <v>7347</v>
      </c>
      <c r="AD1110" s="558" t="s">
        <v>7347</v>
      </c>
      <c r="AE1110" s="558" t="s">
        <v>8025</v>
      </c>
      <c r="AF1110" s="558" t="s">
        <v>7349</v>
      </c>
      <c r="AG1110" s="558" t="s">
        <v>7399</v>
      </c>
      <c r="AH1110" s="570" t="s">
        <v>11672</v>
      </c>
      <c r="AI1110" s="173">
        <v>3209927661</v>
      </c>
      <c r="AJ1110" s="553" t="s">
        <v>10482</v>
      </c>
      <c r="AK1110" s="562" t="s">
        <v>11673</v>
      </c>
      <c r="AL1110" s="563" t="s">
        <v>10512</v>
      </c>
      <c r="AM1110" s="500" t="s">
        <v>9916</v>
      </c>
      <c r="AN1110" s="564"/>
      <c r="AO1110" s="564"/>
      <c r="AP1110" s="565"/>
      <c r="AQ1110" s="564"/>
      <c r="AR1110" s="564"/>
      <c r="AS1110" s="410"/>
      <c r="AT1110" s="566"/>
    </row>
    <row r="1111" spans="2:46" ht="15" customHeight="1">
      <c r="B1111" s="472" t="s">
        <v>13132</v>
      </c>
      <c r="C1111" s="552" t="s">
        <v>10246</v>
      </c>
      <c r="D1111" s="553" t="s">
        <v>13133</v>
      </c>
      <c r="E1111" s="554">
        <v>1014265620</v>
      </c>
      <c r="F1111" s="554">
        <v>24345333</v>
      </c>
      <c r="G1111" s="555" t="s">
        <v>13134</v>
      </c>
      <c r="H1111" s="556">
        <v>7688000</v>
      </c>
      <c r="I1111" s="363">
        <v>45926</v>
      </c>
      <c r="J1111" s="557" t="s">
        <v>13115</v>
      </c>
      <c r="K1111" s="568" t="s">
        <v>13135</v>
      </c>
      <c r="L1111" s="558">
        <v>2537</v>
      </c>
      <c r="M1111" s="552" t="e">
        <v>#N/A</v>
      </c>
      <c r="N1111" s="552">
        <v>0</v>
      </c>
      <c r="O1111" s="553">
        <v>0</v>
      </c>
      <c r="P1111" s="559">
        <v>0</v>
      </c>
      <c r="Q1111" s="558">
        <v>1</v>
      </c>
      <c r="R1111" s="560">
        <v>138273</v>
      </c>
      <c r="S1111" s="552" t="e">
        <v>#N/A</v>
      </c>
      <c r="T1111" s="554" t="s">
        <v>10509</v>
      </c>
      <c r="U1111" s="558" t="s">
        <v>7347</v>
      </c>
      <c r="V1111" s="558" t="s">
        <v>7347</v>
      </c>
      <c r="W1111" s="404" t="s">
        <v>10509</v>
      </c>
      <c r="X1111" s="190" t="s">
        <v>7347</v>
      </c>
      <c r="Y1111" s="190" t="s">
        <v>7347</v>
      </c>
      <c r="Z1111" s="404" t="s">
        <v>10509</v>
      </c>
      <c r="AA1111" s="561" t="s">
        <v>7347</v>
      </c>
      <c r="AB1111" s="558" t="s">
        <v>7347</v>
      </c>
      <c r="AC1111" s="558" t="s">
        <v>7347</v>
      </c>
      <c r="AD1111" s="558" t="s">
        <v>7347</v>
      </c>
      <c r="AE1111" s="558" t="s">
        <v>7378</v>
      </c>
      <c r="AF1111" s="558" t="s">
        <v>7349</v>
      </c>
      <c r="AG1111" s="558" t="s">
        <v>7399</v>
      </c>
      <c r="AH1111" s="570" t="s">
        <v>13136</v>
      </c>
      <c r="AI1111" s="173">
        <v>3229480124</v>
      </c>
      <c r="AJ1111" s="553" t="s">
        <v>10482</v>
      </c>
      <c r="AK1111" s="562">
        <v>25000003422</v>
      </c>
      <c r="AL1111" s="563" t="s">
        <v>10512</v>
      </c>
      <c r="AM1111" s="500" t="s">
        <v>8598</v>
      </c>
      <c r="AN1111" s="564"/>
      <c r="AO1111" s="564"/>
      <c r="AP1111" s="565"/>
      <c r="AQ1111" s="564"/>
      <c r="AR1111" s="564"/>
      <c r="AS1111" s="410"/>
      <c r="AT1111" s="566"/>
    </row>
  </sheetData>
  <mergeCells count="1">
    <mergeCell ref="B2:N5"/>
  </mergeCells>
  <phoneticPr fontId="26" type="noConversion"/>
  <conditionalFormatting sqref="Q662">
    <cfRule type="duplicateValues" dxfId="211" priority="198"/>
    <cfRule type="duplicateValues" dxfId="210" priority="199"/>
  </conditionalFormatting>
  <conditionalFormatting sqref="Q662">
    <cfRule type="duplicateValues" dxfId="209" priority="200"/>
  </conditionalFormatting>
  <conditionalFormatting sqref="Q728:R728 C775:C782 AK781:AL781 Q775:T775 O725:T725 Q679:S680 O704:S704 O721:S721 P776:T776 O696:S696 N824:P824 N832 N866:P866 O947:P949 P981:P982 P681:S681 P713:T713 O852:P853 O905:P909 O997:P997 O844:P845 O887:P890 P825 P781:T782 P779:R779 T779 Q724:S724 O723:S723 O722:R722 Q700:T700 Q705:S705 Q720:T720 P778:T778 Q777:T777 Q780:T780 Q714:T714 AK696:AL698 AK679:AL685 AK700:AL728 C679:C685 O682:S684 AB679:AG685 O970:P975 C696:C728 O1001:P1002 O1007:P1009 O1016:P1018 P1010 O1011:P1013 AE781:AG803 AK790:AL803 C792:C806 O930:P931 O707:T707 L775:L782 L679:L685 F806 F808 F810:F816 F789 F793 F795 F798:F803 F774:G788 F790:G792 F794:G794 F796:G797 Q698:S699 Q702:T703 Q701:S701 O706:S706 O709:T709 O708:S708 O710:S712 L696:L728 Q719:S719 O727:T727 O726:S726 W696:X696 AB696:AG696 W698:X699 AB698:AG699 W701:X701 AB701:AG701 W704:X706 AB704:AG706 W708:X708 AB708:AG708 W710:X712 AB710:AG712 W715:X717 AB715:AG717 W719:X719 AB719:AG719 W721:X724 AB721:AG724 W726:X726 AB726:AG726 W728:X728 AB728:AG728 H774:H816 F750:H750 F679:H685 F696:H728 W697:AG697 AA775:AD806 AA774:AG774 AA807:AC812 AA814:AC816 W700:AG700 W702:AG703 W707:AG707 W709:AG709 W713:AG714 W718:AG718 W720:AG720 W725:AG725 W727:AG727 P685:S685 P715:S717 P718:T718 P832 P854:P855 P1006 N715:N718 N697:T697 N724 N698:N699">
    <cfRule type="containsBlanks" dxfId="208" priority="192">
      <formula>LEN(TRIM(C679))=0</formula>
    </cfRule>
    <cfRule type="containsErrors" dxfId="207" priority="193">
      <formula>ISERROR(C679)</formula>
    </cfRule>
  </conditionalFormatting>
  <conditionalFormatting sqref="R7">
    <cfRule type="duplicateValues" dxfId="206" priority="3165"/>
  </conditionalFormatting>
  <conditionalFormatting sqref="R686">
    <cfRule type="duplicateValues" dxfId="205" priority="185"/>
    <cfRule type="duplicateValues" dxfId="204" priority="186"/>
  </conditionalFormatting>
  <conditionalFormatting sqref="R686">
    <cfRule type="duplicateValues" dxfId="203" priority="187"/>
  </conditionalFormatting>
  <conditionalFormatting sqref="R689:R692">
    <cfRule type="duplicateValues" dxfId="202" priority="171"/>
    <cfRule type="duplicateValues" dxfId="201" priority="172"/>
  </conditionalFormatting>
  <conditionalFormatting sqref="R689:R692">
    <cfRule type="duplicateValues" dxfId="200" priority="180"/>
  </conditionalFormatting>
  <conditionalFormatting sqref="R689:R691">
    <cfRule type="duplicateValues" dxfId="199" priority="178"/>
  </conditionalFormatting>
  <conditionalFormatting sqref="R689:R691">
    <cfRule type="duplicateValues" dxfId="198" priority="176"/>
    <cfRule type="duplicateValues" dxfId="197" priority="177"/>
  </conditionalFormatting>
  <conditionalFormatting sqref="R692">
    <cfRule type="duplicateValues" dxfId="196" priority="168"/>
    <cfRule type="duplicateValues" dxfId="195" priority="169"/>
    <cfRule type="duplicateValues" dxfId="194" priority="170"/>
  </conditionalFormatting>
  <conditionalFormatting sqref="R669:R678 R912 R8:R662">
    <cfRule type="duplicateValues" dxfId="193" priority="4524"/>
    <cfRule type="duplicateValues" dxfId="192" priority="4525"/>
  </conditionalFormatting>
  <conditionalFormatting sqref="R669:R678 R912 R8:R662">
    <cfRule type="duplicateValues" dxfId="191" priority="4530"/>
  </conditionalFormatting>
  <conditionalFormatting sqref="C750 AG750 AE750 Q750:T750 AK750:AL750 L750">
    <cfRule type="containsBlanks" dxfId="190" priority="155">
      <formula>LEN(TRIM(C750))=0</formula>
    </cfRule>
    <cfRule type="containsErrors" dxfId="189" priority="156">
      <formula>ISERROR(C750)</formula>
    </cfRule>
  </conditionalFormatting>
  <conditionalFormatting sqref="R773">
    <cfRule type="duplicateValues" dxfId="188" priority="149"/>
    <cfRule type="duplicateValues" dxfId="187" priority="150"/>
  </conditionalFormatting>
  <conditionalFormatting sqref="R773">
    <cfRule type="duplicateValues" dxfId="186" priority="151"/>
  </conditionalFormatting>
  <conditionalFormatting sqref="R773">
    <cfRule type="duplicateValues" dxfId="185" priority="152"/>
  </conditionalFormatting>
  <conditionalFormatting sqref="C774 R774:T774 AK774:AL774 L774">
    <cfRule type="containsBlanks" dxfId="184" priority="146">
      <formula>LEN(TRIM(C774))=0</formula>
    </cfRule>
    <cfRule type="containsErrors" dxfId="183" priority="147">
      <formula>ISERROR(C774)</formula>
    </cfRule>
  </conditionalFormatting>
  <conditionalFormatting sqref="AE775:AG776 Q783:T783 Q799:T799 C783:C790 T791 Q791 O802:T802 O786:T790 O792:T792 O850:P851 O904:P904 O992:P992 O803 Q803:T803 O862:P862 O932:P932 P820 AE778:AG780 AE777:AF777 AK782:AL789 AK775:AL780 Q804:R804 T804 AE805:AG806 AK805:AL806 AL804 N793 Q793:T794 O966:P968 L783:L806 F804:F805 P784:T785 N800:T801 N805:T806 N795:T798">
    <cfRule type="containsBlanks" dxfId="182" priority="142">
      <formula>LEN(TRIM(C775))=0</formula>
    </cfRule>
    <cfRule type="containsErrors" dxfId="181" priority="143">
      <formula>ISERROR(C775)</formula>
    </cfRule>
  </conditionalFormatting>
  <conditionalFormatting sqref="Q807:T812 AD807:AG811 C814:C816 R813 AD814:AG816 C807:C812 AD812 AK814:AL816 AK807:AL811 L807:L812 L814:L816 F807 F809 Q814:T816 N815">
    <cfRule type="containsBlanks" dxfId="180" priority="122">
      <formula>LEN(TRIM(C807))=0</formula>
    </cfRule>
    <cfRule type="containsErrors" dxfId="179" priority="123">
      <formula>ISERROR(C807)</formula>
    </cfRule>
  </conditionalFormatting>
  <conditionalFormatting sqref="N809:P809">
    <cfRule type="containsBlanks" dxfId="178" priority="117">
      <formula>LEN(TRIM(N809))=0</formula>
    </cfRule>
    <cfRule type="containsErrors" dxfId="177" priority="118">
      <formula>ISERROR(N809)</formula>
    </cfRule>
  </conditionalFormatting>
  <conditionalFormatting sqref="N810:P810">
    <cfRule type="containsBlanks" dxfId="176" priority="115">
      <formula>LEN(TRIM(N810))=0</formula>
    </cfRule>
    <cfRule type="containsErrors" dxfId="175" priority="116">
      <formula>ISERROR(N810)</formula>
    </cfRule>
  </conditionalFormatting>
  <conditionalFormatting sqref="N811:P811">
    <cfRule type="containsBlanks" dxfId="174" priority="113">
      <formula>LEN(TRIM(N811))=0</formula>
    </cfRule>
    <cfRule type="containsErrors" dxfId="173" priority="114">
      <formula>ISERROR(N811)</formula>
    </cfRule>
  </conditionalFormatting>
  <conditionalFormatting sqref="N814 P814:P815">
    <cfRule type="containsBlanks" dxfId="172" priority="111">
      <formula>LEN(TRIM(N814))=0</formula>
    </cfRule>
    <cfRule type="containsErrors" dxfId="171" priority="112">
      <formula>ISERROR(N814)</formula>
    </cfRule>
  </conditionalFormatting>
  <conditionalFormatting sqref="N816 P816">
    <cfRule type="containsBlanks" dxfId="170" priority="109">
      <formula>LEN(TRIM(N816))=0</formula>
    </cfRule>
    <cfRule type="containsErrors" dxfId="169" priority="110">
      <formula>ISERROR(N816)</formula>
    </cfRule>
  </conditionalFormatting>
  <conditionalFormatting sqref="N807:P807">
    <cfRule type="containsBlanks" dxfId="168" priority="105">
      <formula>LEN(TRIM(N807))=0</formula>
    </cfRule>
    <cfRule type="containsErrors" dxfId="167" priority="106">
      <formula>ISERROR(N807)</formula>
    </cfRule>
  </conditionalFormatting>
  <conditionalFormatting sqref="R912 R7:R694">
    <cfRule type="duplicateValues" dxfId="166" priority="6068"/>
  </conditionalFormatting>
  <conditionalFormatting sqref="R817">
    <cfRule type="duplicateValues" dxfId="165" priority="98"/>
    <cfRule type="duplicateValues" dxfId="164" priority="99"/>
  </conditionalFormatting>
  <conditionalFormatting sqref="R817">
    <cfRule type="duplicateValues" dxfId="163" priority="100"/>
  </conditionalFormatting>
  <conditionalFormatting sqref="R817">
    <cfRule type="duplicateValues" dxfId="162" priority="101"/>
  </conditionalFormatting>
  <conditionalFormatting sqref="C791">
    <cfRule type="containsBlanks" dxfId="161" priority="90">
      <formula>LEN(TRIM(C791))=0</formula>
    </cfRule>
    <cfRule type="containsErrors" dxfId="160" priority="91">
      <formula>ISERROR(C791)</formula>
    </cfRule>
  </conditionalFormatting>
  <conditionalFormatting sqref="R791:S791">
    <cfRule type="containsBlanks" dxfId="159" priority="88">
      <formula>LEN(TRIM(R791))=0</formula>
    </cfRule>
    <cfRule type="containsErrors" dxfId="158" priority="89">
      <formula>ISERROR(R791)</formula>
    </cfRule>
  </conditionalFormatting>
  <conditionalFormatting sqref="O969">
    <cfRule type="containsBlanks" dxfId="157" priority="84">
      <formula>LEN(TRIM(O969))=0</formula>
    </cfRule>
    <cfRule type="containsErrors" dxfId="156" priority="85">
      <formula>ISERROR(O969)</formula>
    </cfRule>
  </conditionalFormatting>
  <conditionalFormatting sqref="P969">
    <cfRule type="containsBlanks" dxfId="155" priority="82">
      <formula>LEN(TRIM(P969))=0</formula>
    </cfRule>
    <cfRule type="containsErrors" dxfId="154" priority="83">
      <formula>ISERROR(P969)</formula>
    </cfRule>
  </conditionalFormatting>
  <conditionalFormatting sqref="O993:P993">
    <cfRule type="containsBlanks" dxfId="153" priority="80">
      <formula>LEN(TRIM(O993))=0</formula>
    </cfRule>
    <cfRule type="containsErrors" dxfId="152" priority="81">
      <formula>ISERROR(O993)</formula>
    </cfRule>
  </conditionalFormatting>
  <conditionalFormatting sqref="R792:R817 R912 R710:R790 R8:R708">
    <cfRule type="duplicateValues" dxfId="151" priority="6340"/>
  </conditionalFormatting>
  <conditionalFormatting sqref="R792:R817 R912 R710:R790 R7:R708">
    <cfRule type="duplicateValues" dxfId="150" priority="6343"/>
  </conditionalFormatting>
  <conditionalFormatting sqref="P979">
    <cfRule type="containsBlanks" dxfId="149" priority="78">
      <formula>LEN(TRIM(P979))=0</formula>
    </cfRule>
    <cfRule type="containsErrors" dxfId="148" priority="79">
      <formula>ISERROR(P979)</formula>
    </cfRule>
  </conditionalFormatting>
  <conditionalFormatting sqref="O999:P999">
    <cfRule type="containsBlanks" dxfId="147" priority="70">
      <formula>LEN(TRIM(O999))=0</formula>
    </cfRule>
    <cfRule type="containsErrors" dxfId="146" priority="71">
      <formula>ISERROR(O999)</formula>
    </cfRule>
  </conditionalFormatting>
  <conditionalFormatting sqref="R1021:R1027">
    <cfRule type="duplicateValues" dxfId="145" priority="64"/>
    <cfRule type="duplicateValues" dxfId="144" priority="65"/>
  </conditionalFormatting>
  <conditionalFormatting sqref="R1021:R1027">
    <cfRule type="duplicateValues" dxfId="143" priority="66"/>
  </conditionalFormatting>
  <conditionalFormatting sqref="R1021:R1027">
    <cfRule type="duplicateValues" dxfId="142" priority="67"/>
  </conditionalFormatting>
  <conditionalFormatting sqref="R1021:R1027">
    <cfRule type="duplicateValues" dxfId="141" priority="68"/>
  </conditionalFormatting>
  <conditionalFormatting sqref="R1021:R1027">
    <cfRule type="duplicateValues" dxfId="140" priority="69"/>
  </conditionalFormatting>
  <conditionalFormatting sqref="M1058:P1058">
    <cfRule type="containsBlanks" dxfId="139" priority="48">
      <formula>LEN(TRIM(M1058))=0</formula>
    </cfRule>
    <cfRule type="containsErrors" dxfId="138" priority="49">
      <formula>ISERROR(M1058)</formula>
    </cfRule>
  </conditionalFormatting>
  <conditionalFormatting sqref="P1049 P1039:P1040 P1035">
    <cfRule type="containsBlanks" dxfId="137" priority="46">
      <formula>LEN(TRIM(P1035))=0</formula>
    </cfRule>
    <cfRule type="containsErrors" dxfId="136" priority="47">
      <formula>ISERROR(P1035)</formula>
    </cfRule>
  </conditionalFormatting>
  <conditionalFormatting sqref="O1065:P1065 O1059:P1060 O1050:P1050 O1045:P1045">
    <cfRule type="containsBlanks" dxfId="135" priority="44">
      <formula>LEN(TRIM(O1045))=0</formula>
    </cfRule>
    <cfRule type="containsErrors" dxfId="134" priority="45">
      <formula>ISERROR(O1045)</formula>
    </cfRule>
  </conditionalFormatting>
  <conditionalFormatting sqref="O1056:P1056">
    <cfRule type="containsBlanks" dxfId="133" priority="42">
      <formula>LEN(TRIM(O1056))=0</formula>
    </cfRule>
    <cfRule type="containsErrors" dxfId="132" priority="43">
      <formula>ISERROR(O1056)</formula>
    </cfRule>
  </conditionalFormatting>
  <conditionalFormatting sqref="Q1107:Q1048576 R686:R688 R693:R695 R751:R773 Q2:Q6 R729:R749 R817:R938 R7:R678 R940:R1066">
    <cfRule type="duplicateValues" dxfId="131" priority="6418"/>
    <cfRule type="duplicateValues" dxfId="130" priority="6419"/>
  </conditionalFormatting>
  <conditionalFormatting sqref="Q1107:Q1048576 R710:R773 Q2:Q6 R817:R938 R7:R708 R940:R1066">
    <cfRule type="duplicateValues" dxfId="129" priority="6438"/>
  </conditionalFormatting>
  <conditionalFormatting sqref="R1028:R1066">
    <cfRule type="duplicateValues" dxfId="128" priority="6445"/>
    <cfRule type="duplicateValues" dxfId="127" priority="6446"/>
  </conditionalFormatting>
  <conditionalFormatting sqref="R1028:R1066">
    <cfRule type="duplicateValues" dxfId="126" priority="6451"/>
  </conditionalFormatting>
  <conditionalFormatting sqref="R1028:R1032">
    <cfRule type="duplicateValues" dxfId="125" priority="6454"/>
  </conditionalFormatting>
  <conditionalFormatting sqref="Q1107:Q1048576 R818:R911 R913:R938 R687:R688 R4:AN4 Q2:Q6 R7 R693:R695 R751:R772 R729:R749 R940:R1020">
    <cfRule type="duplicateValues" dxfId="124" priority="6616"/>
    <cfRule type="duplicateValues" dxfId="123" priority="6617"/>
  </conditionalFormatting>
  <conditionalFormatting sqref="Q1107:Q1048576 R818:R911 R913:R938 R687:R688 R4:AN4 Q2:Q6 R7 R693:R695 R751:R772 R729:R749 R940:R1020">
    <cfRule type="duplicateValues" dxfId="122" priority="6638"/>
  </conditionalFormatting>
  <conditionalFormatting sqref="O991:P991">
    <cfRule type="containsBlanks" dxfId="121" priority="39">
      <formula>LEN(TRIM(O991))=0</formula>
    </cfRule>
    <cfRule type="containsErrors" dxfId="120" priority="40">
      <formula>ISERROR(O991)</formula>
    </cfRule>
  </conditionalFormatting>
  <conditionalFormatting sqref="O983:P983">
    <cfRule type="containsBlanks" dxfId="119" priority="37">
      <formula>LEN(TRIM(O983))=0</formula>
    </cfRule>
    <cfRule type="containsErrors" dxfId="118" priority="38">
      <formula>ISERROR(O983)</formula>
    </cfRule>
  </conditionalFormatting>
  <conditionalFormatting sqref="P1051">
    <cfRule type="containsBlanks" dxfId="117" priority="35">
      <formula>LEN(TRIM(P1051))=0</formula>
    </cfRule>
    <cfRule type="containsErrors" dxfId="116" priority="36">
      <formula>ISERROR(P1051)</formula>
    </cfRule>
  </conditionalFormatting>
  <conditionalFormatting sqref="O1054:P1054">
    <cfRule type="containsBlanks" dxfId="115" priority="33">
      <formula>LEN(TRIM(O1054))=0</formula>
    </cfRule>
    <cfRule type="containsErrors" dxfId="114" priority="34">
      <formula>ISERROR(O1054)</formula>
    </cfRule>
  </conditionalFormatting>
  <conditionalFormatting sqref="O965:P965">
    <cfRule type="containsBlanks" dxfId="113" priority="31">
      <formula>LEN(TRIM(O965))=0</formula>
    </cfRule>
    <cfRule type="containsErrors" dxfId="112" priority="32">
      <formula>ISERROR(O965)</formula>
    </cfRule>
  </conditionalFormatting>
  <conditionalFormatting sqref="O1070:P1070">
    <cfRule type="containsBlanks" dxfId="111" priority="29">
      <formula>LEN(TRIM(O1070))=0</formula>
    </cfRule>
    <cfRule type="containsErrors" dxfId="110" priority="30">
      <formula>ISERROR(O1070)</formula>
    </cfRule>
  </conditionalFormatting>
  <conditionalFormatting sqref="O1071:P1071">
    <cfRule type="containsBlanks" dxfId="109" priority="27">
      <formula>LEN(TRIM(O1071))=0</formula>
    </cfRule>
    <cfRule type="containsErrors" dxfId="108" priority="28">
      <formula>ISERROR(O1071)</formula>
    </cfRule>
  </conditionalFormatting>
  <conditionalFormatting sqref="P1072">
    <cfRule type="containsBlanks" dxfId="107" priority="25">
      <formula>LEN(TRIM(P1072))=0</formula>
    </cfRule>
    <cfRule type="containsErrors" dxfId="106" priority="26">
      <formula>ISERROR(P1072)</formula>
    </cfRule>
  </conditionalFormatting>
  <conditionalFormatting sqref="P1088">
    <cfRule type="containsBlanks" dxfId="105" priority="23">
      <formula>LEN(TRIM(P1088))=0</formula>
    </cfRule>
    <cfRule type="containsErrors" dxfId="104" priority="24">
      <formula>ISERROR(P1088)</formula>
    </cfRule>
  </conditionalFormatting>
  <conditionalFormatting sqref="P1081">
    <cfRule type="containsBlanks" dxfId="103" priority="21">
      <formula>LEN(TRIM(P1081))=0</formula>
    </cfRule>
    <cfRule type="containsErrors" dxfId="102" priority="22">
      <formula>ISERROR(P1081)</formula>
    </cfRule>
  </conditionalFormatting>
  <conditionalFormatting sqref="P1090:P1091">
    <cfRule type="containsBlanks" dxfId="101" priority="17">
      <formula>LEN(TRIM(P1090))=0</formula>
    </cfRule>
    <cfRule type="containsErrors" dxfId="100" priority="18">
      <formula>ISERROR(P1090)</formula>
    </cfRule>
  </conditionalFormatting>
  <conditionalFormatting sqref="P1094">
    <cfRule type="containsBlanks" dxfId="99" priority="15">
      <formula>LEN(TRIM(P1094))=0</formula>
    </cfRule>
    <cfRule type="containsErrors" dxfId="98" priority="16">
      <formula>ISERROR(P1094)</formula>
    </cfRule>
  </conditionalFormatting>
  <conditionalFormatting sqref="AA705">
    <cfRule type="containsBlanks" dxfId="97" priority="13">
      <formula>LEN(TRIM(AA705))=0</formula>
    </cfRule>
    <cfRule type="containsErrors" dxfId="96" priority="14">
      <formula>ISERROR(AA705)</formula>
    </cfRule>
  </conditionalFormatting>
  <conditionalFormatting sqref="R939">
    <cfRule type="duplicateValues" dxfId="95" priority="1"/>
    <cfRule type="duplicateValues" dxfId="94" priority="2"/>
  </conditionalFormatting>
  <conditionalFormatting sqref="R939">
    <cfRule type="duplicateValues" dxfId="93" priority="3"/>
  </conditionalFormatting>
  <conditionalFormatting sqref="R939">
    <cfRule type="duplicateValues" dxfId="92" priority="4"/>
    <cfRule type="duplicateValues" dxfId="91" priority="5"/>
  </conditionalFormatting>
  <conditionalFormatting sqref="R939">
    <cfRule type="duplicateValues" dxfId="90" priority="6"/>
  </conditionalFormatting>
  <conditionalFormatting sqref="Q1097:Q1098">
    <cfRule type="duplicateValues" dxfId="89" priority="6690"/>
    <cfRule type="duplicateValues" dxfId="88" priority="6691"/>
  </conditionalFormatting>
  <conditionalFormatting sqref="Q1097:Q1098">
    <cfRule type="duplicateValues" dxfId="87" priority="6694"/>
  </conditionalFormatting>
  <dataValidations count="1">
    <dataValidation allowBlank="1" showErrorMessage="1" sqref="AK25:AK26 AK28 AK133:AK136 AK147 AK169 M346 M82:M83 M59 M43 M34:M35 M37 N109:N112 M39:M41 M55:M57 M793 M46:M53 M100:M101 M103:N103 M109:M113 M510 M79 M186 M472:M473 M255 M269 M283 M334:M337 M340 M542 M620 M803:M804 M748 M742 M741:N741 M743:N743 M760:N760 M791:N791 M794:N794 M745:N747 M749:N749 M754:N754 M755:M759 M768 M65:M73 M75:M76 M85:M97" xr:uid="{003F1A45-0281-4CAD-A424-3902257AD005}"/>
  </dataValidations>
  <hyperlinks>
    <hyperlink ref="AM129" r:id="rId1" xr:uid="{A34F7F4F-4C3C-48CB-8EBE-46FBA530F019}"/>
    <hyperlink ref="AM55" r:id="rId2" xr:uid="{8925CD99-CF04-4560-96C7-31E81D1A2B48}"/>
    <hyperlink ref="AM283" r:id="rId3" xr:uid="{CF48C33B-B839-4DA7-846E-8A057B77B435}"/>
    <hyperlink ref="AM200" r:id="rId4" xr:uid="{0FDF9EA7-9A8E-4673-A51F-C4C62A12B330}"/>
    <hyperlink ref="AM332" r:id="rId5" xr:uid="{28AED541-EB52-4D0C-812D-477380CE885A}"/>
    <hyperlink ref="AM585" r:id="rId6" xr:uid="{3D819D17-79E7-4A63-847E-414352151993}"/>
    <hyperlink ref="AM401" r:id="rId7" xr:uid="{8A67CA7C-828C-4F27-9CFC-A586EA7914DA}"/>
    <hyperlink ref="AM490" r:id="rId8" xr:uid="{819262B9-8E0B-4B5A-A171-D4B985B5D819}"/>
    <hyperlink ref="AM218" r:id="rId9" xr:uid="{0523D414-B25D-4A2A-91F8-82DD43337F66}"/>
    <hyperlink ref="AM590" r:id="rId10" xr:uid="{CC91EF66-65F9-4229-BE99-E744B35C18D9}"/>
    <hyperlink ref="AM373" r:id="rId11" xr:uid="{7F739083-B34F-4806-AEDF-03181D98F147}"/>
    <hyperlink ref="AM118" r:id="rId12" xr:uid="{40204F3F-7919-48D2-8000-2F695ED75B17}"/>
    <hyperlink ref="AM377" r:id="rId13" xr:uid="{A79D22E3-E4FE-4980-82E8-D868CF6B9FE7}"/>
    <hyperlink ref="AM644" r:id="rId14" xr:uid="{2473C995-3D6D-48B1-87C1-8B4E4905ED2C}"/>
    <hyperlink ref="AM704" r:id="rId15" xr:uid="{54B3B090-F93A-4E81-88D6-D4734A5232A3}"/>
    <hyperlink ref="AM314" r:id="rId16" xr:uid="{54323DF3-90DF-43FA-911E-EBB5269879C6}"/>
    <hyperlink ref="AM731" r:id="rId17" xr:uid="{2DC7B7AA-EDA6-4CF9-932B-89FCADFEFEF2}"/>
    <hyperlink ref="AM216" r:id="rId18" xr:uid="{E0F2BBFD-EF3E-4116-BBD5-94972A585378}"/>
    <hyperlink ref="AM736" r:id="rId19" display="nikoaguirrearpa@gmail.com" xr:uid="{A443E755-1960-4788-951E-F56E05518D41}"/>
    <hyperlink ref="AM783" r:id="rId20" display="garcia1985acevedo@gmail.com " xr:uid="{C8FB3148-0611-492F-8AB8-3121E0A393FD}"/>
    <hyperlink ref="AM753" r:id="rId21" xr:uid="{1B260830-7D30-4526-B72E-B95874754CD6}"/>
    <hyperlink ref="AM107" r:id="rId22" xr:uid="{0A2E4644-855D-4138-8E38-4947882467DE}"/>
    <hyperlink ref="AM365" r:id="rId23" xr:uid="{F6383461-0FF8-4BA9-A72F-ABB7487FC4F4}"/>
    <hyperlink ref="AM357" r:id="rId24" xr:uid="{D1C002DA-0CCE-4CC7-AE40-79AB4F3339B9}"/>
    <hyperlink ref="AM302" r:id="rId25" xr:uid="{50597385-FE6A-49B1-965C-A2479E9A84F0}"/>
    <hyperlink ref="AM337" r:id="rId26" xr:uid="{F122F66A-8D20-4016-B53D-520E0175EACD}"/>
    <hyperlink ref="AM194" r:id="rId27" xr:uid="{2651F9C9-F428-45D0-AC5C-CE9F431D8400}"/>
    <hyperlink ref="AM10" r:id="rId28" xr:uid="{F66438AC-F8DA-4CE7-B2F6-170BFEEB18DC}"/>
    <hyperlink ref="AM486" r:id="rId29" xr:uid="{7845854A-47CA-403E-BF8A-714B0FCC1839}"/>
    <hyperlink ref="AM793" r:id="rId30" xr:uid="{E9D1BE4F-9389-4FCD-8BBF-EA534EC31BAC}"/>
    <hyperlink ref="AM31" r:id="rId31" xr:uid="{5667D539-8481-4DCD-9B0C-B09D8EAA4A5F}"/>
    <hyperlink ref="AM111" r:id="rId32" xr:uid="{14DF5CFA-055D-4AAF-B20E-968C97EE3E0F}"/>
    <hyperlink ref="AM42" r:id="rId33" xr:uid="{27565302-8563-4A99-89FF-1BD0611B13BF}"/>
    <hyperlink ref="AM767" r:id="rId34" xr:uid="{1630E795-CD2F-48E7-B127-6F21DEE08BC2}"/>
    <hyperlink ref="AM442" r:id="rId35" xr:uid="{8769EFEE-3B23-4BEE-ACB7-36EBDA5D9193}"/>
    <hyperlink ref="AM78" r:id="rId36" xr:uid="{F6CA55A6-19A9-497C-8AA3-0B79991EE6E2}"/>
    <hyperlink ref="AM546" r:id="rId37" xr:uid="{E2079448-D3E8-4188-A61D-A1FC1E6F862B}"/>
    <hyperlink ref="AM374" r:id="rId38" xr:uid="{1180F60D-209F-40D2-9CBB-7807094E951E}"/>
    <hyperlink ref="AM631" r:id="rId39" xr:uid="{BFE30F8D-61E4-4BF3-BA9A-ACBFA73D9875}"/>
    <hyperlink ref="AM507" r:id="rId40" xr:uid="{EE9A9DD4-99F3-45CF-B52B-CFA35CD59205}"/>
    <hyperlink ref="AM587" r:id="rId41" xr:uid="{8CD01B41-D09D-4A52-A826-95A619135229}"/>
    <hyperlink ref="AM716" r:id="rId42" xr:uid="{F57969C4-93E4-490E-97DF-8EBB32259CD0}"/>
    <hyperlink ref="AM743" r:id="rId43" xr:uid="{8D9E13EE-0370-43FD-A121-4A883AB9FD11}"/>
    <hyperlink ref="AM491" r:id="rId44" xr:uid="{11CEC446-AFB6-4903-B397-F5840ACE25EC}"/>
    <hyperlink ref="AM394" r:id="rId45" xr:uid="{A9FEDFFB-F655-4AD0-A9E0-C5886A1743DC}"/>
    <hyperlink ref="AM188" r:id="rId46" xr:uid="{6CA31002-DDF3-406D-8650-3F6C98CD71D1}"/>
    <hyperlink ref="AM9" r:id="rId47" xr:uid="{39EF43DA-C36D-4C26-80BA-D830365F353E}"/>
    <hyperlink ref="AM372" r:id="rId48" xr:uid="{9237F51D-F815-4BC6-9F41-DA5D3C02813C}"/>
    <hyperlink ref="AM819" r:id="rId49" xr:uid="{6A14221A-BB5F-4BE2-8628-FDB4A6C77BF4}"/>
    <hyperlink ref="AM480" r:id="rId50" xr:uid="{08DFF263-9802-4740-878E-00F2CAD18BFA}"/>
    <hyperlink ref="AM833" r:id="rId51" xr:uid="{9BE6B16A-AB06-48B1-9304-DB9246434481}"/>
    <hyperlink ref="AM858" r:id="rId52" xr:uid="{EF67CFF2-DEA1-4A25-953E-D1888618F365}"/>
    <hyperlink ref="AM740" r:id="rId53" xr:uid="{B8526B5C-B068-43BA-B4BE-9A80A3DF3C7A}"/>
    <hyperlink ref="AM892" r:id="rId54" xr:uid="{68B87EFD-0114-4BDA-8D6C-26F67576DE63}"/>
    <hyperlink ref="AM860" r:id="rId55" xr:uid="{57E8E870-DF11-4E29-BB27-7DD6D2FA3A28}"/>
    <hyperlink ref="AM926" r:id="rId56" xr:uid="{2CDF4A72-0FE6-4806-97BE-097B0075A17D}"/>
    <hyperlink ref="AM916" r:id="rId57" xr:uid="{7D8D8C56-345C-424C-AAFC-B586814B65CC}"/>
    <hyperlink ref="AM1049" r:id="rId58" xr:uid="{DED7435B-2B01-4FFD-B33A-2D21339FE5F6}"/>
    <hyperlink ref="AM261" r:id="rId59" xr:uid="{B00D6860-5DDC-495C-B9D2-47A1554827C3}"/>
    <hyperlink ref="AM745" r:id="rId60" xr:uid="{748CA336-8291-428B-B400-4EB60A4ADC62}"/>
    <hyperlink ref="AM1087" r:id="rId61" xr:uid="{69A0403B-BE33-4515-A9FD-E287486CBF2B}"/>
    <hyperlink ref="AM1081" r:id="rId62" xr:uid="{2EF81793-49D7-44A3-9A2C-7F87565098AB}"/>
    <hyperlink ref="AM828" r:id="rId63" xr:uid="{26B40028-5055-4EB6-B31D-AAA8DBDBA800}"/>
    <hyperlink ref="AM301" r:id="rId64" xr:uid="{637141DE-F290-40BD-B247-3ECDA26E0D3E}"/>
  </hyperlinks>
  <pageMargins left="0.7" right="0.7" top="0.75" bottom="0.75" header="0.3" footer="0.3"/>
  <pageSetup orientation="portrait" r:id="rId65"/>
  <drawing r:id="rId66"/>
  <tableParts count="1">
    <tablePart r:id="rId6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1"/>
  <dimension ref="B2:K43"/>
  <sheetViews>
    <sheetView topLeftCell="B1" zoomScale="85" zoomScaleNormal="85" workbookViewId="0">
      <selection activeCell="D20" sqref="D20"/>
    </sheetView>
  </sheetViews>
  <sheetFormatPr baseColWidth="10" defaultColWidth="11.375" defaultRowHeight="15"/>
  <cols>
    <col min="1" max="1" width="0" style="25" hidden="1" customWidth="1"/>
    <col min="2" max="2" width="22.375" style="25" customWidth="1"/>
    <col min="3" max="3" width="29.375" style="25" customWidth="1"/>
    <col min="4" max="4" width="32.375" style="25" customWidth="1"/>
    <col min="5" max="5" width="71.625" style="25" customWidth="1"/>
    <col min="6" max="6" width="10.375" style="102" hidden="1" customWidth="1"/>
    <col min="7" max="7" width="19.625" style="77" hidden="1" customWidth="1"/>
    <col min="8" max="8" width="18.375" style="42" hidden="1" customWidth="1"/>
    <col min="9" max="11" width="41.625" style="25" hidden="1" customWidth="1"/>
    <col min="12" max="13" width="41.625" style="25" customWidth="1"/>
    <col min="14" max="16384" width="11.375" style="25"/>
  </cols>
  <sheetData>
    <row r="2" spans="2:10">
      <c r="B2" s="585"/>
      <c r="C2" s="586"/>
      <c r="D2" s="586"/>
      <c r="E2" s="587"/>
    </row>
    <row r="3" spans="2:10">
      <c r="B3" s="588"/>
      <c r="C3" s="589"/>
      <c r="D3" s="589"/>
      <c r="E3" s="590"/>
    </row>
    <row r="4" spans="2:10">
      <c r="B4" s="588"/>
      <c r="C4" s="589"/>
      <c r="D4" s="589"/>
      <c r="E4" s="590"/>
    </row>
    <row r="5" spans="2:10">
      <c r="B5" s="591"/>
      <c r="C5" s="592"/>
      <c r="D5" s="592"/>
      <c r="E5" s="593"/>
    </row>
    <row r="6" spans="2:10" ht="30">
      <c r="B6" s="1" t="s">
        <v>13137</v>
      </c>
      <c r="C6" s="2" t="s">
        <v>13138</v>
      </c>
      <c r="D6" s="1" t="s">
        <v>13139</v>
      </c>
      <c r="E6" s="3" t="s">
        <v>13140</v>
      </c>
    </row>
    <row r="7" spans="2:10" ht="14.65" customHeight="1">
      <c r="B7" s="594" t="s">
        <v>13141</v>
      </c>
      <c r="C7" s="4" t="s">
        <v>13142</v>
      </c>
      <c r="D7" s="5" t="s">
        <v>191</v>
      </c>
      <c r="E7" s="4" t="s">
        <v>13143</v>
      </c>
    </row>
    <row r="8" spans="2:10" ht="14.65" customHeight="1">
      <c r="B8" s="594"/>
      <c r="C8" s="4" t="s">
        <v>13144</v>
      </c>
      <c r="D8" s="103">
        <f>VLOOKUP(D7,'Base de datos'!$B$7:$AL$1256,7,0)</f>
        <v>2976000</v>
      </c>
      <c r="E8" s="4" t="s">
        <v>13145</v>
      </c>
      <c r="F8" s="102">
        <f>D8/2</f>
        <v>1488000</v>
      </c>
    </row>
    <row r="9" spans="2:10">
      <c r="B9" s="595"/>
      <c r="C9" s="7" t="s">
        <v>13146</v>
      </c>
      <c r="D9" s="9">
        <v>45965</v>
      </c>
      <c r="E9" s="8" t="s">
        <v>13147</v>
      </c>
    </row>
    <row r="10" spans="2:10" ht="14.65" customHeight="1">
      <c r="B10" s="596" t="s">
        <v>13148</v>
      </c>
      <c r="C10" s="4" t="s">
        <v>13149</v>
      </c>
      <c r="D10" s="9">
        <v>45931</v>
      </c>
      <c r="E10" s="4" t="s">
        <v>13150</v>
      </c>
      <c r="F10" s="104">
        <f>+D8/30</f>
        <v>99200</v>
      </c>
      <c r="G10" s="110" t="s">
        <v>13151</v>
      </c>
      <c r="H10" s="134">
        <f>EOMONTH(D10,-1)+1</f>
        <v>45931</v>
      </c>
      <c r="I10" s="113">
        <f>DAY(D10)</f>
        <v>1</v>
      </c>
      <c r="J10" s="113" t="str">
        <f>PROPER(TEXT(D10,"mmmm"))</f>
        <v>Octubre</v>
      </c>
    </row>
    <row r="11" spans="2:10" ht="14.65" customHeight="1">
      <c r="B11" s="594"/>
      <c r="C11" s="4" t="s">
        <v>13152</v>
      </c>
      <c r="D11" s="9">
        <v>45961</v>
      </c>
      <c r="E11" s="4" t="s">
        <v>13153</v>
      </c>
      <c r="F11" s="104">
        <f>IF(DAY(D11)=31,DAYS360(D10,D11),DAYS360(D10,D11)+1)</f>
        <v>30</v>
      </c>
      <c r="G11" s="112" t="s">
        <v>13154</v>
      </c>
      <c r="H11" s="111">
        <f>IF(EOMONTH(D11,0)=D11,EOMONTH(D11,0),EOMONTH(D11,-1))</f>
        <v>45961</v>
      </c>
      <c r="I11" s="113">
        <f>DAY(D11)</f>
        <v>31</v>
      </c>
      <c r="J11" s="113" t="str">
        <f>PROPER(TEXT(D11,"mmmm"))</f>
        <v>Octubre</v>
      </c>
    </row>
    <row r="12" spans="2:10" ht="14.65" customHeight="1">
      <c r="B12" s="594"/>
      <c r="C12" s="4" t="s">
        <v>13155</v>
      </c>
      <c r="D12" s="6">
        <f>IFERROR(IF(AND(D34="",D35=""),(H22*D8)/30,IF(AND(D34="", D35&lt;&gt;""),"Ingrese fecha inicio de suspensión",IF(AND(D34&lt;&gt;"",D35=""),"Ingrese fecha de fin de suspensión fecha ",IF(AND(D34&gt;=D10,D35&lt;=D11),(H38*D8)/30,IF(AND(D34&lt;D10,D35&lt;=D11,D35&gt;D10),(H39*D8)/30,IF(AND(D34&gt;=D10,D34&lt;=D11,D35&gt;=D11),(H40*D8)/30,IF(AND(D34&lt;D10,D35&gt;D11),0,(H22*D8)/30))))))),"")</f>
        <v>2976000</v>
      </c>
      <c r="E12" s="4" t="s">
        <v>13156</v>
      </c>
      <c r="F12" s="104">
        <f>+F10*F11</f>
        <v>2976000</v>
      </c>
      <c r="G12" s="105"/>
    </row>
    <row r="13" spans="2:10" ht="14.65" customHeight="1">
      <c r="B13" s="594"/>
      <c r="C13" s="10" t="s">
        <v>13157</v>
      </c>
      <c r="D13" s="11">
        <v>7</v>
      </c>
      <c r="E13" s="4" t="s">
        <v>13158</v>
      </c>
      <c r="G13" s="114">
        <f>+DAYS360(H10,H11)</f>
        <v>30</v>
      </c>
      <c r="H13" s="115">
        <f>+G13/30</f>
        <v>1</v>
      </c>
    </row>
    <row r="14" spans="2:10" ht="14.65" customHeight="1">
      <c r="B14" s="595"/>
      <c r="C14" s="4" t="s">
        <v>13159</v>
      </c>
      <c r="D14" s="11">
        <v>9</v>
      </c>
      <c r="E14" s="4" t="s">
        <v>13160</v>
      </c>
      <c r="J14" s="116" t="e">
        <f>VLOOKUP(D7,#REF!,4,0)</f>
        <v>#REF!</v>
      </c>
    </row>
    <row r="15" spans="2:10" ht="14.65" hidden="1" customHeight="1">
      <c r="B15" s="596" t="s">
        <v>13161</v>
      </c>
      <c r="C15" s="4" t="s">
        <v>13162</v>
      </c>
      <c r="D15" s="11"/>
      <c r="E15" s="4" t="s">
        <v>13163</v>
      </c>
    </row>
    <row r="16" spans="2:10" ht="14.65" hidden="1" customHeight="1">
      <c r="B16" s="594"/>
      <c r="C16" s="4" t="s">
        <v>13164</v>
      </c>
      <c r="D16" s="12"/>
      <c r="E16" s="4" t="s">
        <v>13165</v>
      </c>
    </row>
    <row r="17" spans="2:8" ht="14.65" hidden="1" customHeight="1">
      <c r="B17" s="595"/>
      <c r="C17" s="4" t="s">
        <v>13166</v>
      </c>
      <c r="D17" s="12"/>
      <c r="E17" s="4" t="s">
        <v>13167</v>
      </c>
    </row>
    <row r="18" spans="2:8" ht="14.65" customHeight="1">
      <c r="B18" s="596" t="s">
        <v>13168</v>
      </c>
      <c r="C18" s="4" t="s">
        <v>13169</v>
      </c>
      <c r="D18" s="11">
        <v>90120071</v>
      </c>
      <c r="E18" s="4" t="s">
        <v>13170</v>
      </c>
      <c r="G18" s="112" t="s">
        <v>13171</v>
      </c>
      <c r="H18" s="117">
        <f>ROUND(DAYS360(H10,H11)/30,0)*30</f>
        <v>30</v>
      </c>
    </row>
    <row r="19" spans="2:8" ht="14.65" customHeight="1">
      <c r="B19" s="594"/>
      <c r="C19" s="4" t="s">
        <v>13172</v>
      </c>
      <c r="D19" s="9">
        <v>45958</v>
      </c>
      <c r="E19" s="4" t="s">
        <v>13173</v>
      </c>
      <c r="G19" s="118"/>
      <c r="H19" s="119"/>
    </row>
    <row r="20" spans="2:8">
      <c r="B20" s="594"/>
      <c r="C20" s="4" t="s">
        <v>13174</v>
      </c>
      <c r="D20" s="5" t="s">
        <v>30</v>
      </c>
      <c r="E20" s="4" t="s">
        <v>13175</v>
      </c>
      <c r="G20" s="120" t="s">
        <v>13176</v>
      </c>
      <c r="H20" s="117">
        <f>IF(EOMONTH(D11,0)=D11,0,DAY(D11))-DAY(D10)+1</f>
        <v>0</v>
      </c>
    </row>
    <row r="21" spans="2:8" ht="14.65" customHeight="1">
      <c r="B21" s="594"/>
      <c r="C21" s="4" t="s">
        <v>13177</v>
      </c>
      <c r="D21" s="491"/>
      <c r="E21" s="4" t="s">
        <v>13178</v>
      </c>
      <c r="G21" s="121"/>
      <c r="H21" s="119"/>
    </row>
    <row r="22" spans="2:8" ht="14.65" customHeight="1">
      <c r="B22" s="594"/>
      <c r="C22" s="4" t="s">
        <v>13179</v>
      </c>
      <c r="D22" s="52"/>
      <c r="E22" s="4" t="s">
        <v>13180</v>
      </c>
      <c r="G22" s="122" t="s">
        <v>13181</v>
      </c>
      <c r="H22" s="123">
        <f>+H18+H20</f>
        <v>30</v>
      </c>
    </row>
    <row r="23" spans="2:8">
      <c r="B23" s="594"/>
      <c r="C23" s="53" t="s">
        <v>13182</v>
      </c>
      <c r="D23" s="52"/>
      <c r="E23" s="4" t="s">
        <v>13183</v>
      </c>
    </row>
    <row r="24" spans="2:8">
      <c r="B24" s="605" t="s">
        <v>13168</v>
      </c>
      <c r="C24" s="4" t="s">
        <v>13184</v>
      </c>
      <c r="D24" s="401" t="str">
        <f>VLOOKUP(D7,'Base de datos'!$B$7:$AL$1257,30,0)</f>
        <v>COMPENSAR</v>
      </c>
      <c r="E24" s="600" t="s">
        <v>13185</v>
      </c>
    </row>
    <row r="25" spans="2:8">
      <c r="B25" s="605"/>
      <c r="C25" s="4" t="s">
        <v>13186</v>
      </c>
      <c r="D25" s="401" t="str">
        <f>VLOOKUP(D7,'Base de datos'!$B$7:$AL$1257,32,0)</f>
        <v>COLPENSIONES</v>
      </c>
      <c r="E25" s="601"/>
    </row>
    <row r="26" spans="2:8">
      <c r="B26" s="605"/>
      <c r="C26" s="4" t="s">
        <v>7327</v>
      </c>
      <c r="D26" s="401" t="str">
        <f>VLOOKUP(D7,'Base de datos'!$B$7:$AL$1257,31,0)</f>
        <v>POSITIVA</v>
      </c>
      <c r="E26" s="601"/>
    </row>
    <row r="27" spans="2:8">
      <c r="B27" s="606"/>
      <c r="C27" s="4" t="s">
        <v>13187</v>
      </c>
      <c r="D27" s="401">
        <f>VLOOKUP(D7,'Base de datos'!$B$7:$AL$1257,16,0)</f>
        <v>1</v>
      </c>
      <c r="E27" s="602"/>
    </row>
    <row r="28" spans="2:8">
      <c r="B28" s="597" t="s">
        <v>13188</v>
      </c>
      <c r="C28" s="54" t="s">
        <v>13189</v>
      </c>
      <c r="D28" s="401" t="str">
        <f>VLOOKUP(D7,'Base de datos'!$B$7:$AL$1257,35,0)</f>
        <v>DAVIVIENDA S.A</v>
      </c>
      <c r="E28" s="600" t="s">
        <v>13190</v>
      </c>
    </row>
    <row r="29" spans="2:8">
      <c r="B29" s="598"/>
      <c r="C29" s="4" t="s">
        <v>13191</v>
      </c>
      <c r="D29" s="401" t="str">
        <f>VLOOKUP(D7,'Base de datos'!$B$7:$AL$1257,37,0)</f>
        <v xml:space="preserve">AHORROS </v>
      </c>
      <c r="E29" s="601"/>
    </row>
    <row r="30" spans="2:8">
      <c r="B30" s="599"/>
      <c r="C30" s="4" t="s">
        <v>13192</v>
      </c>
      <c r="D30" s="401" t="s">
        <v>13193</v>
      </c>
      <c r="E30" s="602"/>
    </row>
    <row r="31" spans="2:8">
      <c r="B31" s="603" t="s">
        <v>13194</v>
      </c>
      <c r="C31" s="4" t="s">
        <v>13195</v>
      </c>
      <c r="D31" s="398" t="str">
        <f>VLOOKUP(D7,'Base de datos'!$B$7:$AK$1116,6,0)</f>
        <v>6 meses</v>
      </c>
      <c r="E31" s="607" t="s">
        <v>13196</v>
      </c>
    </row>
    <row r="32" spans="2:8" ht="14.65" customHeight="1">
      <c r="B32" s="603"/>
      <c r="C32" s="4" t="s">
        <v>13197</v>
      </c>
      <c r="D32" s="398" t="str">
        <f>VLOOKUP(D7,'Base de datos'!$B$7:$AK$1116,26,0)</f>
        <v>3 meses</v>
      </c>
      <c r="E32" s="601"/>
    </row>
    <row r="33" spans="2:9" ht="14.65" customHeight="1">
      <c r="B33" s="603"/>
      <c r="C33" s="4" t="s">
        <v>13198</v>
      </c>
      <c r="D33" s="398">
        <f>VLOOKUP(D7,'Base de datos'!$B$7:$AK$1116,25,0)</f>
        <v>8928000</v>
      </c>
      <c r="E33" s="601"/>
    </row>
    <row r="34" spans="2:9" ht="14.65" customHeight="1">
      <c r="B34" s="603"/>
      <c r="C34" s="4" t="s">
        <v>13199</v>
      </c>
      <c r="D34" s="399" t="str">
        <f>VLOOKUP(D7,'Base de datos'!$B$7:$AK$1116,27,0)</f>
        <v>N/A</v>
      </c>
      <c r="E34" s="601"/>
    </row>
    <row r="35" spans="2:9" ht="14.65" customHeight="1">
      <c r="B35" s="603"/>
      <c r="C35" s="4" t="s">
        <v>13200</v>
      </c>
      <c r="D35" s="399" t="str">
        <f>VLOOKUP(D7,'Base de datos'!$B$7:$AK$1116,28,0)</f>
        <v>N/A</v>
      </c>
      <c r="E35" s="601"/>
    </row>
    <row r="36" spans="2:9" ht="14.65" hidden="1" customHeight="1">
      <c r="B36" s="603"/>
      <c r="C36" s="4" t="s">
        <v>13201</v>
      </c>
      <c r="D36" s="400"/>
      <c r="E36" s="601"/>
    </row>
    <row r="37" spans="2:9" ht="14.65" customHeight="1">
      <c r="B37" s="604"/>
      <c r="C37" s="4" t="s">
        <v>13202</v>
      </c>
      <c r="D37" s="400">
        <f>VLOOKUP(D7,'Base de datos'!$B$7:$AK$1116,9,0)</f>
        <v>46017</v>
      </c>
      <c r="E37" s="602"/>
    </row>
    <row r="38" spans="2:9">
      <c r="B38" s="13"/>
      <c r="C38" s="77"/>
      <c r="D38" s="394"/>
      <c r="E38" s="77"/>
      <c r="G38" s="121" t="s">
        <v>13203</v>
      </c>
      <c r="H38" s="119" t="e">
        <f>ROUND(H22-DAYS360(D34,D35)-1,0)</f>
        <v>#VALUE!</v>
      </c>
      <c r="I38" s="113" t="s">
        <v>13204</v>
      </c>
    </row>
    <row r="39" spans="2:9">
      <c r="B39" s="392"/>
      <c r="C39" s="395" t="s">
        <v>13205</v>
      </c>
      <c r="D39" s="396"/>
      <c r="E39" s="396"/>
      <c r="G39" s="113" t="s">
        <v>13206</v>
      </c>
      <c r="H39" s="119" t="e">
        <f>ROUND(H22-DAYS360(D10,D35)-1,0)</f>
        <v>#VALUE!</v>
      </c>
      <c r="I39" s="113" t="s">
        <v>13207</v>
      </c>
    </row>
    <row r="40" spans="2:9">
      <c r="B40" s="393"/>
      <c r="C40" s="397" t="s">
        <v>13208</v>
      </c>
      <c r="D40" s="77"/>
      <c r="E40" s="77"/>
      <c r="G40" s="121" t="s">
        <v>13209</v>
      </c>
      <c r="H40" s="119" t="e">
        <f>ROUND(H22-DAYS360(D34,D11),0)-1</f>
        <v>#VALUE!</v>
      </c>
      <c r="I40" s="113" t="s">
        <v>13210</v>
      </c>
    </row>
    <row r="41" spans="2:9">
      <c r="B41" s="402"/>
      <c r="C41" s="397" t="s">
        <v>13211</v>
      </c>
      <c r="G41" s="113" t="s">
        <v>13212</v>
      </c>
      <c r="H41" s="113">
        <v>0</v>
      </c>
      <c r="I41" s="113" t="s">
        <v>13213</v>
      </c>
    </row>
    <row r="42" spans="2:9">
      <c r="G42" s="113"/>
      <c r="H42" s="124"/>
      <c r="I42" s="124"/>
    </row>
    <row r="43" spans="2:9">
      <c r="G43" s="125" t="s">
        <v>13214</v>
      </c>
      <c r="H43" s="126" t="e">
        <f>VLOOKUP(D7,#REF!,4,0)</f>
        <v>#REF!</v>
      </c>
      <c r="I43" s="113"/>
    </row>
  </sheetData>
  <sheetProtection algorithmName="SHA-512" hashValue="vLa8wGkhleRopg/1ZVB1LgHmto01FV2xCVuflaY89VbUN/0AJ6Nkp1Us0KAhzxmYQxsU4A0cYJJRa/ndPZBSUg==" saltValue="h40QOsWgnlK0FoRYhz/nYA==" spinCount="100000" sheet="1" objects="1" scenarios="1"/>
  <mergeCells count="11">
    <mergeCell ref="B28:B30"/>
    <mergeCell ref="E28:E30"/>
    <mergeCell ref="B31:B37"/>
    <mergeCell ref="B24:B27"/>
    <mergeCell ref="E24:E27"/>
    <mergeCell ref="E31:E37"/>
    <mergeCell ref="B2:E5"/>
    <mergeCell ref="B7:B9"/>
    <mergeCell ref="B10:B14"/>
    <mergeCell ref="B15:B17"/>
    <mergeCell ref="B18:B23"/>
  </mergeCells>
  <dataValidations count="1">
    <dataValidation type="list" allowBlank="1" showInputMessage="1" showErrorMessage="1" sqref="D36" xr:uid="{00000000-0002-0000-0500-000000000000}">
      <formula1>INDIRECT("Fecha[fecha]")</formula1>
    </dataValidation>
  </dataValidations>
  <pageMargins left="0.7" right="0.7" top="0.75" bottom="0.75" header="0.3" footer="0.3"/>
  <pageSetup scale="52"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500-000005000000}">
          <x14:formula1>
            <xm:f>LISTA!$C$2:$C$13</xm:f>
          </x14:formula1>
          <xm:sqref>D23 D20</xm:sqref>
        </x14:dataValidation>
        <x14:dataValidation type="list" allowBlank="1" showInputMessage="1" showErrorMessage="1" xr:uid="{00000000-0002-0000-0500-000001000000}">
          <x14:formula1>
            <xm:f>LISTA!$D$2:$D$13</xm:f>
          </x14:formula1>
          <xm:sqref>D13</xm:sqref>
        </x14:dataValidation>
        <x14:dataValidation type="list" allowBlank="1" showInputMessage="1" showErrorMessage="1" xr:uid="{00000000-0002-0000-0500-000002000000}">
          <x14:formula1>
            <xm:f>LISTA!$E$2:$E$13</xm:f>
          </x14:formula1>
          <xm:sqref>D14</xm:sqref>
        </x14:dataValidation>
        <x14:dataValidation type="list" allowBlank="1" showInputMessage="1" showErrorMessage="1" xr:uid="{00000000-0002-0000-0500-000004000000}">
          <x14:formula1>
            <xm:f>LISTA!$B$2:$B$5</xm:f>
          </x14:formula1>
          <xm:sqref>D9</xm:sqref>
        </x14:dataValidation>
        <x14:dataValidation type="list" allowBlank="1" showInputMessage="1" showErrorMessage="1" xr:uid="{DE4BF8AA-DAC9-44E5-AA94-112CA335039A}">
          <x14:formula1>
            <xm:f>'Periodo de Cobro'!$B$2:$B$1036</xm:f>
          </x14:formula1>
          <xm:sqref>D10:D11 D19 D22</xm:sqref>
        </x14:dataValidation>
        <x14:dataValidation type="list" allowBlank="1" showInputMessage="1" showErrorMessage="1" xr:uid="{00000000-0002-0000-0500-000007000000}">
          <x14:formula1>
            <xm:f>LISTA!$A$2:$A$1048576</xm:f>
          </x14:formula1>
          <xm:sqref>D7</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5"/>
  <dimension ref="A1:U25"/>
  <sheetViews>
    <sheetView view="pageBreakPreview" topLeftCell="A10" zoomScale="107" zoomScaleNormal="100" zoomScaleSheetLayoutView="107" workbookViewId="0">
      <selection activeCell="E18" sqref="E18:K18"/>
    </sheetView>
  </sheetViews>
  <sheetFormatPr baseColWidth="10" defaultColWidth="8.625" defaultRowHeight="15"/>
  <cols>
    <col min="1" max="1" width="3.625" style="16" customWidth="1"/>
    <col min="2" max="2" width="8.375" style="16" customWidth="1"/>
    <col min="3" max="3" width="5.375" style="16" customWidth="1"/>
    <col min="4" max="4" width="10.375" style="16" customWidth="1"/>
    <col min="5" max="5" width="6.375" style="16" customWidth="1"/>
    <col min="6" max="6" width="3.375" style="16" customWidth="1"/>
    <col min="7" max="7" width="4.375" style="16" customWidth="1"/>
    <col min="8" max="8" width="9.375" style="16" customWidth="1"/>
    <col min="9" max="9" width="7.625" style="16" customWidth="1"/>
    <col min="10" max="10" width="6.375" style="16" customWidth="1"/>
    <col min="11" max="11" width="5" style="16" customWidth="1"/>
    <col min="12" max="12" width="3.375" style="16" customWidth="1"/>
    <col min="13" max="13" width="4.375" style="16" customWidth="1"/>
    <col min="14" max="14" width="5.375" style="16" customWidth="1"/>
    <col min="15" max="15" width="3.625" style="16" customWidth="1"/>
    <col min="16" max="16" width="12.625" style="16" customWidth="1"/>
    <col min="17" max="17" width="22.625" style="16" customWidth="1"/>
    <col min="18" max="18" width="4.375" style="16" customWidth="1"/>
    <col min="19" max="20" width="8.625" style="16"/>
    <col min="21" max="21" width="10" style="16" bestFit="1" customWidth="1"/>
    <col min="22" max="16384" width="8.625" style="16"/>
  </cols>
  <sheetData>
    <row r="1" spans="1:18" ht="66" customHeight="1">
      <c r="A1" s="620" t="s">
        <v>13215</v>
      </c>
      <c r="B1" s="620"/>
      <c r="C1" s="620"/>
      <c r="D1" s="620"/>
      <c r="E1" s="620"/>
      <c r="F1" s="620"/>
      <c r="G1" s="620"/>
      <c r="H1" s="620"/>
      <c r="I1" s="620"/>
      <c r="J1" s="620"/>
      <c r="K1" s="620"/>
      <c r="L1" s="620"/>
      <c r="M1" s="620"/>
      <c r="N1" s="620"/>
      <c r="O1" s="620"/>
      <c r="P1" s="620"/>
      <c r="Q1" s="620"/>
      <c r="R1" s="620"/>
    </row>
    <row r="2" spans="1:18" ht="5.65" customHeight="1">
      <c r="A2" s="82" t="str">
        <f>'Datos de entrada'!D7</f>
        <v>128-2025</v>
      </c>
      <c r="B2" s="535"/>
      <c r="C2" s="535"/>
      <c r="D2" s="535"/>
      <c r="E2" s="535"/>
      <c r="F2" s="535"/>
      <c r="G2" s="535"/>
      <c r="H2" s="535"/>
      <c r="I2" s="535"/>
      <c r="J2" s="535"/>
      <c r="K2" s="535"/>
      <c r="L2" s="535"/>
      <c r="M2" s="535"/>
      <c r="N2" s="535"/>
      <c r="O2" s="535"/>
      <c r="P2" s="535"/>
      <c r="Q2" s="81"/>
      <c r="R2" s="80"/>
    </row>
    <row r="3" spans="1:18" ht="22.15" customHeight="1">
      <c r="A3" s="611" t="s">
        <v>13216</v>
      </c>
      <c r="B3" s="611"/>
      <c r="C3" s="611"/>
      <c r="D3" s="611" t="s">
        <v>13217</v>
      </c>
      <c r="E3" s="611"/>
      <c r="F3" s="621">
        <f>'Datos de entrada'!D9</f>
        <v>45965</v>
      </c>
      <c r="G3" s="621"/>
      <c r="H3" s="621"/>
      <c r="I3" s="621"/>
      <c r="J3" s="621"/>
      <c r="K3" s="611" t="s">
        <v>13218</v>
      </c>
      <c r="L3" s="611"/>
      <c r="M3" s="611"/>
      <c r="N3" s="611"/>
      <c r="O3" s="622">
        <f>VLOOKUP($A$2,'Base de datos'!$B$7:$AK$1257,4,0)</f>
        <v>1015476536</v>
      </c>
      <c r="P3" s="622"/>
      <c r="Q3" s="622"/>
      <c r="R3" s="622"/>
    </row>
    <row r="4" spans="1:18" ht="23.65" customHeight="1">
      <c r="A4" s="81" t="s">
        <v>13219</v>
      </c>
      <c r="B4" s="618" t="str">
        <f>VLOOKUP($A$2,'Base de datos'!$B$7:$AK$1257,3,0)</f>
        <v>KENETH DUBAN BORJA RINCON</v>
      </c>
      <c r="C4" s="618"/>
      <c r="D4" s="618"/>
      <c r="E4" s="618"/>
      <c r="F4" s="618"/>
      <c r="G4" s="618"/>
      <c r="H4" s="618"/>
      <c r="I4" s="618"/>
      <c r="J4" s="618"/>
      <c r="K4" s="618"/>
      <c r="L4" s="618"/>
      <c r="M4" s="619" t="s">
        <v>13220</v>
      </c>
      <c r="N4" s="619"/>
      <c r="O4" s="619"/>
      <c r="P4" s="619"/>
      <c r="Q4" s="619"/>
      <c r="R4" s="619"/>
    </row>
    <row r="5" spans="1:18" ht="35.65" customHeight="1">
      <c r="A5" s="611" t="s">
        <v>13221</v>
      </c>
      <c r="B5" s="611"/>
      <c r="C5" s="611"/>
      <c r="D5" s="611"/>
      <c r="E5" s="611"/>
      <c r="F5" s="611"/>
      <c r="G5" s="611"/>
      <c r="H5" s="611"/>
      <c r="I5" s="611"/>
      <c r="J5" s="611"/>
      <c r="K5" s="611"/>
      <c r="L5" s="611"/>
      <c r="M5" s="611"/>
      <c r="N5" s="611"/>
      <c r="O5" s="611"/>
      <c r="P5" s="611"/>
      <c r="Q5" s="611"/>
      <c r="R5" s="611"/>
    </row>
    <row r="6" spans="1:18" ht="43.15" customHeight="1">
      <c r="A6" s="80"/>
      <c r="B6" s="80"/>
      <c r="C6" s="80"/>
      <c r="D6" s="80"/>
      <c r="E6" s="80"/>
      <c r="F6" s="80"/>
      <c r="G6" s="80"/>
      <c r="H6" s="80"/>
      <c r="I6" s="80"/>
      <c r="J6" s="80"/>
      <c r="K6" s="80"/>
      <c r="L6" s="80"/>
      <c r="M6" s="80"/>
      <c r="N6" s="80"/>
      <c r="O6" s="80"/>
      <c r="P6" s="80"/>
      <c r="Q6" s="80"/>
      <c r="R6" s="80"/>
    </row>
    <row r="7" spans="1:18" ht="73.900000000000006" customHeight="1">
      <c r="A7" s="620" t="s">
        <v>13222</v>
      </c>
      <c r="B7" s="620"/>
      <c r="C7" s="620"/>
      <c r="D7" s="620"/>
      <c r="E7" s="620"/>
      <c r="F7" s="620"/>
      <c r="G7" s="620"/>
      <c r="H7" s="620"/>
      <c r="I7" s="620"/>
      <c r="J7" s="620"/>
      <c r="K7" s="620"/>
      <c r="L7" s="620"/>
      <c r="M7" s="620"/>
      <c r="N7" s="620"/>
      <c r="O7" s="620"/>
      <c r="P7" s="620"/>
      <c r="Q7" s="620"/>
      <c r="R7" s="620"/>
    </row>
    <row r="8" spans="1:18" ht="21.6" customHeight="1">
      <c r="A8" s="637" t="str">
        <f>VLOOKUP($A$2,'Base de datos'!$B$7:$AK$1257,3,0)</f>
        <v>KENETH DUBAN BORJA RINCON</v>
      </c>
      <c r="B8" s="637"/>
      <c r="C8" s="637"/>
      <c r="D8" s="637"/>
      <c r="E8" s="637"/>
      <c r="F8" s="637"/>
      <c r="G8" s="637"/>
      <c r="H8" s="637"/>
      <c r="I8" s="637"/>
      <c r="J8" s="637"/>
      <c r="K8" s="617" t="s">
        <v>13223</v>
      </c>
      <c r="L8" s="617"/>
      <c r="M8" s="617"/>
      <c r="N8" s="617"/>
      <c r="O8" s="617"/>
      <c r="P8" s="617"/>
      <c r="Q8" s="634">
        <f>VLOOKUP($A$2,'Base de datos'!$B$7:$AK$1257,4,0)</f>
        <v>1015476536</v>
      </c>
      <c r="R8" s="634"/>
    </row>
    <row r="9" spans="1:18" ht="108" customHeight="1">
      <c r="A9" s="635" t="s">
        <v>13224</v>
      </c>
      <c r="B9" s="635"/>
      <c r="C9" s="635"/>
      <c r="D9" s="636" t="str">
        <f>VLOOKUP($A$2,'Base de datos'!$B$7:$AK$1257,10,0)</f>
        <v>PRESTAR SERVICIOS ASISTENCIALES AL ÁREA DE GESTIÓN DEL DESARROLLO LOCAL DE LA ALCALDÍA LOCAL DE SUBA, COMO APOYO EN LOS PROCESOS Y PROCEDIMIENTOS REQUERIDOS DEL ALMACÉN DEL FONDO DE DESARROLLO LOCAL</v>
      </c>
      <c r="E9" s="636"/>
      <c r="F9" s="636"/>
      <c r="G9" s="636"/>
      <c r="H9" s="636"/>
      <c r="I9" s="636"/>
      <c r="J9" s="636"/>
      <c r="K9" s="636"/>
      <c r="L9" s="636"/>
      <c r="M9" s="636"/>
      <c r="N9" s="636"/>
      <c r="O9" s="636"/>
      <c r="P9" s="636"/>
      <c r="Q9" s="636"/>
      <c r="R9" s="636"/>
    </row>
    <row r="10" spans="1:18" ht="21" customHeight="1">
      <c r="A10" s="608" t="s">
        <v>13225</v>
      </c>
      <c r="B10" s="608"/>
      <c r="C10" s="609">
        <f>IF('Datos de entrada'!D10="","",'Datos de entrada'!D10)</f>
        <v>45931</v>
      </c>
      <c r="D10" s="609"/>
      <c r="E10" s="609"/>
      <c r="F10" s="609"/>
      <c r="G10" s="609"/>
      <c r="H10" s="609"/>
      <c r="I10" s="609"/>
      <c r="J10" s="612" t="s">
        <v>13226</v>
      </c>
      <c r="K10" s="612"/>
      <c r="L10" s="609">
        <f>IF('Datos de entrada'!D11="","",'Datos de entrada'!D11)</f>
        <v>45961</v>
      </c>
      <c r="M10" s="609"/>
      <c r="N10" s="609"/>
      <c r="O10" s="609"/>
      <c r="P10" s="609"/>
      <c r="Q10" s="609"/>
      <c r="R10" s="609"/>
    </row>
    <row r="11" spans="1:18" ht="9" customHeight="1">
      <c r="A11" s="83"/>
      <c r="B11" s="83"/>
      <c r="C11" s="83"/>
      <c r="D11" s="83"/>
      <c r="E11" s="83"/>
      <c r="F11" s="83"/>
      <c r="G11" s="83"/>
      <c r="H11" s="83"/>
      <c r="I11" s="83"/>
      <c r="J11" s="83"/>
      <c r="K11" s="83"/>
      <c r="L11" s="83"/>
      <c r="M11" s="83"/>
      <c r="N11" s="83"/>
      <c r="O11" s="83"/>
      <c r="P11" s="83"/>
      <c r="Q11" s="83"/>
      <c r="R11" s="81"/>
    </row>
    <row r="12" spans="1:18" ht="16.899999999999999" customHeight="1">
      <c r="A12" s="615" t="s">
        <v>13227</v>
      </c>
      <c r="B12" s="615"/>
      <c r="C12" s="615"/>
      <c r="D12" s="615"/>
      <c r="E12" s="615"/>
      <c r="F12" s="609" t="str">
        <f>IF('Datos de entrada'!D34=0,"N/A",'Datos de entrada'!D34)</f>
        <v>N/A</v>
      </c>
      <c r="G12" s="609"/>
      <c r="H12" s="609"/>
      <c r="I12" s="609"/>
      <c r="J12" s="609"/>
      <c r="K12" s="609"/>
      <c r="L12" s="610" t="s">
        <v>13226</v>
      </c>
      <c r="M12" s="610"/>
      <c r="N12" s="609" t="str">
        <f>IF('Datos de entrada'!D35=0,"N/A",'Datos de entrada'!D35)</f>
        <v>N/A</v>
      </c>
      <c r="O12" s="609"/>
      <c r="P12" s="609"/>
      <c r="Q12" s="609"/>
      <c r="R12" s="609"/>
    </row>
    <row r="13" spans="1:18" ht="10.15" customHeight="1">
      <c r="A13" s="84"/>
      <c r="B13" s="84"/>
      <c r="C13" s="84"/>
      <c r="D13" s="84"/>
      <c r="E13" s="84"/>
      <c r="F13" s="84"/>
      <c r="G13" s="84"/>
      <c r="H13" s="84"/>
      <c r="I13" s="84"/>
      <c r="J13" s="84"/>
      <c r="K13" s="84"/>
      <c r="L13" s="84"/>
      <c r="M13" s="84"/>
      <c r="N13" s="84"/>
      <c r="O13" s="84"/>
      <c r="P13" s="84"/>
      <c r="Q13" s="84"/>
      <c r="R13" s="84"/>
    </row>
    <row r="14" spans="1:18" ht="16.5">
      <c r="A14" s="616" t="s">
        <v>13228</v>
      </c>
      <c r="B14" s="616"/>
      <c r="C14" s="613">
        <f>'Datos de entrada'!D12</f>
        <v>2976000</v>
      </c>
      <c r="D14" s="613"/>
      <c r="E14" s="613"/>
      <c r="F14" s="613"/>
      <c r="G14" s="613"/>
      <c r="H14" s="613"/>
      <c r="I14" s="613"/>
      <c r="J14" s="613"/>
      <c r="K14" s="613"/>
      <c r="L14" s="613"/>
      <c r="M14" s="613"/>
      <c r="N14" s="613"/>
      <c r="O14" s="613"/>
      <c r="P14" s="613"/>
      <c r="Q14" s="613"/>
      <c r="R14" s="613"/>
    </row>
    <row r="15" spans="1:18" ht="10.15" customHeight="1">
      <c r="A15" s="84"/>
      <c r="B15" s="527"/>
      <c r="C15" s="614"/>
      <c r="D15" s="614"/>
      <c r="E15" s="614"/>
      <c r="F15" s="614"/>
      <c r="G15" s="614"/>
      <c r="H15" s="614"/>
      <c r="I15" s="614"/>
      <c r="J15" s="614"/>
      <c r="K15" s="614"/>
      <c r="L15" s="614"/>
      <c r="M15" s="614"/>
      <c r="N15" s="614"/>
      <c r="O15" s="614"/>
      <c r="P15" s="530"/>
      <c r="Q15" s="84"/>
      <c r="R15" s="84"/>
    </row>
    <row r="16" spans="1:18" ht="16.149999999999999" customHeight="1">
      <c r="A16" s="608" t="s">
        <v>13229</v>
      </c>
      <c r="B16" s="608"/>
      <c r="C16" s="608"/>
      <c r="D16" s="639" t="str">
        <f>$A$2</f>
        <v>128-2025</v>
      </c>
      <c r="E16" s="639"/>
      <c r="F16" s="639"/>
      <c r="G16" s="616" t="s">
        <v>13230</v>
      </c>
      <c r="H16" s="616"/>
      <c r="I16" s="616"/>
      <c r="J16" s="639" t="str">
        <f>VLOOKUP($A$2,'Base de datos'!$B$7:$AK$1257,2,0)</f>
        <v xml:space="preserve">Servicios Apoyo a la Gestión </v>
      </c>
      <c r="K16" s="639"/>
      <c r="L16" s="639"/>
      <c r="M16" s="639"/>
      <c r="N16" s="639"/>
      <c r="O16" s="639"/>
      <c r="P16" s="639"/>
      <c r="Q16" s="639"/>
      <c r="R16" s="639"/>
    </row>
    <row r="17" spans="1:21" ht="10.15" customHeight="1">
      <c r="A17" s="527"/>
      <c r="B17" s="527"/>
      <c r="C17" s="527"/>
      <c r="D17" s="527"/>
      <c r="E17" s="527"/>
      <c r="F17" s="84"/>
      <c r="G17" s="84"/>
      <c r="H17" s="532"/>
      <c r="I17" s="532"/>
      <c r="J17" s="531"/>
      <c r="K17" s="528"/>
      <c r="L17" s="528"/>
      <c r="M17" s="528"/>
      <c r="N17" s="528"/>
      <c r="O17" s="528"/>
      <c r="P17" s="528"/>
      <c r="Q17" s="528"/>
      <c r="R17" s="84"/>
    </row>
    <row r="18" spans="1:21" ht="13.15" customHeight="1">
      <c r="A18" s="616" t="s">
        <v>13231</v>
      </c>
      <c r="B18" s="616"/>
      <c r="C18" s="616"/>
      <c r="D18" s="616"/>
      <c r="E18" s="640">
        <f>IF('Datos de entrada'!D18="","N/A",'Datos de entrada'!D18)</f>
        <v>90120071</v>
      </c>
      <c r="F18" s="640"/>
      <c r="G18" s="640"/>
      <c r="H18" s="640"/>
      <c r="I18" s="640"/>
      <c r="J18" s="640"/>
      <c r="K18" s="640"/>
      <c r="L18" s="610" t="s">
        <v>13232</v>
      </c>
      <c r="M18" s="610"/>
      <c r="N18" s="640" t="str">
        <f>IF('Datos de entrada'!D21=0,"N/A",'Datos de entrada'!D21)</f>
        <v>N/A</v>
      </c>
      <c r="O18" s="640"/>
      <c r="P18" s="640"/>
      <c r="Q18" s="640"/>
      <c r="R18" s="640"/>
    </row>
    <row r="19" spans="1:21" ht="21" customHeight="1">
      <c r="A19" s="608" t="s">
        <v>13233</v>
      </c>
      <c r="B19" s="608"/>
      <c r="C19" s="608"/>
      <c r="D19" s="608"/>
      <c r="E19" s="638" t="str">
        <f>IF('Datos de entrada'!D20="","N/A",'Datos de entrada'!D20)</f>
        <v>Septiembre</v>
      </c>
      <c r="F19" s="638"/>
      <c r="G19" s="638"/>
      <c r="H19" s="638"/>
      <c r="I19" s="527" t="s">
        <v>13187</v>
      </c>
      <c r="J19" s="85">
        <f>IF('Datos de entrada'!D27="","",'Datos de entrada'!D27)</f>
        <v>1</v>
      </c>
      <c r="K19" s="527"/>
      <c r="L19" s="610" t="s">
        <v>13232</v>
      </c>
      <c r="M19" s="610" t="s">
        <v>13232</v>
      </c>
      <c r="N19" s="638" t="str">
        <f>IF('Datos de entrada'!D23=0,"N/A",'Datos de entrada'!D23)</f>
        <v>N/A</v>
      </c>
      <c r="O19" s="638"/>
      <c r="P19" s="638"/>
      <c r="Q19" s="638"/>
      <c r="R19" s="638"/>
    </row>
    <row r="20" spans="1:21" ht="22.9" customHeight="1">
      <c r="A20" s="608" t="s">
        <v>13234</v>
      </c>
      <c r="B20" s="608"/>
      <c r="C20" s="608"/>
      <c r="D20" s="608"/>
      <c r="E20" s="609">
        <f>IF('Datos de entrada'!D19="","N/A",'Datos de entrada'!D19)</f>
        <v>45958</v>
      </c>
      <c r="F20" s="609"/>
      <c r="G20" s="609"/>
      <c r="H20" s="609"/>
      <c r="I20" s="609"/>
      <c r="J20" s="609"/>
      <c r="K20" s="609"/>
      <c r="L20" s="610" t="s">
        <v>13232</v>
      </c>
      <c r="M20" s="610" t="s">
        <v>13232</v>
      </c>
      <c r="N20" s="609" t="str">
        <f>IF('Datos de entrada'!D22=0,"N/A",'Datos de entrada'!D22)</f>
        <v>N/A</v>
      </c>
      <c r="O20" s="609"/>
      <c r="P20" s="609"/>
      <c r="Q20" s="609"/>
      <c r="R20" s="609"/>
    </row>
    <row r="21" spans="1:21" ht="21" customHeight="1">
      <c r="A21" s="623" t="s">
        <v>13235</v>
      </c>
      <c r="B21" s="623"/>
      <c r="C21" s="623"/>
      <c r="D21" s="633" t="str">
        <f>VLOOKUP($A$2,'Base de datos'!$B$7:$AK$1257,35,0)</f>
        <v>DAVIVIENDA S.A</v>
      </c>
      <c r="E21" s="633"/>
      <c r="F21" s="633"/>
      <c r="G21" s="633"/>
      <c r="H21" s="633"/>
      <c r="I21" s="633"/>
      <c r="J21" s="633"/>
      <c r="K21" s="631" t="s">
        <v>13236</v>
      </c>
      <c r="L21" s="631"/>
      <c r="M21" s="632" t="str">
        <f>VLOOKUP($A$2,'Base de datos'!$B$7:$AL$1257,37,0)</f>
        <v xml:space="preserve">AHORROS </v>
      </c>
      <c r="N21" s="632"/>
      <c r="O21" s="632"/>
      <c r="P21" s="529" t="s">
        <v>7335</v>
      </c>
      <c r="Q21" s="630">
        <f>VLOOKUP($A$2,'Base de datos'!$B$7:$AK$1257,36,0)</f>
        <v>550488447466084</v>
      </c>
      <c r="R21" s="630"/>
      <c r="U21" s="127"/>
    </row>
    <row r="22" spans="1:21" ht="24.6" customHeight="1">
      <c r="A22" s="608" t="s">
        <v>13237</v>
      </c>
      <c r="B22" s="608"/>
      <c r="C22" s="608"/>
      <c r="D22" s="608"/>
      <c r="E22" s="627">
        <f>'Cálculo de aportes'!D6</f>
        <v>1190400</v>
      </c>
      <c r="F22" s="627"/>
      <c r="G22" s="627"/>
      <c r="H22" s="627"/>
      <c r="I22" s="627"/>
      <c r="J22" s="616" t="s">
        <v>13238</v>
      </c>
      <c r="K22" s="616"/>
      <c r="L22" s="628">
        <f>'Datos de entrada'!D13</f>
        <v>7</v>
      </c>
      <c r="M22" s="629"/>
      <c r="N22" s="532" t="s">
        <v>13239</v>
      </c>
      <c r="O22" s="628">
        <f>'Datos de entrada'!D14</f>
        <v>9</v>
      </c>
      <c r="P22" s="629"/>
      <c r="Q22" s="84"/>
      <c r="R22" s="84"/>
    </row>
    <row r="23" spans="1:21" ht="104.65" customHeight="1">
      <c r="A23" s="624" t="s">
        <v>13240</v>
      </c>
      <c r="B23" s="625"/>
      <c r="C23" s="625"/>
      <c r="D23" s="625"/>
      <c r="E23" s="625"/>
      <c r="F23" s="625"/>
      <c r="G23" s="625"/>
      <c r="H23" s="625"/>
      <c r="I23" s="625"/>
      <c r="J23" s="625"/>
      <c r="K23" s="625"/>
      <c r="L23" s="625"/>
      <c r="M23" s="625"/>
      <c r="N23" s="625"/>
      <c r="O23" s="625"/>
      <c r="P23" s="625"/>
      <c r="Q23" s="625"/>
      <c r="R23" s="625"/>
    </row>
    <row r="24" spans="1:21" ht="64.900000000000006" customHeight="1">
      <c r="A24" s="533"/>
      <c r="B24" s="534"/>
      <c r="C24" s="534"/>
      <c r="D24" s="534"/>
      <c r="E24" s="534"/>
      <c r="F24" s="534"/>
      <c r="G24" s="534"/>
      <c r="H24" s="534"/>
      <c r="I24" s="534"/>
      <c r="J24" s="534"/>
      <c r="K24" s="534"/>
      <c r="L24" s="534"/>
      <c r="M24" s="534"/>
      <c r="N24" s="534"/>
      <c r="O24" s="534"/>
      <c r="P24" s="534"/>
      <c r="Q24" s="534"/>
      <c r="R24" s="534"/>
    </row>
    <row r="25" spans="1:21" ht="28.9" customHeight="1">
      <c r="A25" s="608" t="s">
        <v>13241</v>
      </c>
      <c r="B25" s="608"/>
      <c r="C25" s="608"/>
      <c r="D25" s="616" t="str">
        <f>VLOOKUP($A$2,'Base de datos'!$B$7:$AK$1257,33,0)</f>
        <v>CL 128 D BIS 87 B</v>
      </c>
      <c r="E25" s="616"/>
      <c r="F25" s="616"/>
      <c r="G25" s="616"/>
      <c r="H25" s="616"/>
      <c r="I25" s="616"/>
      <c r="J25" s="616"/>
      <c r="K25" s="616"/>
      <c r="L25" s="616"/>
      <c r="M25" s="616"/>
      <c r="N25" s="626" t="s">
        <v>13242</v>
      </c>
      <c r="O25" s="626"/>
      <c r="P25" s="626"/>
      <c r="Q25" s="612">
        <f>VLOOKUP($A$2,'Base de datos'!$B$7:$AK$1257,34,0)</f>
        <v>3133942134</v>
      </c>
      <c r="R25" s="612"/>
    </row>
  </sheetData>
  <sheetProtection algorithmName="SHA-512" hashValue="fr7B8BFUYLgRc+Y6A0Z3z55+uZuVk6DJRlkGODPXYKbEjBd+KZXjpJcTEdJpoJIHqlPIN4pbNFZ9okWDjPCIfQ==" saltValue="/8Vrw7mn9hoAVlxzbwZBdw==" spinCount="100000" sheet="1" objects="1" scenarios="1"/>
  <mergeCells count="57">
    <mergeCell ref="L19:M19"/>
    <mergeCell ref="A19:D19"/>
    <mergeCell ref="E19:H19"/>
    <mergeCell ref="N19:R19"/>
    <mergeCell ref="L10:R10"/>
    <mergeCell ref="L18:M18"/>
    <mergeCell ref="G16:I16"/>
    <mergeCell ref="D16:F16"/>
    <mergeCell ref="A18:D18"/>
    <mergeCell ref="N18:R18"/>
    <mergeCell ref="E18:K18"/>
    <mergeCell ref="A16:C16"/>
    <mergeCell ref="J16:R16"/>
    <mergeCell ref="Q8:R8"/>
    <mergeCell ref="A7:R7"/>
    <mergeCell ref="A9:C9"/>
    <mergeCell ref="D9:R9"/>
    <mergeCell ref="A8:J8"/>
    <mergeCell ref="A25:C25"/>
    <mergeCell ref="A21:C21"/>
    <mergeCell ref="A23:R23"/>
    <mergeCell ref="N25:P25"/>
    <mergeCell ref="D25:M25"/>
    <mergeCell ref="A22:D22"/>
    <mergeCell ref="E22:I22"/>
    <mergeCell ref="J22:K22"/>
    <mergeCell ref="L22:M22"/>
    <mergeCell ref="O22:P22"/>
    <mergeCell ref="Q25:R25"/>
    <mergeCell ref="Q21:R21"/>
    <mergeCell ref="K21:L21"/>
    <mergeCell ref="M21:O21"/>
    <mergeCell ref="D21:J21"/>
    <mergeCell ref="B4:L4"/>
    <mergeCell ref="M4:R4"/>
    <mergeCell ref="A1:R1"/>
    <mergeCell ref="A3:C3"/>
    <mergeCell ref="D3:E3"/>
    <mergeCell ref="F3:J3"/>
    <mergeCell ref="K3:N3"/>
    <mergeCell ref="O3:R3"/>
    <mergeCell ref="A20:D20"/>
    <mergeCell ref="E20:K20"/>
    <mergeCell ref="L20:M20"/>
    <mergeCell ref="N20:R20"/>
    <mergeCell ref="A5:R5"/>
    <mergeCell ref="A10:B10"/>
    <mergeCell ref="C10:I10"/>
    <mergeCell ref="J10:K10"/>
    <mergeCell ref="C14:R14"/>
    <mergeCell ref="C15:O15"/>
    <mergeCell ref="L12:M12"/>
    <mergeCell ref="F12:K12"/>
    <mergeCell ref="N12:R12"/>
    <mergeCell ref="A12:E12"/>
    <mergeCell ref="A14:B14"/>
    <mergeCell ref="K8:P8"/>
  </mergeCells>
  <printOptions horizontalCentered="1"/>
  <pageMargins left="0.59055118110236227" right="0.59055118110236227" top="0.74803149606299213" bottom="0.74803149606299213" header="0.31496062992125984" footer="0.31496062992125984"/>
  <pageSetup scale="63" orientation="portrait" r:id="rId1"/>
  <headerFooter>
    <oddFooter xml:space="preserve">&amp;R&amp;"Garamond,Normal"&amp;10Versión: 1.7
31/07/2025&amp;"-,Normal"&amp;11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dimension ref="B1:H18"/>
  <sheetViews>
    <sheetView view="pageBreakPreview" zoomScaleNormal="100" zoomScaleSheetLayoutView="100" workbookViewId="0">
      <selection activeCell="I21" sqref="I21"/>
    </sheetView>
  </sheetViews>
  <sheetFormatPr baseColWidth="10" defaultColWidth="8.625" defaultRowHeight="12.75"/>
  <cols>
    <col min="1" max="1" width="2.375" style="21" customWidth="1"/>
    <col min="2" max="2" width="38.625" style="21" customWidth="1"/>
    <col min="3" max="3" width="38.625" style="21" hidden="1" customWidth="1"/>
    <col min="4" max="4" width="26.625" style="21" customWidth="1"/>
    <col min="5" max="5" width="11.375" style="21" hidden="1" customWidth="1"/>
    <col min="6" max="6" width="12.625" style="21" hidden="1" customWidth="1"/>
    <col min="7" max="16384" width="8.625" style="21"/>
  </cols>
  <sheetData>
    <row r="1" spans="2:8" ht="28.9" customHeight="1">
      <c r="B1" s="641" t="s">
        <v>13243</v>
      </c>
      <c r="C1" s="642"/>
      <c r="D1" s="643"/>
      <c r="H1" s="21" t="s">
        <v>13244</v>
      </c>
    </row>
    <row r="2" spans="2:8" ht="28.9" hidden="1" customHeight="1">
      <c r="B2" s="536"/>
      <c r="C2" s="537"/>
      <c r="D2" s="538"/>
    </row>
    <row r="3" spans="2:8" ht="28.9" hidden="1" customHeight="1">
      <c r="B3" s="536"/>
      <c r="C3" s="537"/>
      <c r="D3" s="538"/>
    </row>
    <row r="4" spans="2:8" ht="15.75" customHeight="1">
      <c r="B4" s="88" t="s">
        <v>13245</v>
      </c>
      <c r="C4" s="88"/>
      <c r="D4" s="89" t="str">
        <f>'Datos de entrada'!D7</f>
        <v>128-2025</v>
      </c>
    </row>
    <row r="5" spans="2:8" ht="15.75" customHeight="1">
      <c r="B5" s="88" t="s">
        <v>13246</v>
      </c>
      <c r="C5" s="88"/>
      <c r="D5" s="90">
        <f>'Datos de entrada'!D12</f>
        <v>2976000</v>
      </c>
    </row>
    <row r="6" spans="2:8" ht="15.75" customHeight="1">
      <c r="B6" s="88" t="s">
        <v>13247</v>
      </c>
      <c r="C6" s="88"/>
      <c r="D6" s="90">
        <f>IFERROR(D5*0.4,"")</f>
        <v>1190400</v>
      </c>
      <c r="E6" s="22"/>
      <c r="F6" s="24">
        <f>9500000*40%</f>
        <v>3800000</v>
      </c>
    </row>
    <row r="7" spans="2:8" ht="15.75" customHeight="1">
      <c r="B7" s="88" t="s">
        <v>13248</v>
      </c>
      <c r="C7" s="88"/>
      <c r="D7" s="90">
        <f>IFERROR(D6*0.16,"")</f>
        <v>190464</v>
      </c>
      <c r="E7" s="23"/>
      <c r="F7" s="30"/>
    </row>
    <row r="8" spans="2:8" ht="15.75" customHeight="1">
      <c r="B8" s="88" t="s">
        <v>13249</v>
      </c>
      <c r="C8" s="88"/>
      <c r="D8" s="90">
        <f>IFERROR(D6*0.125,"")</f>
        <v>148800</v>
      </c>
      <c r="E8" s="23"/>
    </row>
    <row r="9" spans="2:8" ht="15.75" customHeight="1">
      <c r="B9" s="88" t="s">
        <v>13250</v>
      </c>
      <c r="C9" s="88"/>
      <c r="D9" s="90">
        <f>IFERROR(D6*VLOOKUP(D10,B14:D18,3,0),"")</f>
        <v>6213.8879999999999</v>
      </c>
      <c r="E9" s="22"/>
      <c r="F9" s="29"/>
      <c r="H9" s="21" t="str">
        <f>IFERROR(D6*VLOOKUP(D10,D14:E18,2,0),"")</f>
        <v/>
      </c>
    </row>
    <row r="10" spans="2:8" ht="15.75" customHeight="1">
      <c r="B10" s="88" t="s">
        <v>13251</v>
      </c>
      <c r="C10" s="88"/>
      <c r="D10" s="91">
        <f>'Datos de entrada'!D27</f>
        <v>1</v>
      </c>
      <c r="E10" s="22"/>
    </row>
    <row r="11" spans="2:8" ht="15.75" customHeight="1">
      <c r="B11" s="92" t="s">
        <v>13252</v>
      </c>
      <c r="C11" s="92"/>
      <c r="D11" s="93">
        <f>IFERROR(IF(D10&gt;=4,((D7+D8)),((D7+D8+D9))),"")</f>
        <v>345477.88799999998</v>
      </c>
    </row>
    <row r="12" spans="2:8" ht="14.25">
      <c r="B12" s="94"/>
      <c r="C12" s="94"/>
      <c r="D12" s="94"/>
      <c r="F12" s="23"/>
    </row>
    <row r="13" spans="2:8" ht="15">
      <c r="B13" s="89" t="s">
        <v>13251</v>
      </c>
      <c r="C13" s="89"/>
      <c r="D13" s="89" t="s">
        <v>13253</v>
      </c>
    </row>
    <row r="14" spans="2:8" ht="15">
      <c r="B14" s="95">
        <v>1</v>
      </c>
      <c r="C14" s="95"/>
      <c r="D14" s="96">
        <v>5.2199999999999998E-3</v>
      </c>
    </row>
    <row r="15" spans="2:8" ht="15">
      <c r="B15" s="95">
        <v>2</v>
      </c>
      <c r="C15" s="95"/>
      <c r="D15" s="96">
        <v>1.044E-2</v>
      </c>
    </row>
    <row r="16" spans="2:8" ht="15">
      <c r="B16" s="95">
        <v>3</v>
      </c>
      <c r="C16" s="95"/>
      <c r="D16" s="96">
        <v>2.436E-2</v>
      </c>
    </row>
    <row r="17" spans="2:4" ht="15">
      <c r="B17" s="95">
        <v>4</v>
      </c>
      <c r="C17" s="95"/>
      <c r="D17" s="96">
        <v>4.3499999999999997E-2</v>
      </c>
    </row>
    <row r="18" spans="2:4" ht="15">
      <c r="B18" s="95">
        <v>5</v>
      </c>
      <c r="C18" s="95"/>
      <c r="D18" s="96">
        <v>6.9599999999999995E-2</v>
      </c>
    </row>
  </sheetData>
  <sheetProtection algorithmName="SHA-512" hashValue="4KBMQRQCmSEas3pUIKjMp+P+wTpTy/C+MhjrKuwCm1pDaFF0fx0I73qFMjxLEEkHczV57wJFRl14kgzqw8hl0A==" saltValue="5kzMNQjYR3s9iNG5M647bg==" spinCount="100000" sheet="1" objects="1" scenarios="1"/>
  <mergeCells count="1">
    <mergeCell ref="B1:D1"/>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7"/>
  <dimension ref="A1:M38"/>
  <sheetViews>
    <sheetView view="pageBreakPreview" zoomScale="96" zoomScaleNormal="100" zoomScaleSheetLayoutView="96" workbookViewId="0">
      <selection activeCell="D21" sqref="D21:G21"/>
    </sheetView>
  </sheetViews>
  <sheetFormatPr baseColWidth="10" defaultColWidth="11.375" defaultRowHeight="15"/>
  <cols>
    <col min="1" max="1" width="8" style="25" customWidth="1"/>
    <col min="2" max="2" width="10.625" style="25" customWidth="1"/>
    <col min="3" max="3" width="4.375" style="25" customWidth="1"/>
    <col min="4" max="4" width="6.625" style="25" customWidth="1"/>
    <col min="5" max="5" width="5.625" style="25" customWidth="1"/>
    <col min="6" max="6" width="11" style="25" customWidth="1"/>
    <col min="7" max="7" width="8.375" style="25" customWidth="1"/>
    <col min="8" max="8" width="7.625" style="25" customWidth="1"/>
    <col min="9" max="9" width="11.375" style="25"/>
    <col min="10" max="10" width="6.625" style="25" customWidth="1"/>
    <col min="11" max="11" width="14.625" style="25" customWidth="1"/>
    <col min="12" max="12" width="7.375" style="25" customWidth="1"/>
    <col min="13" max="13" width="17.375" style="25" customWidth="1"/>
    <col min="14" max="16384" width="11.375" style="25"/>
  </cols>
  <sheetData>
    <row r="1" spans="1:13" ht="54.6" customHeight="1">
      <c r="A1" s="644" t="s">
        <v>13254</v>
      </c>
      <c r="B1" s="644"/>
      <c r="C1" s="644"/>
      <c r="D1" s="644"/>
      <c r="E1" s="644"/>
      <c r="F1" s="644"/>
      <c r="G1" s="644"/>
      <c r="H1" s="644"/>
      <c r="I1" s="644"/>
      <c r="J1" s="644"/>
      <c r="K1" s="644"/>
      <c r="L1" s="644"/>
      <c r="M1" s="644"/>
    </row>
    <row r="2" spans="1:13" ht="15" customHeight="1">
      <c r="A2" s="58" t="str">
        <f>'Datos de entrada'!D7</f>
        <v>128-2025</v>
      </c>
      <c r="B2" s="58"/>
      <c r="C2" s="58"/>
      <c r="D2" s="539"/>
      <c r="E2" s="539"/>
      <c r="F2" s="539"/>
      <c r="G2" s="539"/>
      <c r="H2" s="539"/>
      <c r="I2" s="539"/>
      <c r="J2" s="539"/>
      <c r="K2" s="539"/>
      <c r="L2" s="539"/>
      <c r="M2" s="59"/>
    </row>
    <row r="3" spans="1:13" ht="27.6" customHeight="1">
      <c r="A3" s="60" t="s">
        <v>13255</v>
      </c>
      <c r="B3" s="60"/>
      <c r="C3" s="60"/>
      <c r="D3" s="60"/>
      <c r="E3" s="60"/>
      <c r="F3" s="60"/>
      <c r="G3" s="546"/>
      <c r="H3" s="646" t="str">
        <f>VLOOKUP($A$2,'Base de datos'!$B$7:$AK$1257,3,0)</f>
        <v>KENETH DUBAN BORJA RINCON</v>
      </c>
      <c r="I3" s="646"/>
      <c r="J3" s="646"/>
      <c r="K3" s="646"/>
      <c r="L3" s="646"/>
      <c r="M3" s="646"/>
    </row>
    <row r="4" spans="1:13" ht="28.9" customHeight="1">
      <c r="A4" s="645" t="s">
        <v>13256</v>
      </c>
      <c r="B4" s="645"/>
      <c r="C4" s="645"/>
      <c r="D4" s="645"/>
      <c r="E4" s="645"/>
      <c r="F4" s="645"/>
      <c r="G4" s="645"/>
      <c r="H4" s="645"/>
      <c r="I4" s="645"/>
      <c r="J4" s="645"/>
      <c r="K4" s="645"/>
      <c r="L4" s="645"/>
      <c r="M4" s="645"/>
    </row>
    <row r="5" spans="1:13" ht="22.15" customHeight="1">
      <c r="A5" s="609">
        <f>'Datos de entrada'!D10</f>
        <v>45931</v>
      </c>
      <c r="B5" s="609"/>
      <c r="C5" s="609"/>
      <c r="D5" s="609"/>
      <c r="E5" s="542" t="s">
        <v>13257</v>
      </c>
      <c r="F5" s="609">
        <f>'Datos de entrada'!D11</f>
        <v>45961</v>
      </c>
      <c r="G5" s="609"/>
      <c r="H5" s="609"/>
      <c r="I5" s="59"/>
      <c r="J5" s="59"/>
      <c r="K5" s="59"/>
      <c r="L5" s="59"/>
      <c r="M5" s="59"/>
    </row>
    <row r="6" spans="1:13" ht="15.75">
      <c r="A6" s="59"/>
      <c r="B6" s="59"/>
      <c r="C6" s="59"/>
      <c r="D6" s="59"/>
      <c r="E6" s="59"/>
      <c r="F6" s="59"/>
      <c r="G6" s="59"/>
      <c r="H6" s="59"/>
      <c r="I6" s="59"/>
      <c r="J6" s="59"/>
      <c r="K6" s="59"/>
      <c r="L6" s="59"/>
      <c r="M6" s="59"/>
    </row>
    <row r="7" spans="1:13" ht="19.899999999999999" customHeight="1">
      <c r="A7" s="61" t="s">
        <v>13258</v>
      </c>
      <c r="B7" s="61"/>
      <c r="C7" s="61"/>
      <c r="D7" s="74" t="str">
        <f>$A$2</f>
        <v>128-2025</v>
      </c>
      <c r="E7" s="74"/>
      <c r="F7" s="75"/>
      <c r="G7" s="75"/>
      <c r="H7" s="75"/>
      <c r="I7" s="75"/>
      <c r="J7" s="75"/>
      <c r="K7" s="75"/>
      <c r="L7" s="75"/>
      <c r="M7" s="76"/>
    </row>
    <row r="8" spans="1:13" ht="19.899999999999999" customHeight="1">
      <c r="A8" s="61" t="s">
        <v>13259</v>
      </c>
      <c r="B8" s="61"/>
      <c r="C8" s="61"/>
      <c r="D8" s="75" t="str">
        <f>VLOOKUP($A$2,'Base de datos'!$B$7:$AK$1257,2,0)</f>
        <v xml:space="preserve">Servicios Apoyo a la Gestión </v>
      </c>
      <c r="E8" s="75"/>
      <c r="F8" s="75"/>
      <c r="G8" s="75"/>
      <c r="H8" s="75"/>
      <c r="I8" s="75"/>
      <c r="J8" s="75"/>
      <c r="K8" s="75"/>
      <c r="L8" s="75"/>
      <c r="M8" s="76"/>
    </row>
    <row r="9" spans="1:13" ht="19.899999999999999" customHeight="1">
      <c r="A9" s="61" t="s">
        <v>13260</v>
      </c>
      <c r="B9" s="61"/>
      <c r="C9" s="61"/>
      <c r="D9" s="75" t="str">
        <f>VLOOKUP($A$2,'Base de datos'!$B$7:$AK$1257,3,0)</f>
        <v>KENETH DUBAN BORJA RINCON</v>
      </c>
      <c r="E9" s="75"/>
      <c r="F9" s="75"/>
      <c r="G9" s="75"/>
      <c r="H9" s="75"/>
      <c r="I9" s="75"/>
      <c r="J9" s="75"/>
      <c r="K9" s="75"/>
      <c r="L9" s="75"/>
      <c r="M9" s="76"/>
    </row>
    <row r="10" spans="1:13" ht="19.899999999999999" customHeight="1">
      <c r="A10" s="61" t="s">
        <v>13261</v>
      </c>
      <c r="B10" s="61"/>
      <c r="C10" s="61"/>
      <c r="D10" s="648">
        <f>VLOOKUP($A$2,'Base de datos'!$B$7:$AK$1257,4,0)</f>
        <v>1015476536</v>
      </c>
      <c r="E10" s="648"/>
      <c r="F10" s="648"/>
      <c r="G10" s="648"/>
      <c r="H10" s="648"/>
      <c r="I10" s="75"/>
      <c r="J10" s="75"/>
      <c r="K10" s="75"/>
      <c r="L10" s="75"/>
      <c r="M10" s="76"/>
    </row>
    <row r="11" spans="1:13" ht="96" customHeight="1">
      <c r="A11" s="62" t="s">
        <v>13262</v>
      </c>
      <c r="B11" s="62"/>
      <c r="C11" s="62"/>
      <c r="D11" s="649" t="str">
        <f>VLOOKUP($A$2,'Base de datos'!$B$7:$AK$1257,10,0)</f>
        <v>PRESTAR SERVICIOS ASISTENCIALES AL ÁREA DE GESTIÓN DEL DESARROLLO LOCAL DE LA ALCALDÍA LOCAL DE SUBA, COMO APOYO EN LOS PROCESOS Y PROCEDIMIENTOS REQUERIDOS DEL ALMACÉN DEL FONDO DE DESARROLLO LOCAL</v>
      </c>
      <c r="E11" s="649"/>
      <c r="F11" s="649"/>
      <c r="G11" s="649"/>
      <c r="H11" s="649"/>
      <c r="I11" s="649"/>
      <c r="J11" s="649"/>
      <c r="K11" s="649"/>
      <c r="L11" s="649"/>
      <c r="M11" s="649"/>
    </row>
    <row r="12" spans="1:13" ht="19.899999999999999" customHeight="1">
      <c r="A12" s="61" t="s">
        <v>13263</v>
      </c>
      <c r="B12" s="61"/>
      <c r="C12" s="61"/>
      <c r="D12" s="156" t="str">
        <f>'Datos de entrada'!D31</f>
        <v>6 meses</v>
      </c>
      <c r="E12" s="540"/>
      <c r="F12" s="540"/>
      <c r="G12" s="540"/>
      <c r="H12" s="540"/>
      <c r="I12" s="76"/>
      <c r="J12" s="77"/>
      <c r="K12" s="650" t="s">
        <v>13264</v>
      </c>
      <c r="L12" s="650"/>
      <c r="M12" s="540">
        <f>VLOOKUP($A$2,'Base de datos'!$B$7:$AK$1257,11,0)</f>
        <v>2537</v>
      </c>
    </row>
    <row r="13" spans="1:13" ht="19.899999999999999" customHeight="1">
      <c r="A13" s="61" t="s">
        <v>13265</v>
      </c>
      <c r="B13" s="61"/>
      <c r="C13" s="61"/>
      <c r="D13" s="651">
        <f>VLOOKUP($A$2,'Base de datos'!$B$7:$AK$1257,8,0)</f>
        <v>45743</v>
      </c>
      <c r="E13" s="651"/>
      <c r="F13" s="651"/>
      <c r="G13" s="651"/>
      <c r="H13" s="76"/>
      <c r="I13" s="76"/>
      <c r="J13" s="76"/>
      <c r="K13" s="76"/>
      <c r="L13" s="76"/>
      <c r="M13" s="76"/>
    </row>
    <row r="14" spans="1:13" ht="19.899999999999999" customHeight="1">
      <c r="A14" s="61" t="s">
        <v>13266</v>
      </c>
      <c r="B14" s="61"/>
      <c r="C14" s="61"/>
      <c r="D14" s="651">
        <f>VLOOKUP($A$2,'Base de datos'!$B$7:$AK$1257,9,0)</f>
        <v>46017</v>
      </c>
      <c r="E14" s="651"/>
      <c r="F14" s="651"/>
      <c r="G14" s="651"/>
      <c r="H14" s="76"/>
      <c r="I14" s="76"/>
      <c r="J14" s="76"/>
      <c r="K14" s="76"/>
      <c r="L14" s="76"/>
      <c r="M14" s="76"/>
    </row>
    <row r="15" spans="1:13" ht="19.899999999999999" customHeight="1">
      <c r="A15" s="61" t="s">
        <v>13267</v>
      </c>
      <c r="B15" s="61"/>
      <c r="C15" s="61"/>
      <c r="D15" s="652" t="str">
        <f>VLOOKUP($A$2,'Base de datos'!$B$7:$AK$1257,26,0)</f>
        <v>3 meses</v>
      </c>
      <c r="E15" s="652"/>
      <c r="F15" s="652"/>
      <c r="G15" s="652"/>
      <c r="H15" s="76"/>
      <c r="I15" s="76"/>
      <c r="J15" s="76"/>
      <c r="K15" s="76"/>
      <c r="L15" s="76"/>
      <c r="M15" s="76"/>
    </row>
    <row r="16" spans="1:13" ht="19.899999999999999" customHeight="1">
      <c r="A16" s="61" t="s">
        <v>13268</v>
      </c>
      <c r="B16" s="61"/>
      <c r="C16" s="61"/>
      <c r="D16" s="653">
        <f>VLOOKUP($A$2,'Base de datos'!$B$7:$AK$1257,5,0)</f>
        <v>17856000</v>
      </c>
      <c r="E16" s="653"/>
      <c r="F16" s="653"/>
      <c r="G16" s="653"/>
      <c r="H16" s="76"/>
      <c r="I16" s="76"/>
      <c r="J16" s="76"/>
      <c r="K16" s="655" t="s">
        <v>13269</v>
      </c>
      <c r="L16" s="655"/>
      <c r="M16" s="136">
        <f>'Datos de entrada'!D13</f>
        <v>7</v>
      </c>
    </row>
    <row r="17" spans="1:13" ht="19.899999999999999" customHeight="1">
      <c r="A17" s="61" t="s">
        <v>13270</v>
      </c>
      <c r="B17" s="61"/>
      <c r="C17" s="61"/>
      <c r="D17" s="653">
        <f>VLOOKUP($A$2,'Base de datos'!$B$7:$AK$1257,25,0)</f>
        <v>8928000</v>
      </c>
      <c r="E17" s="653"/>
      <c r="F17" s="653"/>
      <c r="G17" s="653"/>
      <c r="H17" s="76"/>
      <c r="I17" s="76"/>
      <c r="J17" s="76"/>
      <c r="K17" s="76"/>
      <c r="L17" s="76"/>
      <c r="M17" s="76"/>
    </row>
    <row r="18" spans="1:13" ht="19.899999999999999" customHeight="1">
      <c r="A18" s="61" t="s">
        <v>13271</v>
      </c>
      <c r="B18" s="61"/>
      <c r="C18" s="61"/>
      <c r="D18" s="653">
        <f>'Datos de entrada'!D12</f>
        <v>2976000</v>
      </c>
      <c r="E18" s="653"/>
      <c r="F18" s="653"/>
      <c r="G18" s="653"/>
      <c r="H18" s="76"/>
      <c r="I18" s="76"/>
      <c r="J18" s="76"/>
      <c r="K18" s="76"/>
      <c r="L18" s="76"/>
      <c r="M18" s="76"/>
    </row>
    <row r="19" spans="1:13" ht="19.899999999999999" customHeight="1">
      <c r="A19" s="61" t="s">
        <v>13272</v>
      </c>
      <c r="B19" s="61"/>
      <c r="C19" s="61"/>
      <c r="D19" s="654" t="str">
        <f>VLOOKUP($A$2,'Base de datos'!$B$7:$AK$1257,27,0)</f>
        <v>N/A</v>
      </c>
      <c r="E19" s="654"/>
      <c r="F19" s="654"/>
      <c r="G19" s="654"/>
      <c r="H19" s="541" t="s">
        <v>13232</v>
      </c>
      <c r="I19" s="654" t="str">
        <f>VLOOKUP($A$2,'Base de datos'!$B$7:$AK$1257,28,0)</f>
        <v>N/A</v>
      </c>
      <c r="J19" s="654"/>
      <c r="K19" s="654"/>
      <c r="L19" s="654"/>
      <c r="M19" s="76"/>
    </row>
    <row r="20" spans="1:13" ht="19.899999999999999" customHeight="1">
      <c r="A20" s="59" t="s">
        <v>13273</v>
      </c>
      <c r="B20" s="59"/>
      <c r="C20" s="59"/>
      <c r="D20" s="647">
        <f>IF('Datos de entrada'!D18=0,"N/A",'Datos de entrada'!D18)</f>
        <v>90120071</v>
      </c>
      <c r="E20" s="647"/>
      <c r="F20" s="647"/>
      <c r="G20" s="647"/>
      <c r="H20" s="541" t="s">
        <v>13232</v>
      </c>
      <c r="I20" s="647" t="str">
        <f>IF('Datos de entrada'!D21=0,"N/A",'Datos de entrada'!D21)</f>
        <v>N/A</v>
      </c>
      <c r="J20" s="647"/>
      <c r="K20" s="647"/>
      <c r="L20" s="647"/>
      <c r="M20" s="76"/>
    </row>
    <row r="21" spans="1:13" ht="19.899999999999999" customHeight="1">
      <c r="A21" s="59" t="s">
        <v>13274</v>
      </c>
      <c r="B21" s="59"/>
      <c r="C21" s="59"/>
      <c r="D21" s="656" t="str">
        <f>IF('Datos de entrada'!D20=0,"N/A",'Datos de entrada'!D20)</f>
        <v>Septiembre</v>
      </c>
      <c r="E21" s="656"/>
      <c r="F21" s="656"/>
      <c r="G21" s="656"/>
      <c r="H21" s="541" t="s">
        <v>13232</v>
      </c>
      <c r="I21" s="656" t="str">
        <f>IF('Datos de entrada'!D23=0,"N/A",'Datos de entrada'!D23)</f>
        <v>N/A</v>
      </c>
      <c r="J21" s="656"/>
      <c r="K21" s="656"/>
      <c r="L21" s="656"/>
      <c r="M21" s="76"/>
    </row>
    <row r="22" spans="1:13" ht="15.75">
      <c r="A22" s="59"/>
      <c r="B22" s="59"/>
      <c r="C22" s="59"/>
      <c r="D22" s="76"/>
      <c r="E22" s="76"/>
      <c r="F22" s="76"/>
      <c r="G22" s="76"/>
      <c r="H22" s="76"/>
      <c r="I22" s="76"/>
      <c r="J22" s="76"/>
      <c r="K22" s="76"/>
      <c r="L22" s="76"/>
      <c r="M22" s="76"/>
    </row>
    <row r="23" spans="1:13" ht="94.9" customHeight="1">
      <c r="A23" s="657" t="s">
        <v>13275</v>
      </c>
      <c r="B23" s="657"/>
      <c r="C23" s="657"/>
      <c r="D23" s="657"/>
      <c r="E23" s="657"/>
      <c r="F23" s="657"/>
      <c r="G23" s="657"/>
      <c r="H23" s="657"/>
      <c r="I23" s="657"/>
      <c r="J23" s="657"/>
      <c r="K23" s="657"/>
      <c r="L23" s="657"/>
      <c r="M23" s="657"/>
    </row>
    <row r="24" spans="1:13" ht="5.65" customHeight="1">
      <c r="A24" s="59"/>
      <c r="B24" s="59"/>
      <c r="C24" s="59"/>
      <c r="D24" s="59"/>
      <c r="E24" s="59"/>
      <c r="F24" s="59"/>
      <c r="G24" s="59"/>
      <c r="H24" s="59"/>
      <c r="I24" s="59"/>
      <c r="J24" s="59"/>
      <c r="K24" s="59"/>
      <c r="L24" s="59"/>
      <c r="M24" s="59"/>
    </row>
    <row r="25" spans="1:13" ht="18.600000000000001" customHeight="1">
      <c r="A25" s="59" t="s">
        <v>13276</v>
      </c>
      <c r="B25" s="59"/>
      <c r="C25" s="59"/>
      <c r="D25" s="651">
        <f>'Datos de entrada'!D9</f>
        <v>45965</v>
      </c>
      <c r="E25" s="651"/>
      <c r="F25" s="651"/>
      <c r="G25" s="651"/>
      <c r="H25" s="135"/>
      <c r="I25" s="135"/>
      <c r="J25" s="59"/>
      <c r="K25" s="59"/>
      <c r="L25" s="59"/>
      <c r="M25" s="59"/>
    </row>
    <row r="26" spans="1:13" ht="15.75">
      <c r="A26" s="59"/>
      <c r="B26" s="59"/>
      <c r="C26" s="59"/>
      <c r="D26" s="59"/>
      <c r="E26" s="59"/>
      <c r="F26" s="59"/>
      <c r="G26" s="59"/>
      <c r="H26" s="59"/>
      <c r="I26" s="59"/>
      <c r="J26" s="59"/>
      <c r="K26" s="59"/>
      <c r="L26" s="59"/>
      <c r="M26" s="59"/>
    </row>
    <row r="27" spans="1:13" ht="15.75">
      <c r="A27" s="61" t="s">
        <v>13277</v>
      </c>
      <c r="B27" s="61"/>
      <c r="C27" s="61"/>
      <c r="D27" s="59"/>
      <c r="E27" s="59"/>
      <c r="F27" s="59"/>
      <c r="G27" s="59"/>
      <c r="H27" s="59"/>
      <c r="I27" s="59"/>
      <c r="J27" s="61" t="s">
        <v>13278</v>
      </c>
      <c r="K27" s="59"/>
      <c r="L27" s="59"/>
      <c r="M27" s="59"/>
    </row>
    <row r="28" spans="1:13" ht="15.75">
      <c r="A28" s="61"/>
      <c r="B28" s="61"/>
      <c r="C28" s="61"/>
      <c r="D28" s="59"/>
      <c r="E28" s="59"/>
      <c r="F28" s="59"/>
      <c r="G28" s="59"/>
      <c r="H28" s="59"/>
      <c r="I28" s="59"/>
      <c r="J28" s="61"/>
      <c r="K28" s="59"/>
      <c r="L28" s="59"/>
      <c r="M28" s="59"/>
    </row>
    <row r="29" spans="1:13" ht="15.75">
      <c r="A29" s="61"/>
      <c r="B29" s="61"/>
      <c r="C29" s="61"/>
      <c r="D29" s="59"/>
      <c r="E29" s="59"/>
      <c r="F29" s="59"/>
      <c r="G29" s="59"/>
      <c r="H29" s="59"/>
      <c r="I29" s="59"/>
      <c r="J29" s="61"/>
      <c r="K29" s="59"/>
      <c r="L29" s="59"/>
      <c r="M29" s="59"/>
    </row>
    <row r="30" spans="1:13" ht="15.75">
      <c r="A30" s="658"/>
      <c r="B30" s="658"/>
      <c r="C30" s="658"/>
      <c r="D30" s="658"/>
      <c r="E30" s="658"/>
      <c r="F30" s="658"/>
      <c r="G30" s="76"/>
      <c r="H30" s="76"/>
      <c r="I30" s="76"/>
      <c r="J30" s="76"/>
      <c r="K30" s="76"/>
      <c r="L30" s="76"/>
      <c r="M30" s="76"/>
    </row>
    <row r="31" spans="1:13" ht="15.75">
      <c r="A31" s="659"/>
      <c r="B31" s="659"/>
      <c r="C31" s="659"/>
      <c r="D31" s="659"/>
      <c r="E31" s="659"/>
      <c r="F31" s="659"/>
      <c r="G31" s="76"/>
      <c r="H31" s="76"/>
      <c r="I31" s="76"/>
      <c r="J31" s="76"/>
      <c r="K31" s="76"/>
      <c r="L31" s="76"/>
      <c r="M31" s="76"/>
    </row>
    <row r="32" spans="1:13" ht="15.75">
      <c r="A32" s="78" t="str">
        <f>VLOOKUP($A$2,'Base de datos'!$B$7:$AK$1257,12,0)</f>
        <v>MERY CONSTANZA MONTAÑA HERNANDEZ</v>
      </c>
      <c r="B32" s="78"/>
      <c r="C32" s="78"/>
      <c r="D32" s="78"/>
      <c r="E32" s="78"/>
      <c r="F32" s="78"/>
      <c r="G32" s="76"/>
      <c r="H32" s="76"/>
      <c r="I32" s="660" t="s">
        <v>13279</v>
      </c>
      <c r="J32" s="660"/>
      <c r="K32" s="660"/>
      <c r="L32" s="660"/>
      <c r="M32" s="660"/>
    </row>
    <row r="33" spans="1:13" ht="15.75">
      <c r="A33" s="652" t="str">
        <f>VLOOKUP($A$2,'Base de datos'!$B$7:$AK$1257,13,0)</f>
        <v>Funcionario</v>
      </c>
      <c r="B33" s="652"/>
      <c r="C33" s="652"/>
      <c r="D33" s="652"/>
      <c r="E33" s="652"/>
      <c r="F33" s="652"/>
      <c r="G33" s="76"/>
      <c r="H33" s="76"/>
      <c r="I33" s="656" t="s">
        <v>13280</v>
      </c>
      <c r="J33" s="656"/>
      <c r="K33" s="656"/>
      <c r="L33" s="656"/>
      <c r="M33" s="656"/>
    </row>
    <row r="34" spans="1:13" ht="15.75">
      <c r="A34" s="76" t="str">
        <f>VLOOKUP($A$2,'Base de datos'!$B$7:$AK$1257,15,0)</f>
        <v>C.C. No. 52.890.529 de Bogotá D.C.</v>
      </c>
      <c r="B34" s="540"/>
      <c r="C34" s="76"/>
      <c r="D34" s="76"/>
      <c r="E34" s="76"/>
      <c r="F34" s="76"/>
      <c r="G34" s="76"/>
      <c r="H34" s="76"/>
      <c r="I34" s="656" t="s">
        <v>13281</v>
      </c>
      <c r="J34" s="656"/>
      <c r="K34" s="656"/>
      <c r="L34" s="656"/>
      <c r="M34" s="656"/>
    </row>
    <row r="35" spans="1:13" ht="23.65" customHeight="1">
      <c r="A35" s="76"/>
      <c r="B35" s="61"/>
      <c r="C35" s="76"/>
      <c r="D35" s="76"/>
      <c r="E35" s="76"/>
      <c r="F35" s="76"/>
      <c r="G35" s="76"/>
      <c r="H35" s="76"/>
      <c r="I35" s="76"/>
      <c r="J35" s="76"/>
      <c r="K35" s="76"/>
      <c r="L35" s="76"/>
      <c r="M35" s="76"/>
    </row>
    <row r="36" spans="1:13" ht="15.75">
      <c r="C36" s="61"/>
      <c r="D36" s="59"/>
      <c r="E36" s="59"/>
      <c r="F36" s="59"/>
      <c r="G36" s="59"/>
      <c r="H36" s="59"/>
      <c r="I36" s="59"/>
      <c r="J36" s="59"/>
      <c r="K36" s="59"/>
      <c r="L36" s="59"/>
      <c r="M36" s="59"/>
    </row>
    <row r="38" spans="1:13">
      <c r="L38" s="33"/>
      <c r="M38" s="34"/>
    </row>
  </sheetData>
  <sheetProtection algorithmName="SHA-512" hashValue="dh2JwHAZnsSWBhIVXA5sI5QMMhguQiuPOKCPcENjI/8A0ASiBRBhmB9wcS3T7qk5rAsTqMjnTMq/zNriz4zMPg==" saltValue="eLpUcjtp/zlmT+p/HWpCVg==" spinCount="100000" sheet="1" objects="1" scenarios="1"/>
  <mergeCells count="28">
    <mergeCell ref="I34:M34"/>
    <mergeCell ref="D21:G21"/>
    <mergeCell ref="I21:L21"/>
    <mergeCell ref="A23:M23"/>
    <mergeCell ref="D25:G25"/>
    <mergeCell ref="A33:F33"/>
    <mergeCell ref="A30:F31"/>
    <mergeCell ref="I32:M32"/>
    <mergeCell ref="I33:M33"/>
    <mergeCell ref="D20:G20"/>
    <mergeCell ref="I20:L20"/>
    <mergeCell ref="D10:H10"/>
    <mergeCell ref="D11:M11"/>
    <mergeCell ref="K12:L12"/>
    <mergeCell ref="D13:G13"/>
    <mergeCell ref="D14:G14"/>
    <mergeCell ref="D15:G15"/>
    <mergeCell ref="D16:G16"/>
    <mergeCell ref="D17:G17"/>
    <mergeCell ref="D18:G18"/>
    <mergeCell ref="D19:G19"/>
    <mergeCell ref="I19:L19"/>
    <mergeCell ref="K16:L16"/>
    <mergeCell ref="A1:M1"/>
    <mergeCell ref="A4:M4"/>
    <mergeCell ref="A5:D5"/>
    <mergeCell ref="F5:H5"/>
    <mergeCell ref="H3:M3"/>
  </mergeCells>
  <printOptions horizontalCentered="1"/>
  <pageMargins left="0.9055118110236221" right="0.9055118110236221" top="1.1417322834645669" bottom="0.74803149606299213" header="0.31496062992125984" footer="0.31496062992125984"/>
  <pageSetup scale="65" orientation="portrait" r:id="rId1"/>
  <headerFooter>
    <oddHeader>&amp;C&amp;G</oddHeader>
    <oddFooter>&amp;L&amp;10Calle 146C Bis No. 90 - 57 
Teléfono  (601) 382 06 60
Información Línea 195 Bogotá D.C.
Colombia Pág. Web: www.gobiernobogota.gov.co&amp;R&amp;10GCO-GCI-F149
Versión: 01
Vigencia: 21 de octubre de 2019
Caso HOLA 75721
Página 1 de 1</oddFooter>
  </headerFooter>
  <legacyDrawingHF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Hoja8"/>
  <dimension ref="A1:AK1919"/>
  <sheetViews>
    <sheetView tabSelected="1" view="pageBreakPreview" topLeftCell="A63" zoomScaleNormal="100" zoomScaleSheetLayoutView="100" workbookViewId="0">
      <selection activeCell="AM86" sqref="AM86"/>
    </sheetView>
  </sheetViews>
  <sheetFormatPr baseColWidth="10" defaultColWidth="11.375" defaultRowHeight="12.75" zeroHeight="1"/>
  <cols>
    <col min="1" max="1" width="4.375" style="18" customWidth="1"/>
    <col min="2" max="2" width="6.375" style="18" customWidth="1"/>
    <col min="3" max="3" width="4.625" style="18" customWidth="1"/>
    <col min="4" max="4" width="4.375" style="18" customWidth="1"/>
    <col min="5" max="5" width="35.375" style="18" customWidth="1"/>
    <col min="6" max="14" width="3" style="18" customWidth="1"/>
    <col min="15" max="15" width="3.375" style="18" customWidth="1"/>
    <col min="16" max="16" width="1.375" style="18" customWidth="1"/>
    <col min="17" max="17" width="14.375" style="18" customWidth="1"/>
    <col min="18" max="18" width="8.375" style="18" customWidth="1"/>
    <col min="19" max="21" width="3" style="18" customWidth="1"/>
    <col min="22" max="23" width="4.375" style="18" customWidth="1"/>
    <col min="24" max="26" width="3" style="18" customWidth="1"/>
    <col min="27" max="27" width="12.375" style="18" customWidth="1"/>
    <col min="28" max="28" width="7.375" style="18" customWidth="1"/>
    <col min="29" max="29" width="0.625" style="18" customWidth="1"/>
    <col min="30" max="30" width="5.375" style="18" customWidth="1"/>
    <col min="31" max="31" width="3.375" style="18" customWidth="1"/>
    <col min="32" max="33" width="4.375" style="18" customWidth="1"/>
    <col min="34" max="34" width="12.375" style="18" customWidth="1"/>
    <col min="35" max="35" width="4.375" style="18" customWidth="1"/>
    <col min="36" max="36" width="7.375" style="18" customWidth="1"/>
    <col min="37" max="38" width="11.375" style="18" customWidth="1"/>
    <col min="39" max="16384" width="11.375" style="18"/>
  </cols>
  <sheetData>
    <row r="1" spans="1:37" s="17" customFormat="1" ht="16.5" customHeight="1" thickTop="1">
      <c r="A1" s="70"/>
      <c r="B1" s="97">
        <f>'Datos de entrada'!D10</f>
        <v>45931</v>
      </c>
      <c r="C1" s="128"/>
      <c r="D1" s="128"/>
      <c r="E1" s="128"/>
      <c r="F1" s="63"/>
      <c r="G1" s="63"/>
      <c r="H1" s="747" t="s">
        <v>14</v>
      </c>
      <c r="I1" s="747"/>
      <c r="J1" s="747"/>
      <c r="K1" s="747"/>
      <c r="L1" s="747"/>
      <c r="M1" s="747"/>
      <c r="N1" s="747"/>
      <c r="O1" s="747"/>
      <c r="P1" s="747"/>
      <c r="Q1" s="747"/>
      <c r="R1" s="747"/>
      <c r="S1" s="747"/>
      <c r="T1" s="747"/>
      <c r="U1" s="747"/>
      <c r="V1" s="747"/>
      <c r="W1" s="747"/>
      <c r="X1" s="747"/>
      <c r="Y1" s="748">
        <f>'Datos de entrada'!D13</f>
        <v>7</v>
      </c>
      <c r="Z1" s="749"/>
      <c r="AA1" s="749"/>
      <c r="AB1" s="55"/>
      <c r="AC1" s="55"/>
      <c r="AD1" s="55"/>
      <c r="AE1" s="63"/>
      <c r="AF1" s="63"/>
      <c r="AG1" s="63"/>
      <c r="AH1" s="63"/>
      <c r="AI1" s="63"/>
      <c r="AJ1" s="64"/>
      <c r="AK1" s="67"/>
    </row>
    <row r="2" spans="1:37" s="28" customFormat="1" ht="26.65" customHeight="1" thickBot="1">
      <c r="A2" s="98" t="str">
        <f>'Datos de entrada'!D7</f>
        <v>128-2025</v>
      </c>
      <c r="B2" s="99">
        <f>'Datos de entrada'!D11</f>
        <v>45961</v>
      </c>
      <c r="C2" s="129"/>
      <c r="D2" s="130"/>
      <c r="E2" s="130"/>
      <c r="F2" s="750" t="str">
        <f>"Período: DEL "&amp;TEXT(B1,"D")&amp;" "&amp;UPPER(TEXT(B1,"MMMM"))&amp;" AL "&amp;TEXT(B2,"D")&amp;" "&amp;UPPER(TEXT(B2,"MMMM"))&amp;" DE 2025"</f>
        <v>Período: DEL 1 OCTUBRE AL 31 OCTUBRE DE 2025</v>
      </c>
      <c r="G2" s="750"/>
      <c r="H2" s="750"/>
      <c r="I2" s="750"/>
      <c r="J2" s="750"/>
      <c r="K2" s="750"/>
      <c r="L2" s="750"/>
      <c r="M2" s="750"/>
      <c r="N2" s="750"/>
      <c r="O2" s="750"/>
      <c r="P2" s="750"/>
      <c r="Q2" s="750"/>
      <c r="R2" s="750"/>
      <c r="S2" s="750"/>
      <c r="T2" s="750"/>
      <c r="U2" s="750"/>
      <c r="V2" s="750"/>
      <c r="W2" s="750"/>
      <c r="X2" s="750"/>
      <c r="Y2" s="750"/>
      <c r="Z2" s="750"/>
      <c r="AA2" s="750"/>
      <c r="AB2" s="750"/>
      <c r="AC2" s="69"/>
      <c r="AD2" s="69"/>
      <c r="AE2" s="65"/>
      <c r="AF2" s="65"/>
      <c r="AG2" s="65"/>
      <c r="AH2" s="65"/>
      <c r="AI2" s="65"/>
      <c r="AJ2" s="66"/>
      <c r="AK2" s="68"/>
    </row>
    <row r="3" spans="1:37" s="17" customFormat="1" ht="18" customHeight="1" thickTop="1" thickBot="1">
      <c r="A3" s="670" t="s">
        <v>13282</v>
      </c>
      <c r="B3" s="671"/>
      <c r="C3" s="671"/>
      <c r="D3" s="671"/>
      <c r="E3" s="671"/>
      <c r="F3" s="671"/>
      <c r="G3" s="671"/>
      <c r="H3" s="671"/>
      <c r="I3" s="671"/>
      <c r="J3" s="671"/>
      <c r="K3" s="671"/>
      <c r="L3" s="671"/>
      <c r="M3" s="671"/>
      <c r="N3" s="671"/>
      <c r="O3" s="671"/>
      <c r="P3" s="671"/>
      <c r="Q3" s="671"/>
      <c r="R3" s="671"/>
      <c r="S3" s="671"/>
      <c r="T3" s="671"/>
      <c r="U3" s="671"/>
      <c r="V3" s="671"/>
      <c r="W3" s="671"/>
      <c r="X3" s="671"/>
      <c r="Y3" s="671"/>
      <c r="Z3" s="671"/>
      <c r="AA3" s="671"/>
      <c r="AB3" s="671"/>
      <c r="AC3" s="671"/>
      <c r="AD3" s="671"/>
      <c r="AE3" s="671"/>
      <c r="AF3" s="671"/>
      <c r="AG3" s="671"/>
      <c r="AH3" s="671"/>
      <c r="AI3" s="671"/>
      <c r="AJ3" s="672"/>
      <c r="AK3" s="67"/>
    </row>
    <row r="4" spans="1:37" s="17" customFormat="1" ht="12.75" customHeight="1" thickTop="1">
      <c r="A4" s="798" t="s">
        <v>13283</v>
      </c>
      <c r="B4" s="799"/>
      <c r="C4" s="799"/>
      <c r="D4" s="799"/>
      <c r="E4" s="799"/>
      <c r="F4" s="799"/>
      <c r="G4" s="799"/>
      <c r="H4" s="799"/>
      <c r="I4" s="799"/>
      <c r="J4" s="799"/>
      <c r="K4" s="799"/>
      <c r="L4" s="799"/>
      <c r="M4" s="799"/>
      <c r="N4" s="799"/>
      <c r="O4" s="799"/>
      <c r="P4" s="799"/>
      <c r="Q4" s="800"/>
      <c r="R4" s="759" t="str">
        <f>VLOOKUP($A$2,'Base de datos'!$B$7:$AK$1257,2,0)</f>
        <v xml:space="preserve">Servicios Apoyo a la Gestión </v>
      </c>
      <c r="S4" s="760"/>
      <c r="T4" s="760"/>
      <c r="U4" s="760"/>
      <c r="V4" s="760"/>
      <c r="W4" s="760"/>
      <c r="X4" s="760"/>
      <c r="Y4" s="760"/>
      <c r="Z4" s="760"/>
      <c r="AA4" s="760"/>
      <c r="AB4" s="760"/>
      <c r="AC4" s="760"/>
      <c r="AD4" s="760"/>
      <c r="AE4" s="760"/>
      <c r="AF4" s="760"/>
      <c r="AG4" s="760"/>
      <c r="AH4" s="760"/>
      <c r="AI4" s="760"/>
      <c r="AJ4" s="761"/>
      <c r="AK4" s="67"/>
    </row>
    <row r="5" spans="1:37" s="17" customFormat="1" ht="14.65" customHeight="1" thickBot="1">
      <c r="A5" s="801"/>
      <c r="B5" s="802"/>
      <c r="C5" s="802"/>
      <c r="D5" s="802"/>
      <c r="E5" s="802"/>
      <c r="F5" s="802"/>
      <c r="G5" s="802"/>
      <c r="H5" s="802"/>
      <c r="I5" s="802"/>
      <c r="J5" s="802"/>
      <c r="K5" s="802"/>
      <c r="L5" s="802"/>
      <c r="M5" s="802"/>
      <c r="N5" s="802"/>
      <c r="O5" s="802"/>
      <c r="P5" s="802"/>
      <c r="Q5" s="803"/>
      <c r="R5" s="762"/>
      <c r="S5" s="763"/>
      <c r="T5" s="763"/>
      <c r="U5" s="763"/>
      <c r="V5" s="763"/>
      <c r="W5" s="763"/>
      <c r="X5" s="763"/>
      <c r="Y5" s="763"/>
      <c r="Z5" s="763"/>
      <c r="AA5" s="763"/>
      <c r="AB5" s="763"/>
      <c r="AC5" s="763"/>
      <c r="AD5" s="763"/>
      <c r="AE5" s="763"/>
      <c r="AF5" s="763"/>
      <c r="AG5" s="763"/>
      <c r="AH5" s="763"/>
      <c r="AI5" s="763"/>
      <c r="AJ5" s="764"/>
      <c r="AK5" s="247">
        <f>VLOOKUP(R6,'Base de datos'!$B$7:$AK$1257,17,0)</f>
        <v>124902</v>
      </c>
    </row>
    <row r="6" spans="1:37" s="17" customFormat="1" ht="12.75" customHeight="1" thickTop="1">
      <c r="A6" s="798" t="s">
        <v>13284</v>
      </c>
      <c r="B6" s="799"/>
      <c r="C6" s="799"/>
      <c r="D6" s="799"/>
      <c r="E6" s="799"/>
      <c r="F6" s="799"/>
      <c r="G6" s="799"/>
      <c r="H6" s="799"/>
      <c r="I6" s="799"/>
      <c r="J6" s="799"/>
      <c r="K6" s="799"/>
      <c r="L6" s="799"/>
      <c r="M6" s="799"/>
      <c r="N6" s="799"/>
      <c r="O6" s="799"/>
      <c r="P6" s="799"/>
      <c r="Q6" s="800"/>
      <c r="R6" s="759" t="str">
        <f>A2</f>
        <v>128-2025</v>
      </c>
      <c r="S6" s="760"/>
      <c r="T6" s="760"/>
      <c r="U6" s="760"/>
      <c r="V6" s="775">
        <f>VLOOKUP($A$2,'Base de datos'!$B$7:$AK$1257,8,0)</f>
        <v>45743</v>
      </c>
      <c r="W6" s="775"/>
      <c r="X6" s="775"/>
      <c r="Y6" s="775"/>
      <c r="Z6" s="775"/>
      <c r="AA6" s="775"/>
      <c r="AB6" s="775"/>
      <c r="AC6" s="775"/>
      <c r="AD6" s="775"/>
      <c r="AE6" s="775"/>
      <c r="AF6" s="775"/>
      <c r="AG6" s="775"/>
      <c r="AH6" s="140"/>
      <c r="AI6" s="140"/>
      <c r="AJ6" s="141"/>
      <c r="AK6" s="67"/>
    </row>
    <row r="7" spans="1:37" s="17" customFormat="1" ht="12.75" customHeight="1" thickBot="1">
      <c r="A7" s="801"/>
      <c r="B7" s="802"/>
      <c r="C7" s="802"/>
      <c r="D7" s="802"/>
      <c r="E7" s="802"/>
      <c r="F7" s="802"/>
      <c r="G7" s="802"/>
      <c r="H7" s="802"/>
      <c r="I7" s="802"/>
      <c r="J7" s="802"/>
      <c r="K7" s="802"/>
      <c r="L7" s="802"/>
      <c r="M7" s="802"/>
      <c r="N7" s="802"/>
      <c r="O7" s="802"/>
      <c r="P7" s="802"/>
      <c r="Q7" s="803"/>
      <c r="R7" s="762"/>
      <c r="S7" s="763"/>
      <c r="T7" s="763"/>
      <c r="U7" s="763"/>
      <c r="V7" s="777"/>
      <c r="W7" s="777"/>
      <c r="X7" s="777"/>
      <c r="Y7" s="777"/>
      <c r="Z7" s="777"/>
      <c r="AA7" s="777"/>
      <c r="AB7" s="777"/>
      <c r="AC7" s="777"/>
      <c r="AD7" s="777"/>
      <c r="AE7" s="777"/>
      <c r="AF7" s="777"/>
      <c r="AG7" s="777"/>
      <c r="AH7" s="142"/>
      <c r="AI7" s="142"/>
      <c r="AJ7" s="143"/>
      <c r="AK7" s="139"/>
    </row>
    <row r="8" spans="1:37" s="17" customFormat="1" ht="12.75" customHeight="1" thickTop="1">
      <c r="A8" s="798" t="s">
        <v>7300</v>
      </c>
      <c r="B8" s="799"/>
      <c r="C8" s="799"/>
      <c r="D8" s="799"/>
      <c r="E8" s="799"/>
      <c r="F8" s="799"/>
      <c r="G8" s="799"/>
      <c r="H8" s="799"/>
      <c r="I8" s="799"/>
      <c r="J8" s="799"/>
      <c r="K8" s="799"/>
      <c r="L8" s="799"/>
      <c r="M8" s="799"/>
      <c r="N8" s="799"/>
      <c r="O8" s="799"/>
      <c r="P8" s="799"/>
      <c r="Q8" s="800"/>
      <c r="R8" s="759" t="str">
        <f>VLOOKUP($A$2,'Base de datos'!$B$7:$AK$1257,3,0)</f>
        <v>KENETH DUBAN BORJA RINCON</v>
      </c>
      <c r="S8" s="760"/>
      <c r="T8" s="760"/>
      <c r="U8" s="760"/>
      <c r="V8" s="760"/>
      <c r="W8" s="760"/>
      <c r="X8" s="760"/>
      <c r="Y8" s="760"/>
      <c r="Z8" s="760"/>
      <c r="AA8" s="760"/>
      <c r="AB8" s="760"/>
      <c r="AC8" s="760"/>
      <c r="AD8" s="760"/>
      <c r="AE8" s="760"/>
      <c r="AF8" s="760"/>
      <c r="AG8" s="760"/>
      <c r="AH8" s="760"/>
      <c r="AI8" s="144"/>
      <c r="AJ8" s="145"/>
      <c r="AK8" s="67"/>
    </row>
    <row r="9" spans="1:37" s="17" customFormat="1" ht="12.75" customHeight="1" thickBot="1">
      <c r="A9" s="801"/>
      <c r="B9" s="802"/>
      <c r="C9" s="802"/>
      <c r="D9" s="802"/>
      <c r="E9" s="802"/>
      <c r="F9" s="802"/>
      <c r="G9" s="802"/>
      <c r="H9" s="802"/>
      <c r="I9" s="802"/>
      <c r="J9" s="802"/>
      <c r="K9" s="802"/>
      <c r="L9" s="802"/>
      <c r="M9" s="802"/>
      <c r="N9" s="802"/>
      <c r="O9" s="802"/>
      <c r="P9" s="802"/>
      <c r="Q9" s="803"/>
      <c r="R9" s="762"/>
      <c r="S9" s="763"/>
      <c r="T9" s="763"/>
      <c r="U9" s="763"/>
      <c r="V9" s="763"/>
      <c r="W9" s="763"/>
      <c r="X9" s="763"/>
      <c r="Y9" s="763"/>
      <c r="Z9" s="763"/>
      <c r="AA9" s="763"/>
      <c r="AB9" s="763"/>
      <c r="AC9" s="763"/>
      <c r="AD9" s="763"/>
      <c r="AE9" s="763"/>
      <c r="AF9" s="763"/>
      <c r="AG9" s="763"/>
      <c r="AH9" s="763"/>
      <c r="AI9" s="146"/>
      <c r="AJ9" s="147"/>
      <c r="AK9" s="67"/>
    </row>
    <row r="10" spans="1:37" s="17" customFormat="1" ht="12.75" customHeight="1" thickTop="1">
      <c r="A10" s="798" t="s">
        <v>13285</v>
      </c>
      <c r="B10" s="799"/>
      <c r="C10" s="799"/>
      <c r="D10" s="799"/>
      <c r="E10" s="799"/>
      <c r="F10" s="799"/>
      <c r="G10" s="799"/>
      <c r="H10" s="799"/>
      <c r="I10" s="799"/>
      <c r="J10" s="799"/>
      <c r="K10" s="799"/>
      <c r="L10" s="799"/>
      <c r="M10" s="799"/>
      <c r="N10" s="799"/>
      <c r="O10" s="799"/>
      <c r="P10" s="799"/>
      <c r="Q10" s="800"/>
      <c r="R10" s="765" t="s">
        <v>13286</v>
      </c>
      <c r="S10" s="767">
        <f>VLOOKUP($A$2,'Base de datos'!$B$7:$AK$1257,4,0)</f>
        <v>1015476536</v>
      </c>
      <c r="T10" s="767"/>
      <c r="U10" s="767"/>
      <c r="V10" s="767"/>
      <c r="W10" s="767"/>
      <c r="X10" s="767"/>
      <c r="Y10" s="767"/>
      <c r="Z10" s="767"/>
      <c r="AA10" s="767"/>
      <c r="AB10" s="767"/>
      <c r="AC10" s="148"/>
      <c r="AD10" s="148"/>
      <c r="AE10" s="148"/>
      <c r="AF10" s="148"/>
      <c r="AG10" s="148"/>
      <c r="AH10" s="148"/>
      <c r="AI10" s="148"/>
      <c r="AJ10" s="149"/>
      <c r="AK10" s="67"/>
    </row>
    <row r="11" spans="1:37" s="17" customFormat="1" ht="12.75" customHeight="1" thickBot="1">
      <c r="A11" s="801"/>
      <c r="B11" s="802"/>
      <c r="C11" s="802"/>
      <c r="D11" s="802"/>
      <c r="E11" s="802"/>
      <c r="F11" s="802"/>
      <c r="G11" s="802"/>
      <c r="H11" s="802"/>
      <c r="I11" s="802"/>
      <c r="J11" s="802"/>
      <c r="K11" s="802"/>
      <c r="L11" s="802"/>
      <c r="M11" s="802"/>
      <c r="N11" s="802"/>
      <c r="O11" s="802"/>
      <c r="P11" s="802"/>
      <c r="Q11" s="803"/>
      <c r="R11" s="766"/>
      <c r="S11" s="768"/>
      <c r="T11" s="768"/>
      <c r="U11" s="768"/>
      <c r="V11" s="768"/>
      <c r="W11" s="768"/>
      <c r="X11" s="768"/>
      <c r="Y11" s="768"/>
      <c r="Z11" s="768"/>
      <c r="AA11" s="768"/>
      <c r="AB11" s="768"/>
      <c r="AC11" s="150"/>
      <c r="AD11" s="150"/>
      <c r="AE11" s="150"/>
      <c r="AF11" s="150"/>
      <c r="AG11" s="150"/>
      <c r="AH11" s="150"/>
      <c r="AI11" s="150"/>
      <c r="AJ11" s="151"/>
      <c r="AK11" s="67"/>
    </row>
    <row r="12" spans="1:37" s="17" customFormat="1" ht="12.75" customHeight="1" thickTop="1">
      <c r="A12" s="798" t="s">
        <v>13287</v>
      </c>
      <c r="B12" s="799"/>
      <c r="C12" s="799"/>
      <c r="D12" s="799"/>
      <c r="E12" s="799"/>
      <c r="F12" s="799"/>
      <c r="G12" s="799"/>
      <c r="H12" s="799"/>
      <c r="I12" s="799"/>
      <c r="J12" s="799"/>
      <c r="K12" s="799"/>
      <c r="L12" s="799"/>
      <c r="M12" s="799"/>
      <c r="N12" s="799"/>
      <c r="O12" s="799"/>
      <c r="P12" s="799"/>
      <c r="Q12" s="800"/>
      <c r="R12" s="769" t="str">
        <f>'Datos de entrada'!D31</f>
        <v>6 meses</v>
      </c>
      <c r="S12" s="760"/>
      <c r="T12" s="760"/>
      <c r="U12" s="760"/>
      <c r="V12" s="760"/>
      <c r="W12" s="760"/>
      <c r="X12" s="760"/>
      <c r="Y12" s="760"/>
      <c r="Z12" s="760"/>
      <c r="AA12" s="760"/>
      <c r="AB12" s="144"/>
      <c r="AC12" s="144"/>
      <c r="AD12" s="144"/>
      <c r="AE12" s="144"/>
      <c r="AF12" s="144"/>
      <c r="AG12" s="144"/>
      <c r="AH12" s="144"/>
      <c r="AI12" s="144"/>
      <c r="AJ12" s="145"/>
      <c r="AK12" s="67"/>
    </row>
    <row r="13" spans="1:37" s="17" customFormat="1" ht="12.75" customHeight="1" thickBot="1">
      <c r="A13" s="801"/>
      <c r="B13" s="802"/>
      <c r="C13" s="802"/>
      <c r="D13" s="802"/>
      <c r="E13" s="802"/>
      <c r="F13" s="802"/>
      <c r="G13" s="802"/>
      <c r="H13" s="802"/>
      <c r="I13" s="802"/>
      <c r="J13" s="802"/>
      <c r="K13" s="802"/>
      <c r="L13" s="802"/>
      <c r="M13" s="802"/>
      <c r="N13" s="802"/>
      <c r="O13" s="802"/>
      <c r="P13" s="802"/>
      <c r="Q13" s="803"/>
      <c r="R13" s="762"/>
      <c r="S13" s="763"/>
      <c r="T13" s="763"/>
      <c r="U13" s="763"/>
      <c r="V13" s="763"/>
      <c r="W13" s="763"/>
      <c r="X13" s="763"/>
      <c r="Y13" s="763"/>
      <c r="Z13" s="763"/>
      <c r="AA13" s="763"/>
      <c r="AB13" s="146"/>
      <c r="AC13" s="146"/>
      <c r="AD13" s="146"/>
      <c r="AE13" s="146"/>
      <c r="AF13" s="146"/>
      <c r="AG13" s="146"/>
      <c r="AH13" s="146"/>
      <c r="AI13" s="146"/>
      <c r="AJ13" s="147"/>
      <c r="AK13" s="67"/>
    </row>
    <row r="14" spans="1:37" s="17" customFormat="1" ht="12.75" customHeight="1" thickTop="1">
      <c r="A14" s="798" t="s">
        <v>13288</v>
      </c>
      <c r="B14" s="799"/>
      <c r="C14" s="799"/>
      <c r="D14" s="799"/>
      <c r="E14" s="799"/>
      <c r="F14" s="799"/>
      <c r="G14" s="799"/>
      <c r="H14" s="799"/>
      <c r="I14" s="799"/>
      <c r="J14" s="799"/>
      <c r="K14" s="799"/>
      <c r="L14" s="799"/>
      <c r="M14" s="799"/>
      <c r="N14" s="799"/>
      <c r="O14" s="799"/>
      <c r="P14" s="799"/>
      <c r="Q14" s="800"/>
      <c r="R14" s="770">
        <f>VLOOKUP($A$2,'Base de datos'!$B$7:$AK$1257,5,0)</f>
        <v>17856000</v>
      </c>
      <c r="S14" s="771"/>
      <c r="T14" s="771"/>
      <c r="U14" s="771"/>
      <c r="V14" s="771"/>
      <c r="W14" s="771"/>
      <c r="X14" s="771"/>
      <c r="Y14" s="771"/>
      <c r="Z14" s="771"/>
      <c r="AA14" s="771"/>
      <c r="AB14" s="152"/>
      <c r="AC14" s="152"/>
      <c r="AD14" s="152"/>
      <c r="AE14" s="152"/>
      <c r="AF14" s="152"/>
      <c r="AG14" s="152"/>
      <c r="AH14" s="152"/>
      <c r="AI14" s="152"/>
      <c r="AJ14" s="153"/>
      <c r="AK14" s="67"/>
    </row>
    <row r="15" spans="1:37" s="17" customFormat="1" ht="12.75" customHeight="1" thickBot="1">
      <c r="A15" s="801"/>
      <c r="B15" s="802"/>
      <c r="C15" s="802"/>
      <c r="D15" s="802"/>
      <c r="E15" s="802"/>
      <c r="F15" s="802"/>
      <c r="G15" s="802"/>
      <c r="H15" s="802"/>
      <c r="I15" s="802"/>
      <c r="J15" s="802"/>
      <c r="K15" s="802"/>
      <c r="L15" s="802"/>
      <c r="M15" s="802"/>
      <c r="N15" s="802"/>
      <c r="O15" s="802"/>
      <c r="P15" s="802"/>
      <c r="Q15" s="803"/>
      <c r="R15" s="772"/>
      <c r="S15" s="773"/>
      <c r="T15" s="773"/>
      <c r="U15" s="773"/>
      <c r="V15" s="773"/>
      <c r="W15" s="773"/>
      <c r="X15" s="773"/>
      <c r="Y15" s="773"/>
      <c r="Z15" s="773"/>
      <c r="AA15" s="773"/>
      <c r="AB15" s="154"/>
      <c r="AC15" s="154"/>
      <c r="AD15" s="154"/>
      <c r="AE15" s="154"/>
      <c r="AF15" s="154"/>
      <c r="AG15" s="154"/>
      <c r="AH15" s="154"/>
      <c r="AI15" s="154"/>
      <c r="AJ15" s="155"/>
      <c r="AK15" s="67"/>
    </row>
    <row r="16" spans="1:37" s="17" customFormat="1" ht="12.75" customHeight="1" thickTop="1">
      <c r="A16" s="798" t="s">
        <v>13289</v>
      </c>
      <c r="B16" s="799"/>
      <c r="C16" s="799"/>
      <c r="D16" s="799"/>
      <c r="E16" s="799"/>
      <c r="F16" s="799"/>
      <c r="G16" s="799"/>
      <c r="H16" s="799"/>
      <c r="I16" s="799"/>
      <c r="J16" s="799"/>
      <c r="K16" s="799"/>
      <c r="L16" s="799"/>
      <c r="M16" s="799"/>
      <c r="N16" s="799"/>
      <c r="O16" s="799"/>
      <c r="P16" s="799"/>
      <c r="Q16" s="800"/>
      <c r="R16" s="770">
        <f>'Datos de entrada'!D12</f>
        <v>2976000</v>
      </c>
      <c r="S16" s="771"/>
      <c r="T16" s="771"/>
      <c r="U16" s="771"/>
      <c r="V16" s="771"/>
      <c r="W16" s="771"/>
      <c r="X16" s="771"/>
      <c r="Y16" s="771"/>
      <c r="Z16" s="771"/>
      <c r="AA16" s="771"/>
      <c r="AB16" s="152"/>
      <c r="AC16" s="152"/>
      <c r="AD16" s="152"/>
      <c r="AE16" s="152"/>
      <c r="AF16" s="152"/>
      <c r="AG16" s="152"/>
      <c r="AH16" s="152"/>
      <c r="AI16" s="152"/>
      <c r="AJ16" s="153"/>
      <c r="AK16" s="67"/>
    </row>
    <row r="17" spans="1:37" s="17" customFormat="1" ht="12.75" customHeight="1" thickBot="1">
      <c r="A17" s="801"/>
      <c r="B17" s="802"/>
      <c r="C17" s="802"/>
      <c r="D17" s="802"/>
      <c r="E17" s="802"/>
      <c r="F17" s="802"/>
      <c r="G17" s="802"/>
      <c r="H17" s="802"/>
      <c r="I17" s="802"/>
      <c r="J17" s="802"/>
      <c r="K17" s="802"/>
      <c r="L17" s="802"/>
      <c r="M17" s="802"/>
      <c r="N17" s="802"/>
      <c r="O17" s="802"/>
      <c r="P17" s="802"/>
      <c r="Q17" s="803"/>
      <c r="R17" s="772"/>
      <c r="S17" s="773"/>
      <c r="T17" s="773"/>
      <c r="U17" s="773"/>
      <c r="V17" s="773"/>
      <c r="W17" s="773"/>
      <c r="X17" s="773"/>
      <c r="Y17" s="773"/>
      <c r="Z17" s="773"/>
      <c r="AA17" s="773"/>
      <c r="AB17" s="154"/>
      <c r="AC17" s="154"/>
      <c r="AD17" s="154"/>
      <c r="AE17" s="154"/>
      <c r="AF17" s="154"/>
      <c r="AG17" s="154"/>
      <c r="AH17" s="154"/>
      <c r="AI17" s="154"/>
      <c r="AJ17" s="155"/>
      <c r="AK17" s="67"/>
    </row>
    <row r="18" spans="1:37" s="17" customFormat="1" ht="12.75" customHeight="1" thickTop="1">
      <c r="A18" s="798" t="s">
        <v>13290</v>
      </c>
      <c r="B18" s="799"/>
      <c r="C18" s="799"/>
      <c r="D18" s="799"/>
      <c r="E18" s="799"/>
      <c r="F18" s="799"/>
      <c r="G18" s="799"/>
      <c r="H18" s="799"/>
      <c r="I18" s="799"/>
      <c r="J18" s="799"/>
      <c r="K18" s="799"/>
      <c r="L18" s="799"/>
      <c r="M18" s="799"/>
      <c r="N18" s="799"/>
      <c r="O18" s="799"/>
      <c r="P18" s="799"/>
      <c r="Q18" s="800"/>
      <c r="R18" s="759">
        <f>VLOOKUP($A$2,'Base de datos'!$B$7:$AK$1257,11,0)</f>
        <v>2537</v>
      </c>
      <c r="S18" s="760"/>
      <c r="T18" s="760"/>
      <c r="U18" s="760"/>
      <c r="V18" s="760"/>
      <c r="W18" s="760"/>
      <c r="X18" s="760"/>
      <c r="Y18" s="760"/>
      <c r="Z18" s="760"/>
      <c r="AA18" s="760"/>
      <c r="AB18" s="144"/>
      <c r="AC18" s="144"/>
      <c r="AD18" s="144"/>
      <c r="AE18" s="144"/>
      <c r="AF18" s="144"/>
      <c r="AG18" s="144"/>
      <c r="AH18" s="144"/>
      <c r="AI18" s="144"/>
      <c r="AJ18" s="145"/>
      <c r="AK18" s="67"/>
    </row>
    <row r="19" spans="1:37" s="17" customFormat="1" ht="12.75" customHeight="1" thickBot="1">
      <c r="A19" s="801"/>
      <c r="B19" s="802"/>
      <c r="C19" s="802"/>
      <c r="D19" s="802"/>
      <c r="E19" s="802"/>
      <c r="F19" s="802"/>
      <c r="G19" s="802"/>
      <c r="H19" s="802"/>
      <c r="I19" s="802"/>
      <c r="J19" s="802"/>
      <c r="K19" s="802"/>
      <c r="L19" s="802"/>
      <c r="M19" s="802"/>
      <c r="N19" s="802"/>
      <c r="O19" s="802"/>
      <c r="P19" s="802"/>
      <c r="Q19" s="803"/>
      <c r="R19" s="762"/>
      <c r="S19" s="763"/>
      <c r="T19" s="763"/>
      <c r="U19" s="763"/>
      <c r="V19" s="763"/>
      <c r="W19" s="763"/>
      <c r="X19" s="763"/>
      <c r="Y19" s="763"/>
      <c r="Z19" s="763"/>
      <c r="AA19" s="763"/>
      <c r="AB19" s="146"/>
      <c r="AC19" s="146"/>
      <c r="AD19" s="146"/>
      <c r="AE19" s="146"/>
      <c r="AF19" s="146"/>
      <c r="AG19" s="146"/>
      <c r="AH19" s="146"/>
      <c r="AI19" s="146"/>
      <c r="AJ19" s="147"/>
      <c r="AK19" s="67"/>
    </row>
    <row r="20" spans="1:37" s="17" customFormat="1" ht="12.75" customHeight="1" thickTop="1">
      <c r="A20" s="798" t="s">
        <v>13291</v>
      </c>
      <c r="B20" s="799"/>
      <c r="C20" s="799"/>
      <c r="D20" s="799"/>
      <c r="E20" s="799"/>
      <c r="F20" s="799"/>
      <c r="G20" s="799"/>
      <c r="H20" s="799"/>
      <c r="I20" s="799"/>
      <c r="J20" s="799"/>
      <c r="K20" s="799"/>
      <c r="L20" s="799"/>
      <c r="M20" s="799"/>
      <c r="N20" s="799"/>
      <c r="O20" s="799"/>
      <c r="P20" s="799"/>
      <c r="Q20" s="800"/>
      <c r="R20" s="774">
        <f>VLOOKUP($A$2,'Base de datos'!$B$7:$AK$1257,8,0)</f>
        <v>45743</v>
      </c>
      <c r="S20" s="775"/>
      <c r="T20" s="775"/>
      <c r="U20" s="775"/>
      <c r="V20" s="775"/>
      <c r="W20" s="775"/>
      <c r="X20" s="775"/>
      <c r="Y20" s="775"/>
      <c r="Z20" s="775"/>
      <c r="AA20" s="775"/>
      <c r="AB20" s="140"/>
      <c r="AC20" s="140"/>
      <c r="AD20" s="140"/>
      <c r="AE20" s="140"/>
      <c r="AF20" s="140"/>
      <c r="AG20" s="140"/>
      <c r="AH20" s="140"/>
      <c r="AI20" s="140"/>
      <c r="AJ20" s="141"/>
      <c r="AK20" s="67"/>
    </row>
    <row r="21" spans="1:37" s="17" customFormat="1" ht="12.75" customHeight="1" thickBot="1">
      <c r="A21" s="801"/>
      <c r="B21" s="802"/>
      <c r="C21" s="802"/>
      <c r="D21" s="802"/>
      <c r="E21" s="802"/>
      <c r="F21" s="802"/>
      <c r="G21" s="802"/>
      <c r="H21" s="802"/>
      <c r="I21" s="802"/>
      <c r="J21" s="802"/>
      <c r="K21" s="802"/>
      <c r="L21" s="802"/>
      <c r="M21" s="802"/>
      <c r="N21" s="802"/>
      <c r="O21" s="802"/>
      <c r="P21" s="802"/>
      <c r="Q21" s="803"/>
      <c r="R21" s="776"/>
      <c r="S21" s="777"/>
      <c r="T21" s="777"/>
      <c r="U21" s="777"/>
      <c r="V21" s="777"/>
      <c r="W21" s="777"/>
      <c r="X21" s="777"/>
      <c r="Y21" s="777"/>
      <c r="Z21" s="777"/>
      <c r="AA21" s="777"/>
      <c r="AB21" s="142"/>
      <c r="AC21" s="142"/>
      <c r="AD21" s="142"/>
      <c r="AE21" s="142"/>
      <c r="AF21" s="142"/>
      <c r="AG21" s="142"/>
      <c r="AH21" s="142"/>
      <c r="AI21" s="142"/>
      <c r="AJ21" s="143"/>
      <c r="AK21" s="67"/>
    </row>
    <row r="22" spans="1:37" s="17" customFormat="1" ht="12.75" customHeight="1" thickTop="1">
      <c r="A22" s="798" t="s">
        <v>13292</v>
      </c>
      <c r="B22" s="799"/>
      <c r="C22" s="799"/>
      <c r="D22" s="799"/>
      <c r="E22" s="799"/>
      <c r="F22" s="799"/>
      <c r="G22" s="799"/>
      <c r="H22" s="799"/>
      <c r="I22" s="799"/>
      <c r="J22" s="799"/>
      <c r="K22" s="799"/>
      <c r="L22" s="799"/>
      <c r="M22" s="799"/>
      <c r="N22" s="799"/>
      <c r="O22" s="799"/>
      <c r="P22" s="799"/>
      <c r="Q22" s="800"/>
      <c r="R22" s="759" t="str">
        <f>VLOOKUP($A$2,'Base de datos'!$B$7:$AK$1257,26,0)</f>
        <v>3 meses</v>
      </c>
      <c r="S22" s="760"/>
      <c r="T22" s="760"/>
      <c r="U22" s="760"/>
      <c r="V22" s="760"/>
      <c r="W22" s="760"/>
      <c r="X22" s="760"/>
      <c r="Y22" s="760"/>
      <c r="Z22" s="760"/>
      <c r="AA22" s="760"/>
      <c r="AB22" s="144"/>
      <c r="AC22" s="144"/>
      <c r="AD22" s="144"/>
      <c r="AE22" s="144"/>
      <c r="AF22" s="144"/>
      <c r="AG22" s="144"/>
      <c r="AH22" s="144"/>
      <c r="AI22" s="144"/>
      <c r="AJ22" s="145"/>
      <c r="AK22" s="67"/>
    </row>
    <row r="23" spans="1:37" s="17" customFormat="1" ht="12.75" customHeight="1" thickBot="1">
      <c r="A23" s="801"/>
      <c r="B23" s="802"/>
      <c r="C23" s="802"/>
      <c r="D23" s="802"/>
      <c r="E23" s="802"/>
      <c r="F23" s="802"/>
      <c r="G23" s="802"/>
      <c r="H23" s="802"/>
      <c r="I23" s="802"/>
      <c r="J23" s="802"/>
      <c r="K23" s="802"/>
      <c r="L23" s="802"/>
      <c r="M23" s="802"/>
      <c r="N23" s="802"/>
      <c r="O23" s="802"/>
      <c r="P23" s="802"/>
      <c r="Q23" s="803"/>
      <c r="R23" s="762"/>
      <c r="S23" s="763"/>
      <c r="T23" s="763"/>
      <c r="U23" s="763"/>
      <c r="V23" s="763"/>
      <c r="W23" s="763"/>
      <c r="X23" s="763"/>
      <c r="Y23" s="763"/>
      <c r="Z23" s="763"/>
      <c r="AA23" s="763"/>
      <c r="AB23" s="146"/>
      <c r="AC23" s="146"/>
      <c r="AD23" s="146"/>
      <c r="AE23" s="146"/>
      <c r="AF23" s="146"/>
      <c r="AG23" s="146"/>
      <c r="AH23" s="146"/>
      <c r="AI23" s="146"/>
      <c r="AJ23" s="147"/>
      <c r="AK23" s="67"/>
    </row>
    <row r="24" spans="1:37" s="17" customFormat="1" ht="12.75" customHeight="1" thickTop="1">
      <c r="A24" s="798" t="s">
        <v>13293</v>
      </c>
      <c r="B24" s="799"/>
      <c r="C24" s="799"/>
      <c r="D24" s="799"/>
      <c r="E24" s="799"/>
      <c r="F24" s="799"/>
      <c r="G24" s="799"/>
      <c r="H24" s="799"/>
      <c r="I24" s="799"/>
      <c r="J24" s="799"/>
      <c r="K24" s="799"/>
      <c r="L24" s="799"/>
      <c r="M24" s="799"/>
      <c r="N24" s="799"/>
      <c r="O24" s="799"/>
      <c r="P24" s="799"/>
      <c r="Q24" s="800"/>
      <c r="R24" s="770">
        <f>VLOOKUP($A$2,'Base de datos'!$B$7:$AK$1257,25,0)</f>
        <v>8928000</v>
      </c>
      <c r="S24" s="771"/>
      <c r="T24" s="771"/>
      <c r="U24" s="771"/>
      <c r="V24" s="771"/>
      <c r="W24" s="771"/>
      <c r="X24" s="771"/>
      <c r="Y24" s="771"/>
      <c r="Z24" s="771"/>
      <c r="AA24" s="771"/>
      <c r="AB24" s="152"/>
      <c r="AC24" s="152"/>
      <c r="AD24" s="152"/>
      <c r="AE24" s="152"/>
      <c r="AF24" s="152"/>
      <c r="AG24" s="152"/>
      <c r="AH24" s="152"/>
      <c r="AI24" s="152"/>
      <c r="AJ24" s="153"/>
      <c r="AK24" s="67"/>
    </row>
    <row r="25" spans="1:37" s="17" customFormat="1" ht="12.75" customHeight="1" thickBot="1">
      <c r="A25" s="801"/>
      <c r="B25" s="802"/>
      <c r="C25" s="802"/>
      <c r="D25" s="802"/>
      <c r="E25" s="802"/>
      <c r="F25" s="802"/>
      <c r="G25" s="802"/>
      <c r="H25" s="802"/>
      <c r="I25" s="802"/>
      <c r="J25" s="802"/>
      <c r="K25" s="802"/>
      <c r="L25" s="802"/>
      <c r="M25" s="802"/>
      <c r="N25" s="802"/>
      <c r="O25" s="802"/>
      <c r="P25" s="802"/>
      <c r="Q25" s="803"/>
      <c r="R25" s="772"/>
      <c r="S25" s="773"/>
      <c r="T25" s="773"/>
      <c r="U25" s="773"/>
      <c r="V25" s="773"/>
      <c r="W25" s="773"/>
      <c r="X25" s="773"/>
      <c r="Y25" s="773"/>
      <c r="Z25" s="773"/>
      <c r="AA25" s="773"/>
      <c r="AB25" s="154"/>
      <c r="AC25" s="154"/>
      <c r="AD25" s="154"/>
      <c r="AE25" s="154"/>
      <c r="AF25" s="154"/>
      <c r="AG25" s="154"/>
      <c r="AH25" s="154"/>
      <c r="AI25" s="154"/>
      <c r="AJ25" s="155"/>
      <c r="AK25" s="67"/>
    </row>
    <row r="26" spans="1:37" s="17" customFormat="1" ht="12.75" customHeight="1" thickTop="1">
      <c r="A26" s="798" t="s">
        <v>13294</v>
      </c>
      <c r="B26" s="799"/>
      <c r="C26" s="799"/>
      <c r="D26" s="799"/>
      <c r="E26" s="799"/>
      <c r="F26" s="799"/>
      <c r="G26" s="799"/>
      <c r="H26" s="799"/>
      <c r="I26" s="799"/>
      <c r="J26" s="799"/>
      <c r="K26" s="799"/>
      <c r="L26" s="799"/>
      <c r="M26" s="799"/>
      <c r="N26" s="799"/>
      <c r="O26" s="799"/>
      <c r="P26" s="799"/>
      <c r="Q26" s="800"/>
      <c r="R26" s="774" t="str">
        <f>VLOOKUP($A$2,'Base de datos'!$B$7:$AK$1257,29,0)</f>
        <v>N/A</v>
      </c>
      <c r="S26" s="775"/>
      <c r="T26" s="775"/>
      <c r="U26" s="775"/>
      <c r="V26" s="775"/>
      <c r="W26" s="775"/>
      <c r="X26" s="775"/>
      <c r="Y26" s="775"/>
      <c r="Z26" s="775"/>
      <c r="AA26" s="775"/>
      <c r="AB26" s="144"/>
      <c r="AC26" s="144"/>
      <c r="AD26" s="144"/>
      <c r="AE26" s="144"/>
      <c r="AF26" s="144"/>
      <c r="AG26" s="144"/>
      <c r="AH26" s="144"/>
      <c r="AI26" s="144"/>
      <c r="AJ26" s="145"/>
      <c r="AK26" s="67"/>
    </row>
    <row r="27" spans="1:37" s="17" customFormat="1" ht="12.75" customHeight="1" thickBot="1">
      <c r="A27" s="801"/>
      <c r="B27" s="802"/>
      <c r="C27" s="802"/>
      <c r="D27" s="802"/>
      <c r="E27" s="802"/>
      <c r="F27" s="802"/>
      <c r="G27" s="802"/>
      <c r="H27" s="802"/>
      <c r="I27" s="802"/>
      <c r="J27" s="802"/>
      <c r="K27" s="802"/>
      <c r="L27" s="802"/>
      <c r="M27" s="802"/>
      <c r="N27" s="802"/>
      <c r="O27" s="802"/>
      <c r="P27" s="802"/>
      <c r="Q27" s="803"/>
      <c r="R27" s="776"/>
      <c r="S27" s="777"/>
      <c r="T27" s="777"/>
      <c r="U27" s="777"/>
      <c r="V27" s="777"/>
      <c r="W27" s="777"/>
      <c r="X27" s="777"/>
      <c r="Y27" s="777"/>
      <c r="Z27" s="777"/>
      <c r="AA27" s="777"/>
      <c r="AB27" s="146"/>
      <c r="AC27" s="146"/>
      <c r="AD27" s="146"/>
      <c r="AE27" s="146"/>
      <c r="AF27" s="146"/>
      <c r="AG27" s="146"/>
      <c r="AH27" s="146"/>
      <c r="AI27" s="146"/>
      <c r="AJ27" s="147"/>
      <c r="AK27" s="67"/>
    </row>
    <row r="28" spans="1:37" s="17" customFormat="1" ht="14.25" customHeight="1" thickTop="1">
      <c r="A28" s="804" t="s">
        <v>13295</v>
      </c>
      <c r="B28" s="805"/>
      <c r="C28" s="805"/>
      <c r="D28" s="805"/>
      <c r="E28" s="805"/>
      <c r="F28" s="805"/>
      <c r="G28" s="805"/>
      <c r="H28" s="805"/>
      <c r="I28" s="805"/>
      <c r="J28" s="805"/>
      <c r="K28" s="805"/>
      <c r="L28" s="805"/>
      <c r="M28" s="805"/>
      <c r="N28" s="805"/>
      <c r="O28" s="805"/>
      <c r="P28" s="805"/>
      <c r="Q28" s="806"/>
      <c r="R28" s="774">
        <f>VLOOKUP($A$2,'Base de datos'!$B$7:$AK$1257,9,0)</f>
        <v>46017</v>
      </c>
      <c r="S28" s="775"/>
      <c r="T28" s="775"/>
      <c r="U28" s="775"/>
      <c r="V28" s="775"/>
      <c r="W28" s="775"/>
      <c r="X28" s="775"/>
      <c r="Y28" s="775"/>
      <c r="Z28" s="775"/>
      <c r="AA28" s="775"/>
      <c r="AB28" s="140"/>
      <c r="AC28" s="140"/>
      <c r="AD28" s="140"/>
      <c r="AE28" s="140"/>
      <c r="AF28" s="140"/>
      <c r="AG28" s="140"/>
      <c r="AH28" s="140"/>
      <c r="AI28" s="140"/>
      <c r="AJ28" s="141"/>
      <c r="AK28" s="67"/>
    </row>
    <row r="29" spans="1:37" s="17" customFormat="1" ht="22.9" customHeight="1" thickBot="1">
      <c r="A29" s="807"/>
      <c r="B29" s="808"/>
      <c r="C29" s="808"/>
      <c r="D29" s="808"/>
      <c r="E29" s="808"/>
      <c r="F29" s="808"/>
      <c r="G29" s="808"/>
      <c r="H29" s="808"/>
      <c r="I29" s="808"/>
      <c r="J29" s="808"/>
      <c r="K29" s="808"/>
      <c r="L29" s="808"/>
      <c r="M29" s="808"/>
      <c r="N29" s="808"/>
      <c r="O29" s="808"/>
      <c r="P29" s="808"/>
      <c r="Q29" s="809"/>
      <c r="R29" s="776"/>
      <c r="S29" s="777"/>
      <c r="T29" s="777"/>
      <c r="U29" s="777"/>
      <c r="V29" s="777"/>
      <c r="W29" s="777"/>
      <c r="X29" s="777"/>
      <c r="Y29" s="777"/>
      <c r="Z29" s="777"/>
      <c r="AA29" s="777"/>
      <c r="AB29" s="142"/>
      <c r="AC29" s="142"/>
      <c r="AD29" s="142"/>
      <c r="AE29" s="142"/>
      <c r="AF29" s="142"/>
      <c r="AG29" s="142"/>
      <c r="AH29" s="142"/>
      <c r="AI29" s="142"/>
      <c r="AJ29" s="143"/>
      <c r="AK29" s="67"/>
    </row>
    <row r="30" spans="1:37" s="17" customFormat="1" ht="13.5" customHeight="1" thickTop="1">
      <c r="A30" s="798" t="s">
        <v>7307</v>
      </c>
      <c r="B30" s="799"/>
      <c r="C30" s="799"/>
      <c r="D30" s="799"/>
      <c r="E30" s="799"/>
      <c r="F30" s="799"/>
      <c r="G30" s="799"/>
      <c r="H30" s="799"/>
      <c r="I30" s="799"/>
      <c r="J30" s="799"/>
      <c r="K30" s="799"/>
      <c r="L30" s="799"/>
      <c r="M30" s="799"/>
      <c r="N30" s="799"/>
      <c r="O30" s="799"/>
      <c r="P30" s="799"/>
      <c r="Q30" s="800"/>
      <c r="R30" s="792" t="str">
        <f>VLOOKUP($A$2,'Base de datos'!$B$7:$AK$1257,10,0)</f>
        <v>PRESTAR SERVICIOS ASISTENCIALES AL ÁREA DE GESTIÓN DEL DESARROLLO LOCAL DE LA ALCALDÍA LOCAL DE SUBA, COMO APOYO EN LOS PROCESOS Y PROCEDIMIENTOS REQUERIDOS DEL ALMACÉN DEL FONDO DE DESARROLLO LOCAL</v>
      </c>
      <c r="S30" s="792"/>
      <c r="T30" s="792"/>
      <c r="U30" s="792"/>
      <c r="V30" s="792"/>
      <c r="W30" s="792"/>
      <c r="X30" s="792"/>
      <c r="Y30" s="792"/>
      <c r="Z30" s="792"/>
      <c r="AA30" s="792"/>
      <c r="AB30" s="792"/>
      <c r="AC30" s="792"/>
      <c r="AD30" s="792"/>
      <c r="AE30" s="792"/>
      <c r="AF30" s="792"/>
      <c r="AG30" s="792"/>
      <c r="AH30" s="792"/>
      <c r="AI30" s="792"/>
      <c r="AJ30" s="793"/>
      <c r="AK30" s="67"/>
    </row>
    <row r="31" spans="1:37" s="17" customFormat="1" ht="6" customHeight="1">
      <c r="A31" s="810"/>
      <c r="B31" s="750"/>
      <c r="C31" s="750"/>
      <c r="D31" s="750"/>
      <c r="E31" s="750"/>
      <c r="F31" s="750"/>
      <c r="G31" s="750"/>
      <c r="H31" s="750"/>
      <c r="I31" s="750"/>
      <c r="J31" s="750"/>
      <c r="K31" s="750"/>
      <c r="L31" s="750"/>
      <c r="M31" s="750"/>
      <c r="N31" s="750"/>
      <c r="O31" s="750"/>
      <c r="P31" s="750"/>
      <c r="Q31" s="811"/>
      <c r="R31" s="794"/>
      <c r="S31" s="794"/>
      <c r="T31" s="794"/>
      <c r="U31" s="794"/>
      <c r="V31" s="794"/>
      <c r="W31" s="794"/>
      <c r="X31" s="794"/>
      <c r="Y31" s="794"/>
      <c r="Z31" s="794"/>
      <c r="AA31" s="794"/>
      <c r="AB31" s="794"/>
      <c r="AC31" s="794"/>
      <c r="AD31" s="794"/>
      <c r="AE31" s="794"/>
      <c r="AF31" s="794"/>
      <c r="AG31" s="794"/>
      <c r="AH31" s="794"/>
      <c r="AI31" s="794"/>
      <c r="AJ31" s="795"/>
      <c r="AK31" s="67"/>
    </row>
    <row r="32" spans="1:37" s="17" customFormat="1" ht="12.75" customHeight="1">
      <c r="A32" s="810"/>
      <c r="B32" s="750"/>
      <c r="C32" s="750"/>
      <c r="D32" s="750"/>
      <c r="E32" s="750"/>
      <c r="F32" s="750"/>
      <c r="G32" s="750"/>
      <c r="H32" s="750"/>
      <c r="I32" s="750"/>
      <c r="J32" s="750"/>
      <c r="K32" s="750"/>
      <c r="L32" s="750"/>
      <c r="M32" s="750"/>
      <c r="N32" s="750"/>
      <c r="O32" s="750"/>
      <c r="P32" s="750"/>
      <c r="Q32" s="811"/>
      <c r="R32" s="794"/>
      <c r="S32" s="794"/>
      <c r="T32" s="794"/>
      <c r="U32" s="794"/>
      <c r="V32" s="794"/>
      <c r="W32" s="794"/>
      <c r="X32" s="794"/>
      <c r="Y32" s="794"/>
      <c r="Z32" s="794"/>
      <c r="AA32" s="794"/>
      <c r="AB32" s="794"/>
      <c r="AC32" s="794"/>
      <c r="AD32" s="794"/>
      <c r="AE32" s="794"/>
      <c r="AF32" s="794"/>
      <c r="AG32" s="794"/>
      <c r="AH32" s="794"/>
      <c r="AI32" s="794"/>
      <c r="AJ32" s="795"/>
      <c r="AK32" s="67"/>
    </row>
    <row r="33" spans="1:37" s="17" customFormat="1" ht="22.15" hidden="1" customHeight="1">
      <c r="A33" s="810"/>
      <c r="B33" s="750"/>
      <c r="C33" s="750"/>
      <c r="D33" s="750"/>
      <c r="E33" s="750"/>
      <c r="F33" s="750"/>
      <c r="G33" s="750"/>
      <c r="H33" s="750"/>
      <c r="I33" s="750"/>
      <c r="J33" s="750"/>
      <c r="K33" s="750"/>
      <c r="L33" s="750"/>
      <c r="M33" s="750"/>
      <c r="N33" s="750"/>
      <c r="O33" s="750"/>
      <c r="P33" s="750"/>
      <c r="Q33" s="811"/>
      <c r="R33" s="794"/>
      <c r="S33" s="794"/>
      <c r="T33" s="794"/>
      <c r="U33" s="794"/>
      <c r="V33" s="794"/>
      <c r="W33" s="794"/>
      <c r="X33" s="794"/>
      <c r="Y33" s="794"/>
      <c r="Z33" s="794"/>
      <c r="AA33" s="794"/>
      <c r="AB33" s="794"/>
      <c r="AC33" s="794"/>
      <c r="AD33" s="794"/>
      <c r="AE33" s="794"/>
      <c r="AF33" s="794"/>
      <c r="AG33" s="794"/>
      <c r="AH33" s="794"/>
      <c r="AI33" s="794"/>
      <c r="AJ33" s="795"/>
      <c r="AK33" s="67"/>
    </row>
    <row r="34" spans="1:37" s="17" customFormat="1" ht="15" customHeight="1">
      <c r="A34" s="810"/>
      <c r="B34" s="750"/>
      <c r="C34" s="750"/>
      <c r="D34" s="750"/>
      <c r="E34" s="750"/>
      <c r="F34" s="750"/>
      <c r="G34" s="750"/>
      <c r="H34" s="750"/>
      <c r="I34" s="750"/>
      <c r="J34" s="750"/>
      <c r="K34" s="750"/>
      <c r="L34" s="750"/>
      <c r="M34" s="750"/>
      <c r="N34" s="750"/>
      <c r="O34" s="750"/>
      <c r="P34" s="750"/>
      <c r="Q34" s="811"/>
      <c r="R34" s="794"/>
      <c r="S34" s="794"/>
      <c r="T34" s="794"/>
      <c r="U34" s="794"/>
      <c r="V34" s="794"/>
      <c r="W34" s="794"/>
      <c r="X34" s="794"/>
      <c r="Y34" s="794"/>
      <c r="Z34" s="794"/>
      <c r="AA34" s="794"/>
      <c r="AB34" s="794"/>
      <c r="AC34" s="794"/>
      <c r="AD34" s="794"/>
      <c r="AE34" s="794"/>
      <c r="AF34" s="794"/>
      <c r="AG34" s="794"/>
      <c r="AH34" s="794"/>
      <c r="AI34" s="794"/>
      <c r="AJ34" s="795"/>
      <c r="AK34" s="67"/>
    </row>
    <row r="35" spans="1:37" s="17" customFormat="1" ht="57" customHeight="1" thickBot="1">
      <c r="A35" s="810"/>
      <c r="B35" s="750"/>
      <c r="C35" s="750"/>
      <c r="D35" s="750"/>
      <c r="E35" s="750"/>
      <c r="F35" s="750"/>
      <c r="G35" s="750"/>
      <c r="H35" s="750"/>
      <c r="I35" s="750"/>
      <c r="J35" s="750"/>
      <c r="K35" s="750"/>
      <c r="L35" s="750"/>
      <c r="M35" s="750"/>
      <c r="N35" s="750"/>
      <c r="O35" s="750"/>
      <c r="P35" s="750"/>
      <c r="Q35" s="811"/>
      <c r="R35" s="794"/>
      <c r="S35" s="794"/>
      <c r="T35" s="794"/>
      <c r="U35" s="794"/>
      <c r="V35" s="794"/>
      <c r="W35" s="794"/>
      <c r="X35" s="794"/>
      <c r="Y35" s="794"/>
      <c r="Z35" s="794"/>
      <c r="AA35" s="794"/>
      <c r="AB35" s="794"/>
      <c r="AC35" s="794"/>
      <c r="AD35" s="794"/>
      <c r="AE35" s="794"/>
      <c r="AF35" s="794"/>
      <c r="AG35" s="794"/>
      <c r="AH35" s="794"/>
      <c r="AI35" s="794"/>
      <c r="AJ35" s="795"/>
      <c r="AK35" s="67"/>
    </row>
    <row r="36" spans="1:37" s="17" customFormat="1" ht="55.15" hidden="1" customHeight="1" thickBot="1">
      <c r="A36" s="801"/>
      <c r="B36" s="802"/>
      <c r="C36" s="802"/>
      <c r="D36" s="802"/>
      <c r="E36" s="802"/>
      <c r="F36" s="802"/>
      <c r="G36" s="802"/>
      <c r="H36" s="802"/>
      <c r="I36" s="802"/>
      <c r="J36" s="802"/>
      <c r="K36" s="802"/>
      <c r="L36" s="802"/>
      <c r="M36" s="802"/>
      <c r="N36" s="802"/>
      <c r="O36" s="802"/>
      <c r="P36" s="802"/>
      <c r="Q36" s="803"/>
      <c r="R36" s="796"/>
      <c r="S36" s="796"/>
      <c r="T36" s="796"/>
      <c r="U36" s="796"/>
      <c r="V36" s="796"/>
      <c r="W36" s="796"/>
      <c r="X36" s="796"/>
      <c r="Y36" s="796"/>
      <c r="Z36" s="796"/>
      <c r="AA36" s="796"/>
      <c r="AB36" s="796"/>
      <c r="AC36" s="796"/>
      <c r="AD36" s="796"/>
      <c r="AE36" s="796"/>
      <c r="AF36" s="796"/>
      <c r="AG36" s="796"/>
      <c r="AH36" s="796"/>
      <c r="AI36" s="796"/>
      <c r="AJ36" s="797"/>
      <c r="AK36" s="67"/>
    </row>
    <row r="37" spans="1:37" s="17" customFormat="1" ht="13.5" thickTop="1">
      <c r="A37" s="778" t="s">
        <v>13296</v>
      </c>
      <c r="B37" s="779"/>
      <c r="C37" s="779"/>
      <c r="D37" s="779"/>
      <c r="E37" s="780"/>
      <c r="F37" s="778" t="s">
        <v>13297</v>
      </c>
      <c r="G37" s="779"/>
      <c r="H37" s="779"/>
      <c r="I37" s="779"/>
      <c r="J37" s="779"/>
      <c r="K37" s="779"/>
      <c r="L37" s="779"/>
      <c r="M37" s="779"/>
      <c r="N37" s="779"/>
      <c r="O37" s="779"/>
      <c r="P37" s="779"/>
      <c r="Q37" s="780"/>
      <c r="R37" s="779" t="s">
        <v>13298</v>
      </c>
      <c r="S37" s="779"/>
      <c r="T37" s="779"/>
      <c r="U37" s="779"/>
      <c r="V37" s="779"/>
      <c r="W37" s="779"/>
      <c r="X37" s="779"/>
      <c r="Y37" s="779"/>
      <c r="Z37" s="779"/>
      <c r="AA37" s="779"/>
      <c r="AB37" s="779"/>
      <c r="AC37" s="780"/>
      <c r="AD37" s="778" t="s">
        <v>13299</v>
      </c>
      <c r="AE37" s="779"/>
      <c r="AF37" s="779"/>
      <c r="AG37" s="779"/>
      <c r="AH37" s="779"/>
      <c r="AI37" s="779"/>
      <c r="AJ37" s="780"/>
    </row>
    <row r="38" spans="1:37" s="17" customFormat="1" ht="16.5" customHeight="1" thickBot="1">
      <c r="A38" s="781"/>
      <c r="B38" s="782"/>
      <c r="C38" s="782"/>
      <c r="D38" s="782"/>
      <c r="E38" s="783"/>
      <c r="F38" s="781"/>
      <c r="G38" s="782"/>
      <c r="H38" s="782"/>
      <c r="I38" s="782"/>
      <c r="J38" s="782"/>
      <c r="K38" s="782"/>
      <c r="L38" s="782"/>
      <c r="M38" s="782"/>
      <c r="N38" s="782"/>
      <c r="O38" s="782"/>
      <c r="P38" s="782"/>
      <c r="Q38" s="783"/>
      <c r="R38" s="782"/>
      <c r="S38" s="782"/>
      <c r="T38" s="782"/>
      <c r="U38" s="782"/>
      <c r="V38" s="782"/>
      <c r="W38" s="782"/>
      <c r="X38" s="782"/>
      <c r="Y38" s="782"/>
      <c r="Z38" s="782"/>
      <c r="AA38" s="782"/>
      <c r="AB38" s="782"/>
      <c r="AC38" s="783"/>
      <c r="AD38" s="781"/>
      <c r="AE38" s="782"/>
      <c r="AF38" s="782"/>
      <c r="AG38" s="782"/>
      <c r="AH38" s="782"/>
      <c r="AI38" s="782"/>
      <c r="AJ38" s="783"/>
    </row>
    <row r="39" spans="1:37" s="17" customFormat="1" ht="117.75" customHeight="1" thickTop="1" thickBot="1">
      <c r="A39" s="744" t="str">
        <f>VLOOKUP($AK$5,Obligaciones!$B$6:$AC$1199,2,0)</f>
        <v>1. Apoyar en la revisión y depuración de los contratos de comodatos, tanto los vencimientos como las pólizas y los elementos entregados en el mismo</v>
      </c>
      <c r="B39" s="745"/>
      <c r="C39" s="745"/>
      <c r="D39" s="745"/>
      <c r="E39" s="746"/>
      <c r="F39" s="697" t="s">
        <v>13414</v>
      </c>
      <c r="G39" s="698"/>
      <c r="H39" s="698"/>
      <c r="I39" s="698"/>
      <c r="J39" s="698"/>
      <c r="K39" s="698"/>
      <c r="L39" s="698"/>
      <c r="M39" s="698"/>
      <c r="N39" s="698"/>
      <c r="O39" s="698"/>
      <c r="P39" s="698"/>
      <c r="Q39" s="699"/>
      <c r="R39" s="697" t="s">
        <v>13414</v>
      </c>
      <c r="S39" s="698"/>
      <c r="T39" s="698"/>
      <c r="U39" s="698"/>
      <c r="V39" s="698"/>
      <c r="W39" s="698"/>
      <c r="X39" s="698"/>
      <c r="Y39" s="698"/>
      <c r="Z39" s="698"/>
      <c r="AA39" s="698"/>
      <c r="AB39" s="698"/>
      <c r="AC39" s="699"/>
      <c r="AD39" s="700" t="s">
        <v>13414</v>
      </c>
      <c r="AE39" s="701"/>
      <c r="AF39" s="701"/>
      <c r="AG39" s="701"/>
      <c r="AH39" s="701"/>
      <c r="AI39" s="701"/>
      <c r="AJ39" s="702"/>
    </row>
    <row r="40" spans="1:37" s="17" customFormat="1" ht="154.5" customHeight="1" thickTop="1" thickBot="1">
      <c r="A40" s="744" t="str">
        <f>VLOOKUP($AK$5,Obligaciones!$B$6:$AC$1199,3,0)</f>
        <v>2. Apoyar en la depuración del inventario, realizando ingresos y egresos en el aplicativo SI CAPITAL y en el módulo para realizar la depuración de los elementos y realizar el diligenciamiento de las bases de datos establecidas por la entidad.</v>
      </c>
      <c r="B40" s="745"/>
      <c r="C40" s="745"/>
      <c r="D40" s="745"/>
      <c r="E40" s="746"/>
      <c r="F40" s="700" t="s">
        <v>13415</v>
      </c>
      <c r="G40" s="784"/>
      <c r="H40" s="784"/>
      <c r="I40" s="784"/>
      <c r="J40" s="784"/>
      <c r="K40" s="784"/>
      <c r="L40" s="784"/>
      <c r="M40" s="784"/>
      <c r="N40" s="784"/>
      <c r="O40" s="784"/>
      <c r="P40" s="784"/>
      <c r="Q40" s="785"/>
      <c r="R40" s="697" t="s">
        <v>13416</v>
      </c>
      <c r="S40" s="698"/>
      <c r="T40" s="698"/>
      <c r="U40" s="698"/>
      <c r="V40" s="698"/>
      <c r="W40" s="698"/>
      <c r="X40" s="698"/>
      <c r="Y40" s="698"/>
      <c r="Z40" s="698"/>
      <c r="AA40" s="698"/>
      <c r="AB40" s="698"/>
      <c r="AC40" s="699"/>
      <c r="AD40" s="700" t="s">
        <v>13417</v>
      </c>
      <c r="AE40" s="701"/>
      <c r="AF40" s="701"/>
      <c r="AG40" s="701"/>
      <c r="AH40" s="701"/>
      <c r="AI40" s="701"/>
      <c r="AJ40" s="702"/>
    </row>
    <row r="41" spans="1:37" s="17" customFormat="1" ht="127.5" customHeight="1" thickTop="1" thickBot="1">
      <c r="A41" s="744" t="str">
        <f>VLOOKUP($AK$5,Obligaciones!$B$6:$AC$1199,4,0)</f>
        <v>3. Apoyar en la depuración de la bodega de elementos nuevos y usados</v>
      </c>
      <c r="B41" s="745"/>
      <c r="C41" s="745"/>
      <c r="D41" s="745"/>
      <c r="E41" s="746"/>
      <c r="F41" s="697" t="s">
        <v>13418</v>
      </c>
      <c r="G41" s="698"/>
      <c r="H41" s="698"/>
      <c r="I41" s="698"/>
      <c r="J41" s="698"/>
      <c r="K41" s="698"/>
      <c r="L41" s="698"/>
      <c r="M41" s="698"/>
      <c r="N41" s="698"/>
      <c r="O41" s="698"/>
      <c r="P41" s="698"/>
      <c r="Q41" s="699"/>
      <c r="R41" s="697" t="s">
        <v>13419</v>
      </c>
      <c r="S41" s="698"/>
      <c r="T41" s="698"/>
      <c r="U41" s="698"/>
      <c r="V41" s="698"/>
      <c r="W41" s="698"/>
      <c r="X41" s="698"/>
      <c r="Y41" s="698"/>
      <c r="Z41" s="698"/>
      <c r="AA41" s="698"/>
      <c r="AB41" s="698"/>
      <c r="AC41" s="699"/>
      <c r="AD41" s="700" t="s">
        <v>13420</v>
      </c>
      <c r="AE41" s="701"/>
      <c r="AF41" s="701"/>
      <c r="AG41" s="701"/>
      <c r="AH41" s="701"/>
      <c r="AI41" s="701"/>
      <c r="AJ41" s="702"/>
    </row>
    <row r="42" spans="1:37" s="17" customFormat="1" ht="117" customHeight="1" thickTop="1" thickBot="1">
      <c r="A42" s="744" t="str">
        <f>VLOOKUP($AK$5,Obligaciones!$B$6:$AC$1199,5,0)</f>
        <v>4. Apoyar en la depuración del kárdex de elementos de consumo.</v>
      </c>
      <c r="B42" s="745"/>
      <c r="C42" s="745"/>
      <c r="D42" s="745"/>
      <c r="E42" s="746"/>
      <c r="F42" s="751" t="s">
        <v>13421</v>
      </c>
      <c r="G42" s="752"/>
      <c r="H42" s="752"/>
      <c r="I42" s="752"/>
      <c r="J42" s="752"/>
      <c r="K42" s="752"/>
      <c r="L42" s="752"/>
      <c r="M42" s="752"/>
      <c r="N42" s="752"/>
      <c r="O42" s="752"/>
      <c r="P42" s="752"/>
      <c r="Q42" s="753"/>
      <c r="R42" s="754" t="s">
        <v>13422</v>
      </c>
      <c r="S42" s="755"/>
      <c r="T42" s="755"/>
      <c r="U42" s="755"/>
      <c r="V42" s="755"/>
      <c r="W42" s="755"/>
      <c r="X42" s="755"/>
      <c r="Y42" s="755"/>
      <c r="Z42" s="755"/>
      <c r="AA42" s="755"/>
      <c r="AB42" s="755"/>
      <c r="AC42" s="756"/>
      <c r="AD42" s="751" t="s">
        <v>13423</v>
      </c>
      <c r="AE42" s="757"/>
      <c r="AF42" s="757"/>
      <c r="AG42" s="757"/>
      <c r="AH42" s="757"/>
      <c r="AI42" s="757"/>
      <c r="AJ42" s="758"/>
    </row>
    <row r="43" spans="1:37" s="17" customFormat="1" ht="159.6" customHeight="1" thickTop="1" thickBot="1">
      <c r="A43" s="744" t="str">
        <f>VLOOKUP($AK$5,Obligaciones!$B$6:$AC$1199,6,0)</f>
        <v>5. Las demás que sean inherentes al objeto contractual, que se encuentren en la normatividad vigente o sean solicitadas por el supervisor y/o apoyo a la supervisión del contrato.</v>
      </c>
      <c r="B43" s="745"/>
      <c r="C43" s="745"/>
      <c r="D43" s="745"/>
      <c r="E43" s="746"/>
      <c r="F43" s="786" t="s">
        <v>13424</v>
      </c>
      <c r="G43" s="787"/>
      <c r="H43" s="787"/>
      <c r="I43" s="787"/>
      <c r="J43" s="787"/>
      <c r="K43" s="787"/>
      <c r="L43" s="787"/>
      <c r="M43" s="787"/>
      <c r="N43" s="787"/>
      <c r="O43" s="787"/>
      <c r="P43" s="787"/>
      <c r="Q43" s="788"/>
      <c r="R43" s="786" t="s">
        <v>13425</v>
      </c>
      <c r="S43" s="787"/>
      <c r="T43" s="787"/>
      <c r="U43" s="787"/>
      <c r="V43" s="787"/>
      <c r="W43" s="787"/>
      <c r="X43" s="787"/>
      <c r="Y43" s="787"/>
      <c r="Z43" s="787"/>
      <c r="AA43" s="787"/>
      <c r="AB43" s="787"/>
      <c r="AC43" s="788"/>
      <c r="AD43" s="789" t="s">
        <v>13426</v>
      </c>
      <c r="AE43" s="790"/>
      <c r="AF43" s="790"/>
      <c r="AG43" s="790"/>
      <c r="AH43" s="790"/>
      <c r="AI43" s="790"/>
      <c r="AJ43" s="791"/>
    </row>
    <row r="44" spans="1:37" s="17" customFormat="1" ht="107.65" hidden="1" customHeight="1" thickTop="1" thickBot="1">
      <c r="A44" s="744">
        <f>VLOOKUP($AK$5,Obligaciones!$B$6:$AC$1199,7,0)</f>
        <v>0</v>
      </c>
      <c r="B44" s="745"/>
      <c r="C44" s="745"/>
      <c r="D44" s="745"/>
      <c r="E44" s="746"/>
      <c r="F44" s="697"/>
      <c r="G44" s="698"/>
      <c r="H44" s="698"/>
      <c r="I44" s="698"/>
      <c r="J44" s="698"/>
      <c r="K44" s="698"/>
      <c r="L44" s="698"/>
      <c r="M44" s="698"/>
      <c r="N44" s="698"/>
      <c r="O44" s="698"/>
      <c r="P44" s="698"/>
      <c r="Q44" s="699"/>
      <c r="R44" s="697"/>
      <c r="S44" s="698"/>
      <c r="T44" s="698"/>
      <c r="U44" s="698"/>
      <c r="V44" s="698"/>
      <c r="W44" s="698"/>
      <c r="X44" s="698"/>
      <c r="Y44" s="698"/>
      <c r="Z44" s="698"/>
      <c r="AA44" s="698"/>
      <c r="AB44" s="698"/>
      <c r="AC44" s="699"/>
      <c r="AD44" s="700"/>
      <c r="AE44" s="701"/>
      <c r="AF44" s="701"/>
      <c r="AG44" s="701"/>
      <c r="AH44" s="701"/>
      <c r="AI44" s="701"/>
      <c r="AJ44" s="702"/>
    </row>
    <row r="45" spans="1:37" s="17" customFormat="1" ht="140.65" hidden="1" customHeight="1" thickTop="1" thickBot="1">
      <c r="A45" s="744">
        <f>VLOOKUP($AK$5,Obligaciones!$B$6:$AC$1199,8,0)</f>
        <v>0</v>
      </c>
      <c r="B45" s="745"/>
      <c r="C45" s="745"/>
      <c r="D45" s="745"/>
      <c r="E45" s="746"/>
      <c r="F45" s="697"/>
      <c r="G45" s="698"/>
      <c r="H45" s="698"/>
      <c r="I45" s="698"/>
      <c r="J45" s="698"/>
      <c r="K45" s="698"/>
      <c r="L45" s="698"/>
      <c r="M45" s="698"/>
      <c r="N45" s="698"/>
      <c r="O45" s="698"/>
      <c r="P45" s="698"/>
      <c r="Q45" s="699"/>
      <c r="R45" s="697"/>
      <c r="S45" s="698"/>
      <c r="T45" s="698"/>
      <c r="U45" s="698"/>
      <c r="V45" s="698"/>
      <c r="W45" s="698"/>
      <c r="X45" s="698"/>
      <c r="Y45" s="698"/>
      <c r="Z45" s="698"/>
      <c r="AA45" s="698"/>
      <c r="AB45" s="698"/>
      <c r="AC45" s="699"/>
      <c r="AD45" s="700"/>
      <c r="AE45" s="701"/>
      <c r="AF45" s="701"/>
      <c r="AG45" s="701"/>
      <c r="AH45" s="701"/>
      <c r="AI45" s="701"/>
      <c r="AJ45" s="702"/>
    </row>
    <row r="46" spans="1:37" s="17" customFormat="1" ht="132" hidden="1" customHeight="1" thickTop="1" thickBot="1">
      <c r="A46" s="744">
        <f>VLOOKUP($AK$5,Obligaciones!$B$6:$AC$1199,9,0)</f>
        <v>0</v>
      </c>
      <c r="B46" s="745"/>
      <c r="C46" s="745"/>
      <c r="D46" s="745"/>
      <c r="E46" s="746"/>
      <c r="F46" s="697"/>
      <c r="G46" s="698"/>
      <c r="H46" s="698"/>
      <c r="I46" s="698"/>
      <c r="J46" s="698"/>
      <c r="K46" s="698"/>
      <c r="L46" s="698"/>
      <c r="M46" s="698"/>
      <c r="N46" s="698"/>
      <c r="O46" s="698"/>
      <c r="P46" s="698"/>
      <c r="Q46" s="699"/>
      <c r="R46" s="697"/>
      <c r="S46" s="698"/>
      <c r="T46" s="698"/>
      <c r="U46" s="698"/>
      <c r="V46" s="698"/>
      <c r="W46" s="698"/>
      <c r="X46" s="698"/>
      <c r="Y46" s="698"/>
      <c r="Z46" s="698"/>
      <c r="AA46" s="698"/>
      <c r="AB46" s="698"/>
      <c r="AC46" s="699"/>
      <c r="AD46" s="700"/>
      <c r="AE46" s="701"/>
      <c r="AF46" s="701"/>
      <c r="AG46" s="701"/>
      <c r="AH46" s="701"/>
      <c r="AI46" s="701"/>
      <c r="AJ46" s="702"/>
    </row>
    <row r="47" spans="1:37" s="17" customFormat="1" ht="60.6" hidden="1" customHeight="1" thickTop="1" thickBot="1">
      <c r="A47" s="744">
        <f>VLOOKUP($AK$5,Obligaciones!$B$6:$AC$1199,10,0)</f>
        <v>0</v>
      </c>
      <c r="B47" s="745"/>
      <c r="C47" s="745"/>
      <c r="D47" s="745"/>
      <c r="E47" s="746"/>
      <c r="F47" s="697"/>
      <c r="G47" s="698"/>
      <c r="H47" s="698"/>
      <c r="I47" s="698"/>
      <c r="J47" s="698"/>
      <c r="K47" s="698"/>
      <c r="L47" s="698"/>
      <c r="M47" s="698"/>
      <c r="N47" s="698"/>
      <c r="O47" s="698"/>
      <c r="P47" s="698"/>
      <c r="Q47" s="699"/>
      <c r="R47" s="697"/>
      <c r="S47" s="698"/>
      <c r="T47" s="698"/>
      <c r="U47" s="698"/>
      <c r="V47" s="698"/>
      <c r="W47" s="698"/>
      <c r="X47" s="698"/>
      <c r="Y47" s="698"/>
      <c r="Z47" s="698"/>
      <c r="AA47" s="698"/>
      <c r="AB47" s="698"/>
      <c r="AC47" s="699"/>
      <c r="AD47" s="700"/>
      <c r="AE47" s="701"/>
      <c r="AF47" s="701"/>
      <c r="AG47" s="701"/>
      <c r="AH47" s="701"/>
      <c r="AI47" s="701"/>
      <c r="AJ47" s="702"/>
    </row>
    <row r="48" spans="1:37" s="17" customFormat="1" ht="108.6" hidden="1" customHeight="1" thickTop="1" thickBot="1">
      <c r="A48" s="744">
        <f>VLOOKUP($AK$5,Obligaciones!$B$6:$AC$1199,11,0)</f>
        <v>0</v>
      </c>
      <c r="B48" s="745"/>
      <c r="C48" s="745"/>
      <c r="D48" s="745"/>
      <c r="E48" s="746"/>
      <c r="F48" s="697"/>
      <c r="G48" s="698"/>
      <c r="H48" s="698"/>
      <c r="I48" s="698"/>
      <c r="J48" s="698"/>
      <c r="K48" s="698"/>
      <c r="L48" s="698"/>
      <c r="M48" s="698"/>
      <c r="N48" s="698"/>
      <c r="O48" s="698"/>
      <c r="P48" s="698"/>
      <c r="Q48" s="699"/>
      <c r="R48" s="697"/>
      <c r="S48" s="698"/>
      <c r="T48" s="698"/>
      <c r="U48" s="698"/>
      <c r="V48" s="698"/>
      <c r="W48" s="698"/>
      <c r="X48" s="698"/>
      <c r="Y48" s="698"/>
      <c r="Z48" s="698"/>
      <c r="AA48" s="698"/>
      <c r="AB48" s="698"/>
      <c r="AC48" s="699"/>
      <c r="AD48" s="700"/>
      <c r="AE48" s="701"/>
      <c r="AF48" s="701"/>
      <c r="AG48" s="701"/>
      <c r="AH48" s="701"/>
      <c r="AI48" s="701"/>
      <c r="AJ48" s="702"/>
    </row>
    <row r="49" spans="1:36" s="17" customFormat="1" ht="96.6" hidden="1" customHeight="1" thickTop="1" thickBot="1">
      <c r="A49" s="744">
        <f>VLOOKUP($AK$5,Obligaciones!$B$6:$AC$1199,12,0)</f>
        <v>0</v>
      </c>
      <c r="B49" s="745"/>
      <c r="C49" s="745"/>
      <c r="D49" s="745"/>
      <c r="E49" s="746"/>
      <c r="F49" s="697"/>
      <c r="G49" s="698"/>
      <c r="H49" s="698"/>
      <c r="I49" s="698"/>
      <c r="J49" s="698"/>
      <c r="K49" s="698"/>
      <c r="L49" s="698"/>
      <c r="M49" s="698"/>
      <c r="N49" s="698"/>
      <c r="O49" s="698"/>
      <c r="P49" s="698"/>
      <c r="Q49" s="699"/>
      <c r="R49" s="697"/>
      <c r="S49" s="698"/>
      <c r="T49" s="698"/>
      <c r="U49" s="698"/>
      <c r="V49" s="698"/>
      <c r="W49" s="698"/>
      <c r="X49" s="698"/>
      <c r="Y49" s="698"/>
      <c r="Z49" s="698"/>
      <c r="AA49" s="698"/>
      <c r="AB49" s="698"/>
      <c r="AC49" s="699"/>
      <c r="AD49" s="700"/>
      <c r="AE49" s="701"/>
      <c r="AF49" s="701"/>
      <c r="AG49" s="701"/>
      <c r="AH49" s="701"/>
      <c r="AI49" s="701"/>
      <c r="AJ49" s="702"/>
    </row>
    <row r="50" spans="1:36" s="17" customFormat="1" ht="90" hidden="1" customHeight="1" thickTop="1" thickBot="1">
      <c r="A50" s="744">
        <f>VLOOKUP($AK$5,Obligaciones!$B$6:$AC$1199,13,0)</f>
        <v>0</v>
      </c>
      <c r="B50" s="745"/>
      <c r="C50" s="745"/>
      <c r="D50" s="745"/>
      <c r="E50" s="746"/>
      <c r="F50" s="697"/>
      <c r="G50" s="698"/>
      <c r="H50" s="698"/>
      <c r="I50" s="698"/>
      <c r="J50" s="698"/>
      <c r="K50" s="698"/>
      <c r="L50" s="698"/>
      <c r="M50" s="698"/>
      <c r="N50" s="698"/>
      <c r="O50" s="698"/>
      <c r="P50" s="698"/>
      <c r="Q50" s="699"/>
      <c r="R50" s="697"/>
      <c r="S50" s="698"/>
      <c r="T50" s="698"/>
      <c r="U50" s="698"/>
      <c r="V50" s="698"/>
      <c r="W50" s="698"/>
      <c r="X50" s="698"/>
      <c r="Y50" s="698"/>
      <c r="Z50" s="698"/>
      <c r="AA50" s="698"/>
      <c r="AB50" s="698"/>
      <c r="AC50" s="699"/>
      <c r="AD50" s="700"/>
      <c r="AE50" s="701"/>
      <c r="AF50" s="701"/>
      <c r="AG50" s="701"/>
      <c r="AH50" s="701"/>
      <c r="AI50" s="701"/>
      <c r="AJ50" s="702"/>
    </row>
    <row r="51" spans="1:36" s="17" customFormat="1" ht="96.75" hidden="1" customHeight="1" thickTop="1" thickBot="1">
      <c r="A51" s="744">
        <f>VLOOKUP($AK$5,Obligaciones!$B$6:$AC$1199,14,0)</f>
        <v>0</v>
      </c>
      <c r="B51" s="745"/>
      <c r="C51" s="745"/>
      <c r="D51" s="745"/>
      <c r="E51" s="746"/>
      <c r="F51" s="697"/>
      <c r="G51" s="698"/>
      <c r="H51" s="698"/>
      <c r="I51" s="698"/>
      <c r="J51" s="698"/>
      <c r="K51" s="698"/>
      <c r="L51" s="698"/>
      <c r="M51" s="698"/>
      <c r="N51" s="698"/>
      <c r="O51" s="698"/>
      <c r="P51" s="698"/>
      <c r="Q51" s="699"/>
      <c r="R51" s="697"/>
      <c r="S51" s="698"/>
      <c r="T51" s="698"/>
      <c r="U51" s="698"/>
      <c r="V51" s="698"/>
      <c r="W51" s="698"/>
      <c r="X51" s="698"/>
      <c r="Y51" s="698"/>
      <c r="Z51" s="698"/>
      <c r="AA51" s="698"/>
      <c r="AB51" s="698"/>
      <c r="AC51" s="699"/>
      <c r="AD51" s="700"/>
      <c r="AE51" s="701"/>
      <c r="AF51" s="701"/>
      <c r="AG51" s="701"/>
      <c r="AH51" s="701"/>
      <c r="AI51" s="701"/>
      <c r="AJ51" s="702"/>
    </row>
    <row r="52" spans="1:36" s="17" customFormat="1" ht="79.5" hidden="1" customHeight="1" thickTop="1" thickBot="1">
      <c r="A52" s="744">
        <f>VLOOKUP($AK$5,Obligaciones!$B$6:$AC$1199,15,0)</f>
        <v>0</v>
      </c>
      <c r="B52" s="745"/>
      <c r="C52" s="745"/>
      <c r="D52" s="745"/>
      <c r="E52" s="746"/>
      <c r="F52" s="697"/>
      <c r="G52" s="698"/>
      <c r="H52" s="698"/>
      <c r="I52" s="698"/>
      <c r="J52" s="698"/>
      <c r="K52" s="698"/>
      <c r="L52" s="698"/>
      <c r="M52" s="698"/>
      <c r="N52" s="698"/>
      <c r="O52" s="698"/>
      <c r="P52" s="698"/>
      <c r="Q52" s="699"/>
      <c r="R52" s="697"/>
      <c r="S52" s="698"/>
      <c r="T52" s="698"/>
      <c r="U52" s="698"/>
      <c r="V52" s="698"/>
      <c r="W52" s="698"/>
      <c r="X52" s="698"/>
      <c r="Y52" s="698"/>
      <c r="Z52" s="698"/>
      <c r="AA52" s="698"/>
      <c r="AB52" s="698"/>
      <c r="AC52" s="699"/>
      <c r="AD52" s="700"/>
      <c r="AE52" s="701"/>
      <c r="AF52" s="701"/>
      <c r="AG52" s="701"/>
      <c r="AH52" s="701"/>
      <c r="AI52" s="701"/>
      <c r="AJ52" s="702"/>
    </row>
    <row r="53" spans="1:36" s="17" customFormat="1" ht="72" hidden="1" customHeight="1" thickTop="1" thickBot="1">
      <c r="A53" s="744">
        <f>VLOOKUP($AK$5,Obligaciones!$B$6:$AC$1199,16,0)</f>
        <v>0</v>
      </c>
      <c r="B53" s="745"/>
      <c r="C53" s="745"/>
      <c r="D53" s="745"/>
      <c r="E53" s="746"/>
      <c r="F53" s="697"/>
      <c r="G53" s="698"/>
      <c r="H53" s="698"/>
      <c r="I53" s="698"/>
      <c r="J53" s="698"/>
      <c r="K53" s="698"/>
      <c r="L53" s="698"/>
      <c r="M53" s="698"/>
      <c r="N53" s="698"/>
      <c r="O53" s="698"/>
      <c r="P53" s="698"/>
      <c r="Q53" s="699"/>
      <c r="R53" s="697"/>
      <c r="S53" s="698"/>
      <c r="T53" s="698"/>
      <c r="U53" s="698"/>
      <c r="V53" s="698"/>
      <c r="W53" s="698"/>
      <c r="X53" s="698"/>
      <c r="Y53" s="698"/>
      <c r="Z53" s="698"/>
      <c r="AA53" s="698"/>
      <c r="AB53" s="698"/>
      <c r="AC53" s="699"/>
      <c r="AD53" s="700"/>
      <c r="AE53" s="701"/>
      <c r="AF53" s="701"/>
      <c r="AG53" s="701"/>
      <c r="AH53" s="701"/>
      <c r="AI53" s="701"/>
      <c r="AJ53" s="702"/>
    </row>
    <row r="54" spans="1:36" s="17" customFormat="1" ht="72" hidden="1" customHeight="1" thickTop="1" thickBot="1">
      <c r="A54" s="744">
        <f>VLOOKUP($AK$5,Obligaciones!$B$6:$AC$1199,17,0)</f>
        <v>0</v>
      </c>
      <c r="B54" s="745"/>
      <c r="C54" s="745"/>
      <c r="D54" s="745"/>
      <c r="E54" s="746"/>
      <c r="F54" s="697"/>
      <c r="G54" s="698"/>
      <c r="H54" s="698"/>
      <c r="I54" s="698"/>
      <c r="J54" s="698"/>
      <c r="K54" s="698"/>
      <c r="L54" s="698"/>
      <c r="M54" s="698"/>
      <c r="N54" s="698"/>
      <c r="O54" s="698"/>
      <c r="P54" s="698"/>
      <c r="Q54" s="699"/>
      <c r="R54" s="697"/>
      <c r="S54" s="698"/>
      <c r="T54" s="698"/>
      <c r="U54" s="698"/>
      <c r="V54" s="698"/>
      <c r="W54" s="698"/>
      <c r="X54" s="698"/>
      <c r="Y54" s="698"/>
      <c r="Z54" s="698"/>
      <c r="AA54" s="698"/>
      <c r="AB54" s="698"/>
      <c r="AC54" s="699"/>
      <c r="AD54" s="700"/>
      <c r="AE54" s="701"/>
      <c r="AF54" s="701"/>
      <c r="AG54" s="701"/>
      <c r="AH54" s="701"/>
      <c r="AI54" s="701"/>
      <c r="AJ54" s="702"/>
    </row>
    <row r="55" spans="1:36" s="17" customFormat="1" ht="72" hidden="1" customHeight="1" thickTop="1" thickBot="1">
      <c r="A55" s="744">
        <f>VLOOKUP($AK$5,Obligaciones!$B$6:$AC$1199,18,0)</f>
        <v>0</v>
      </c>
      <c r="B55" s="745"/>
      <c r="C55" s="745"/>
      <c r="D55" s="745"/>
      <c r="E55" s="746"/>
      <c r="F55" s="697"/>
      <c r="G55" s="698"/>
      <c r="H55" s="698"/>
      <c r="I55" s="698"/>
      <c r="J55" s="698"/>
      <c r="K55" s="698"/>
      <c r="L55" s="698"/>
      <c r="M55" s="698"/>
      <c r="N55" s="698"/>
      <c r="O55" s="698"/>
      <c r="P55" s="698"/>
      <c r="Q55" s="699"/>
      <c r="R55" s="697"/>
      <c r="S55" s="698"/>
      <c r="T55" s="698"/>
      <c r="U55" s="698"/>
      <c r="V55" s="698"/>
      <c r="W55" s="698"/>
      <c r="X55" s="698"/>
      <c r="Y55" s="698"/>
      <c r="Z55" s="698"/>
      <c r="AA55" s="698"/>
      <c r="AB55" s="698"/>
      <c r="AC55" s="699"/>
      <c r="AD55" s="700"/>
      <c r="AE55" s="701"/>
      <c r="AF55" s="701"/>
      <c r="AG55" s="701"/>
      <c r="AH55" s="701"/>
      <c r="AI55" s="701"/>
      <c r="AJ55" s="702"/>
    </row>
    <row r="56" spans="1:36" s="17" customFormat="1" ht="72" hidden="1" customHeight="1" thickTop="1" thickBot="1">
      <c r="A56" s="744">
        <f>VLOOKUP($AK$5,Obligaciones!$B$6:$AC$1199,19,0)</f>
        <v>0</v>
      </c>
      <c r="B56" s="745"/>
      <c r="C56" s="745"/>
      <c r="D56" s="745"/>
      <c r="E56" s="746"/>
      <c r="F56" s="697"/>
      <c r="G56" s="698"/>
      <c r="H56" s="698"/>
      <c r="I56" s="698"/>
      <c r="J56" s="698"/>
      <c r="K56" s="698"/>
      <c r="L56" s="698"/>
      <c r="M56" s="698"/>
      <c r="N56" s="698"/>
      <c r="O56" s="698"/>
      <c r="P56" s="698"/>
      <c r="Q56" s="699"/>
      <c r="R56" s="697"/>
      <c r="S56" s="698"/>
      <c r="T56" s="698"/>
      <c r="U56" s="698"/>
      <c r="V56" s="698"/>
      <c r="W56" s="698"/>
      <c r="X56" s="698"/>
      <c r="Y56" s="698"/>
      <c r="Z56" s="698"/>
      <c r="AA56" s="698"/>
      <c r="AB56" s="698"/>
      <c r="AC56" s="699"/>
      <c r="AD56" s="700"/>
      <c r="AE56" s="701"/>
      <c r="AF56" s="701"/>
      <c r="AG56" s="701"/>
      <c r="AH56" s="701"/>
      <c r="AI56" s="701"/>
      <c r="AJ56" s="702"/>
    </row>
    <row r="57" spans="1:36" s="17" customFormat="1" ht="17.25" hidden="1" thickTop="1" thickBot="1">
      <c r="A57" s="744">
        <f>VLOOKUP($AK$5,Obligaciones!$B$6:$AC$1199,20,0)</f>
        <v>0</v>
      </c>
      <c r="B57" s="745"/>
      <c r="C57" s="745"/>
      <c r="D57" s="745"/>
      <c r="E57" s="746"/>
      <c r="F57" s="697"/>
      <c r="G57" s="698"/>
      <c r="H57" s="698"/>
      <c r="I57" s="698"/>
      <c r="J57" s="698"/>
      <c r="K57" s="698"/>
      <c r="L57" s="698"/>
      <c r="M57" s="698"/>
      <c r="N57" s="698"/>
      <c r="O57" s="698"/>
      <c r="P57" s="698"/>
      <c r="Q57" s="699"/>
      <c r="R57" s="697"/>
      <c r="S57" s="698"/>
      <c r="T57" s="698"/>
      <c r="U57" s="698"/>
      <c r="V57" s="698"/>
      <c r="W57" s="698"/>
      <c r="X57" s="698"/>
      <c r="Y57" s="698"/>
      <c r="Z57" s="698"/>
      <c r="AA57" s="698"/>
      <c r="AB57" s="698"/>
      <c r="AC57" s="699"/>
      <c r="AD57" s="700"/>
      <c r="AE57" s="701"/>
      <c r="AF57" s="701"/>
      <c r="AG57" s="701"/>
      <c r="AH57" s="701"/>
      <c r="AI57" s="701"/>
      <c r="AJ57" s="702"/>
    </row>
    <row r="58" spans="1:36" ht="13.5" thickTop="1">
      <c r="A58" s="729" t="s">
        <v>13300</v>
      </c>
      <c r="B58" s="730"/>
      <c r="C58" s="730"/>
      <c r="D58" s="730"/>
      <c r="E58" s="730"/>
      <c r="F58" s="730"/>
      <c r="G58" s="730"/>
      <c r="H58" s="730"/>
      <c r="I58" s="730"/>
      <c r="J58" s="730"/>
      <c r="K58" s="730"/>
      <c r="L58" s="730"/>
      <c r="M58" s="730"/>
      <c r="N58" s="730"/>
      <c r="O58" s="730"/>
      <c r="P58" s="730"/>
      <c r="Q58" s="730"/>
      <c r="R58" s="730"/>
      <c r="S58" s="730"/>
      <c r="T58" s="730"/>
      <c r="U58" s="730"/>
      <c r="V58" s="730"/>
      <c r="W58" s="730"/>
      <c r="X58" s="730"/>
      <c r="Y58" s="730"/>
      <c r="Z58" s="730"/>
      <c r="AA58" s="730"/>
      <c r="AB58" s="730"/>
      <c r="AC58" s="730"/>
      <c r="AD58" s="730"/>
      <c r="AE58" s="730"/>
      <c r="AF58" s="730"/>
      <c r="AG58" s="730"/>
      <c r="AH58" s="730"/>
      <c r="AI58" s="730"/>
      <c r="AJ58" s="731"/>
    </row>
    <row r="59" spans="1:36" ht="13.5" thickBot="1">
      <c r="A59" s="732"/>
      <c r="B59" s="733"/>
      <c r="C59" s="733"/>
      <c r="D59" s="733"/>
      <c r="E59" s="733"/>
      <c r="F59" s="733"/>
      <c r="G59" s="733"/>
      <c r="H59" s="733"/>
      <c r="I59" s="733"/>
      <c r="J59" s="733"/>
      <c r="K59" s="733"/>
      <c r="L59" s="733"/>
      <c r="M59" s="733"/>
      <c r="N59" s="733"/>
      <c r="O59" s="733"/>
      <c r="P59" s="733"/>
      <c r="Q59" s="733"/>
      <c r="R59" s="733"/>
      <c r="S59" s="733"/>
      <c r="T59" s="733"/>
      <c r="U59" s="733"/>
      <c r="V59" s="733"/>
      <c r="W59" s="733"/>
      <c r="X59" s="733"/>
      <c r="Y59" s="733"/>
      <c r="Z59" s="733"/>
      <c r="AA59" s="733"/>
      <c r="AB59" s="733"/>
      <c r="AC59" s="733"/>
      <c r="AD59" s="733"/>
      <c r="AE59" s="733"/>
      <c r="AF59" s="733"/>
      <c r="AG59" s="733"/>
      <c r="AH59" s="733"/>
      <c r="AI59" s="733"/>
      <c r="AJ59" s="734"/>
    </row>
    <row r="60" spans="1:36" ht="15" customHeight="1" thickTop="1">
      <c r="A60" s="735" t="s">
        <v>13301</v>
      </c>
      <c r="B60" s="736"/>
      <c r="C60" s="736"/>
      <c r="D60" s="736"/>
      <c r="E60" s="737"/>
      <c r="F60" s="735" t="s">
        <v>13302</v>
      </c>
      <c r="G60" s="736"/>
      <c r="H60" s="736"/>
      <c r="I60" s="736"/>
      <c r="J60" s="736"/>
      <c r="K60" s="736"/>
      <c r="L60" s="736"/>
      <c r="M60" s="736"/>
      <c r="N60" s="736"/>
      <c r="O60" s="736"/>
      <c r="P60" s="737"/>
      <c r="Q60" s="735" t="s">
        <v>13303</v>
      </c>
      <c r="R60" s="736"/>
      <c r="S60" s="736"/>
      <c r="T60" s="736"/>
      <c r="U60" s="736"/>
      <c r="V60" s="736"/>
      <c r="W60" s="736"/>
      <c r="X60" s="736"/>
      <c r="Y60" s="736"/>
      <c r="Z60" s="736"/>
      <c r="AA60" s="737"/>
      <c r="AB60" s="735" t="s">
        <v>13304</v>
      </c>
      <c r="AC60" s="736"/>
      <c r="AD60" s="736"/>
      <c r="AE60" s="736"/>
      <c r="AF60" s="736"/>
      <c r="AG60" s="736"/>
      <c r="AH60" s="736"/>
      <c r="AI60" s="736"/>
      <c r="AJ60" s="737"/>
    </row>
    <row r="61" spans="1:36" ht="15" customHeight="1">
      <c r="A61" s="738"/>
      <c r="B61" s="739"/>
      <c r="C61" s="739"/>
      <c r="D61" s="739"/>
      <c r="E61" s="740"/>
      <c r="F61" s="738"/>
      <c r="G61" s="739"/>
      <c r="H61" s="739"/>
      <c r="I61" s="739"/>
      <c r="J61" s="739"/>
      <c r="K61" s="739"/>
      <c r="L61" s="739"/>
      <c r="M61" s="739"/>
      <c r="N61" s="739"/>
      <c r="O61" s="739"/>
      <c r="P61" s="740"/>
      <c r="Q61" s="738"/>
      <c r="R61" s="739"/>
      <c r="S61" s="739"/>
      <c r="T61" s="739"/>
      <c r="U61" s="739"/>
      <c r="V61" s="739"/>
      <c r="W61" s="739"/>
      <c r="X61" s="739"/>
      <c r="Y61" s="739"/>
      <c r="Z61" s="739"/>
      <c r="AA61" s="740"/>
      <c r="AB61" s="738"/>
      <c r="AC61" s="739"/>
      <c r="AD61" s="739"/>
      <c r="AE61" s="739"/>
      <c r="AF61" s="739"/>
      <c r="AG61" s="739"/>
      <c r="AH61" s="739"/>
      <c r="AI61" s="739"/>
      <c r="AJ61" s="740"/>
    </row>
    <row r="62" spans="1:36" ht="15" customHeight="1" thickBot="1">
      <c r="A62" s="738"/>
      <c r="B62" s="739"/>
      <c r="C62" s="739"/>
      <c r="D62" s="739"/>
      <c r="E62" s="740"/>
      <c r="F62" s="741"/>
      <c r="G62" s="742"/>
      <c r="H62" s="742"/>
      <c r="I62" s="742"/>
      <c r="J62" s="742"/>
      <c r="K62" s="742"/>
      <c r="L62" s="742"/>
      <c r="M62" s="742"/>
      <c r="N62" s="742"/>
      <c r="O62" s="742"/>
      <c r="P62" s="743"/>
      <c r="Q62" s="741"/>
      <c r="R62" s="742"/>
      <c r="S62" s="742"/>
      <c r="T62" s="742"/>
      <c r="U62" s="742"/>
      <c r="V62" s="742"/>
      <c r="W62" s="742"/>
      <c r="X62" s="742"/>
      <c r="Y62" s="742"/>
      <c r="Z62" s="742"/>
      <c r="AA62" s="743"/>
      <c r="AB62" s="741"/>
      <c r="AC62" s="742"/>
      <c r="AD62" s="742"/>
      <c r="AE62" s="742"/>
      <c r="AF62" s="742"/>
      <c r="AG62" s="742"/>
      <c r="AH62" s="742"/>
      <c r="AI62" s="742"/>
      <c r="AJ62" s="743"/>
    </row>
    <row r="63" spans="1:36" ht="15" customHeight="1" thickTop="1">
      <c r="A63" s="738"/>
      <c r="B63" s="739"/>
      <c r="C63" s="739"/>
      <c r="D63" s="739"/>
      <c r="E63" s="740"/>
      <c r="F63" s="703" t="str">
        <f>VLOOKUP($A$2,'Base de datos'!$B$7:$AK$1257,30,0)</f>
        <v>COMPENSAR</v>
      </c>
      <c r="G63" s="704"/>
      <c r="H63" s="704"/>
      <c r="I63" s="704"/>
      <c r="J63" s="704"/>
      <c r="K63" s="704"/>
      <c r="L63" s="704"/>
      <c r="M63" s="704"/>
      <c r="N63" s="704"/>
      <c r="O63" s="704"/>
      <c r="P63" s="705"/>
      <c r="Q63" s="703" t="str">
        <f>VLOOKUP($A$2,'Base de datos'!$B$7:$AK$1257,31,0)</f>
        <v>POSITIVA</v>
      </c>
      <c r="R63" s="704"/>
      <c r="S63" s="704"/>
      <c r="T63" s="704"/>
      <c r="U63" s="704"/>
      <c r="V63" s="704"/>
      <c r="W63" s="704"/>
      <c r="X63" s="704"/>
      <c r="Y63" s="704"/>
      <c r="Z63" s="704"/>
      <c r="AA63" s="705"/>
      <c r="AB63" s="703" t="str">
        <f>VLOOKUP($A$2,'Base de datos'!$B$7:$AK$1257,32,0)</f>
        <v>COLPENSIONES</v>
      </c>
      <c r="AC63" s="704"/>
      <c r="AD63" s="704"/>
      <c r="AE63" s="704"/>
      <c r="AF63" s="704"/>
      <c r="AG63" s="704"/>
      <c r="AH63" s="704"/>
      <c r="AI63" s="704"/>
      <c r="AJ63" s="705"/>
    </row>
    <row r="64" spans="1:36" ht="7.5" customHeight="1" thickBot="1">
      <c r="A64" s="741"/>
      <c r="B64" s="742"/>
      <c r="C64" s="742"/>
      <c r="D64" s="742"/>
      <c r="E64" s="743"/>
      <c r="F64" s="706"/>
      <c r="G64" s="707"/>
      <c r="H64" s="707"/>
      <c r="I64" s="707"/>
      <c r="J64" s="707"/>
      <c r="K64" s="707"/>
      <c r="L64" s="707"/>
      <c r="M64" s="707"/>
      <c r="N64" s="707"/>
      <c r="O64" s="707"/>
      <c r="P64" s="708"/>
      <c r="Q64" s="706"/>
      <c r="R64" s="707"/>
      <c r="S64" s="707"/>
      <c r="T64" s="707"/>
      <c r="U64" s="707"/>
      <c r="V64" s="707"/>
      <c r="W64" s="707"/>
      <c r="X64" s="707"/>
      <c r="Y64" s="707"/>
      <c r="Z64" s="707"/>
      <c r="AA64" s="708"/>
      <c r="AB64" s="706"/>
      <c r="AC64" s="707"/>
      <c r="AD64" s="707"/>
      <c r="AE64" s="707"/>
      <c r="AF64" s="707"/>
      <c r="AG64" s="707"/>
      <c r="AH64" s="707"/>
      <c r="AI64" s="707"/>
      <c r="AJ64" s="708"/>
    </row>
    <row r="65" spans="1:36" ht="15" customHeight="1" thickTop="1">
      <c r="A65" s="709" t="s">
        <v>13305</v>
      </c>
      <c r="B65" s="710"/>
      <c r="C65" s="710"/>
      <c r="D65" s="710"/>
      <c r="E65" s="710"/>
      <c r="F65" s="710"/>
      <c r="G65" s="710"/>
      <c r="H65" s="710"/>
      <c r="I65" s="710"/>
      <c r="J65" s="710"/>
      <c r="K65" s="710"/>
      <c r="L65" s="710"/>
      <c r="M65" s="710"/>
      <c r="N65" s="710"/>
      <c r="O65" s="710"/>
      <c r="P65" s="710"/>
      <c r="Q65" s="710"/>
      <c r="R65" s="710"/>
      <c r="S65" s="710"/>
      <c r="T65" s="710"/>
      <c r="U65" s="710"/>
      <c r="V65" s="710"/>
      <c r="W65" s="710"/>
      <c r="X65" s="710"/>
      <c r="Y65" s="710"/>
      <c r="Z65" s="710"/>
      <c r="AA65" s="710"/>
      <c r="AB65" s="710"/>
      <c r="AC65" s="710"/>
      <c r="AD65" s="710"/>
      <c r="AE65" s="710"/>
      <c r="AF65" s="710"/>
      <c r="AG65" s="710"/>
      <c r="AH65" s="710"/>
      <c r="AI65" s="710"/>
      <c r="AJ65" s="711"/>
    </row>
    <row r="66" spans="1:36" ht="7.5" customHeight="1" thickBot="1">
      <c r="A66" s="712"/>
      <c r="B66" s="713"/>
      <c r="C66" s="713"/>
      <c r="D66" s="713"/>
      <c r="E66" s="713"/>
      <c r="F66" s="713"/>
      <c r="G66" s="713"/>
      <c r="H66" s="713"/>
      <c r="I66" s="713"/>
      <c r="J66" s="713"/>
      <c r="K66" s="713"/>
      <c r="L66" s="713"/>
      <c r="M66" s="713"/>
      <c r="N66" s="713"/>
      <c r="O66" s="713"/>
      <c r="P66" s="713"/>
      <c r="Q66" s="713"/>
      <c r="R66" s="713"/>
      <c r="S66" s="713"/>
      <c r="T66" s="713"/>
      <c r="U66" s="713"/>
      <c r="V66" s="713"/>
      <c r="W66" s="713"/>
      <c r="X66" s="713"/>
      <c r="Y66" s="713"/>
      <c r="Z66" s="713"/>
      <c r="AA66" s="713"/>
      <c r="AB66" s="713"/>
      <c r="AC66" s="713"/>
      <c r="AD66" s="713"/>
      <c r="AE66" s="713"/>
      <c r="AF66" s="713"/>
      <c r="AG66" s="713"/>
      <c r="AH66" s="713"/>
      <c r="AI66" s="713"/>
      <c r="AJ66" s="714"/>
    </row>
    <row r="67" spans="1:36" ht="15" customHeight="1" thickTop="1" thickBot="1">
      <c r="A67" s="661" t="s">
        <v>13306</v>
      </c>
      <c r="B67" s="662"/>
      <c r="C67" s="662"/>
      <c r="D67" s="662"/>
      <c r="E67" s="662"/>
      <c r="F67" s="662"/>
      <c r="G67" s="662"/>
      <c r="H67" s="662"/>
      <c r="I67" s="662"/>
      <c r="J67" s="662"/>
      <c r="K67" s="662"/>
      <c r="L67" s="662"/>
      <c r="M67" s="662"/>
      <c r="N67" s="662"/>
      <c r="O67" s="662"/>
      <c r="P67" s="662"/>
      <c r="Q67" s="662"/>
      <c r="R67" s="662"/>
      <c r="S67" s="662"/>
      <c r="T67" s="662"/>
      <c r="U67" s="662"/>
      <c r="V67" s="662"/>
      <c r="W67" s="662"/>
      <c r="X67" s="662"/>
      <c r="Y67" s="662"/>
      <c r="Z67" s="662"/>
      <c r="AA67" s="663"/>
      <c r="AB67" s="715" t="s">
        <v>13307</v>
      </c>
      <c r="AC67" s="716"/>
      <c r="AD67" s="716"/>
      <c r="AE67" s="716"/>
      <c r="AF67" s="716"/>
      <c r="AG67" s="716"/>
      <c r="AH67" s="716"/>
      <c r="AI67" s="716"/>
      <c r="AJ67" s="717"/>
    </row>
    <row r="68" spans="1:36" ht="15" customHeight="1" thickTop="1">
      <c r="A68" s="664"/>
      <c r="B68" s="665"/>
      <c r="C68" s="665"/>
      <c r="D68" s="665"/>
      <c r="E68" s="665"/>
      <c r="F68" s="665"/>
      <c r="G68" s="665"/>
      <c r="H68" s="665"/>
      <c r="I68" s="665"/>
      <c r="J68" s="665"/>
      <c r="K68" s="665"/>
      <c r="L68" s="665"/>
      <c r="M68" s="665"/>
      <c r="N68" s="665"/>
      <c r="O68" s="665"/>
      <c r="P68" s="665"/>
      <c r="Q68" s="665"/>
      <c r="R68" s="665"/>
      <c r="S68" s="665"/>
      <c r="T68" s="665"/>
      <c r="U68" s="665"/>
      <c r="V68" s="665"/>
      <c r="W68" s="665"/>
      <c r="X68" s="665"/>
      <c r="Y68" s="665"/>
      <c r="Z68" s="665"/>
      <c r="AA68" s="666"/>
      <c r="AB68" s="718"/>
      <c r="AC68" s="719"/>
      <c r="AD68" s="719"/>
      <c r="AE68" s="719"/>
      <c r="AF68" s="719"/>
      <c r="AG68" s="719"/>
      <c r="AH68" s="719"/>
      <c r="AI68" s="719"/>
      <c r="AJ68" s="720"/>
    </row>
    <row r="69" spans="1:36" ht="38.65" customHeight="1">
      <c r="A69" s="664"/>
      <c r="B69" s="665"/>
      <c r="C69" s="665"/>
      <c r="D69" s="665"/>
      <c r="E69" s="665"/>
      <c r="F69" s="665"/>
      <c r="G69" s="665"/>
      <c r="H69" s="665"/>
      <c r="I69" s="665"/>
      <c r="J69" s="665"/>
      <c r="K69" s="665"/>
      <c r="L69" s="665"/>
      <c r="M69" s="665"/>
      <c r="N69" s="665"/>
      <c r="O69" s="665"/>
      <c r="P69" s="665"/>
      <c r="Q69" s="665"/>
      <c r="R69" s="665"/>
      <c r="S69" s="665"/>
      <c r="T69" s="665"/>
      <c r="U69" s="665"/>
      <c r="V69" s="665"/>
      <c r="W69" s="665"/>
      <c r="X69" s="665"/>
      <c r="Y69" s="665"/>
      <c r="Z69" s="665"/>
      <c r="AA69" s="666"/>
      <c r="AB69" s="721"/>
      <c r="AC69" s="722"/>
      <c r="AD69" s="722"/>
      <c r="AE69" s="722"/>
      <c r="AF69" s="722"/>
      <c r="AG69" s="722"/>
      <c r="AH69" s="722"/>
      <c r="AI69" s="722"/>
      <c r="AJ69" s="723"/>
    </row>
    <row r="70" spans="1:36" ht="15" customHeight="1">
      <c r="A70" s="664"/>
      <c r="B70" s="665"/>
      <c r="C70" s="665"/>
      <c r="D70" s="665"/>
      <c r="E70" s="665"/>
      <c r="F70" s="665"/>
      <c r="G70" s="665"/>
      <c r="H70" s="665"/>
      <c r="I70" s="665"/>
      <c r="J70" s="665"/>
      <c r="K70" s="665"/>
      <c r="L70" s="665"/>
      <c r="M70" s="665"/>
      <c r="N70" s="665"/>
      <c r="O70" s="665"/>
      <c r="P70" s="665"/>
      <c r="Q70" s="665"/>
      <c r="R70" s="665"/>
      <c r="S70" s="665"/>
      <c r="T70" s="665"/>
      <c r="U70" s="665"/>
      <c r="V70" s="665"/>
      <c r="W70" s="665"/>
      <c r="X70" s="665"/>
      <c r="Y70" s="665"/>
      <c r="Z70" s="665"/>
      <c r="AA70" s="666"/>
      <c r="AB70" s="724" t="str">
        <f>VLOOKUP($A$2,'Base de datos'!$B$7:$AK$1257,3,0)</f>
        <v>KENETH DUBAN BORJA RINCON</v>
      </c>
      <c r="AC70" s="725"/>
      <c r="AD70" s="725"/>
      <c r="AE70" s="725"/>
      <c r="AF70" s="725"/>
      <c r="AG70" s="725"/>
      <c r="AH70" s="725"/>
      <c r="AI70" s="725"/>
      <c r="AJ70" s="726"/>
    </row>
    <row r="71" spans="1:36" ht="1.5" customHeight="1">
      <c r="A71" s="664"/>
      <c r="B71" s="665"/>
      <c r="C71" s="665"/>
      <c r="D71" s="665"/>
      <c r="E71" s="665"/>
      <c r="F71" s="665"/>
      <c r="G71" s="665"/>
      <c r="H71" s="665"/>
      <c r="I71" s="665"/>
      <c r="J71" s="665"/>
      <c r="K71" s="665"/>
      <c r="L71" s="665"/>
      <c r="M71" s="665"/>
      <c r="N71" s="665"/>
      <c r="O71" s="665"/>
      <c r="P71" s="665"/>
      <c r="Q71" s="665"/>
      <c r="R71" s="665"/>
      <c r="S71" s="665"/>
      <c r="T71" s="665"/>
      <c r="U71" s="665"/>
      <c r="V71" s="665"/>
      <c r="W71" s="665"/>
      <c r="X71" s="665"/>
      <c r="Y71" s="665"/>
      <c r="Z71" s="665"/>
      <c r="AA71" s="666"/>
      <c r="AB71" s="71"/>
      <c r="AC71" s="72"/>
      <c r="AD71" s="72"/>
      <c r="AE71" s="72"/>
      <c r="AF71" s="72"/>
      <c r="AG71" s="72"/>
      <c r="AH71" s="72"/>
      <c r="AI71" s="72"/>
      <c r="AJ71" s="73"/>
    </row>
    <row r="72" spans="1:36" ht="15" customHeight="1" thickBot="1">
      <c r="A72" s="667"/>
      <c r="B72" s="668"/>
      <c r="C72" s="668"/>
      <c r="D72" s="668"/>
      <c r="E72" s="668"/>
      <c r="F72" s="668"/>
      <c r="G72" s="668"/>
      <c r="H72" s="668"/>
      <c r="I72" s="668"/>
      <c r="J72" s="668"/>
      <c r="K72" s="668"/>
      <c r="L72" s="668"/>
      <c r="M72" s="668"/>
      <c r="N72" s="668"/>
      <c r="O72" s="668"/>
      <c r="P72" s="668"/>
      <c r="Q72" s="668"/>
      <c r="R72" s="668"/>
      <c r="S72" s="668"/>
      <c r="T72" s="668"/>
      <c r="U72" s="668"/>
      <c r="V72" s="668"/>
      <c r="W72" s="668"/>
      <c r="X72" s="668"/>
      <c r="Y72" s="668"/>
      <c r="Z72" s="668"/>
      <c r="AA72" s="669"/>
      <c r="AB72" s="543" t="s">
        <v>13308</v>
      </c>
      <c r="AC72" s="727">
        <f>VLOOKUP($A$2,'Base de datos'!$B$7:$AK$1257,4,0)</f>
        <v>1015476536</v>
      </c>
      <c r="AD72" s="727"/>
      <c r="AE72" s="727"/>
      <c r="AF72" s="727"/>
      <c r="AG72" s="727"/>
      <c r="AH72" s="727"/>
      <c r="AI72" s="727"/>
      <c r="AJ72" s="728"/>
    </row>
    <row r="73" spans="1:36" ht="18.75" customHeight="1" thickTop="1" thickBot="1">
      <c r="A73" s="661" t="s">
        <v>13309</v>
      </c>
      <c r="B73" s="662"/>
      <c r="C73" s="662"/>
      <c r="D73" s="662"/>
      <c r="E73" s="662"/>
      <c r="F73" s="662"/>
      <c r="G73" s="662"/>
      <c r="H73" s="662"/>
      <c r="I73" s="662"/>
      <c r="J73" s="662"/>
      <c r="K73" s="662"/>
      <c r="L73" s="662"/>
      <c r="M73" s="662"/>
      <c r="N73" s="662"/>
      <c r="O73" s="662"/>
      <c r="P73" s="662"/>
      <c r="Q73" s="662"/>
      <c r="R73" s="662"/>
      <c r="S73" s="662"/>
      <c r="T73" s="662"/>
      <c r="U73" s="662"/>
      <c r="V73" s="662"/>
      <c r="W73" s="662"/>
      <c r="X73" s="662"/>
      <c r="Y73" s="662"/>
      <c r="Z73" s="662"/>
      <c r="AA73" s="663"/>
      <c r="AB73" s="670" t="s">
        <v>13310</v>
      </c>
      <c r="AC73" s="671"/>
      <c r="AD73" s="671"/>
      <c r="AE73" s="671"/>
      <c r="AF73" s="671"/>
      <c r="AG73" s="671"/>
      <c r="AH73" s="671"/>
      <c r="AI73" s="671"/>
      <c r="AJ73" s="672"/>
    </row>
    <row r="74" spans="1:36" ht="15" customHeight="1" thickTop="1">
      <c r="A74" s="664"/>
      <c r="B74" s="665"/>
      <c r="C74" s="665"/>
      <c r="D74" s="665"/>
      <c r="E74" s="665"/>
      <c r="F74" s="665"/>
      <c r="G74" s="665"/>
      <c r="H74" s="665"/>
      <c r="I74" s="665"/>
      <c r="J74" s="665"/>
      <c r="K74" s="665"/>
      <c r="L74" s="665"/>
      <c r="M74" s="665"/>
      <c r="N74" s="665"/>
      <c r="O74" s="665"/>
      <c r="P74" s="665"/>
      <c r="Q74" s="665"/>
      <c r="R74" s="665"/>
      <c r="S74" s="665"/>
      <c r="T74" s="665"/>
      <c r="U74" s="665"/>
      <c r="V74" s="665"/>
      <c r="W74" s="665"/>
      <c r="X74" s="665"/>
      <c r="Y74" s="665"/>
      <c r="Z74" s="665"/>
      <c r="AA74" s="666"/>
      <c r="AB74" s="673" t="s">
        <v>13279</v>
      </c>
      <c r="AC74" s="674"/>
      <c r="AD74" s="674"/>
      <c r="AE74" s="674"/>
      <c r="AF74" s="674"/>
      <c r="AG74" s="674"/>
      <c r="AH74" s="674"/>
      <c r="AI74" s="674"/>
      <c r="AJ74" s="675"/>
    </row>
    <row r="75" spans="1:36" ht="14.65" customHeight="1">
      <c r="A75" s="664"/>
      <c r="B75" s="665"/>
      <c r="C75" s="665"/>
      <c r="D75" s="665"/>
      <c r="E75" s="665"/>
      <c r="F75" s="665"/>
      <c r="G75" s="665"/>
      <c r="H75" s="665"/>
      <c r="I75" s="665"/>
      <c r="J75" s="665"/>
      <c r="K75" s="665"/>
      <c r="L75" s="665"/>
      <c r="M75" s="665"/>
      <c r="N75" s="665"/>
      <c r="O75" s="665"/>
      <c r="P75" s="665"/>
      <c r="Q75" s="665"/>
      <c r="R75" s="665"/>
      <c r="S75" s="665"/>
      <c r="T75" s="665"/>
      <c r="U75" s="665"/>
      <c r="V75" s="665"/>
      <c r="W75" s="665"/>
      <c r="X75" s="665"/>
      <c r="Y75" s="665"/>
      <c r="Z75" s="665"/>
      <c r="AA75" s="666"/>
      <c r="AB75" s="676" t="s">
        <v>13281</v>
      </c>
      <c r="AC75" s="677"/>
      <c r="AD75" s="677"/>
      <c r="AE75" s="677"/>
      <c r="AF75" s="677"/>
      <c r="AG75" s="677"/>
      <c r="AH75" s="677"/>
      <c r="AI75" s="677"/>
      <c r="AJ75" s="678"/>
    </row>
    <row r="76" spans="1:36" ht="14.65" customHeight="1">
      <c r="A76" s="664"/>
      <c r="B76" s="665"/>
      <c r="C76" s="665"/>
      <c r="D76" s="665"/>
      <c r="E76" s="665"/>
      <c r="F76" s="665"/>
      <c r="G76" s="665"/>
      <c r="H76" s="665"/>
      <c r="I76" s="665"/>
      <c r="J76" s="665"/>
      <c r="K76" s="665"/>
      <c r="L76" s="665"/>
      <c r="M76" s="665"/>
      <c r="N76" s="665"/>
      <c r="O76" s="665"/>
      <c r="P76" s="665"/>
      <c r="Q76" s="665"/>
      <c r="R76" s="665"/>
      <c r="S76" s="665"/>
      <c r="T76" s="665"/>
      <c r="U76" s="665"/>
      <c r="V76" s="665"/>
      <c r="W76" s="665"/>
      <c r="X76" s="665"/>
      <c r="Y76" s="665"/>
      <c r="Z76" s="665"/>
      <c r="AA76" s="666"/>
      <c r="AB76" s="679" t="s">
        <v>13311</v>
      </c>
      <c r="AC76" s="680"/>
      <c r="AD76" s="680"/>
      <c r="AE76" s="680"/>
      <c r="AF76" s="680"/>
      <c r="AG76" s="680"/>
      <c r="AH76" s="680"/>
      <c r="AI76" s="680"/>
      <c r="AJ76" s="681"/>
    </row>
    <row r="77" spans="1:36" ht="33.6" customHeight="1">
      <c r="A77" s="664"/>
      <c r="B77" s="665"/>
      <c r="C77" s="665"/>
      <c r="D77" s="665"/>
      <c r="E77" s="665"/>
      <c r="F77" s="665"/>
      <c r="G77" s="665"/>
      <c r="H77" s="665"/>
      <c r="I77" s="665"/>
      <c r="J77" s="665"/>
      <c r="K77" s="665"/>
      <c r="L77" s="665"/>
      <c r="M77" s="665"/>
      <c r="N77" s="665"/>
      <c r="O77" s="665"/>
      <c r="P77" s="665"/>
      <c r="Q77" s="665"/>
      <c r="R77" s="665"/>
      <c r="S77" s="665"/>
      <c r="T77" s="665"/>
      <c r="U77" s="665"/>
      <c r="V77" s="665"/>
      <c r="W77" s="665"/>
      <c r="X77" s="665"/>
      <c r="Y77" s="665"/>
      <c r="Z77" s="665"/>
      <c r="AA77" s="666"/>
      <c r="AB77" s="688" t="s">
        <v>13312</v>
      </c>
      <c r="AC77" s="689"/>
      <c r="AD77" s="689"/>
      <c r="AE77" s="689"/>
      <c r="AF77" s="689"/>
      <c r="AG77" s="689"/>
      <c r="AH77" s="689"/>
      <c r="AI77" s="689"/>
      <c r="AJ77" s="690"/>
    </row>
    <row r="78" spans="1:36" ht="18" customHeight="1" thickBot="1">
      <c r="A78" s="664"/>
      <c r="B78" s="665"/>
      <c r="C78" s="665"/>
      <c r="D78" s="665"/>
      <c r="E78" s="665"/>
      <c r="F78" s="665"/>
      <c r="G78" s="665"/>
      <c r="H78" s="665"/>
      <c r="I78" s="665"/>
      <c r="J78" s="665"/>
      <c r="K78" s="665"/>
      <c r="L78" s="665"/>
      <c r="M78" s="665"/>
      <c r="N78" s="665"/>
      <c r="O78" s="665"/>
      <c r="P78" s="665"/>
      <c r="Q78" s="665"/>
      <c r="R78" s="665"/>
      <c r="S78" s="665"/>
      <c r="T78" s="665"/>
      <c r="U78" s="665"/>
      <c r="V78" s="665"/>
      <c r="W78" s="665"/>
      <c r="X78" s="665"/>
      <c r="Y78" s="665"/>
      <c r="Z78" s="665"/>
      <c r="AA78" s="666"/>
      <c r="AB78" s="691"/>
      <c r="AC78" s="692"/>
      <c r="AD78" s="692"/>
      <c r="AE78" s="692"/>
      <c r="AF78" s="692"/>
      <c r="AG78" s="692"/>
      <c r="AH78" s="692"/>
      <c r="AI78" s="692"/>
      <c r="AJ78" s="693"/>
    </row>
    <row r="79" spans="1:36" ht="18.75" customHeight="1" thickTop="1">
      <c r="A79" s="664"/>
      <c r="B79" s="665"/>
      <c r="C79" s="665"/>
      <c r="D79" s="665"/>
      <c r="E79" s="665"/>
      <c r="F79" s="665"/>
      <c r="G79" s="665"/>
      <c r="H79" s="665"/>
      <c r="I79" s="665"/>
      <c r="J79" s="665"/>
      <c r="K79" s="665"/>
      <c r="L79" s="665"/>
      <c r="M79" s="665"/>
      <c r="N79" s="665"/>
      <c r="O79" s="665"/>
      <c r="P79" s="665"/>
      <c r="Q79" s="665"/>
      <c r="R79" s="665"/>
      <c r="S79" s="665"/>
      <c r="T79" s="665"/>
      <c r="U79" s="665"/>
      <c r="V79" s="665"/>
      <c r="W79" s="665"/>
      <c r="X79" s="665"/>
      <c r="Y79" s="665"/>
      <c r="Z79" s="665"/>
      <c r="AA79" s="666"/>
      <c r="AB79" s="682" t="s">
        <v>13313</v>
      </c>
      <c r="AC79" s="683"/>
      <c r="AD79" s="683"/>
      <c r="AE79" s="683"/>
      <c r="AF79" s="683"/>
      <c r="AG79" s="683"/>
      <c r="AH79" s="683"/>
      <c r="AI79" s="683"/>
      <c r="AJ79" s="684"/>
    </row>
    <row r="80" spans="1:36" ht="4.5" customHeight="1" thickBot="1">
      <c r="A80" s="664"/>
      <c r="B80" s="665"/>
      <c r="C80" s="665"/>
      <c r="D80" s="665"/>
      <c r="E80" s="665"/>
      <c r="F80" s="665"/>
      <c r="G80" s="665"/>
      <c r="H80" s="665"/>
      <c r="I80" s="665"/>
      <c r="J80" s="665"/>
      <c r="K80" s="665"/>
      <c r="L80" s="665"/>
      <c r="M80" s="665"/>
      <c r="N80" s="665"/>
      <c r="O80" s="665"/>
      <c r="P80" s="665"/>
      <c r="Q80" s="665"/>
      <c r="R80" s="665"/>
      <c r="S80" s="665"/>
      <c r="T80" s="665"/>
      <c r="U80" s="665"/>
      <c r="V80" s="665"/>
      <c r="W80" s="665"/>
      <c r="X80" s="665"/>
      <c r="Y80" s="665"/>
      <c r="Z80" s="665"/>
      <c r="AA80" s="666"/>
      <c r="AB80" s="685"/>
      <c r="AC80" s="686"/>
      <c r="AD80" s="686"/>
      <c r="AE80" s="686"/>
      <c r="AF80" s="686"/>
      <c r="AG80" s="686"/>
      <c r="AH80" s="686"/>
      <c r="AI80" s="686"/>
      <c r="AJ80" s="687"/>
    </row>
    <row r="81" spans="1:36" ht="15" customHeight="1" thickTop="1">
      <c r="A81" s="664"/>
      <c r="B81" s="665"/>
      <c r="C81" s="665"/>
      <c r="D81" s="665"/>
      <c r="E81" s="665"/>
      <c r="F81" s="665"/>
      <c r="G81" s="665"/>
      <c r="H81" s="665"/>
      <c r="I81" s="665"/>
      <c r="J81" s="665"/>
      <c r="K81" s="665"/>
      <c r="L81" s="665"/>
      <c r="M81" s="665"/>
      <c r="N81" s="665"/>
      <c r="O81" s="665"/>
      <c r="P81" s="665"/>
      <c r="Q81" s="665"/>
      <c r="R81" s="665"/>
      <c r="S81" s="665"/>
      <c r="T81" s="665"/>
      <c r="U81" s="665"/>
      <c r="V81" s="665"/>
      <c r="W81" s="665"/>
      <c r="X81" s="665"/>
      <c r="Y81" s="665"/>
      <c r="Z81" s="665"/>
      <c r="AA81" s="666"/>
      <c r="AB81" s="673" t="str">
        <f>VLOOKUP($A$2,'Base de datos'!$B$7:$AK$1257,12,0)</f>
        <v>MERY CONSTANZA MONTAÑA HERNANDEZ</v>
      </c>
      <c r="AC81" s="674"/>
      <c r="AD81" s="674"/>
      <c r="AE81" s="674"/>
      <c r="AF81" s="674"/>
      <c r="AG81" s="674"/>
      <c r="AH81" s="674"/>
      <c r="AI81" s="674"/>
      <c r="AJ81" s="675"/>
    </row>
    <row r="82" spans="1:36" ht="0.75" customHeight="1">
      <c r="A82" s="664"/>
      <c r="B82" s="665"/>
      <c r="C82" s="665"/>
      <c r="D82" s="665"/>
      <c r="E82" s="665"/>
      <c r="F82" s="665"/>
      <c r="G82" s="665"/>
      <c r="H82" s="665"/>
      <c r="I82" s="665"/>
      <c r="J82" s="665"/>
      <c r="K82" s="665"/>
      <c r="L82" s="665"/>
      <c r="M82" s="665"/>
      <c r="N82" s="665"/>
      <c r="O82" s="665"/>
      <c r="P82" s="665"/>
      <c r="Q82" s="665"/>
      <c r="R82" s="665"/>
      <c r="S82" s="665"/>
      <c r="T82" s="665"/>
      <c r="U82" s="665"/>
      <c r="V82" s="665"/>
      <c r="W82" s="665"/>
      <c r="X82" s="665"/>
      <c r="Y82" s="665"/>
      <c r="Z82" s="665"/>
      <c r="AA82" s="666"/>
      <c r="AB82" s="86"/>
      <c r="AC82" s="72"/>
      <c r="AD82" s="72"/>
      <c r="AE82" s="72"/>
      <c r="AF82" s="72"/>
      <c r="AG82" s="72"/>
      <c r="AH82" s="72"/>
      <c r="AI82" s="72"/>
      <c r="AJ82" s="73"/>
    </row>
    <row r="83" spans="1:36" ht="15" customHeight="1">
      <c r="A83" s="664"/>
      <c r="B83" s="665"/>
      <c r="C83" s="665"/>
      <c r="D83" s="665"/>
      <c r="E83" s="665"/>
      <c r="F83" s="665"/>
      <c r="G83" s="665"/>
      <c r="H83" s="665"/>
      <c r="I83" s="665"/>
      <c r="J83" s="665"/>
      <c r="K83" s="665"/>
      <c r="L83" s="665"/>
      <c r="M83" s="665"/>
      <c r="N83" s="665"/>
      <c r="O83" s="665"/>
      <c r="P83" s="665"/>
      <c r="Q83" s="665"/>
      <c r="R83" s="665"/>
      <c r="S83" s="665"/>
      <c r="T83" s="665"/>
      <c r="U83" s="665"/>
      <c r="V83" s="665"/>
      <c r="W83" s="665"/>
      <c r="X83" s="665"/>
      <c r="Y83" s="665"/>
      <c r="Z83" s="665"/>
      <c r="AA83" s="666"/>
      <c r="AB83" s="694" t="str">
        <f>VLOOKUP($A$2,'Base de datos'!$B$7:$AK$1257,15,0)</f>
        <v>C.C. No. 52.890.529 de Bogotá D.C.</v>
      </c>
      <c r="AC83" s="695"/>
      <c r="AD83" s="695"/>
      <c r="AE83" s="695"/>
      <c r="AF83" s="695"/>
      <c r="AG83" s="695"/>
      <c r="AH83" s="695"/>
      <c r="AI83" s="695"/>
      <c r="AJ83" s="696"/>
    </row>
    <row r="84" spans="1:36" ht="29.25" customHeight="1">
      <c r="A84" s="664"/>
      <c r="B84" s="665"/>
      <c r="C84" s="665"/>
      <c r="D84" s="665"/>
      <c r="E84" s="665"/>
      <c r="F84" s="665"/>
      <c r="G84" s="665"/>
      <c r="H84" s="665"/>
      <c r="I84" s="665"/>
      <c r="J84" s="665"/>
      <c r="K84" s="665"/>
      <c r="L84" s="665"/>
      <c r="M84" s="665"/>
      <c r="N84" s="665"/>
      <c r="O84" s="665"/>
      <c r="P84" s="665"/>
      <c r="Q84" s="665"/>
      <c r="R84" s="665"/>
      <c r="S84" s="665"/>
      <c r="T84" s="665"/>
      <c r="U84" s="665"/>
      <c r="V84" s="665"/>
      <c r="W84" s="665"/>
      <c r="X84" s="665"/>
      <c r="Y84" s="665"/>
      <c r="Z84" s="665"/>
      <c r="AA84" s="666"/>
      <c r="AB84" s="688" t="s">
        <v>13312</v>
      </c>
      <c r="AC84" s="689"/>
      <c r="AD84" s="689"/>
      <c r="AE84" s="689"/>
      <c r="AF84" s="689"/>
      <c r="AG84" s="689"/>
      <c r="AH84" s="689"/>
      <c r="AI84" s="689"/>
      <c r="AJ84" s="690"/>
    </row>
    <row r="85" spans="1:36" s="19" customFormat="1" ht="12.75" customHeight="1" thickBot="1">
      <c r="A85" s="667"/>
      <c r="B85" s="668"/>
      <c r="C85" s="668"/>
      <c r="D85" s="668"/>
      <c r="E85" s="668"/>
      <c r="F85" s="668"/>
      <c r="G85" s="668"/>
      <c r="H85" s="668"/>
      <c r="I85" s="668"/>
      <c r="J85" s="668"/>
      <c r="K85" s="668"/>
      <c r="L85" s="668"/>
      <c r="M85" s="668"/>
      <c r="N85" s="668"/>
      <c r="O85" s="668"/>
      <c r="P85" s="668"/>
      <c r="Q85" s="668"/>
      <c r="R85" s="668"/>
      <c r="S85" s="668"/>
      <c r="T85" s="668"/>
      <c r="U85" s="668"/>
      <c r="V85" s="668"/>
      <c r="W85" s="668"/>
      <c r="X85" s="668"/>
      <c r="Y85" s="668"/>
      <c r="Z85" s="668"/>
      <c r="AA85" s="669"/>
      <c r="AB85" s="691"/>
      <c r="AC85" s="692"/>
      <c r="AD85" s="692"/>
      <c r="AE85" s="692"/>
      <c r="AF85" s="692"/>
      <c r="AG85" s="692"/>
      <c r="AH85" s="692"/>
      <c r="AI85" s="692"/>
      <c r="AJ85" s="693"/>
    </row>
    <row r="86" spans="1:36" s="19" customFormat="1" ht="12.75" customHeight="1" thickTop="1">
      <c r="A86" s="56"/>
      <c r="B86" s="56"/>
      <c r="C86" s="56"/>
      <c r="D86" s="56"/>
      <c r="E86" s="56"/>
      <c r="F86" s="56"/>
      <c r="G86" s="56"/>
      <c r="H86" s="56"/>
      <c r="I86" s="56"/>
      <c r="J86" s="56"/>
      <c r="K86" s="56"/>
      <c r="L86" s="56"/>
      <c r="M86" s="56"/>
      <c r="N86" s="56"/>
      <c r="O86" s="56"/>
      <c r="P86" s="56"/>
      <c r="Q86" s="56"/>
      <c r="R86" s="56"/>
      <c r="S86" s="56"/>
      <c r="T86" s="56"/>
      <c r="U86" s="56"/>
      <c r="V86" s="56"/>
      <c r="W86" s="56"/>
      <c r="X86" s="56"/>
      <c r="Y86" s="56"/>
      <c r="Z86" s="56"/>
    </row>
    <row r="87" spans="1:36" s="19" customFormat="1" ht="12.75" customHeight="1"/>
    <row r="88" spans="1:36" s="19" customFormat="1" hidden="1"/>
    <row r="89" spans="1:36" s="19" customFormat="1" ht="1.5" hidden="1" customHeight="1"/>
    <row r="90" spans="1:36" s="19" customFormat="1" ht="1.5" hidden="1" customHeight="1"/>
    <row r="91" spans="1:36" s="19" customFormat="1" ht="1.5" hidden="1" customHeight="1"/>
    <row r="92" spans="1:36" s="19" customFormat="1" ht="1.5" hidden="1" customHeight="1"/>
    <row r="93" spans="1:36" s="19" customFormat="1" ht="1.5" hidden="1" customHeight="1"/>
    <row r="94" spans="1:36" s="19" customFormat="1" ht="1.5" hidden="1" customHeight="1"/>
    <row r="95" spans="1:36" s="19" customFormat="1" ht="1.5" hidden="1" customHeight="1"/>
    <row r="96" spans="1:36" s="19" customFormat="1" ht="1.5" hidden="1" customHeight="1"/>
    <row r="97" s="19" customFormat="1" ht="1.5" hidden="1" customHeight="1"/>
    <row r="98" s="19" customFormat="1" ht="1.5" hidden="1" customHeight="1"/>
    <row r="99" s="19" customFormat="1" ht="1.5" hidden="1" customHeight="1"/>
    <row r="100" s="19" customFormat="1" ht="1.5" hidden="1" customHeight="1"/>
    <row r="101" s="19" customFormat="1" ht="1.5" hidden="1" customHeight="1"/>
    <row r="102" s="19" customFormat="1" ht="1.5" hidden="1" customHeight="1"/>
    <row r="103" s="19" customFormat="1" ht="1.5" hidden="1" customHeight="1"/>
    <row r="104" s="19" customFormat="1" ht="1.5" hidden="1" customHeight="1"/>
    <row r="105" s="19" customFormat="1" ht="1.5" hidden="1" customHeight="1"/>
    <row r="106" s="19" customFormat="1" ht="1.5" hidden="1" customHeight="1"/>
    <row r="107" s="19" customFormat="1" ht="1.5" hidden="1" customHeight="1"/>
    <row r="108" s="19" customFormat="1" ht="1.5" hidden="1" customHeight="1"/>
    <row r="109" s="19" customFormat="1" ht="1.5" hidden="1" customHeight="1"/>
    <row r="110" s="19" customFormat="1" ht="1.5" hidden="1" customHeight="1"/>
    <row r="111" s="19" customFormat="1" ht="1.5" hidden="1" customHeight="1"/>
    <row r="112" s="19" customFormat="1" ht="1.5" hidden="1" customHeight="1"/>
    <row r="113" s="19" customFormat="1" ht="1.5" hidden="1" customHeight="1"/>
    <row r="114" s="19" customFormat="1" ht="1.5" hidden="1" customHeight="1"/>
    <row r="115" s="19" customFormat="1" ht="1.5" hidden="1" customHeight="1"/>
    <row r="116" s="19" customFormat="1" ht="1.5" hidden="1" customHeight="1"/>
    <row r="117" s="19" customFormat="1" ht="1.5" hidden="1" customHeight="1"/>
    <row r="118" s="19" customFormat="1" ht="1.5" hidden="1" customHeight="1"/>
    <row r="119" s="19" customFormat="1" ht="1.5" hidden="1" customHeight="1"/>
    <row r="120" s="19" customFormat="1" ht="1.5" hidden="1" customHeight="1"/>
    <row r="121" s="19" customFormat="1" ht="1.5" hidden="1" customHeight="1"/>
    <row r="122" s="19" customFormat="1" ht="1.5" hidden="1" customHeight="1"/>
    <row r="123" s="19" customFormat="1" ht="1.5" hidden="1" customHeight="1"/>
    <row r="124" s="19" customFormat="1" ht="1.5" hidden="1" customHeight="1"/>
    <row r="125" s="19" customFormat="1" ht="1.5" hidden="1" customHeight="1"/>
    <row r="126" s="19" customFormat="1" ht="1.5" hidden="1" customHeight="1"/>
    <row r="127" s="19" customFormat="1" ht="1.5" hidden="1" customHeight="1"/>
    <row r="128" s="19" customFormat="1" ht="1.5" hidden="1" customHeight="1"/>
    <row r="129" s="19" customFormat="1" ht="1.5" hidden="1" customHeight="1"/>
    <row r="130" s="19" customFormat="1" ht="1.5" hidden="1" customHeight="1"/>
    <row r="131" s="19" customFormat="1" ht="1.5" hidden="1" customHeight="1"/>
    <row r="132" s="19" customFormat="1" ht="1.5" hidden="1" customHeight="1"/>
    <row r="133" s="19" customFormat="1" ht="1.5" hidden="1" customHeight="1"/>
    <row r="134" s="19" customFormat="1" ht="1.5" hidden="1" customHeight="1"/>
    <row r="135" s="19" customFormat="1" ht="1.5" hidden="1" customHeight="1"/>
    <row r="136" s="19" customFormat="1" ht="1.5" hidden="1" customHeight="1"/>
    <row r="137" s="19" customFormat="1" ht="1.5" hidden="1" customHeight="1"/>
    <row r="138" s="19" customFormat="1" ht="1.5" hidden="1" customHeight="1"/>
    <row r="139" s="19" customFormat="1" ht="1.5" hidden="1" customHeight="1"/>
    <row r="140" s="19" customFormat="1" ht="1.5" hidden="1" customHeight="1"/>
    <row r="141" s="19" customFormat="1" ht="1.5" hidden="1" customHeight="1"/>
    <row r="142" s="19" customFormat="1" ht="1.5" hidden="1" customHeight="1"/>
    <row r="143" s="19" customFormat="1" ht="1.5" hidden="1" customHeight="1"/>
    <row r="144" s="19" customFormat="1" ht="1.5" hidden="1" customHeight="1"/>
    <row r="145" s="19" customFormat="1" ht="1.5" hidden="1" customHeight="1"/>
    <row r="146" s="19" customFormat="1" ht="1.5" hidden="1" customHeight="1"/>
    <row r="147" s="19" customFormat="1" ht="1.5" hidden="1" customHeight="1"/>
    <row r="148" s="19" customFormat="1" ht="1.5" hidden="1" customHeight="1"/>
    <row r="149" s="19" customFormat="1" ht="1.5" hidden="1" customHeight="1"/>
    <row r="150" s="19" customFormat="1" ht="1.5" hidden="1" customHeight="1"/>
    <row r="151" s="19" customFormat="1" ht="1.5" hidden="1" customHeight="1"/>
    <row r="152" s="19" customFormat="1" ht="1.5" hidden="1" customHeight="1"/>
    <row r="153" s="19" customFormat="1" ht="1.5" hidden="1" customHeight="1"/>
    <row r="154" s="19" customFormat="1" ht="1.5" hidden="1" customHeight="1"/>
    <row r="155" s="19" customFormat="1" ht="1.5" hidden="1" customHeight="1"/>
    <row r="156" s="19" customFormat="1" ht="1.5" hidden="1" customHeight="1"/>
    <row r="157" s="19" customFormat="1" ht="1.5" hidden="1" customHeight="1"/>
    <row r="158" s="19" customFormat="1" ht="1.5" hidden="1" customHeight="1"/>
    <row r="159" s="19" customFormat="1" ht="1.5" hidden="1" customHeight="1"/>
    <row r="160" s="19" customFormat="1" ht="1.5" hidden="1" customHeight="1"/>
    <row r="161" s="19" customFormat="1" ht="1.5" hidden="1" customHeight="1"/>
    <row r="162" s="19" customFormat="1" ht="1.5" hidden="1" customHeight="1"/>
    <row r="163" s="19" customFormat="1" ht="1.5" hidden="1" customHeight="1"/>
    <row r="164" s="19" customFormat="1" ht="1.5" hidden="1" customHeight="1"/>
    <row r="165" s="19" customFormat="1" ht="1.5" hidden="1" customHeight="1"/>
    <row r="166" s="19" customFormat="1" ht="1.5" hidden="1" customHeight="1"/>
    <row r="167" s="19" customFormat="1" ht="1.5" hidden="1" customHeight="1"/>
    <row r="168" s="19" customFormat="1" ht="1.5" hidden="1" customHeight="1"/>
    <row r="169" s="19" customFormat="1" ht="1.5" hidden="1" customHeight="1"/>
    <row r="170" s="19" customFormat="1" ht="1.5" hidden="1" customHeight="1"/>
    <row r="171" s="19" customFormat="1" ht="1.5" hidden="1" customHeight="1"/>
    <row r="172" s="19" customFormat="1" ht="1.5" hidden="1" customHeight="1"/>
    <row r="173" s="19" customFormat="1" ht="1.5" hidden="1" customHeight="1"/>
    <row r="174" s="19" customFormat="1" ht="1.5" hidden="1" customHeight="1"/>
    <row r="175" s="19" customFormat="1" ht="1.5" hidden="1" customHeight="1"/>
    <row r="176" s="19" customFormat="1" ht="1.5" hidden="1" customHeight="1"/>
    <row r="177" s="19" customFormat="1" ht="1.5" hidden="1" customHeight="1"/>
    <row r="178" s="19" customFormat="1" ht="1.5" hidden="1" customHeight="1"/>
    <row r="179" s="19" customFormat="1" ht="1.5" hidden="1" customHeight="1"/>
    <row r="180" s="19" customFormat="1" ht="1.5" hidden="1" customHeight="1"/>
    <row r="181" s="19" customFormat="1" ht="1.5" hidden="1" customHeight="1"/>
    <row r="182" s="19" customFormat="1" ht="1.5" hidden="1" customHeight="1"/>
    <row r="183" s="19" customFormat="1" ht="1.5" hidden="1" customHeight="1"/>
    <row r="184" s="19" customFormat="1" ht="1.5" hidden="1" customHeight="1"/>
    <row r="185" s="19" customFormat="1" ht="1.5" hidden="1" customHeight="1"/>
    <row r="186" s="19" customFormat="1" ht="1.5" hidden="1" customHeight="1"/>
    <row r="187" s="19" customFormat="1" ht="1.5" hidden="1" customHeight="1"/>
    <row r="188" s="19" customFormat="1" ht="1.5" hidden="1" customHeight="1"/>
    <row r="189" s="19" customFormat="1" ht="1.5" hidden="1" customHeight="1"/>
    <row r="190" s="19" customFormat="1" ht="1.5" hidden="1" customHeight="1"/>
    <row r="191" s="19" customFormat="1" ht="1.5" hidden="1" customHeight="1"/>
    <row r="192" s="19" customFormat="1" ht="1.5" hidden="1" customHeight="1"/>
    <row r="193" s="19" customFormat="1" ht="1.5" hidden="1" customHeight="1"/>
    <row r="194" s="19" customFormat="1" ht="1.5" hidden="1" customHeight="1"/>
    <row r="195" s="19" customFormat="1" ht="1.5" hidden="1" customHeight="1"/>
    <row r="196" s="19" customFormat="1" ht="1.5" hidden="1" customHeight="1"/>
    <row r="197" s="19" customFormat="1" ht="1.5" hidden="1" customHeight="1"/>
    <row r="198" s="19" customFormat="1" ht="1.5" hidden="1" customHeight="1"/>
    <row r="199" s="19" customFormat="1" ht="1.5" hidden="1" customHeight="1"/>
    <row r="200" s="19" customFormat="1" ht="1.5" hidden="1" customHeight="1"/>
    <row r="201" s="19" customFormat="1" ht="1.5" hidden="1" customHeight="1"/>
    <row r="202" s="19" customFormat="1" ht="1.5" hidden="1" customHeight="1"/>
    <row r="203" s="19" customFormat="1" ht="1.5" hidden="1" customHeight="1"/>
    <row r="204" s="19" customFormat="1" ht="1.5" hidden="1" customHeight="1"/>
    <row r="205" s="19" customFormat="1" ht="1.5" hidden="1" customHeight="1"/>
    <row r="206" s="19" customFormat="1" ht="1.5" hidden="1" customHeight="1"/>
    <row r="207" s="19" customFormat="1" ht="1.5" hidden="1" customHeight="1"/>
    <row r="208" s="19" customFormat="1" ht="1.5" hidden="1" customHeight="1"/>
    <row r="209" s="19" customFormat="1" ht="1.5" hidden="1" customHeight="1"/>
    <row r="210" s="19" customFormat="1" ht="1.5" hidden="1" customHeight="1"/>
    <row r="211" s="19" customFormat="1" ht="1.5" hidden="1" customHeight="1"/>
    <row r="212" s="19" customFormat="1" ht="1.5" hidden="1" customHeight="1"/>
    <row r="213" s="19" customFormat="1" ht="1.5" hidden="1" customHeight="1"/>
    <row r="214" s="19" customFormat="1" ht="1.5" hidden="1" customHeight="1"/>
    <row r="215" s="19" customFormat="1" ht="1.5" hidden="1" customHeight="1"/>
    <row r="216" s="19" customFormat="1" ht="1.5" hidden="1" customHeight="1"/>
    <row r="217" s="19" customFormat="1" ht="1.5" hidden="1" customHeight="1"/>
    <row r="218" s="19" customFormat="1" ht="1.5" hidden="1" customHeight="1"/>
    <row r="219" s="19" customFormat="1" ht="1.5" hidden="1" customHeight="1"/>
    <row r="220" s="19" customFormat="1" ht="1.5" hidden="1" customHeight="1"/>
    <row r="221" s="19" customFormat="1" ht="1.5" hidden="1" customHeight="1"/>
    <row r="222" s="19" customFormat="1" ht="1.5" hidden="1" customHeight="1"/>
    <row r="223" s="19" customFormat="1" ht="1.5" hidden="1" customHeight="1"/>
    <row r="224" s="19" customFormat="1" ht="1.5" hidden="1" customHeight="1"/>
    <row r="225" s="19" customFormat="1" ht="1.5" hidden="1" customHeight="1"/>
    <row r="226" s="19" customFormat="1" ht="1.5" hidden="1" customHeight="1"/>
    <row r="227" s="19" customFormat="1" ht="1.5" hidden="1" customHeight="1"/>
    <row r="228" s="19" customFormat="1" ht="1.5" hidden="1" customHeight="1"/>
    <row r="229" s="19" customFormat="1" ht="1.5" hidden="1" customHeight="1"/>
    <row r="230" s="19" customFormat="1" ht="1.5" hidden="1" customHeight="1"/>
    <row r="231" s="19" customFormat="1" ht="1.5" hidden="1" customHeight="1"/>
    <row r="232" s="19" customFormat="1" ht="1.5" hidden="1" customHeight="1"/>
    <row r="233" s="19" customFormat="1" ht="1.5" hidden="1" customHeight="1"/>
    <row r="234" s="19" customFormat="1" ht="1.5" hidden="1" customHeight="1"/>
    <row r="235" s="19" customFormat="1" ht="1.5" hidden="1" customHeight="1"/>
    <row r="236" s="19" customFormat="1" ht="1.5" hidden="1" customHeight="1"/>
    <row r="237" s="19" customFormat="1" ht="1.5" hidden="1" customHeight="1"/>
    <row r="238" s="19" customFormat="1" ht="1.5" hidden="1" customHeight="1"/>
    <row r="239" s="19" customFormat="1" ht="1.5" hidden="1" customHeight="1"/>
    <row r="240" s="19" customFormat="1" ht="1.5" hidden="1" customHeight="1"/>
    <row r="241" s="19" customFormat="1" ht="1.5" hidden="1" customHeight="1"/>
    <row r="242" s="19" customFormat="1" ht="1.5" hidden="1" customHeight="1"/>
    <row r="243" s="19" customFormat="1" ht="1.5" hidden="1" customHeight="1"/>
    <row r="244" s="19" customFormat="1" ht="1.5" hidden="1" customHeight="1"/>
    <row r="245" s="19" customFormat="1" ht="1.5" hidden="1" customHeight="1"/>
    <row r="246" s="19" customFormat="1" ht="1.5" hidden="1" customHeight="1"/>
    <row r="247" s="19" customFormat="1" ht="1.5" hidden="1" customHeight="1"/>
    <row r="248" s="19" customFormat="1" ht="1.5" hidden="1" customHeight="1"/>
    <row r="249" s="19" customFormat="1" ht="1.5" hidden="1" customHeight="1"/>
    <row r="250" s="19" customFormat="1" ht="1.5" hidden="1" customHeight="1"/>
    <row r="251" s="19" customFormat="1" ht="1.5" hidden="1" customHeight="1"/>
    <row r="252" s="19" customFormat="1" ht="1.5" hidden="1" customHeight="1"/>
    <row r="253" s="19" customFormat="1" ht="1.5" hidden="1" customHeight="1"/>
    <row r="254" s="19" customFormat="1" ht="1.5" hidden="1" customHeight="1"/>
    <row r="255" s="19" customFormat="1" ht="1.5" hidden="1" customHeight="1"/>
    <row r="256" s="19" customFormat="1" ht="1.5" hidden="1" customHeight="1"/>
    <row r="257" s="19" customFormat="1" ht="1.5" hidden="1" customHeight="1"/>
    <row r="258" s="19" customFormat="1" ht="1.5" hidden="1" customHeight="1"/>
    <row r="259" s="19" customFormat="1" ht="1.5" hidden="1" customHeight="1"/>
    <row r="260" s="19" customFormat="1" ht="1.5" hidden="1" customHeight="1"/>
    <row r="261" s="19" customFormat="1" ht="1.5" hidden="1" customHeight="1"/>
    <row r="262" s="19" customFormat="1" ht="1.5" hidden="1" customHeight="1"/>
    <row r="263" s="19" customFormat="1" ht="1.5" hidden="1" customHeight="1"/>
    <row r="264" s="19" customFormat="1" ht="1.5" hidden="1" customHeight="1"/>
    <row r="265" s="19" customFormat="1" ht="1.5" hidden="1" customHeight="1"/>
    <row r="266" s="19" customFormat="1" ht="1.5" hidden="1" customHeight="1"/>
    <row r="267" s="19" customFormat="1" ht="1.5" hidden="1" customHeight="1"/>
    <row r="268" s="19" customFormat="1" ht="1.5" hidden="1" customHeight="1"/>
    <row r="269" s="19" customFormat="1" ht="1.5" hidden="1" customHeight="1"/>
    <row r="270" s="19" customFormat="1" ht="1.5" hidden="1" customHeight="1"/>
    <row r="271" s="19" customFormat="1" ht="1.5" hidden="1" customHeight="1"/>
    <row r="272" s="19" customFormat="1" ht="1.5" hidden="1" customHeight="1"/>
    <row r="273" s="19" customFormat="1" ht="1.5" hidden="1" customHeight="1"/>
    <row r="274" s="19" customFormat="1" ht="1.5" hidden="1" customHeight="1"/>
    <row r="275" s="19" customFormat="1" ht="1.5" hidden="1" customHeight="1"/>
    <row r="276" s="19" customFormat="1" ht="1.5" hidden="1" customHeight="1"/>
    <row r="277" s="19" customFormat="1" ht="1.5" hidden="1" customHeight="1"/>
    <row r="278" s="19" customFormat="1" ht="1.5" hidden="1" customHeight="1"/>
    <row r="279" s="19" customFormat="1" ht="1.5" hidden="1" customHeight="1"/>
    <row r="280" s="19" customFormat="1" ht="1.5" hidden="1" customHeight="1"/>
    <row r="281" s="19" customFormat="1" ht="1.5" hidden="1" customHeight="1"/>
    <row r="282" s="19" customFormat="1" ht="1.5" hidden="1" customHeight="1"/>
    <row r="283" s="19" customFormat="1" ht="1.5" hidden="1" customHeight="1"/>
    <row r="284" s="19" customFormat="1" ht="1.5" hidden="1" customHeight="1"/>
    <row r="285" s="19" customFormat="1" ht="1.5" hidden="1" customHeight="1"/>
    <row r="286" s="19" customFormat="1" ht="1.5" hidden="1" customHeight="1"/>
    <row r="287" s="19" customFormat="1" ht="1.5" hidden="1" customHeight="1"/>
    <row r="288" s="19" customFormat="1" ht="1.5" hidden="1" customHeight="1"/>
    <row r="289" s="19" customFormat="1" ht="1.5" hidden="1" customHeight="1"/>
    <row r="290" s="19" customFormat="1" ht="1.5" hidden="1" customHeight="1"/>
    <row r="291" s="19" customFormat="1" ht="1.5" hidden="1" customHeight="1"/>
    <row r="292" s="19" customFormat="1" ht="1.5" hidden="1" customHeight="1"/>
    <row r="293" s="19" customFormat="1" ht="1.5" hidden="1" customHeight="1"/>
    <row r="294" s="19" customFormat="1" ht="1.5" hidden="1" customHeight="1"/>
    <row r="295" s="19" customFormat="1" ht="1.5" hidden="1" customHeight="1"/>
    <row r="296" s="19" customFormat="1" ht="1.5" hidden="1" customHeight="1"/>
    <row r="297" s="19" customFormat="1" ht="1.5" hidden="1" customHeight="1"/>
    <row r="298" s="19" customFormat="1" ht="1.5" hidden="1" customHeight="1"/>
    <row r="299" s="19" customFormat="1" ht="1.5" hidden="1" customHeight="1"/>
    <row r="300" s="19" customFormat="1" ht="1.5" hidden="1" customHeight="1"/>
    <row r="301" s="19" customFormat="1" ht="1.5" hidden="1" customHeight="1"/>
    <row r="302" s="19" customFormat="1" ht="1.5" hidden="1" customHeight="1"/>
    <row r="303" s="19" customFormat="1" ht="1.5" hidden="1" customHeight="1"/>
    <row r="304" s="19" customFormat="1" ht="1.5" hidden="1" customHeight="1"/>
    <row r="305" s="19" customFormat="1" ht="1.5" hidden="1" customHeight="1"/>
    <row r="306" s="19" customFormat="1" ht="1.5" hidden="1" customHeight="1"/>
    <row r="307" s="19" customFormat="1" ht="1.5" hidden="1" customHeight="1"/>
    <row r="308" s="19" customFormat="1" ht="1.5" hidden="1" customHeight="1"/>
    <row r="309" s="19" customFormat="1" ht="1.5" hidden="1" customHeight="1"/>
    <row r="310" s="19" customFormat="1" ht="1.5" hidden="1" customHeight="1"/>
    <row r="311" s="19" customFormat="1" ht="1.5" hidden="1" customHeight="1"/>
    <row r="312" s="19" customFormat="1" ht="1.5" hidden="1" customHeight="1"/>
    <row r="313" s="19" customFormat="1" ht="1.5" hidden="1" customHeight="1"/>
    <row r="314" s="19" customFormat="1" ht="1.5" hidden="1" customHeight="1"/>
    <row r="315" s="19" customFormat="1" ht="1.5" hidden="1" customHeight="1"/>
    <row r="316" s="19" customFormat="1" ht="1.5" hidden="1" customHeight="1"/>
    <row r="317" s="19" customFormat="1" ht="1.5" hidden="1" customHeight="1"/>
    <row r="318" s="19" customFormat="1" ht="1.5" hidden="1" customHeight="1"/>
    <row r="319" s="19" customFormat="1" ht="1.5" hidden="1" customHeight="1"/>
    <row r="320" s="19" customFormat="1" ht="1.5" hidden="1" customHeight="1"/>
    <row r="321" s="19" customFormat="1" ht="1.5" hidden="1" customHeight="1"/>
    <row r="322" s="19" customFormat="1" ht="1.5" hidden="1" customHeight="1"/>
    <row r="323" s="19" customFormat="1" ht="1.5" hidden="1" customHeight="1"/>
    <row r="324" s="19" customFormat="1" ht="1.5" hidden="1" customHeight="1"/>
    <row r="325" s="19" customFormat="1" ht="1.5" hidden="1" customHeight="1"/>
    <row r="326" s="19" customFormat="1" ht="1.5" hidden="1" customHeight="1"/>
    <row r="327" s="19" customFormat="1" ht="1.5" hidden="1" customHeight="1"/>
    <row r="328" s="19" customFormat="1" ht="1.5" hidden="1" customHeight="1"/>
    <row r="329" s="19" customFormat="1" ht="1.5" hidden="1" customHeight="1"/>
    <row r="330" s="19" customFormat="1" ht="1.5" hidden="1" customHeight="1"/>
    <row r="331" s="19" customFormat="1" ht="1.5" hidden="1" customHeight="1"/>
    <row r="332" s="19" customFormat="1" ht="1.5" hidden="1" customHeight="1"/>
    <row r="333" s="19" customFormat="1" ht="1.5" hidden="1" customHeight="1"/>
    <row r="334" s="19" customFormat="1" ht="1.5" hidden="1" customHeight="1"/>
    <row r="335" s="19" customFormat="1" ht="1.5" hidden="1" customHeight="1"/>
    <row r="336" s="19" customFormat="1" ht="1.5" hidden="1" customHeight="1"/>
    <row r="337" s="19" customFormat="1" ht="1.5" hidden="1" customHeight="1"/>
    <row r="338" s="19" customFormat="1" ht="1.5" hidden="1" customHeight="1"/>
    <row r="339" s="19" customFormat="1" ht="1.5" hidden="1" customHeight="1"/>
    <row r="340" s="19" customFormat="1" ht="1.5" hidden="1" customHeight="1"/>
    <row r="341" s="19" customFormat="1" ht="1.5" hidden="1" customHeight="1"/>
    <row r="342" s="19" customFormat="1" ht="1.5" hidden="1" customHeight="1"/>
    <row r="343" s="19" customFormat="1" ht="1.5" hidden="1" customHeight="1"/>
    <row r="344" s="19" customFormat="1" ht="1.5" hidden="1" customHeight="1"/>
    <row r="345" s="19" customFormat="1" ht="1.5" hidden="1" customHeight="1"/>
    <row r="346" s="19" customFormat="1" ht="1.5" hidden="1" customHeight="1"/>
    <row r="347" s="19" customFormat="1" ht="1.5" hidden="1" customHeight="1"/>
    <row r="348" s="19" customFormat="1" ht="1.5" hidden="1" customHeight="1"/>
    <row r="349" s="19" customFormat="1" ht="1.5" hidden="1" customHeight="1"/>
    <row r="350" s="19" customFormat="1" ht="1.5" hidden="1" customHeight="1"/>
    <row r="351" s="19" customFormat="1" ht="1.5" hidden="1" customHeight="1"/>
    <row r="352" s="19" customFormat="1" ht="1.5" hidden="1" customHeight="1"/>
    <row r="353" s="19" customFormat="1" ht="1.5" hidden="1" customHeight="1"/>
    <row r="354" s="19" customFormat="1" ht="1.5" hidden="1" customHeight="1"/>
    <row r="355" s="19" customFormat="1" ht="1.5" hidden="1" customHeight="1"/>
    <row r="356" s="19" customFormat="1" ht="1.5" hidden="1" customHeight="1"/>
    <row r="357" s="19" customFormat="1" ht="1.5" hidden="1" customHeight="1"/>
    <row r="358" s="19" customFormat="1" ht="1.5" hidden="1" customHeight="1"/>
    <row r="359" s="19" customFormat="1" ht="1.5" hidden="1" customHeight="1"/>
    <row r="360" s="19" customFormat="1" ht="1.5" hidden="1" customHeight="1"/>
    <row r="361" s="19" customFormat="1" ht="1.5" hidden="1" customHeight="1"/>
    <row r="362" s="19" customFormat="1" ht="1.5" hidden="1" customHeight="1"/>
    <row r="363" s="19" customFormat="1" ht="1.5" hidden="1" customHeight="1"/>
    <row r="364" s="19" customFormat="1" ht="1.5" hidden="1" customHeight="1"/>
    <row r="365" s="19" customFormat="1" ht="1.5" hidden="1" customHeight="1"/>
    <row r="366" s="19" customFormat="1" ht="1.5" hidden="1" customHeight="1"/>
    <row r="367" s="19" customFormat="1" ht="1.5" hidden="1" customHeight="1"/>
    <row r="368" s="19" customFormat="1" ht="1.5" hidden="1" customHeight="1"/>
    <row r="369" s="19" customFormat="1" ht="1.5" hidden="1" customHeight="1"/>
    <row r="370" s="19" customFormat="1" ht="1.5" hidden="1" customHeight="1"/>
    <row r="371" s="19" customFormat="1" ht="1.5" hidden="1" customHeight="1"/>
    <row r="372" s="19" customFormat="1" ht="1.5" hidden="1" customHeight="1"/>
    <row r="373" s="19" customFormat="1" ht="1.5" hidden="1" customHeight="1"/>
    <row r="374" s="19" customFormat="1" ht="1.5" hidden="1" customHeight="1"/>
    <row r="375" s="19" customFormat="1" ht="1.5" hidden="1" customHeight="1"/>
    <row r="376" s="19" customFormat="1" ht="1.5" hidden="1" customHeight="1"/>
    <row r="377" s="19" customFormat="1" ht="1.5" hidden="1" customHeight="1"/>
    <row r="378" s="19" customFormat="1" ht="1.5" hidden="1" customHeight="1"/>
    <row r="379" s="19" customFormat="1" ht="1.5" hidden="1" customHeight="1"/>
    <row r="380" s="19" customFormat="1" ht="1.5" hidden="1" customHeight="1"/>
    <row r="381" s="19" customFormat="1" ht="1.5" hidden="1" customHeight="1"/>
    <row r="382" s="19" customFormat="1" ht="1.5" hidden="1" customHeight="1"/>
    <row r="383" s="19" customFormat="1" ht="1.5" hidden="1" customHeight="1"/>
    <row r="384" s="19" customFormat="1" ht="1.5" hidden="1" customHeight="1"/>
    <row r="385" s="19" customFormat="1" ht="1.5" hidden="1" customHeight="1"/>
    <row r="386" s="19" customFormat="1" ht="1.5" hidden="1" customHeight="1"/>
    <row r="387" s="19" customFormat="1" ht="1.5" hidden="1" customHeight="1"/>
    <row r="388" s="19" customFormat="1" ht="1.5" hidden="1" customHeight="1"/>
    <row r="389" s="19" customFormat="1" ht="1.5" hidden="1" customHeight="1"/>
    <row r="390" s="19" customFormat="1" ht="1.5" hidden="1" customHeight="1"/>
    <row r="391" s="19" customFormat="1" ht="1.5" hidden="1" customHeight="1"/>
    <row r="392" s="19" customFormat="1" ht="1.5" hidden="1" customHeight="1"/>
    <row r="393" s="19" customFormat="1" ht="1.5" hidden="1" customHeight="1"/>
    <row r="394" s="19" customFormat="1" ht="1.5" hidden="1" customHeight="1"/>
    <row r="395" s="19" customFormat="1" ht="1.5" hidden="1" customHeight="1"/>
    <row r="396" s="19" customFormat="1" ht="1.5" hidden="1" customHeight="1"/>
    <row r="397" s="19" customFormat="1" ht="1.5" hidden="1" customHeight="1"/>
    <row r="398" s="19" customFormat="1" ht="1.5" hidden="1" customHeight="1"/>
    <row r="399" s="19" customFormat="1" ht="1.5" hidden="1" customHeight="1"/>
    <row r="400" s="19" customFormat="1" ht="1.5" hidden="1" customHeight="1"/>
    <row r="401" s="19" customFormat="1" ht="1.5" hidden="1" customHeight="1"/>
    <row r="402" s="19" customFormat="1" ht="1.5" hidden="1" customHeight="1"/>
    <row r="403" s="19" customFormat="1" ht="1.5" hidden="1" customHeight="1"/>
    <row r="404" s="19" customFormat="1" ht="1.5" hidden="1" customHeight="1"/>
    <row r="405" s="19" customFormat="1" ht="1.5" hidden="1" customHeight="1"/>
    <row r="406" s="19" customFormat="1" ht="1.5" hidden="1" customHeight="1"/>
    <row r="407" s="19" customFormat="1" ht="1.5" hidden="1" customHeight="1"/>
    <row r="408" s="19" customFormat="1" ht="1.5" hidden="1" customHeight="1"/>
    <row r="409" s="19" customFormat="1" ht="1.5" hidden="1" customHeight="1"/>
    <row r="410" s="19" customFormat="1" ht="1.5" hidden="1" customHeight="1"/>
    <row r="411" s="19" customFormat="1" ht="1.5" hidden="1" customHeight="1"/>
    <row r="412" s="19" customFormat="1" ht="1.5" hidden="1" customHeight="1"/>
    <row r="413" s="19" customFormat="1" ht="1.5" hidden="1" customHeight="1"/>
    <row r="414" s="19" customFormat="1" ht="1.5" hidden="1" customHeight="1"/>
    <row r="415" s="19" customFormat="1" ht="1.5" hidden="1" customHeight="1"/>
    <row r="416" s="19" customFormat="1" ht="1.5" hidden="1" customHeight="1"/>
    <row r="417" s="19" customFormat="1" ht="1.5" hidden="1" customHeight="1"/>
    <row r="418" s="19" customFormat="1" ht="1.5" hidden="1" customHeight="1"/>
    <row r="419" s="19" customFormat="1" ht="1.5" hidden="1" customHeight="1"/>
    <row r="420" s="19" customFormat="1" ht="1.5" hidden="1" customHeight="1"/>
    <row r="421" s="19" customFormat="1" ht="1.5" hidden="1" customHeight="1"/>
    <row r="422" s="19" customFormat="1" ht="1.5" hidden="1" customHeight="1"/>
    <row r="423" s="19" customFormat="1" ht="1.5" hidden="1" customHeight="1"/>
    <row r="424" s="19" customFormat="1" ht="1.5" hidden="1" customHeight="1"/>
    <row r="425" s="19" customFormat="1" ht="1.5" hidden="1" customHeight="1"/>
    <row r="426" s="19" customFormat="1" ht="1.5" hidden="1" customHeight="1"/>
    <row r="427" s="19" customFormat="1" ht="1.5" hidden="1" customHeight="1"/>
    <row r="428" s="19" customFormat="1" ht="1.5" hidden="1" customHeight="1"/>
    <row r="429" s="19" customFormat="1" ht="1.5" hidden="1" customHeight="1"/>
    <row r="430" s="19" customFormat="1" ht="1.5" hidden="1" customHeight="1"/>
    <row r="431" s="19" customFormat="1" ht="1.5" hidden="1" customHeight="1"/>
    <row r="432" s="19" customFormat="1" ht="1.5" hidden="1" customHeight="1"/>
    <row r="433" s="19" customFormat="1" ht="1.5" hidden="1" customHeight="1"/>
    <row r="434" s="19" customFormat="1" ht="1.5" hidden="1" customHeight="1"/>
    <row r="435" s="19" customFormat="1" ht="1.5" hidden="1" customHeight="1"/>
    <row r="436" s="19" customFormat="1" ht="1.5" hidden="1" customHeight="1"/>
    <row r="437" s="19" customFormat="1" ht="1.5" hidden="1" customHeight="1"/>
    <row r="438" s="19" customFormat="1" ht="1.5" hidden="1" customHeight="1"/>
    <row r="439" s="19" customFormat="1" ht="1.5" hidden="1" customHeight="1"/>
    <row r="440" s="19" customFormat="1" ht="1.5" hidden="1" customHeight="1"/>
    <row r="441" s="19" customFormat="1" ht="1.5" hidden="1" customHeight="1"/>
    <row r="442" s="19" customFormat="1" ht="1.5" hidden="1" customHeight="1"/>
    <row r="443" s="19" customFormat="1" ht="1.5" hidden="1" customHeight="1"/>
    <row r="444" s="19" customFormat="1" ht="1.5" hidden="1" customHeight="1"/>
    <row r="445" s="19" customFormat="1" ht="1.5" hidden="1" customHeight="1"/>
    <row r="446" s="19" customFormat="1" ht="1.5" hidden="1" customHeight="1"/>
    <row r="447" s="19" customFormat="1" ht="1.5" hidden="1" customHeight="1"/>
    <row r="448" s="19" customFormat="1" ht="1.5" hidden="1" customHeight="1"/>
    <row r="449" s="19" customFormat="1" ht="1.5" hidden="1" customHeight="1"/>
    <row r="450" s="19" customFormat="1" ht="1.5" hidden="1" customHeight="1"/>
    <row r="451" s="19" customFormat="1" ht="1.5" hidden="1" customHeight="1"/>
    <row r="452" s="19" customFormat="1" ht="1.5" hidden="1" customHeight="1"/>
    <row r="453" s="19" customFormat="1" ht="1.5" hidden="1" customHeight="1"/>
    <row r="454" s="19" customFormat="1" ht="1.5" hidden="1" customHeight="1"/>
    <row r="455" s="19" customFormat="1" ht="1.5" hidden="1" customHeight="1"/>
    <row r="456" s="19" customFormat="1" ht="1.5" hidden="1" customHeight="1"/>
    <row r="457" s="19" customFormat="1" ht="1.5" hidden="1" customHeight="1"/>
    <row r="458" s="19" customFormat="1" ht="1.5" hidden="1" customHeight="1"/>
    <row r="459" s="19" customFormat="1" ht="1.5" hidden="1" customHeight="1"/>
    <row r="460" s="19" customFormat="1" ht="1.5" hidden="1" customHeight="1"/>
    <row r="461" s="19" customFormat="1" ht="1.5" hidden="1" customHeight="1"/>
    <row r="462" s="19" customFormat="1" ht="1.5" hidden="1" customHeight="1"/>
    <row r="463" s="19" customFormat="1" ht="1.5" hidden="1" customHeight="1"/>
    <row r="464" s="19" customFormat="1" ht="1.5" hidden="1" customHeight="1"/>
    <row r="465" s="19" customFormat="1" ht="1.5" hidden="1" customHeight="1"/>
    <row r="466" s="19" customFormat="1" ht="1.5" hidden="1" customHeight="1"/>
    <row r="467" s="19" customFormat="1" ht="1.5" hidden="1" customHeight="1"/>
    <row r="468" s="19" customFormat="1" ht="1.5" hidden="1" customHeight="1"/>
    <row r="469" s="19" customFormat="1" ht="1.5" hidden="1" customHeight="1"/>
    <row r="470" s="19" customFormat="1" ht="1.5" hidden="1" customHeight="1"/>
    <row r="471" s="19" customFormat="1" ht="1.5" hidden="1" customHeight="1"/>
    <row r="472" s="19" customFormat="1" ht="1.5" hidden="1" customHeight="1"/>
    <row r="473" s="19" customFormat="1" ht="1.5" hidden="1" customHeight="1"/>
    <row r="474" s="19" customFormat="1" ht="1.5" hidden="1" customHeight="1"/>
    <row r="475" s="19" customFormat="1" ht="1.5" hidden="1" customHeight="1"/>
    <row r="476" s="19" customFormat="1" ht="1.5" hidden="1" customHeight="1"/>
    <row r="477" s="19" customFormat="1" ht="1.5" hidden="1" customHeight="1"/>
    <row r="478" s="19" customFormat="1" ht="1.5" hidden="1" customHeight="1"/>
    <row r="479" s="19" customFormat="1" ht="1.5" hidden="1" customHeight="1"/>
    <row r="480" s="19" customFormat="1" ht="1.5" hidden="1" customHeight="1"/>
    <row r="481" s="19" customFormat="1" ht="1.5" hidden="1" customHeight="1"/>
    <row r="482" s="19" customFormat="1" ht="1.5" hidden="1" customHeight="1"/>
    <row r="483" s="19" customFormat="1" ht="1.5" hidden="1" customHeight="1"/>
    <row r="484" s="19" customFormat="1" ht="1.5" hidden="1" customHeight="1"/>
    <row r="485" s="19" customFormat="1" ht="1.5" hidden="1" customHeight="1"/>
    <row r="486" s="19" customFormat="1" ht="1.5" hidden="1" customHeight="1"/>
    <row r="487" s="19" customFormat="1" ht="1.5" hidden="1" customHeight="1"/>
    <row r="488" s="19" customFormat="1" ht="1.5" hidden="1" customHeight="1"/>
    <row r="489" s="19" customFormat="1" ht="1.5" hidden="1" customHeight="1"/>
    <row r="490" s="19" customFormat="1" ht="1.5" hidden="1" customHeight="1"/>
    <row r="491" s="19" customFormat="1" ht="1.5" hidden="1" customHeight="1"/>
    <row r="492" s="19" customFormat="1" ht="1.5" hidden="1" customHeight="1"/>
    <row r="493" s="19" customFormat="1" ht="1.5" hidden="1" customHeight="1"/>
    <row r="494" s="19" customFormat="1" ht="1.5" hidden="1" customHeight="1"/>
    <row r="495" s="19" customFormat="1" ht="1.5" hidden="1" customHeight="1"/>
    <row r="496" s="19" customFormat="1" ht="1.5" hidden="1" customHeight="1"/>
    <row r="497" s="19" customFormat="1" ht="1.5" hidden="1" customHeight="1"/>
    <row r="498" s="19" customFormat="1" ht="1.5" hidden="1" customHeight="1"/>
    <row r="499" s="19" customFormat="1" ht="1.5" hidden="1" customHeight="1"/>
    <row r="500" s="19" customFormat="1" ht="1.5" hidden="1" customHeight="1"/>
    <row r="501" s="19" customFormat="1" ht="1.5" hidden="1" customHeight="1"/>
    <row r="502" s="19" customFormat="1" ht="1.5" hidden="1" customHeight="1"/>
    <row r="503" s="19" customFormat="1" ht="1.5" hidden="1" customHeight="1"/>
    <row r="504" s="19" customFormat="1" ht="1.5" hidden="1" customHeight="1"/>
    <row r="505" s="19" customFormat="1" ht="1.5" hidden="1" customHeight="1"/>
    <row r="506" s="19" customFormat="1" ht="1.5" hidden="1" customHeight="1"/>
    <row r="507" s="19" customFormat="1" ht="1.5" hidden="1" customHeight="1"/>
    <row r="508" s="19" customFormat="1" ht="1.5" hidden="1" customHeight="1"/>
    <row r="509" s="19" customFormat="1" ht="1.5" hidden="1" customHeight="1"/>
    <row r="510" s="19" customFormat="1" ht="1.5" hidden="1" customHeight="1"/>
    <row r="511" s="19" customFormat="1" ht="1.5" hidden="1" customHeight="1"/>
    <row r="512" s="19" customFormat="1" ht="1.5" hidden="1" customHeight="1"/>
    <row r="513" s="19" customFormat="1" ht="1.5" hidden="1" customHeight="1"/>
    <row r="514" s="19" customFormat="1" ht="1.5" hidden="1" customHeight="1"/>
    <row r="515" s="19" customFormat="1" ht="1.5" hidden="1" customHeight="1"/>
    <row r="516" s="19" customFormat="1" ht="1.5" hidden="1" customHeight="1"/>
    <row r="517" s="19" customFormat="1" ht="1.5" hidden="1" customHeight="1"/>
    <row r="518" s="19" customFormat="1" ht="1.5" hidden="1" customHeight="1"/>
    <row r="519" s="19" customFormat="1" ht="1.5" hidden="1" customHeight="1"/>
    <row r="520" s="19" customFormat="1" ht="1.5" hidden="1" customHeight="1"/>
    <row r="521" s="19" customFormat="1" ht="1.5" hidden="1" customHeight="1"/>
    <row r="522" s="19" customFormat="1" ht="1.5" hidden="1" customHeight="1"/>
    <row r="523" s="19" customFormat="1" ht="1.5" hidden="1" customHeight="1"/>
    <row r="524" s="19" customFormat="1" ht="1.5" hidden="1" customHeight="1"/>
    <row r="525" s="19" customFormat="1" ht="1.5" hidden="1" customHeight="1"/>
    <row r="526" s="19" customFormat="1" ht="1.5" hidden="1" customHeight="1"/>
    <row r="527" s="19" customFormat="1" ht="1.5" hidden="1" customHeight="1"/>
    <row r="528" s="19" customFormat="1" ht="1.5" hidden="1" customHeight="1"/>
    <row r="529" s="19" customFormat="1" ht="1.5" hidden="1" customHeight="1"/>
    <row r="530" s="19" customFormat="1" ht="1.5" hidden="1" customHeight="1"/>
    <row r="531" s="19" customFormat="1" ht="1.5" hidden="1" customHeight="1"/>
    <row r="532" s="19" customFormat="1" ht="1.5" hidden="1" customHeight="1"/>
    <row r="533" s="19" customFormat="1" ht="1.5" hidden="1" customHeight="1"/>
    <row r="534" s="19" customFormat="1" ht="1.5" hidden="1" customHeight="1"/>
    <row r="535" s="19" customFormat="1" ht="1.5" hidden="1" customHeight="1"/>
    <row r="536" s="19" customFormat="1" ht="1.5" hidden="1" customHeight="1"/>
    <row r="537" s="19" customFormat="1" ht="1.5" hidden="1" customHeight="1"/>
    <row r="538" s="19" customFormat="1" ht="1.5" hidden="1" customHeight="1"/>
    <row r="539" s="19" customFormat="1" ht="1.5" hidden="1" customHeight="1"/>
    <row r="540" s="19" customFormat="1" ht="1.5" hidden="1" customHeight="1"/>
    <row r="541" s="19" customFormat="1" ht="1.5" hidden="1" customHeight="1"/>
    <row r="542" s="19" customFormat="1" ht="1.5" hidden="1" customHeight="1"/>
    <row r="543" s="19" customFormat="1" ht="1.5" hidden="1" customHeight="1"/>
    <row r="544" s="19" customFormat="1" ht="1.5" hidden="1" customHeight="1"/>
    <row r="545" s="19" customFormat="1" ht="1.5" hidden="1" customHeight="1"/>
    <row r="546" s="19" customFormat="1" ht="1.5" hidden="1" customHeight="1"/>
    <row r="547" s="19" customFormat="1" ht="1.5" hidden="1" customHeight="1"/>
    <row r="548" s="19" customFormat="1" ht="1.5" hidden="1" customHeight="1"/>
    <row r="549" s="19" customFormat="1" ht="1.5" hidden="1" customHeight="1"/>
    <row r="550" s="19" customFormat="1" ht="1.5" hidden="1" customHeight="1"/>
    <row r="551" s="19" customFormat="1" ht="1.5" hidden="1" customHeight="1"/>
    <row r="552" s="19" customFormat="1" ht="1.5" hidden="1" customHeight="1"/>
    <row r="553" s="19" customFormat="1" ht="1.5" hidden="1" customHeight="1"/>
    <row r="554" s="19" customFormat="1" ht="1.5" hidden="1" customHeight="1"/>
    <row r="555" s="19" customFormat="1" ht="1.5" hidden="1" customHeight="1"/>
    <row r="556" s="19" customFormat="1" ht="1.5" hidden="1" customHeight="1"/>
    <row r="557" s="19" customFormat="1" ht="1.5" hidden="1" customHeight="1"/>
    <row r="558" s="19" customFormat="1" ht="1.5" hidden="1" customHeight="1"/>
    <row r="559" s="19" customFormat="1" ht="1.5" hidden="1" customHeight="1"/>
    <row r="560" s="19" customFormat="1" ht="1.5" hidden="1" customHeight="1"/>
    <row r="561" s="19" customFormat="1" ht="1.5" hidden="1" customHeight="1"/>
    <row r="562" s="19" customFormat="1" ht="1.5" hidden="1" customHeight="1"/>
    <row r="563" s="19" customFormat="1" ht="1.5" hidden="1" customHeight="1"/>
    <row r="564" s="19" customFormat="1" ht="1.5" hidden="1" customHeight="1"/>
    <row r="565" s="19" customFormat="1" ht="1.5" hidden="1" customHeight="1"/>
    <row r="566" s="19" customFormat="1" ht="1.5" hidden="1" customHeight="1"/>
    <row r="567" s="19" customFormat="1" ht="1.5" hidden="1" customHeight="1"/>
    <row r="568" s="19" customFormat="1" ht="1.5" hidden="1" customHeight="1"/>
    <row r="569" s="19" customFormat="1" ht="1.5" hidden="1" customHeight="1"/>
    <row r="570" s="19" customFormat="1" ht="1.5" hidden="1" customHeight="1"/>
    <row r="571" s="19" customFormat="1" ht="1.5" hidden="1" customHeight="1"/>
    <row r="572" s="19" customFormat="1" ht="1.5" hidden="1" customHeight="1"/>
    <row r="573" s="19" customFormat="1" ht="1.5" hidden="1" customHeight="1"/>
    <row r="574" s="19" customFormat="1" ht="1.5" hidden="1" customHeight="1"/>
    <row r="575" s="19" customFormat="1" ht="1.5" hidden="1" customHeight="1"/>
    <row r="576" s="19" customFormat="1" ht="1.5" hidden="1" customHeight="1"/>
    <row r="577" s="19" customFormat="1" ht="1.5" hidden="1" customHeight="1"/>
    <row r="578" s="19" customFormat="1" ht="1.5" hidden="1" customHeight="1"/>
    <row r="579" s="19" customFormat="1" ht="1.5" hidden="1" customHeight="1"/>
    <row r="580" s="19" customFormat="1" ht="1.5" hidden="1" customHeight="1"/>
    <row r="581" s="19" customFormat="1" ht="1.5" hidden="1" customHeight="1"/>
    <row r="582" s="19" customFormat="1" ht="1.5" hidden="1" customHeight="1"/>
    <row r="583" s="19" customFormat="1" ht="1.5" hidden="1" customHeight="1"/>
    <row r="584" s="19" customFormat="1" ht="1.5" hidden="1" customHeight="1"/>
    <row r="585" s="19" customFormat="1" ht="1.5" hidden="1" customHeight="1"/>
    <row r="586" s="19" customFormat="1" ht="1.5" hidden="1" customHeight="1"/>
    <row r="587" s="19" customFormat="1" ht="1.5" hidden="1" customHeight="1"/>
    <row r="588" s="19" customFormat="1" ht="1.5" hidden="1" customHeight="1"/>
    <row r="589" s="19" customFormat="1" ht="1.5" hidden="1" customHeight="1"/>
    <row r="590" s="19" customFormat="1" ht="1.5" hidden="1" customHeight="1"/>
    <row r="591" s="19" customFormat="1" ht="1.5" hidden="1" customHeight="1"/>
    <row r="592" s="19" customFormat="1" ht="1.5" hidden="1" customHeight="1"/>
    <row r="593" s="19" customFormat="1" ht="1.5" hidden="1" customHeight="1"/>
    <row r="594" s="19" customFormat="1" ht="1.5" hidden="1" customHeight="1"/>
    <row r="595" s="19" customFormat="1" ht="1.5" hidden="1" customHeight="1"/>
    <row r="596" s="19" customFormat="1" ht="1.5" hidden="1" customHeight="1"/>
    <row r="597" s="19" customFormat="1" ht="1.5" hidden="1" customHeight="1"/>
    <row r="598" s="19" customFormat="1" ht="1.5" hidden="1" customHeight="1"/>
    <row r="599" s="19" customFormat="1" ht="1.5" hidden="1" customHeight="1"/>
    <row r="600" s="19" customFormat="1" ht="1.5" hidden="1" customHeight="1"/>
    <row r="601" s="19" customFormat="1" ht="1.5" hidden="1" customHeight="1"/>
    <row r="602" s="19" customFormat="1" ht="1.5" hidden="1" customHeight="1"/>
    <row r="603" s="19" customFormat="1" ht="1.5" hidden="1" customHeight="1"/>
    <row r="604" s="19" customFormat="1" ht="1.5" hidden="1" customHeight="1"/>
    <row r="605" s="19" customFormat="1" ht="1.5" hidden="1" customHeight="1"/>
    <row r="606" s="19" customFormat="1" ht="1.5" hidden="1" customHeight="1"/>
    <row r="607" s="19" customFormat="1" ht="1.5" hidden="1" customHeight="1"/>
    <row r="608" s="19" customFormat="1" ht="1.5" hidden="1" customHeight="1"/>
    <row r="609" s="19" customFormat="1" ht="1.5" hidden="1" customHeight="1"/>
    <row r="610" s="19" customFormat="1" ht="1.5" hidden="1" customHeight="1"/>
    <row r="611" s="19" customFormat="1" ht="1.5" hidden="1" customHeight="1"/>
    <row r="612" s="19" customFormat="1" ht="1.5" hidden="1" customHeight="1"/>
    <row r="613" s="19" customFormat="1" ht="1.5" hidden="1" customHeight="1"/>
    <row r="614" s="19" customFormat="1" ht="1.5" hidden="1" customHeight="1"/>
    <row r="615" s="19" customFormat="1" ht="1.5" hidden="1" customHeight="1"/>
    <row r="616" s="19" customFormat="1" ht="1.5" hidden="1" customHeight="1"/>
    <row r="617" s="19" customFormat="1" ht="1.5" hidden="1" customHeight="1"/>
    <row r="618" s="19" customFormat="1" ht="1.5" hidden="1" customHeight="1"/>
    <row r="619" s="19" customFormat="1" ht="1.5" hidden="1" customHeight="1"/>
    <row r="620" s="19" customFormat="1" ht="1.5" hidden="1" customHeight="1"/>
    <row r="621" s="19" customFormat="1" ht="1.5" hidden="1" customHeight="1"/>
    <row r="622" s="19" customFormat="1" ht="1.5" hidden="1" customHeight="1"/>
    <row r="623" s="19" customFormat="1" ht="1.5" hidden="1" customHeight="1"/>
    <row r="624" s="19" customFormat="1" ht="1.5" hidden="1" customHeight="1"/>
    <row r="625" s="19" customFormat="1" ht="1.5" hidden="1" customHeight="1"/>
    <row r="626" s="19" customFormat="1" ht="1.5" hidden="1" customHeight="1"/>
    <row r="627" s="19" customFormat="1" ht="1.5" hidden="1" customHeight="1"/>
    <row r="628" s="19" customFormat="1" ht="1.5" hidden="1" customHeight="1"/>
    <row r="629" s="19" customFormat="1" ht="1.5" hidden="1" customHeight="1"/>
    <row r="630" s="19" customFormat="1" ht="1.5" hidden="1" customHeight="1"/>
    <row r="631" s="19" customFormat="1" ht="1.5" hidden="1" customHeight="1"/>
    <row r="632" s="19" customFormat="1" ht="1.5" hidden="1" customHeight="1"/>
    <row r="633" s="19" customFormat="1" ht="1.5" hidden="1" customHeight="1"/>
    <row r="634" s="19" customFormat="1" ht="1.5" hidden="1" customHeight="1"/>
    <row r="635" s="19" customFormat="1" ht="1.5" hidden="1" customHeight="1"/>
    <row r="636" s="19" customFormat="1" ht="1.5" hidden="1" customHeight="1"/>
    <row r="637" s="19" customFormat="1" ht="1.5" hidden="1" customHeight="1"/>
    <row r="638" s="19" customFormat="1" ht="1.5" hidden="1" customHeight="1"/>
    <row r="639" s="19" customFormat="1" ht="1.5" hidden="1" customHeight="1"/>
    <row r="640" s="19" customFormat="1" ht="1.5" hidden="1" customHeight="1"/>
    <row r="641" s="19" customFormat="1" ht="1.5" hidden="1" customHeight="1"/>
    <row r="642" s="19" customFormat="1" ht="1.5" hidden="1" customHeight="1"/>
    <row r="643" s="19" customFormat="1" ht="1.5" hidden="1" customHeight="1"/>
    <row r="644" s="19" customFormat="1" ht="1.5" hidden="1" customHeight="1"/>
    <row r="645" s="19" customFormat="1" ht="1.5" hidden="1" customHeight="1"/>
    <row r="646" s="19" customFormat="1" ht="1.5" hidden="1" customHeight="1"/>
    <row r="647" s="19" customFormat="1" ht="1.5" hidden="1" customHeight="1"/>
    <row r="648" s="19" customFormat="1" ht="1.5" hidden="1" customHeight="1"/>
    <row r="649" s="19" customFormat="1" ht="1.5" hidden="1" customHeight="1"/>
    <row r="650" s="19" customFormat="1" ht="1.5" hidden="1" customHeight="1"/>
    <row r="651" s="19" customFormat="1" ht="1.5" hidden="1" customHeight="1"/>
    <row r="652" s="19" customFormat="1" ht="1.5" hidden="1" customHeight="1"/>
    <row r="653" s="19" customFormat="1" ht="1.5" hidden="1" customHeight="1"/>
    <row r="654" s="19" customFormat="1" ht="1.5" hidden="1" customHeight="1"/>
    <row r="655" s="19" customFormat="1" ht="1.5" hidden="1" customHeight="1"/>
    <row r="656" s="19" customFormat="1" ht="1.5" hidden="1" customHeight="1"/>
    <row r="657" s="19" customFormat="1" ht="1.5" hidden="1" customHeight="1"/>
    <row r="658" s="19" customFormat="1" ht="1.5" hidden="1" customHeight="1"/>
    <row r="659" s="19" customFormat="1" ht="1.5" hidden="1" customHeight="1"/>
    <row r="660" s="19" customFormat="1" ht="1.5" hidden="1" customHeight="1"/>
    <row r="661" s="19" customFormat="1" ht="1.5" hidden="1" customHeight="1"/>
    <row r="662" s="19" customFormat="1" ht="1.5" hidden="1" customHeight="1"/>
    <row r="663" s="19" customFormat="1" ht="1.5" hidden="1" customHeight="1"/>
    <row r="664" s="19" customFormat="1" ht="1.5" hidden="1" customHeight="1"/>
    <row r="665" s="19" customFormat="1" ht="1.5" hidden="1" customHeight="1"/>
    <row r="666" s="19" customFormat="1" ht="1.5" hidden="1" customHeight="1"/>
    <row r="667" s="19" customFormat="1" ht="1.5" hidden="1" customHeight="1"/>
    <row r="668" s="19" customFormat="1" ht="1.5" hidden="1" customHeight="1"/>
    <row r="669" s="19" customFormat="1" ht="1.5" hidden="1" customHeight="1"/>
    <row r="670" s="19" customFormat="1" ht="1.5" hidden="1" customHeight="1"/>
    <row r="671" s="19" customFormat="1" ht="1.5" hidden="1" customHeight="1"/>
    <row r="672" s="19" customFormat="1" ht="1.5" hidden="1" customHeight="1"/>
    <row r="673" s="19" customFormat="1" ht="1.5" hidden="1" customHeight="1"/>
    <row r="674" s="19" customFormat="1" ht="1.5" hidden="1" customHeight="1"/>
    <row r="675" s="19" customFormat="1" ht="1.5" hidden="1" customHeight="1"/>
    <row r="676" s="19" customFormat="1" ht="1.5" hidden="1" customHeight="1"/>
    <row r="677" s="19" customFormat="1" ht="1.5" hidden="1" customHeight="1"/>
    <row r="678" s="19" customFormat="1" ht="1.5" hidden="1" customHeight="1"/>
    <row r="679" s="19" customFormat="1" ht="1.5" hidden="1" customHeight="1"/>
    <row r="680" s="19" customFormat="1" ht="1.5" hidden="1" customHeight="1"/>
    <row r="681" s="19" customFormat="1" ht="1.5" hidden="1" customHeight="1"/>
    <row r="682" s="19" customFormat="1" ht="1.5" hidden="1" customHeight="1"/>
    <row r="683" s="19" customFormat="1" ht="1.5" hidden="1" customHeight="1"/>
    <row r="684" s="19" customFormat="1" ht="1.5" hidden="1" customHeight="1"/>
    <row r="685" s="19" customFormat="1" ht="1.5" hidden="1" customHeight="1"/>
    <row r="686" s="19" customFormat="1" ht="1.5" hidden="1" customHeight="1"/>
    <row r="687" s="19" customFormat="1" ht="1.5" hidden="1" customHeight="1"/>
    <row r="688" s="19" customFormat="1" ht="1.5" hidden="1" customHeight="1"/>
    <row r="689" s="19" customFormat="1" ht="1.5" hidden="1" customHeight="1"/>
    <row r="690" s="19" customFormat="1" ht="1.5" hidden="1" customHeight="1"/>
    <row r="691" s="19" customFormat="1" ht="1.5" hidden="1" customHeight="1"/>
    <row r="692" s="19" customFormat="1" ht="1.5" hidden="1" customHeight="1"/>
    <row r="693" s="19" customFormat="1" ht="1.5" hidden="1" customHeight="1"/>
    <row r="694" s="19" customFormat="1" ht="1.5" hidden="1" customHeight="1"/>
    <row r="695" s="19" customFormat="1" ht="1.5" hidden="1" customHeight="1"/>
    <row r="696" s="19" customFormat="1" ht="1.5" hidden="1" customHeight="1"/>
    <row r="697" s="19" customFormat="1" ht="1.5" hidden="1" customHeight="1"/>
    <row r="698" s="19" customFormat="1" ht="1.5" hidden="1" customHeight="1"/>
    <row r="699" s="19" customFormat="1" ht="1.5" hidden="1" customHeight="1"/>
    <row r="700" s="19" customFormat="1" ht="1.5" hidden="1" customHeight="1"/>
    <row r="701" s="19" customFormat="1" ht="1.5" hidden="1" customHeight="1"/>
    <row r="702" s="19" customFormat="1" ht="1.5" hidden="1" customHeight="1"/>
    <row r="703" s="19" customFormat="1" ht="1.5" hidden="1" customHeight="1"/>
    <row r="704" s="19" customFormat="1" ht="1.5" hidden="1" customHeight="1"/>
    <row r="705" s="19" customFormat="1" ht="1.5" hidden="1" customHeight="1"/>
    <row r="706" s="19" customFormat="1" ht="1.5" hidden="1" customHeight="1"/>
    <row r="707" s="19" customFormat="1" ht="1.5" hidden="1" customHeight="1"/>
    <row r="708" s="19" customFormat="1" ht="1.5" hidden="1" customHeight="1"/>
    <row r="709" s="19" customFormat="1" ht="1.5" hidden="1" customHeight="1"/>
    <row r="710" s="19" customFormat="1" ht="1.5" hidden="1" customHeight="1"/>
    <row r="711" s="19" customFormat="1" ht="1.5" hidden="1" customHeight="1"/>
    <row r="712" s="19" customFormat="1" ht="1.5" hidden="1" customHeight="1"/>
    <row r="713" s="19" customFormat="1" ht="1.5" hidden="1" customHeight="1"/>
    <row r="714" s="19" customFormat="1" ht="1.5" hidden="1" customHeight="1"/>
    <row r="715" s="19" customFormat="1" ht="1.5" hidden="1" customHeight="1"/>
    <row r="716" s="19" customFormat="1" ht="1.5" hidden="1" customHeight="1"/>
    <row r="717" s="19" customFormat="1" ht="1.5" hidden="1" customHeight="1"/>
    <row r="718" s="19" customFormat="1" ht="1.5" hidden="1" customHeight="1"/>
    <row r="719" s="19" customFormat="1" ht="1.5" hidden="1" customHeight="1"/>
    <row r="720" s="19" customFormat="1" ht="1.5" hidden="1" customHeight="1"/>
    <row r="721" s="19" customFormat="1" ht="1.5" hidden="1" customHeight="1"/>
    <row r="722" s="19" customFormat="1" ht="1.5" hidden="1" customHeight="1"/>
    <row r="723" s="19" customFormat="1" ht="1.5" hidden="1" customHeight="1"/>
    <row r="724" s="19" customFormat="1" ht="1.5" hidden="1" customHeight="1"/>
    <row r="725" s="19" customFormat="1" ht="1.5" hidden="1" customHeight="1"/>
    <row r="726" s="19" customFormat="1" ht="1.5" hidden="1" customHeight="1"/>
    <row r="727" s="19" customFormat="1" ht="1.5" hidden="1" customHeight="1"/>
    <row r="728" s="19" customFormat="1" ht="1.5" hidden="1" customHeight="1"/>
    <row r="729" s="19" customFormat="1" ht="1.5" hidden="1" customHeight="1"/>
    <row r="730" s="19" customFormat="1" ht="1.5" hidden="1" customHeight="1"/>
    <row r="731" s="19" customFormat="1" ht="1.5" hidden="1" customHeight="1"/>
    <row r="732" s="19" customFormat="1" ht="1.5" hidden="1" customHeight="1"/>
    <row r="733" s="19" customFormat="1" ht="1.5" hidden="1" customHeight="1"/>
    <row r="734" s="19" customFormat="1" ht="1.5" hidden="1" customHeight="1"/>
    <row r="735" s="19" customFormat="1" ht="1.5" hidden="1" customHeight="1"/>
    <row r="736" s="19" customFormat="1" ht="1.5" hidden="1" customHeight="1"/>
    <row r="737" spans="1:26" s="19" customFormat="1" ht="1.5" hidden="1" customHeight="1"/>
    <row r="738" spans="1:26" s="19" customFormat="1" ht="1.5" hidden="1" customHeight="1"/>
    <row r="739" spans="1:26" s="19" customFormat="1" ht="1.5" hidden="1" customHeight="1"/>
    <row r="740" spans="1:26" s="19" customFormat="1" ht="1.5" hidden="1" customHeight="1"/>
    <row r="741" spans="1:26" s="19" customFormat="1" ht="1.5" hidden="1" customHeight="1"/>
    <row r="742" spans="1:26" s="19" customFormat="1" ht="1.5" hidden="1" customHeight="1"/>
    <row r="743" spans="1:26" s="19" customFormat="1" ht="1.5" hidden="1" customHeight="1"/>
    <row r="744" spans="1:26" s="19" customFormat="1" ht="1.5" hidden="1" customHeight="1"/>
    <row r="745" spans="1:26" s="19" customFormat="1" ht="1.5" hidden="1" customHeight="1"/>
    <row r="746" spans="1:26" s="19" customFormat="1" ht="1.5" hidden="1" customHeight="1"/>
    <row r="747" spans="1:26" s="19" customFormat="1" ht="1.5" hidden="1" customHeight="1"/>
    <row r="748" spans="1:26" ht="1.5" hidden="1" customHeight="1">
      <c r="A748" s="19"/>
      <c r="B748" s="19"/>
      <c r="C748" s="19"/>
      <c r="D748" s="19"/>
      <c r="E748" s="19"/>
      <c r="F748" s="19"/>
      <c r="G748" s="19"/>
      <c r="H748" s="19"/>
      <c r="I748" s="19"/>
      <c r="J748" s="19"/>
      <c r="K748" s="19"/>
      <c r="L748" s="19"/>
      <c r="M748" s="19"/>
      <c r="N748" s="19"/>
      <c r="O748" s="19"/>
      <c r="P748" s="19"/>
      <c r="Q748" s="19"/>
      <c r="R748" s="19"/>
      <c r="S748" s="19"/>
      <c r="T748" s="19"/>
      <c r="U748" s="19"/>
      <c r="V748" s="19"/>
      <c r="W748" s="19"/>
      <c r="X748" s="19"/>
      <c r="Y748" s="19"/>
      <c r="Z748" s="19"/>
    </row>
    <row r="749" spans="1:26" ht="1.5" hidden="1" customHeight="1"/>
    <row r="750" spans="1:26" ht="1.5" hidden="1" customHeight="1"/>
    <row r="751" spans="1:26" ht="1.5" hidden="1" customHeight="1"/>
    <row r="752" spans="1:26" ht="1.5" hidden="1" customHeight="1"/>
    <row r="753" ht="1.5" hidden="1" customHeight="1"/>
    <row r="754" ht="1.5" hidden="1" customHeight="1"/>
    <row r="755" ht="1.5" hidden="1" customHeight="1"/>
    <row r="756" ht="1.5" hidden="1" customHeight="1"/>
    <row r="757" ht="1.5" hidden="1" customHeight="1"/>
    <row r="758" ht="1.5" hidden="1" customHeight="1"/>
    <row r="759" ht="1.5" hidden="1" customHeight="1"/>
    <row r="760" ht="1.5" hidden="1" customHeight="1"/>
    <row r="761" ht="1.5" hidden="1" customHeight="1"/>
    <row r="762" ht="1.5" hidden="1" customHeight="1"/>
    <row r="763" ht="1.5" hidden="1" customHeight="1"/>
    <row r="764" ht="1.5" hidden="1" customHeight="1"/>
    <row r="765" ht="1.5" hidden="1" customHeight="1"/>
    <row r="766" ht="1.5" hidden="1" customHeight="1"/>
    <row r="767" ht="1.5" hidden="1" customHeight="1"/>
    <row r="768" ht="1.5" hidden="1" customHeight="1"/>
    <row r="769" ht="1.5" hidden="1" customHeight="1"/>
    <row r="770" ht="1.5" hidden="1" customHeight="1"/>
    <row r="771" ht="1.5" hidden="1" customHeight="1"/>
    <row r="772" ht="1.5" hidden="1" customHeight="1"/>
    <row r="773" ht="1.5" hidden="1" customHeight="1"/>
    <row r="774" ht="1.5" hidden="1" customHeight="1"/>
    <row r="775" ht="1.5" hidden="1" customHeight="1"/>
    <row r="776" ht="1.5" hidden="1" customHeight="1"/>
    <row r="777" ht="1.5" hidden="1" customHeight="1"/>
    <row r="778" ht="1.5" hidden="1" customHeight="1"/>
    <row r="779" ht="1.5" hidden="1" customHeight="1"/>
    <row r="780" ht="1.5" hidden="1" customHeight="1"/>
    <row r="781" ht="1.5" hidden="1" customHeight="1"/>
    <row r="782" ht="1.5" hidden="1" customHeight="1"/>
    <row r="783" ht="1.5" hidden="1" customHeight="1"/>
    <row r="784" ht="1.5" hidden="1" customHeight="1"/>
    <row r="785" ht="1.5" hidden="1" customHeight="1"/>
    <row r="786" ht="1.5" hidden="1" customHeight="1"/>
    <row r="787" ht="1.5" hidden="1" customHeight="1"/>
    <row r="788" ht="1.5" hidden="1" customHeight="1"/>
    <row r="789" ht="1.5" hidden="1" customHeight="1"/>
    <row r="790" ht="1.5" hidden="1" customHeight="1"/>
    <row r="791" ht="1.5" hidden="1" customHeight="1"/>
    <row r="792" ht="1.5" hidden="1" customHeight="1"/>
    <row r="793" ht="1.5" hidden="1" customHeight="1"/>
    <row r="794" ht="1.5" hidden="1" customHeight="1"/>
    <row r="795" ht="1.5" hidden="1" customHeight="1"/>
    <row r="796" ht="1.5" hidden="1" customHeight="1"/>
    <row r="797" ht="1.5" hidden="1" customHeight="1"/>
    <row r="798" ht="1.5" hidden="1" customHeight="1"/>
    <row r="799" ht="1.5" hidden="1" customHeight="1"/>
    <row r="800" ht="1.5" hidden="1" customHeight="1"/>
    <row r="801" ht="1.5" hidden="1" customHeight="1"/>
    <row r="802" ht="1.5" hidden="1" customHeight="1"/>
    <row r="803" ht="1.5" hidden="1" customHeight="1"/>
    <row r="804" ht="1.5" hidden="1" customHeight="1"/>
    <row r="805" ht="1.5" hidden="1" customHeight="1"/>
    <row r="806" ht="1.5" hidden="1" customHeight="1"/>
    <row r="807" ht="1.5" hidden="1" customHeight="1"/>
    <row r="808" ht="1.5" hidden="1" customHeight="1"/>
    <row r="809" ht="1.5" hidden="1" customHeight="1"/>
    <row r="810" ht="1.5" hidden="1" customHeight="1"/>
    <row r="811" ht="1.5" hidden="1" customHeight="1"/>
    <row r="812" ht="1.5" hidden="1" customHeight="1"/>
    <row r="813" ht="1.5" hidden="1" customHeight="1"/>
    <row r="814" ht="1.5" hidden="1" customHeight="1"/>
    <row r="815" ht="1.5" hidden="1" customHeight="1"/>
    <row r="816" ht="1.5" hidden="1" customHeight="1"/>
    <row r="817" ht="1.5" hidden="1" customHeight="1"/>
    <row r="818" ht="1.5" hidden="1" customHeight="1"/>
    <row r="819" ht="1.5" hidden="1" customHeight="1"/>
    <row r="820" ht="1.5" hidden="1" customHeight="1"/>
    <row r="821" ht="1.5" hidden="1" customHeight="1"/>
    <row r="822" ht="1.5" hidden="1" customHeight="1"/>
    <row r="823" ht="1.5" hidden="1" customHeight="1"/>
    <row r="824" ht="1.5" hidden="1" customHeight="1"/>
    <row r="825" ht="1.5" hidden="1" customHeight="1"/>
    <row r="826" ht="1.5" hidden="1" customHeight="1"/>
    <row r="827" ht="1.5" hidden="1" customHeight="1"/>
    <row r="828" ht="1.5" hidden="1" customHeight="1"/>
    <row r="829" ht="1.5" hidden="1" customHeight="1"/>
    <row r="830" ht="1.5" hidden="1" customHeight="1"/>
    <row r="831" ht="1.5" hidden="1" customHeight="1"/>
    <row r="832" ht="1.5" hidden="1" customHeight="1"/>
    <row r="833" ht="1.5" hidden="1" customHeight="1"/>
    <row r="834" ht="1.5" hidden="1" customHeight="1"/>
    <row r="835" ht="1.5" hidden="1" customHeight="1"/>
    <row r="836" ht="1.5" hidden="1" customHeight="1"/>
    <row r="837" ht="1.5" hidden="1" customHeight="1"/>
    <row r="838" ht="1.5" hidden="1" customHeight="1"/>
    <row r="839" ht="1.5" hidden="1" customHeight="1"/>
    <row r="840" ht="1.5" hidden="1" customHeight="1"/>
    <row r="841" ht="1.5" hidden="1" customHeight="1"/>
    <row r="842" ht="1.5" hidden="1" customHeight="1"/>
    <row r="843" ht="1.5" hidden="1" customHeight="1"/>
    <row r="844" ht="1.5" hidden="1" customHeight="1"/>
    <row r="845" ht="1.5" hidden="1" customHeight="1"/>
    <row r="846" ht="1.5" hidden="1" customHeight="1"/>
    <row r="847" ht="1.5" hidden="1" customHeight="1"/>
    <row r="848" ht="1.5" hidden="1" customHeight="1"/>
    <row r="849" ht="1.5" hidden="1" customHeight="1"/>
    <row r="850" ht="1.5" hidden="1" customHeight="1"/>
    <row r="851" ht="1.5" hidden="1" customHeight="1"/>
    <row r="852" ht="1.5" hidden="1" customHeight="1"/>
    <row r="853" ht="1.5" hidden="1" customHeight="1"/>
    <row r="854" ht="1.5" hidden="1" customHeight="1"/>
    <row r="855" ht="1.5" hidden="1" customHeight="1"/>
    <row r="856" ht="1.5" hidden="1" customHeight="1"/>
    <row r="857" ht="1.5" hidden="1" customHeight="1"/>
    <row r="858" ht="1.5" hidden="1" customHeight="1"/>
    <row r="859" ht="1.5" hidden="1" customHeight="1"/>
    <row r="860" ht="1.5" hidden="1" customHeight="1"/>
    <row r="861" ht="1.5" hidden="1" customHeight="1"/>
    <row r="862" ht="1.5" hidden="1" customHeight="1"/>
    <row r="863" ht="1.5" hidden="1" customHeight="1"/>
    <row r="864" ht="1.5" hidden="1" customHeight="1"/>
    <row r="865" ht="1.5" hidden="1" customHeight="1"/>
    <row r="866" ht="1.5" hidden="1" customHeight="1"/>
    <row r="867" ht="1.5" hidden="1" customHeight="1"/>
    <row r="868" ht="1.5" hidden="1" customHeight="1"/>
    <row r="869" ht="1.5" hidden="1" customHeight="1"/>
    <row r="870" ht="1.5" hidden="1" customHeight="1"/>
    <row r="871" ht="1.5" hidden="1" customHeight="1"/>
    <row r="872" ht="1.5" hidden="1" customHeight="1"/>
    <row r="873" ht="1.5" hidden="1" customHeight="1"/>
    <row r="874" ht="1.5" hidden="1" customHeight="1"/>
    <row r="875" ht="1.5" hidden="1" customHeight="1"/>
    <row r="876" ht="1.5" hidden="1" customHeight="1"/>
    <row r="877" ht="1.5" hidden="1" customHeight="1"/>
    <row r="878" ht="1.5" hidden="1" customHeight="1"/>
    <row r="879" ht="1.5" hidden="1" customHeight="1"/>
    <row r="880" ht="1.5" hidden="1" customHeight="1"/>
    <row r="881" ht="1.5" hidden="1" customHeight="1"/>
    <row r="882" ht="1.5" hidden="1" customHeight="1"/>
    <row r="883" ht="1.5" hidden="1" customHeight="1"/>
    <row r="884" ht="1.5" hidden="1" customHeight="1"/>
    <row r="885" ht="1.5" hidden="1" customHeight="1"/>
    <row r="886" ht="1.5" hidden="1" customHeight="1"/>
    <row r="887" ht="1.5" hidden="1" customHeight="1"/>
    <row r="888" ht="1.5" hidden="1" customHeight="1"/>
    <row r="889" ht="1.5" hidden="1" customHeight="1"/>
    <row r="890" ht="1.5" hidden="1" customHeight="1"/>
    <row r="891" ht="1.5" hidden="1" customHeight="1"/>
    <row r="892" ht="1.5" hidden="1" customHeight="1"/>
    <row r="893" ht="1.5" hidden="1" customHeight="1"/>
    <row r="894" ht="1.5" hidden="1" customHeight="1"/>
    <row r="895" ht="1.5" hidden="1" customHeight="1"/>
    <row r="896" ht="1.5" hidden="1" customHeight="1"/>
    <row r="897" ht="1.5" hidden="1" customHeight="1"/>
    <row r="898" ht="1.5" hidden="1" customHeight="1"/>
    <row r="899" ht="1.5" hidden="1" customHeight="1"/>
    <row r="900" ht="1.5" hidden="1" customHeight="1"/>
    <row r="901" ht="1.5" hidden="1" customHeight="1"/>
    <row r="902" ht="1.5" hidden="1" customHeight="1"/>
    <row r="903" ht="1.5" hidden="1" customHeight="1"/>
    <row r="904" ht="1.5" hidden="1" customHeight="1"/>
    <row r="905" ht="1.5" hidden="1" customHeight="1"/>
    <row r="906" ht="1.5" hidden="1" customHeight="1"/>
    <row r="907" ht="1.5" hidden="1" customHeight="1"/>
    <row r="908" ht="1.5" hidden="1" customHeight="1"/>
    <row r="909" ht="1.5" hidden="1" customHeight="1"/>
    <row r="910" ht="1.5" hidden="1" customHeight="1"/>
    <row r="911" ht="1.5" hidden="1" customHeight="1"/>
    <row r="912" ht="1.5" hidden="1" customHeight="1"/>
    <row r="913" ht="1.5" hidden="1" customHeight="1"/>
    <row r="914" ht="1.5" hidden="1" customHeight="1"/>
    <row r="915" ht="1.5" hidden="1" customHeight="1"/>
    <row r="916" ht="1.5" hidden="1" customHeight="1"/>
    <row r="917" ht="1.5" hidden="1" customHeight="1"/>
    <row r="918" ht="1.5" hidden="1" customHeight="1"/>
    <row r="919" ht="1.5" hidden="1" customHeight="1"/>
    <row r="920" ht="1.5" hidden="1" customHeight="1"/>
    <row r="921" ht="1.5" hidden="1" customHeight="1"/>
    <row r="922" ht="1.5" hidden="1" customHeight="1"/>
    <row r="923" ht="1.5" hidden="1" customHeight="1"/>
    <row r="924" ht="1.5" hidden="1" customHeight="1"/>
    <row r="925" ht="1.5" hidden="1" customHeight="1"/>
    <row r="926" ht="1.5" hidden="1" customHeight="1"/>
    <row r="927" ht="1.5" hidden="1" customHeight="1"/>
    <row r="928" ht="1.5" hidden="1" customHeight="1"/>
    <row r="929" ht="1.5" hidden="1" customHeight="1"/>
    <row r="930" ht="1.5" hidden="1" customHeight="1"/>
    <row r="931" ht="1.5" hidden="1" customHeight="1"/>
    <row r="932" ht="1.5" hidden="1" customHeight="1"/>
    <row r="933" ht="1.5" hidden="1" customHeight="1"/>
    <row r="934" ht="1.5" hidden="1" customHeight="1"/>
    <row r="935" ht="1.5" hidden="1" customHeight="1"/>
    <row r="936" ht="1.5" hidden="1" customHeight="1"/>
    <row r="937" ht="1.5" hidden="1" customHeight="1"/>
    <row r="938" ht="1.5" hidden="1" customHeight="1"/>
    <row r="939" ht="1.5" hidden="1" customHeight="1"/>
    <row r="940" ht="1.5" hidden="1" customHeight="1"/>
    <row r="941" ht="1.5" hidden="1" customHeight="1"/>
    <row r="942" ht="1.5" hidden="1" customHeight="1"/>
    <row r="943" ht="1.5" hidden="1" customHeight="1"/>
    <row r="944" ht="1.5" hidden="1" customHeight="1"/>
    <row r="945" ht="1.5" hidden="1" customHeight="1"/>
    <row r="946" ht="1.5" hidden="1" customHeight="1"/>
    <row r="947" ht="1.5" hidden="1" customHeight="1"/>
    <row r="948" ht="1.5" hidden="1" customHeight="1"/>
    <row r="949" ht="1.5" hidden="1" customHeight="1"/>
    <row r="950" ht="1.5" hidden="1" customHeight="1"/>
    <row r="951" ht="1.5" hidden="1" customHeight="1"/>
    <row r="952" ht="1.5" hidden="1" customHeight="1"/>
    <row r="953" ht="1.5" hidden="1" customHeight="1"/>
    <row r="954" ht="1.5" hidden="1" customHeight="1"/>
    <row r="955" ht="1.5" hidden="1" customHeight="1"/>
    <row r="956" ht="1.5" hidden="1" customHeight="1"/>
    <row r="957" ht="1.5" hidden="1" customHeight="1"/>
    <row r="958" ht="1.5" hidden="1" customHeight="1"/>
    <row r="959" ht="1.5" hidden="1" customHeight="1"/>
    <row r="960"/>
    <row r="961"/>
    <row r="962"/>
    <row r="963"/>
    <row r="964"/>
    <row r="965"/>
    <row r="966"/>
    <row r="967"/>
    <row r="968"/>
    <row r="969"/>
    <row r="970"/>
    <row r="971"/>
    <row r="972"/>
    <row r="973"/>
    <row r="974"/>
    <row r="975"/>
    <row r="976"/>
    <row r="977"/>
    <row r="978"/>
    <row r="979"/>
    <row r="980"/>
    <row r="981"/>
    <row r="982"/>
    <row r="983"/>
    <row r="984"/>
    <row r="985"/>
    <row r="986"/>
    <row r="987"/>
    <row r="988"/>
    <row r="989"/>
    <row r="990"/>
    <row r="991"/>
    <row r="992"/>
    <row r="993"/>
    <row r="994"/>
    <row r="995"/>
    <row r="996"/>
    <row r="997"/>
    <row r="998"/>
    <row r="999"/>
    <row r="1000"/>
    <row r="1001"/>
    <row r="1002"/>
    <row r="1003"/>
    <row r="1004"/>
    <row r="1005"/>
    <row r="1006"/>
    <row r="1007"/>
    <row r="1008"/>
    <row r="1009"/>
    <row r="1010"/>
    <row r="1011"/>
    <row r="1012"/>
    <row r="1013"/>
    <row r="1014"/>
    <row r="1015"/>
    <row r="1016"/>
    <row r="1017"/>
    <row r="1018"/>
    <row r="1019"/>
    <row r="1020"/>
    <row r="1021"/>
    <row r="1022"/>
    <row r="1023"/>
    <row r="1024"/>
    <row r="1025"/>
    <row r="1026"/>
    <row r="1027"/>
    <row r="1028"/>
    <row r="1029"/>
    <row r="1030"/>
    <row r="1031"/>
    <row r="1032"/>
    <row r="1033"/>
    <row r="1034"/>
    <row r="1035"/>
    <row r="1036"/>
    <row r="1037"/>
    <row r="1038"/>
    <row r="1039"/>
    <row r="1040"/>
    <row r="1041"/>
    <row r="1042"/>
    <row r="1043"/>
    <row r="1044"/>
    <row r="1045"/>
    <row r="1046"/>
    <row r="1047"/>
    <row r="1048"/>
    <row r="1049"/>
    <row r="1050"/>
    <row r="1051"/>
    <row r="1052"/>
    <row r="1053"/>
    <row r="1054"/>
    <row r="1055"/>
    <row r="1056"/>
    <row r="1057"/>
    <row r="1058"/>
    <row r="1059"/>
    <row r="1060"/>
    <row r="1061"/>
    <row r="1062"/>
    <row r="1063"/>
    <row r="1064"/>
    <row r="1065"/>
    <row r="1066"/>
    <row r="1067"/>
    <row r="1068"/>
    <row r="1069"/>
    <row r="1070"/>
    <row r="1071"/>
    <row r="1072"/>
    <row r="1073"/>
    <row r="1074"/>
    <row r="1075"/>
    <row r="1076"/>
    <row r="1077"/>
    <row r="1078"/>
    <row r="1079"/>
    <row r="1080"/>
    <row r="1081"/>
    <row r="1082"/>
    <row r="1083"/>
    <row r="1084"/>
    <row r="1085"/>
    <row r="1086"/>
    <row r="1087"/>
    <row r="1088"/>
    <row r="1089"/>
    <row r="1090"/>
    <row r="1091"/>
    <row r="1092"/>
    <row r="1093"/>
    <row r="1094"/>
    <row r="1095"/>
    <row r="1096"/>
    <row r="1097"/>
    <row r="1098"/>
    <row r="1099"/>
    <row r="1100"/>
    <row r="1101"/>
    <row r="1102"/>
    <row r="1103"/>
    <row r="1104"/>
    <row r="1105"/>
    <row r="1106"/>
    <row r="1107"/>
    <row r="1108"/>
    <row r="1109"/>
    <row r="1110"/>
    <row r="1111"/>
    <row r="1112"/>
    <row r="1113"/>
    <row r="1114"/>
    <row r="1115"/>
    <row r="1116"/>
    <row r="1117"/>
    <row r="1118"/>
    <row r="1119"/>
    <row r="1120"/>
    <row r="1121"/>
    <row r="1122"/>
    <row r="1123"/>
    <row r="1124"/>
    <row r="1125"/>
    <row r="1126"/>
    <row r="1127"/>
    <row r="1128"/>
    <row r="1129"/>
    <row r="1130"/>
    <row r="1131"/>
    <row r="1132"/>
    <row r="1133"/>
    <row r="1134"/>
    <row r="1135"/>
    <row r="1136"/>
    <row r="1137"/>
    <row r="1138"/>
    <row r="1139"/>
    <row r="1140"/>
    <row r="1141"/>
    <row r="1142"/>
    <row r="1143"/>
    <row r="1144"/>
    <row r="1145"/>
    <row r="1146"/>
    <row r="1147"/>
    <row r="1148"/>
    <row r="1149"/>
    <row r="1150"/>
    <row r="1151"/>
    <row r="1152"/>
    <row r="1153"/>
    <row r="1154"/>
    <row r="1155"/>
    <row r="1156"/>
    <row r="1157"/>
    <row r="1158"/>
    <row r="1159"/>
    <row r="1160"/>
    <row r="1161"/>
    <row r="1162"/>
    <row r="1163"/>
    <row r="1164"/>
    <row r="1165"/>
    <row r="1166"/>
    <row r="1167"/>
    <row r="1168"/>
    <row r="1169"/>
    <row r="1170"/>
    <row r="1171"/>
    <row r="1172"/>
    <row r="1173"/>
    <row r="1174"/>
    <row r="1175"/>
    <row r="1176"/>
    <row r="1177"/>
    <row r="1178"/>
    <row r="1179"/>
    <row r="1180"/>
    <row r="1181"/>
    <row r="1182"/>
    <row r="1183"/>
    <row r="1184"/>
    <row r="1185"/>
    <row r="1186"/>
    <row r="1187"/>
    <row r="1188"/>
    <row r="1189"/>
    <row r="1190"/>
    <row r="1191"/>
    <row r="1192"/>
    <row r="1193"/>
    <row r="1194"/>
    <row r="1195"/>
    <row r="1196"/>
    <row r="1197"/>
    <row r="1198"/>
    <row r="1199"/>
    <row r="1200"/>
    <row r="1201"/>
    <row r="1202"/>
    <row r="1203"/>
    <row r="1204"/>
    <row r="1205"/>
    <row r="1206"/>
    <row r="1207"/>
    <row r="1208"/>
    <row r="1209"/>
    <row r="1210"/>
    <row r="1211"/>
    <row r="1212"/>
    <row r="1213"/>
    <row r="1214"/>
    <row r="1215"/>
    <row r="1216"/>
    <row r="1217"/>
    <row r="1218"/>
    <row r="1219"/>
    <row r="1220"/>
    <row r="1221"/>
    <row r="1222"/>
    <row r="1223"/>
    <row r="1224"/>
    <row r="1225"/>
    <row r="1226"/>
    <row r="1227"/>
    <row r="1228"/>
    <row r="1229"/>
    <row r="1230"/>
    <row r="1231"/>
    <row r="1232"/>
    <row r="1233"/>
    <row r="1234"/>
    <row r="1235"/>
    <row r="1236"/>
    <row r="1237"/>
    <row r="1238"/>
    <row r="1239"/>
    <row r="1240"/>
    <row r="1241"/>
    <row r="1242"/>
    <row r="1243"/>
    <row r="1244"/>
    <row r="1245"/>
    <row r="1246"/>
    <row r="1247"/>
    <row r="1248"/>
    <row r="1249"/>
    <row r="1250"/>
    <row r="1251"/>
    <row r="1252"/>
    <row r="1253"/>
    <row r="1254"/>
    <row r="1255"/>
    <row r="1256"/>
    <row r="1257"/>
    <row r="1258"/>
    <row r="1259"/>
    <row r="1260"/>
    <row r="1261"/>
    <row r="1262"/>
    <row r="1263"/>
    <row r="1264"/>
    <row r="1265"/>
    <row r="1266"/>
    <row r="1267"/>
    <row r="1268"/>
    <row r="1269"/>
    <row r="1270"/>
    <row r="1271"/>
    <row r="1272"/>
    <row r="1273"/>
    <row r="1274"/>
    <row r="1275"/>
    <row r="1276"/>
    <row r="1277"/>
    <row r="1278"/>
    <row r="1279"/>
    <row r="1280"/>
    <row r="1281"/>
    <row r="1282"/>
    <row r="1283"/>
    <row r="1284"/>
    <row r="1285"/>
    <row r="1286"/>
    <row r="1287"/>
    <row r="1288"/>
    <row r="1289"/>
    <row r="1290"/>
    <row r="1291"/>
    <row r="1292"/>
    <row r="1293"/>
    <row r="1294"/>
    <row r="1295"/>
    <row r="1296"/>
    <row r="1297"/>
    <row r="1298"/>
    <row r="1299"/>
    <row r="1300"/>
    <row r="1301"/>
    <row r="1302"/>
    <row r="1303"/>
    <row r="1304"/>
    <row r="1305"/>
    <row r="1306"/>
    <row r="1307"/>
    <row r="1308"/>
    <row r="1309"/>
    <row r="1310"/>
    <row r="1311"/>
    <row r="1312"/>
    <row r="1313"/>
    <row r="1314"/>
    <row r="1315"/>
    <row r="1316"/>
    <row r="1317"/>
    <row r="1318"/>
    <row r="1319"/>
    <row r="1320"/>
    <row r="1321"/>
    <row r="1322"/>
    <row r="1323"/>
    <row r="1324"/>
    <row r="1325"/>
    <row r="1326"/>
    <row r="1327"/>
    <row r="1328"/>
    <row r="1329"/>
    <row r="1330"/>
    <row r="1331"/>
    <row r="1332"/>
    <row r="1333"/>
    <row r="1334"/>
    <row r="1335"/>
    <row r="1336"/>
    <row r="1337"/>
    <row r="1338"/>
    <row r="1339"/>
    <row r="1340"/>
    <row r="1341"/>
    <row r="1342"/>
    <row r="1343"/>
    <row r="1344"/>
    <row r="1345"/>
    <row r="1346"/>
    <row r="1347"/>
    <row r="1348"/>
    <row r="1349"/>
    <row r="1350"/>
    <row r="1351"/>
    <row r="1352"/>
    <row r="1353"/>
    <row r="1354"/>
    <row r="1355"/>
    <row r="1356"/>
    <row r="1357"/>
    <row r="1358"/>
    <row r="1359"/>
    <row r="1360"/>
    <row r="1361"/>
    <row r="1362"/>
    <row r="1363"/>
    <row r="1364"/>
    <row r="1365"/>
    <row r="1366"/>
    <row r="1367"/>
    <row r="1368"/>
    <row r="1369"/>
    <row r="1370"/>
    <row r="1371"/>
    <row r="1372"/>
    <row r="1373"/>
    <row r="1374"/>
    <row r="1375"/>
    <row r="1376"/>
    <row r="1377"/>
    <row r="1378"/>
    <row r="1379"/>
    <row r="1380"/>
    <row r="1381"/>
    <row r="1382"/>
    <row r="1383"/>
    <row r="1384"/>
    <row r="1385"/>
    <row r="1386"/>
    <row r="1387"/>
    <row r="1388"/>
    <row r="1389"/>
    <row r="1390"/>
    <row r="1391"/>
    <row r="1392"/>
    <row r="1393"/>
    <row r="1394"/>
    <row r="1395"/>
    <row r="1396"/>
    <row r="1397"/>
    <row r="1398"/>
    <row r="1399"/>
    <row r="1400"/>
    <row r="1401"/>
    <row r="1402"/>
    <row r="1403"/>
    <row r="1404"/>
    <row r="1405"/>
    <row r="1406"/>
    <row r="1407"/>
    <row r="1408"/>
    <row r="1409"/>
    <row r="1410"/>
    <row r="1411"/>
    <row r="1412"/>
    <row r="1413"/>
    <row r="1414"/>
    <row r="1415"/>
    <row r="1416"/>
    <row r="1417"/>
    <row r="1418"/>
    <row r="1419"/>
    <row r="1420"/>
    <row r="1421"/>
    <row r="1422"/>
    <row r="1423"/>
    <row r="1424"/>
    <row r="1425"/>
    <row r="1426"/>
    <row r="1427"/>
    <row r="1428"/>
    <row r="1429"/>
    <row r="1430"/>
    <row r="1431"/>
    <row r="1432"/>
    <row r="1433"/>
    <row r="1434"/>
    <row r="1435"/>
    <row r="1436"/>
    <row r="1437"/>
    <row r="1438"/>
    <row r="1439"/>
    <row r="1440"/>
    <row r="1441"/>
    <row r="1442"/>
    <row r="1443"/>
    <row r="1444"/>
    <row r="1445"/>
    <row r="1446"/>
    <row r="1447"/>
    <row r="1448"/>
    <row r="1449"/>
    <row r="1450"/>
    <row r="1451"/>
    <row r="1452"/>
    <row r="1453"/>
    <row r="1454"/>
    <row r="1455"/>
    <row r="1456"/>
    <row r="1457"/>
    <row r="1458"/>
    <row r="1459"/>
    <row r="1460"/>
    <row r="1461"/>
    <row r="1462"/>
    <row r="1463"/>
    <row r="1464"/>
    <row r="1465"/>
    <row r="1466"/>
    <row r="1467"/>
    <row r="1468"/>
    <row r="1469"/>
    <row r="1470"/>
    <row r="1471"/>
    <row r="1472"/>
    <row r="1473"/>
    <row r="1474"/>
    <row r="1475"/>
    <row r="1476"/>
    <row r="1477"/>
    <row r="1478"/>
    <row r="1479"/>
    <row r="1480"/>
    <row r="1481"/>
    <row r="1482"/>
    <row r="1483"/>
    <row r="1484"/>
    <row r="1485"/>
    <row r="1486"/>
    <row r="1487"/>
    <row r="1488"/>
    <row r="1489"/>
    <row r="1490"/>
    <row r="1491"/>
    <row r="1492"/>
    <row r="1493"/>
    <row r="1494"/>
    <row r="1495"/>
    <row r="1496"/>
    <row r="1497"/>
    <row r="1498"/>
    <row r="1499"/>
    <row r="1500"/>
    <row r="1501"/>
    <row r="1502"/>
    <row r="1503"/>
    <row r="1504"/>
    <row r="1505"/>
    <row r="1506"/>
    <row r="1507"/>
    <row r="1508"/>
    <row r="1509"/>
    <row r="1510"/>
    <row r="1511"/>
    <row r="1512"/>
    <row r="1513"/>
    <row r="1514"/>
    <row r="1515"/>
    <row r="1516"/>
    <row r="1517"/>
    <row r="1518"/>
    <row r="1519"/>
    <row r="1520"/>
    <row r="1521"/>
    <row r="1522"/>
    <row r="1523"/>
    <row r="1524"/>
    <row r="1525"/>
    <row r="1526"/>
    <row r="1527"/>
    <row r="1528"/>
    <row r="1529"/>
    <row r="1530"/>
    <row r="1531"/>
    <row r="1532"/>
    <row r="1533"/>
    <row r="1534"/>
    <row r="1535"/>
    <row r="1536"/>
    <row r="1537"/>
    <row r="1538"/>
    <row r="1539"/>
    <row r="1540"/>
    <row r="1541"/>
    <row r="1542"/>
    <row r="1543"/>
    <row r="1544"/>
    <row r="1545"/>
    <row r="1546"/>
    <row r="1547"/>
    <row r="1548"/>
    <row r="1549"/>
    <row r="1550"/>
    <row r="1551"/>
    <row r="1552"/>
    <row r="1553"/>
    <row r="1554"/>
    <row r="1555"/>
    <row r="1556"/>
    <row r="1557"/>
    <row r="1558"/>
    <row r="1559"/>
    <row r="1560"/>
    <row r="1561"/>
    <row r="1562"/>
    <row r="1563"/>
    <row r="1564"/>
    <row r="1565"/>
    <row r="1566"/>
    <row r="1567"/>
    <row r="1568"/>
    <row r="1569"/>
    <row r="1570"/>
    <row r="1571"/>
    <row r="1572"/>
    <row r="1573"/>
    <row r="1574"/>
    <row r="1575"/>
    <row r="1576"/>
    <row r="1577"/>
    <row r="1578"/>
    <row r="1579"/>
    <row r="1580"/>
    <row r="1581"/>
    <row r="1582"/>
    <row r="1583"/>
    <row r="1584"/>
    <row r="1585"/>
    <row r="1586"/>
    <row r="1587"/>
    <row r="1588"/>
    <row r="1589"/>
    <row r="1590"/>
    <row r="1591"/>
    <row r="1592"/>
    <row r="1593"/>
    <row r="1594"/>
    <row r="1595"/>
    <row r="1596"/>
    <row r="1597"/>
    <row r="1598"/>
    <row r="1599"/>
    <row r="1600"/>
    <row r="1601"/>
    <row r="1602"/>
    <row r="1603"/>
    <row r="1604"/>
    <row r="1605"/>
    <row r="1606"/>
    <row r="1607"/>
    <row r="1608"/>
    <row r="1609"/>
    <row r="1610"/>
    <row r="1611"/>
    <row r="1612"/>
    <row r="1613"/>
    <row r="1614"/>
    <row r="1615"/>
    <row r="1616"/>
    <row r="1617"/>
    <row r="1618"/>
    <row r="1619"/>
    <row r="1620"/>
    <row r="1621"/>
    <row r="1622"/>
    <row r="1623"/>
    <row r="1624"/>
    <row r="1625"/>
    <row r="1626"/>
    <row r="1627"/>
    <row r="1628"/>
    <row r="1629"/>
    <row r="1630"/>
    <row r="1631"/>
    <row r="1632"/>
    <row r="1633"/>
    <row r="1634"/>
    <row r="1635"/>
    <row r="1636"/>
    <row r="1637"/>
    <row r="1638"/>
    <row r="1639"/>
    <row r="1640"/>
    <row r="1641"/>
    <row r="1642"/>
    <row r="1643"/>
    <row r="1644"/>
    <row r="1645"/>
    <row r="1646"/>
    <row r="1647"/>
    <row r="1648"/>
    <row r="1649"/>
    <row r="1650"/>
    <row r="1651"/>
    <row r="1652"/>
    <row r="1653"/>
    <row r="1654"/>
    <row r="1655"/>
    <row r="1656"/>
    <row r="1657"/>
    <row r="1658"/>
    <row r="1659"/>
    <row r="1660"/>
    <row r="1661"/>
    <row r="1662"/>
    <row r="1663"/>
    <row r="1664"/>
    <row r="1665"/>
    <row r="1666"/>
    <row r="1667"/>
    <row r="1668"/>
    <row r="1669"/>
    <row r="1670"/>
    <row r="1671"/>
    <row r="1672"/>
    <row r="1673"/>
    <row r="1674"/>
    <row r="1675"/>
    <row r="1676"/>
    <row r="1677"/>
    <row r="1678"/>
    <row r="1679"/>
    <row r="1680"/>
    <row r="1681"/>
    <row r="1682"/>
    <row r="1683"/>
    <row r="1684"/>
    <row r="1685"/>
    <row r="1686"/>
    <row r="1687"/>
    <row r="1688"/>
    <row r="1689"/>
    <row r="1690"/>
    <row r="1691"/>
    <row r="1692"/>
    <row r="1693"/>
    <row r="1694"/>
    <row r="1695"/>
    <row r="1696"/>
    <row r="1697"/>
    <row r="1698"/>
    <row r="1699"/>
    <row r="1700"/>
    <row r="1701"/>
    <row r="1702"/>
    <row r="1703"/>
    <row r="1704"/>
    <row r="1705"/>
    <row r="1706"/>
    <row r="1707"/>
    <row r="1708"/>
    <row r="1709"/>
    <row r="1710"/>
    <row r="1711"/>
    <row r="1712"/>
    <row r="1713"/>
    <row r="1714"/>
    <row r="1715"/>
    <row r="1716"/>
    <row r="1717"/>
    <row r="1718"/>
    <row r="1719"/>
    <row r="1720"/>
    <row r="1721"/>
    <row r="1722"/>
    <row r="1723"/>
    <row r="1724"/>
    <row r="1725"/>
    <row r="1726"/>
    <row r="1727"/>
    <row r="1728"/>
    <row r="1729"/>
    <row r="1730"/>
    <row r="1731"/>
    <row r="1732"/>
    <row r="1733"/>
    <row r="1734"/>
    <row r="1735"/>
    <row r="1736"/>
    <row r="1737"/>
    <row r="1738"/>
    <row r="1739"/>
    <row r="1740"/>
    <row r="1741"/>
    <row r="1742"/>
    <row r="1743"/>
    <row r="1744"/>
    <row r="1745"/>
    <row r="1746"/>
    <row r="1747"/>
    <row r="1748"/>
    <row r="1749"/>
    <row r="1750"/>
    <row r="1751"/>
    <row r="1752"/>
    <row r="1753"/>
    <row r="1754"/>
    <row r="1755"/>
    <row r="1756"/>
    <row r="1757"/>
    <row r="1758"/>
    <row r="1759"/>
    <row r="1760"/>
    <row r="1761"/>
    <row r="1762"/>
    <row r="1763"/>
    <row r="1764"/>
    <row r="1765"/>
    <row r="1766"/>
    <row r="1767"/>
    <row r="1768"/>
    <row r="1769"/>
    <row r="1770"/>
    <row r="1771"/>
    <row r="1772"/>
    <row r="1773"/>
    <row r="1774"/>
    <row r="1775"/>
    <row r="1776"/>
    <row r="1777"/>
    <row r="1778"/>
    <row r="1779"/>
    <row r="1780"/>
    <row r="1781"/>
    <row r="1782"/>
    <row r="1783"/>
    <row r="1784"/>
    <row r="1785"/>
    <row r="1786"/>
    <row r="1787"/>
    <row r="1788"/>
    <row r="1789"/>
    <row r="1790"/>
    <row r="1791"/>
    <row r="1792"/>
    <row r="1793"/>
    <row r="1794"/>
    <row r="1795"/>
    <row r="1796"/>
    <row r="1797"/>
    <row r="1798"/>
    <row r="1799"/>
    <row r="1800"/>
    <row r="1801"/>
    <row r="1802"/>
    <row r="1803"/>
    <row r="1804"/>
    <row r="1805"/>
    <row r="1806"/>
    <row r="1807"/>
    <row r="1808"/>
    <row r="1809"/>
    <row r="1810"/>
    <row r="1811"/>
    <row r="1812"/>
    <row r="1813"/>
    <row r="1814"/>
    <row r="1815"/>
    <row r="1816"/>
    <row r="1817"/>
    <row r="1818"/>
    <row r="1819"/>
    <row r="1820"/>
    <row r="1821"/>
    <row r="1822"/>
    <row r="1823"/>
    <row r="1824"/>
    <row r="1825"/>
    <row r="1826"/>
    <row r="1827"/>
    <row r="1828"/>
    <row r="1829"/>
    <row r="1830"/>
    <row r="1831"/>
    <row r="1832"/>
    <row r="1833"/>
    <row r="1834"/>
    <row r="1835"/>
    <row r="1836"/>
    <row r="1837"/>
    <row r="1838"/>
    <row r="1839"/>
    <row r="1840"/>
    <row r="1841"/>
    <row r="1842"/>
    <row r="1843"/>
    <row r="1844"/>
    <row r="1845"/>
    <row r="1846"/>
    <row r="1847"/>
    <row r="1848"/>
    <row r="1849"/>
    <row r="1850"/>
    <row r="1851"/>
    <row r="1852"/>
    <row r="1853"/>
    <row r="1854"/>
    <row r="1855"/>
    <row r="1856"/>
    <row r="1857"/>
    <row r="1858"/>
    <row r="1859"/>
    <row r="1860"/>
    <row r="1861"/>
    <row r="1862"/>
    <row r="1863"/>
    <row r="1864"/>
    <row r="1865"/>
    <row r="1866"/>
    <row r="1867"/>
    <row r="1868"/>
    <row r="1869"/>
    <row r="1870"/>
    <row r="1871"/>
    <row r="1872"/>
    <row r="1873"/>
    <row r="1874"/>
    <row r="1875"/>
    <row r="1876"/>
    <row r="1877"/>
    <row r="1878"/>
    <row r="1879"/>
    <row r="1880"/>
    <row r="1881"/>
    <row r="1882"/>
    <row r="1883"/>
    <row r="1884"/>
    <row r="1885"/>
    <row r="1886"/>
    <row r="1887"/>
    <row r="1888"/>
    <row r="1889"/>
    <row r="1890"/>
    <row r="1891"/>
    <row r="1892"/>
    <row r="1893"/>
    <row r="1894"/>
    <row r="1895"/>
    <row r="1896"/>
    <row r="1897"/>
    <row r="1898"/>
    <row r="1899"/>
    <row r="1900"/>
    <row r="1901"/>
    <row r="1902"/>
    <row r="1903"/>
    <row r="1904"/>
    <row r="1905"/>
    <row r="1906"/>
    <row r="1907"/>
    <row r="1908"/>
    <row r="1909"/>
    <row r="1910"/>
    <row r="1911"/>
    <row r="1912"/>
    <row r="1913"/>
    <row r="1914"/>
    <row r="1915"/>
    <row r="1916"/>
    <row r="1917"/>
    <row r="1918"/>
    <row r="1919"/>
  </sheetData>
  <sheetProtection algorithmName="SHA-512" hashValue="rcnCqTE82G03fIgEUF8yeL1DHxIRQuzcBmyf87aomOrx5OqQF/in0cH1XficgzRuBUgbmW7UlIAiPQa/+LeEbg==" saltValue="WkUMwcCuZePQx8tfMQ66hg==" spinCount="100000" sheet="1" formatCells="0" formatRows="0" insertRows="0" deleteRows="0"/>
  <mergeCells count="138">
    <mergeCell ref="R30:AJ36"/>
    <mergeCell ref="A4:Q5"/>
    <mergeCell ref="A39:E39"/>
    <mergeCell ref="A40:E40"/>
    <mergeCell ref="A41:E41"/>
    <mergeCell ref="A42:E42"/>
    <mergeCell ref="A24:Q25"/>
    <mergeCell ref="A26:Q27"/>
    <mergeCell ref="A28:Q29"/>
    <mergeCell ref="A30:Q36"/>
    <mergeCell ref="A6:Q7"/>
    <mergeCell ref="A8:Q9"/>
    <mergeCell ref="A10:Q11"/>
    <mergeCell ref="A12:Q13"/>
    <mergeCell ref="A14:Q15"/>
    <mergeCell ref="A16:Q17"/>
    <mergeCell ref="A18:Q19"/>
    <mergeCell ref="A20:Q21"/>
    <mergeCell ref="A22:Q23"/>
    <mergeCell ref="V6:AG7"/>
    <mergeCell ref="A43:E43"/>
    <mergeCell ref="A44:E44"/>
    <mergeCell ref="A45:E45"/>
    <mergeCell ref="A46:E46"/>
    <mergeCell ref="A47:E47"/>
    <mergeCell ref="R57:AC57"/>
    <mergeCell ref="AD57:AJ57"/>
    <mergeCell ref="A37:E38"/>
    <mergeCell ref="F37:Q38"/>
    <mergeCell ref="R37:AC38"/>
    <mergeCell ref="AD37:AJ38"/>
    <mergeCell ref="F39:Q39"/>
    <mergeCell ref="R39:AC39"/>
    <mergeCell ref="AD39:AJ39"/>
    <mergeCell ref="F40:Q40"/>
    <mergeCell ref="R40:AC40"/>
    <mergeCell ref="AD40:AJ40"/>
    <mergeCell ref="F43:Q43"/>
    <mergeCell ref="R43:AC43"/>
    <mergeCell ref="AD43:AJ43"/>
    <mergeCell ref="F44:Q44"/>
    <mergeCell ref="R44:AC44"/>
    <mergeCell ref="AD44:AJ44"/>
    <mergeCell ref="F45:Q45"/>
    <mergeCell ref="H1:X1"/>
    <mergeCell ref="Y1:AA1"/>
    <mergeCell ref="F2:AB2"/>
    <mergeCell ref="A3:AJ3"/>
    <mergeCell ref="F41:Q41"/>
    <mergeCell ref="R41:AC41"/>
    <mergeCell ref="AD41:AJ41"/>
    <mergeCell ref="F42:Q42"/>
    <mergeCell ref="R42:AC42"/>
    <mergeCell ref="AD42:AJ42"/>
    <mergeCell ref="R4:AJ5"/>
    <mergeCell ref="R6:U7"/>
    <mergeCell ref="R8:AH9"/>
    <mergeCell ref="R10:R11"/>
    <mergeCell ref="S10:AB11"/>
    <mergeCell ref="R12:AA13"/>
    <mergeCell ref="R14:AA15"/>
    <mergeCell ref="R16:AA17"/>
    <mergeCell ref="R18:AA19"/>
    <mergeCell ref="R20:AA21"/>
    <mergeCell ref="R22:AA23"/>
    <mergeCell ref="R24:AA25"/>
    <mergeCell ref="R26:AA27"/>
    <mergeCell ref="R28:AA29"/>
    <mergeCell ref="R45:AC45"/>
    <mergeCell ref="AD45:AJ45"/>
    <mergeCell ref="F46:Q46"/>
    <mergeCell ref="R46:AC46"/>
    <mergeCell ref="AD46:AJ46"/>
    <mergeCell ref="A48:E48"/>
    <mergeCell ref="A49:E49"/>
    <mergeCell ref="A50:E50"/>
    <mergeCell ref="F47:Q47"/>
    <mergeCell ref="R47:AC47"/>
    <mergeCell ref="AD47:AJ47"/>
    <mergeCell ref="F48:Q48"/>
    <mergeCell ref="R48:AC48"/>
    <mergeCell ref="AD48:AJ48"/>
    <mergeCell ref="F49:Q49"/>
    <mergeCell ref="R49:AC49"/>
    <mergeCell ref="AD49:AJ49"/>
    <mergeCell ref="F50:Q50"/>
    <mergeCell ref="R50:AC50"/>
    <mergeCell ref="AD50:AJ50"/>
    <mergeCell ref="F51:Q51"/>
    <mergeCell ref="R51:AC51"/>
    <mergeCell ref="AD51:AJ51"/>
    <mergeCell ref="A51:E51"/>
    <mergeCell ref="F52:Q52"/>
    <mergeCell ref="R52:AC52"/>
    <mergeCell ref="AD52:AJ52"/>
    <mergeCell ref="F53:Q53"/>
    <mergeCell ref="R53:AC53"/>
    <mergeCell ref="AD53:AJ53"/>
    <mergeCell ref="F54:Q54"/>
    <mergeCell ref="R54:AC54"/>
    <mergeCell ref="AD54:AJ54"/>
    <mergeCell ref="A52:E52"/>
    <mergeCell ref="A53:E53"/>
    <mergeCell ref="A54:E54"/>
    <mergeCell ref="F55:Q55"/>
    <mergeCell ref="R55:AC55"/>
    <mergeCell ref="AD55:AJ55"/>
    <mergeCell ref="A55:E55"/>
    <mergeCell ref="F56:Q56"/>
    <mergeCell ref="R56:AC56"/>
    <mergeCell ref="AD56:AJ56"/>
    <mergeCell ref="AB63:AJ64"/>
    <mergeCell ref="A65:AJ66"/>
    <mergeCell ref="A67:AA72"/>
    <mergeCell ref="AB67:AJ67"/>
    <mergeCell ref="AB68:AJ69"/>
    <mergeCell ref="AB70:AJ70"/>
    <mergeCell ref="AC72:AJ72"/>
    <mergeCell ref="A58:AJ59"/>
    <mergeCell ref="A60:E64"/>
    <mergeCell ref="F60:P62"/>
    <mergeCell ref="Q60:AA62"/>
    <mergeCell ref="AB60:AJ62"/>
    <mergeCell ref="F63:P64"/>
    <mergeCell ref="Q63:AA64"/>
    <mergeCell ref="F57:Q57"/>
    <mergeCell ref="A56:E56"/>
    <mergeCell ref="A57:E57"/>
    <mergeCell ref="A73:AA85"/>
    <mergeCell ref="AB73:AJ73"/>
    <mergeCell ref="AB74:AJ74"/>
    <mergeCell ref="AB75:AJ75"/>
    <mergeCell ref="AB76:AJ76"/>
    <mergeCell ref="AB79:AJ80"/>
    <mergeCell ref="AB81:AJ81"/>
    <mergeCell ref="AB84:AJ85"/>
    <mergeCell ref="AB77:AJ78"/>
    <mergeCell ref="AB83:AJ83"/>
  </mergeCells>
  <pageMargins left="0.70866141732283472" right="0.70866141732283472" top="1.299212598425197" bottom="1.1023622047244095" header="0.31496062992125984" footer="0.31496062992125984"/>
  <pageSetup scale="55" orientation="landscape" r:id="rId1"/>
  <headerFooter>
    <oddHeader>&amp;C&amp;G</oddHeader>
    <oddFooter xml:space="preserve">&amp;R&amp;"Garamond,Normal"&amp;10 GCO-GCI-F110
 Versión: 06 
Vigencia: 17 de julio de 2019
&amp;P de &amp;P&amp;"-,Normal"&amp;11
</oddFooter>
  </headerFooter>
  <rowBreaks count="2" manualBreakCount="2">
    <brk id="36" max="35" man="1"/>
    <brk id="43" max="35" man="1"/>
  </rowBreaks>
  <ignoredErrors>
    <ignoredError sqref="F64:AJ64 G63:P63 R63:AA63 AC63:AJ63" unlockedFormula="1"/>
  </ignoredErrors>
  <drawing r:id="rId2"/>
  <legacyDrawing r:id="rId3"/>
  <legacyDrawingHF r:id="rId4"/>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900-000000000000}">
          <x14:formula1>
            <xm:f>LISTA!$F$2:$F$3</xm:f>
          </x14:formula1>
          <xm:sqref>H1:X1</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FB8A89-5912-4B35-A33B-2DB3C090FD59}">
  <sheetPr codeName="Hoja10">
    <tabColor theme="5" tint="0.79998168889431442"/>
  </sheetPr>
  <dimension ref="A1:BB41"/>
  <sheetViews>
    <sheetView view="pageBreakPreview" topLeftCell="A26" zoomScale="130" zoomScaleNormal="98" zoomScaleSheetLayoutView="130" workbookViewId="0">
      <selection activeCell="M32" sqref="M32:N32"/>
    </sheetView>
  </sheetViews>
  <sheetFormatPr baseColWidth="10" defaultColWidth="11.375" defaultRowHeight="14.25"/>
  <cols>
    <col min="1" max="4" width="1.625" style="14" customWidth="1"/>
    <col min="5" max="5" width="0.625" style="14" customWidth="1"/>
    <col min="6" max="10" width="1.625" style="14" customWidth="1"/>
    <col min="11" max="11" width="3" style="14" customWidth="1"/>
    <col min="12" max="12" width="2.375" style="14" customWidth="1"/>
    <col min="13" max="37" width="1.625" style="14" customWidth="1"/>
    <col min="38" max="38" width="8.375" style="14" customWidth="1"/>
    <col min="39" max="42" width="2.625" style="14" customWidth="1"/>
    <col min="43" max="49" width="1.625" style="14" customWidth="1"/>
    <col min="50" max="16384" width="11.375" style="14"/>
  </cols>
  <sheetData>
    <row r="1" spans="1:54" ht="15">
      <c r="A1" s="35"/>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c r="AG1" s="35"/>
      <c r="AH1" s="35"/>
      <c r="AI1" s="35"/>
      <c r="AJ1" s="35"/>
      <c r="AK1" s="35"/>
      <c r="AL1" s="35"/>
      <c r="AM1" s="35"/>
      <c r="AN1" s="35"/>
      <c r="AO1" s="35"/>
      <c r="AP1" s="35"/>
      <c r="AQ1" s="35"/>
      <c r="AR1" s="35"/>
      <c r="AS1" s="35"/>
      <c r="AT1" s="35"/>
      <c r="AU1" s="35"/>
      <c r="AV1" s="35"/>
    </row>
    <row r="2" spans="1:54" ht="28.9" customHeight="1">
      <c r="A2" s="36" t="str">
        <f>'Datos de entrada'!$D$7</f>
        <v>128-2025</v>
      </c>
      <c r="B2" s="26"/>
      <c r="C2" s="26"/>
      <c r="D2" s="26"/>
      <c r="E2" s="26"/>
      <c r="F2" s="26"/>
      <c r="G2" s="26"/>
      <c r="H2" s="26"/>
      <c r="I2" s="26"/>
      <c r="J2" s="26"/>
      <c r="K2" s="26"/>
      <c r="L2" s="26"/>
      <c r="M2" s="26"/>
      <c r="N2" s="26"/>
      <c r="O2" s="26"/>
      <c r="P2" s="26"/>
      <c r="Q2" s="26"/>
      <c r="R2" s="26"/>
      <c r="S2" s="26"/>
      <c r="T2" s="26"/>
      <c r="U2" s="26"/>
      <c r="V2" s="812" t="s">
        <v>13314</v>
      </c>
      <c r="W2" s="812"/>
      <c r="X2" s="812"/>
      <c r="Y2" s="812"/>
      <c r="Z2" s="812"/>
      <c r="AA2" s="812"/>
      <c r="AB2" s="812"/>
      <c r="AC2" s="812"/>
      <c r="AD2" s="812"/>
      <c r="AE2" s="812"/>
      <c r="AF2" s="812"/>
      <c r="AG2" s="812"/>
      <c r="AH2" s="812"/>
      <c r="AI2" s="812"/>
      <c r="AJ2" s="812"/>
      <c r="AK2" s="812"/>
      <c r="AL2" s="812"/>
      <c r="AM2" s="812"/>
      <c r="AN2" s="812"/>
      <c r="AO2" s="812"/>
      <c r="AP2" s="812"/>
      <c r="AQ2" s="812"/>
      <c r="AR2" s="812"/>
      <c r="AS2" s="812"/>
      <c r="AT2" s="812"/>
      <c r="AU2" s="812"/>
      <c r="AV2" s="812"/>
      <c r="AW2" s="812"/>
    </row>
    <row r="3" spans="1:54" ht="15">
      <c r="A3" s="26"/>
      <c r="B3" s="26"/>
      <c r="C3" s="26"/>
      <c r="D3" s="26"/>
      <c r="E3" s="26"/>
      <c r="F3" s="26"/>
      <c r="G3" s="26"/>
      <c r="H3" s="26"/>
      <c r="I3" s="26"/>
      <c r="J3" s="26"/>
      <c r="K3" s="26"/>
      <c r="L3" s="26"/>
      <c r="M3" s="26"/>
      <c r="N3" s="26"/>
      <c r="O3" s="26"/>
      <c r="P3" s="26"/>
      <c r="Q3" s="26"/>
      <c r="R3" s="26"/>
      <c r="S3" s="26"/>
      <c r="T3" s="26"/>
      <c r="U3" s="26"/>
      <c r="V3" s="813" t="s">
        <v>13315</v>
      </c>
      <c r="W3" s="813"/>
      <c r="X3" s="813"/>
      <c r="Y3" s="813"/>
      <c r="Z3" s="813"/>
      <c r="AA3" s="813"/>
      <c r="AB3" s="813"/>
      <c r="AC3" s="813"/>
      <c r="AD3" s="813"/>
      <c r="AE3" s="813"/>
      <c r="AF3" s="813"/>
      <c r="AG3" s="813"/>
      <c r="AH3" s="813"/>
      <c r="AI3" s="813"/>
      <c r="AJ3" s="813"/>
      <c r="AK3" s="813"/>
      <c r="AL3" s="813"/>
      <c r="AM3" s="813"/>
      <c r="AN3" s="813"/>
      <c r="AO3" s="813"/>
      <c r="AP3" s="813"/>
      <c r="AQ3" s="813"/>
      <c r="AR3" s="813"/>
      <c r="AS3" s="813"/>
      <c r="AT3" s="813"/>
      <c r="AU3" s="813"/>
      <c r="AV3" s="813"/>
      <c r="AW3" s="813"/>
    </row>
    <row r="4" spans="1:54" ht="15">
      <c r="A4" s="26"/>
      <c r="B4" s="814" t="s">
        <v>13316</v>
      </c>
      <c r="C4" s="814"/>
      <c r="D4" s="814"/>
      <c r="E4" s="814"/>
      <c r="F4" s="814"/>
      <c r="G4" s="814"/>
      <c r="H4" s="814"/>
      <c r="I4" s="814"/>
      <c r="J4" s="814"/>
      <c r="K4" s="814"/>
      <c r="L4" s="814"/>
      <c r="M4" s="815" t="str">
        <f>'Datos de entrada'!$D$7</f>
        <v>128-2025</v>
      </c>
      <c r="N4" s="815"/>
      <c r="O4" s="815"/>
      <c r="P4" s="815"/>
      <c r="Q4" s="815"/>
      <c r="R4" s="815"/>
      <c r="S4" s="101"/>
      <c r="T4" s="101"/>
      <c r="U4" s="101"/>
      <c r="V4" s="101"/>
      <c r="W4" s="37"/>
      <c r="X4" s="544"/>
      <c r="Y4" s="544"/>
      <c r="Z4" s="544"/>
      <c r="AA4" s="544"/>
      <c r="AB4" s="544"/>
      <c r="AC4" s="544"/>
      <c r="AD4" s="544"/>
      <c r="AE4" s="544"/>
      <c r="AF4" s="544"/>
      <c r="AG4" s="544"/>
      <c r="AH4" s="544"/>
      <c r="AI4" s="544"/>
      <c r="AJ4" s="544"/>
      <c r="AK4" s="544"/>
      <c r="AL4" s="544"/>
      <c r="AM4" s="544"/>
      <c r="AN4" s="544"/>
      <c r="AO4" s="544"/>
      <c r="AP4" s="544"/>
      <c r="AQ4" s="544"/>
      <c r="AR4" s="544"/>
      <c r="AS4" s="544"/>
      <c r="AT4" s="544"/>
      <c r="AU4" s="544"/>
      <c r="AV4" s="544"/>
    </row>
    <row r="5" spans="1:54" ht="15">
      <c r="A5" s="26"/>
      <c r="B5" s="26"/>
      <c r="C5" s="26"/>
      <c r="D5" s="26"/>
      <c r="E5" s="26"/>
      <c r="F5" s="26"/>
      <c r="G5" s="26"/>
      <c r="H5" s="26"/>
      <c r="I5" s="26"/>
      <c r="J5" s="26"/>
      <c r="K5" s="26"/>
      <c r="L5" s="26"/>
      <c r="M5" s="26"/>
      <c r="N5" s="26"/>
      <c r="O5" s="26"/>
      <c r="P5" s="26"/>
      <c r="Q5" s="26"/>
      <c r="R5" s="26"/>
      <c r="S5" s="26"/>
      <c r="T5" s="26"/>
      <c r="U5" s="26"/>
      <c r="V5" s="26"/>
      <c r="W5" s="26"/>
      <c r="X5" s="26"/>
      <c r="Y5" s="26"/>
      <c r="Z5" s="26"/>
      <c r="AA5" s="26"/>
      <c r="AB5" s="26"/>
      <c r="AC5" s="26"/>
      <c r="AD5" s="26"/>
      <c r="AE5" s="26"/>
      <c r="AF5" s="26"/>
      <c r="AG5" s="26"/>
      <c r="AH5" s="544"/>
      <c r="AI5" s="26"/>
      <c r="AJ5" s="26"/>
      <c r="AK5" s="26"/>
      <c r="AL5" s="26"/>
      <c r="AM5" s="26"/>
      <c r="AN5" s="26"/>
      <c r="AO5" s="26"/>
      <c r="AP5" s="26"/>
      <c r="AQ5" s="26"/>
      <c r="AR5" s="26"/>
      <c r="AS5" s="26"/>
      <c r="AT5" s="26"/>
      <c r="AU5" s="26"/>
      <c r="AV5" s="26"/>
    </row>
    <row r="6" spans="1:54" ht="15">
      <c r="A6" s="26"/>
      <c r="B6" s="26" t="s">
        <v>13317</v>
      </c>
      <c r="C6" s="26"/>
      <c r="D6" s="816" t="str">
        <f>VLOOKUP($A$2,'Base de datos'!$B$7:$AM$1257,3,0)</f>
        <v>KENETH DUBAN BORJA RINCON</v>
      </c>
      <c r="E6" s="816"/>
      <c r="F6" s="816"/>
      <c r="G6" s="816"/>
      <c r="H6" s="816"/>
      <c r="I6" s="816"/>
      <c r="J6" s="816"/>
      <c r="K6" s="816"/>
      <c r="L6" s="816"/>
      <c r="M6" s="816"/>
      <c r="N6" s="816"/>
      <c r="O6" s="816"/>
      <c r="P6" s="816"/>
      <c r="Q6" s="816"/>
      <c r="R6" s="816"/>
      <c r="S6" s="816"/>
      <c r="T6" s="816"/>
      <c r="U6" s="816"/>
      <c r="V6" s="816"/>
      <c r="W6" s="816"/>
      <c r="X6" s="816"/>
      <c r="Y6" s="816"/>
      <c r="Z6" s="816"/>
      <c r="AA6" s="816"/>
      <c r="AB6" s="816"/>
      <c r="AC6" s="26" t="s">
        <v>13318</v>
      </c>
      <c r="AE6" s="26"/>
      <c r="AF6" s="26"/>
      <c r="AG6" s="26"/>
      <c r="AH6" s="26"/>
      <c r="AI6" s="26"/>
      <c r="AJ6" s="26"/>
      <c r="AK6" s="26"/>
      <c r="AL6" s="26"/>
      <c r="AM6" s="26"/>
      <c r="AN6" s="26"/>
      <c r="AP6" s="817">
        <f>VLOOKUP($A$2,'Base de datos'!$B$7:$AM$1257,4,0)</f>
        <v>1015476536</v>
      </c>
      <c r="AQ6" s="817"/>
      <c r="AR6" s="817"/>
      <c r="AS6" s="817"/>
      <c r="AT6" s="817"/>
      <c r="AU6" s="817"/>
      <c r="AV6" s="817"/>
      <c r="AW6" s="817"/>
      <c r="AY6" s="838" t="s">
        <v>13319</v>
      </c>
      <c r="AZ6" s="838"/>
      <c r="BA6" s="838"/>
      <c r="BB6" s="838"/>
    </row>
    <row r="7" spans="1:54" ht="14.65" customHeight="1">
      <c r="A7" s="35"/>
      <c r="B7" s="818" t="s">
        <v>13320</v>
      </c>
      <c r="C7" s="818"/>
      <c r="D7" s="818"/>
      <c r="E7" s="818"/>
      <c r="F7" s="818"/>
      <c r="G7" s="818"/>
      <c r="H7" s="818"/>
      <c r="I7" s="818"/>
      <c r="J7" s="818"/>
      <c r="K7" s="818"/>
      <c r="L7" s="818"/>
      <c r="M7" s="819"/>
      <c r="N7" s="819"/>
      <c r="O7" s="819"/>
      <c r="P7" s="819"/>
      <c r="Q7" s="819"/>
      <c r="R7" s="819"/>
      <c r="S7" s="819"/>
      <c r="T7" s="819"/>
      <c r="U7" s="819"/>
      <c r="V7" s="819"/>
      <c r="W7" s="819"/>
      <c r="X7" s="819"/>
      <c r="Y7" s="819"/>
      <c r="Z7" s="819"/>
      <c r="AA7" s="38"/>
      <c r="AB7" s="38"/>
      <c r="AC7" s="38"/>
      <c r="AD7" s="38"/>
      <c r="AE7" s="38"/>
      <c r="AF7" s="38"/>
      <c r="AG7" s="38"/>
      <c r="AH7" s="38"/>
      <c r="AI7" s="38"/>
      <c r="AJ7" s="38"/>
      <c r="AK7" s="38"/>
      <c r="AL7" s="38"/>
      <c r="AM7" s="38"/>
      <c r="AN7" s="38"/>
      <c r="AO7" s="38"/>
      <c r="AP7" s="38"/>
      <c r="AQ7" s="38"/>
      <c r="AR7" s="38"/>
      <c r="AS7" s="38"/>
      <c r="AT7" s="38"/>
      <c r="AU7" s="38"/>
      <c r="AV7" s="38"/>
      <c r="AY7" s="838"/>
      <c r="AZ7" s="838"/>
      <c r="BA7" s="838"/>
      <c r="BB7" s="838"/>
    </row>
    <row r="8" spans="1:54" ht="15.6" customHeight="1">
      <c r="A8" s="35"/>
      <c r="B8" s="39"/>
      <c r="C8" s="39"/>
      <c r="D8" s="39"/>
      <c r="E8" s="39"/>
      <c r="F8" s="39"/>
      <c r="G8" s="39"/>
      <c r="H8" s="39"/>
      <c r="I8" s="39"/>
      <c r="J8" s="39"/>
      <c r="K8" s="39"/>
      <c r="L8" s="39"/>
      <c r="M8" s="39"/>
      <c r="N8" s="39"/>
      <c r="O8" s="39"/>
      <c r="P8" s="39"/>
      <c r="Q8" s="39"/>
      <c r="R8" s="39"/>
      <c r="S8" s="39"/>
      <c r="T8" s="40"/>
      <c r="U8" s="40"/>
      <c r="V8" s="40"/>
      <c r="W8" s="41"/>
      <c r="X8" s="41"/>
      <c r="Y8" s="41"/>
      <c r="Z8" s="41"/>
      <c r="AA8" s="41"/>
      <c r="AB8" s="41"/>
      <c r="AC8" s="41"/>
      <c r="AD8" s="42"/>
      <c r="AE8" s="42"/>
      <c r="AF8" s="26"/>
      <c r="AG8" s="41"/>
      <c r="AH8" s="41"/>
      <c r="AI8" s="41"/>
      <c r="AJ8" s="41"/>
      <c r="AK8" s="41"/>
      <c r="AL8" s="41"/>
      <c r="AM8" s="41"/>
      <c r="AN8" s="41"/>
      <c r="AO8" s="41"/>
      <c r="AP8" s="41"/>
      <c r="AQ8" s="41"/>
      <c r="AR8" s="41"/>
      <c r="AS8" s="41"/>
      <c r="AT8" s="40"/>
      <c r="AU8" s="40"/>
      <c r="AV8" s="40"/>
      <c r="AX8" s="137"/>
      <c r="AY8" s="838"/>
      <c r="AZ8" s="838"/>
      <c r="BA8" s="838"/>
      <c r="BB8" s="838"/>
    </row>
    <row r="9" spans="1:54" ht="14.65" customHeight="1">
      <c r="A9" s="35"/>
      <c r="B9" s="35"/>
      <c r="C9" s="35"/>
      <c r="D9" s="35"/>
      <c r="E9" s="35"/>
      <c r="F9" s="820" t="s">
        <v>13321</v>
      </c>
      <c r="G9" s="820"/>
      <c r="H9" s="820"/>
      <c r="I9" s="820"/>
      <c r="J9" s="820"/>
      <c r="K9" s="820"/>
      <c r="L9" s="820"/>
      <c r="M9" s="820"/>
      <c r="N9" s="820"/>
      <c r="O9" s="820"/>
      <c r="P9" s="820"/>
      <c r="Q9" s="820"/>
      <c r="R9" s="820"/>
      <c r="S9" s="820"/>
      <c r="T9" s="820"/>
      <c r="U9" s="820"/>
      <c r="V9" s="820"/>
      <c r="W9" s="820"/>
      <c r="X9" s="820"/>
      <c r="Y9" s="820"/>
      <c r="Z9" s="820"/>
      <c r="AA9" s="820"/>
      <c r="AB9" s="820"/>
      <c r="AC9" s="820"/>
      <c r="AD9" s="820"/>
      <c r="AE9" s="820"/>
      <c r="AF9" s="820"/>
      <c r="AG9" s="820"/>
      <c r="AH9" s="820"/>
      <c r="AI9" s="820"/>
      <c r="AJ9" s="820"/>
      <c r="AK9" s="820"/>
      <c r="AL9" s="820"/>
      <c r="AM9" s="820" t="s">
        <v>13322</v>
      </c>
      <c r="AN9" s="820"/>
      <c r="AO9" s="820" t="s">
        <v>13323</v>
      </c>
      <c r="AP9" s="820"/>
      <c r="AQ9" s="35"/>
      <c r="AR9" s="35"/>
      <c r="AS9" s="35"/>
      <c r="AX9" s="137"/>
      <c r="AY9" s="351"/>
      <c r="AZ9" s="351"/>
      <c r="BA9" s="351"/>
      <c r="BB9" s="351"/>
    </row>
    <row r="10" spans="1:54" ht="18" customHeight="1">
      <c r="A10" s="35"/>
      <c r="B10" s="35"/>
      <c r="C10" s="35"/>
      <c r="D10" s="35"/>
      <c r="E10" s="35"/>
      <c r="F10" s="821" t="s">
        <v>13324</v>
      </c>
      <c r="G10" s="821"/>
      <c r="H10" s="821"/>
      <c r="I10" s="821"/>
      <c r="J10" s="821"/>
      <c r="K10" s="821"/>
      <c r="L10" s="821"/>
      <c r="M10" s="821"/>
      <c r="N10" s="821"/>
      <c r="O10" s="821"/>
      <c r="P10" s="821"/>
      <c r="Q10" s="821"/>
      <c r="R10" s="821"/>
      <c r="S10" s="821"/>
      <c r="T10" s="821"/>
      <c r="U10" s="821"/>
      <c r="V10" s="821"/>
      <c r="W10" s="821"/>
      <c r="X10" s="821"/>
      <c r="Y10" s="821"/>
      <c r="Z10" s="821"/>
      <c r="AA10" s="821"/>
      <c r="AB10" s="821"/>
      <c r="AC10" s="821"/>
      <c r="AD10" s="821"/>
      <c r="AE10" s="821"/>
      <c r="AF10" s="821"/>
      <c r="AG10" s="821"/>
      <c r="AH10" s="821"/>
      <c r="AI10" s="821"/>
      <c r="AJ10" s="821"/>
      <c r="AK10" s="821"/>
      <c r="AL10" s="821"/>
      <c r="AM10" s="822"/>
      <c r="AN10" s="822"/>
      <c r="AO10" s="822"/>
      <c r="AP10" s="822"/>
      <c r="AQ10" s="35"/>
      <c r="AR10" s="35"/>
      <c r="AS10" s="35"/>
      <c r="AX10" s="137"/>
      <c r="AY10" s="137"/>
      <c r="AZ10" s="137"/>
    </row>
    <row r="11" spans="1:54" ht="18" customHeight="1">
      <c r="A11" s="35"/>
      <c r="B11" s="35"/>
      <c r="C11" s="35"/>
      <c r="D11" s="35"/>
      <c r="E11" s="35"/>
      <c r="F11" s="821" t="s">
        <v>13325</v>
      </c>
      <c r="G11" s="821"/>
      <c r="H11" s="821"/>
      <c r="I11" s="821"/>
      <c r="J11" s="821"/>
      <c r="K11" s="821"/>
      <c r="L11" s="821"/>
      <c r="M11" s="821"/>
      <c r="N11" s="821"/>
      <c r="O11" s="821"/>
      <c r="P11" s="821"/>
      <c r="Q11" s="821"/>
      <c r="R11" s="821"/>
      <c r="S11" s="821"/>
      <c r="T11" s="821"/>
      <c r="U11" s="821"/>
      <c r="V11" s="821"/>
      <c r="W11" s="821"/>
      <c r="X11" s="821"/>
      <c r="Y11" s="821"/>
      <c r="Z11" s="821"/>
      <c r="AA11" s="821"/>
      <c r="AB11" s="821"/>
      <c r="AC11" s="821"/>
      <c r="AD11" s="821"/>
      <c r="AE11" s="821"/>
      <c r="AF11" s="821"/>
      <c r="AG11" s="821"/>
      <c r="AH11" s="821"/>
      <c r="AI11" s="821"/>
      <c r="AJ11" s="821"/>
      <c r="AK11" s="821"/>
      <c r="AL11" s="821"/>
      <c r="AM11" s="822"/>
      <c r="AN11" s="822"/>
      <c r="AO11" s="822"/>
      <c r="AP11" s="822"/>
      <c r="AQ11" s="35"/>
      <c r="AR11" s="35"/>
      <c r="AS11" s="35"/>
    </row>
    <row r="12" spans="1:54" ht="23.65" customHeight="1">
      <c r="A12" s="35"/>
      <c r="B12" s="35"/>
      <c r="C12" s="35"/>
      <c r="D12" s="35"/>
      <c r="E12" s="35"/>
      <c r="F12" s="821" t="s">
        <v>13326</v>
      </c>
      <c r="G12" s="821"/>
      <c r="H12" s="821"/>
      <c r="I12" s="821"/>
      <c r="J12" s="821"/>
      <c r="K12" s="821"/>
      <c r="L12" s="821"/>
      <c r="M12" s="821"/>
      <c r="N12" s="821"/>
      <c r="O12" s="821"/>
      <c r="P12" s="821"/>
      <c r="Q12" s="821"/>
      <c r="R12" s="821"/>
      <c r="S12" s="821"/>
      <c r="T12" s="821"/>
      <c r="U12" s="821"/>
      <c r="V12" s="821"/>
      <c r="W12" s="821"/>
      <c r="X12" s="821"/>
      <c r="Y12" s="821"/>
      <c r="Z12" s="821"/>
      <c r="AA12" s="821"/>
      <c r="AB12" s="821"/>
      <c r="AC12" s="821"/>
      <c r="AD12" s="821"/>
      <c r="AE12" s="821"/>
      <c r="AF12" s="821"/>
      <c r="AG12" s="821"/>
      <c r="AH12" s="821"/>
      <c r="AI12" s="821"/>
      <c r="AJ12" s="821"/>
      <c r="AK12" s="821"/>
      <c r="AL12" s="821"/>
      <c r="AM12" s="822"/>
      <c r="AN12" s="822"/>
      <c r="AO12" s="822"/>
      <c r="AP12" s="822"/>
      <c r="AQ12" s="35"/>
      <c r="AR12" s="35"/>
      <c r="AS12" s="35"/>
    </row>
    <row r="13" spans="1:54" s="44" customFormat="1" ht="70.900000000000006" customHeight="1">
      <c r="A13" s="43"/>
      <c r="B13" s="43"/>
      <c r="C13" s="43"/>
      <c r="D13" s="43"/>
      <c r="E13" s="43"/>
      <c r="F13" s="821" t="s">
        <v>13327</v>
      </c>
      <c r="G13" s="821"/>
      <c r="H13" s="821"/>
      <c r="I13" s="821"/>
      <c r="J13" s="821"/>
      <c r="K13" s="821"/>
      <c r="L13" s="821"/>
      <c r="M13" s="821"/>
      <c r="N13" s="821"/>
      <c r="O13" s="821"/>
      <c r="P13" s="821"/>
      <c r="Q13" s="821"/>
      <c r="R13" s="821"/>
      <c r="S13" s="821"/>
      <c r="T13" s="821"/>
      <c r="U13" s="821"/>
      <c r="V13" s="821"/>
      <c r="W13" s="821"/>
      <c r="X13" s="821"/>
      <c r="Y13" s="821"/>
      <c r="Z13" s="821"/>
      <c r="AA13" s="821"/>
      <c r="AB13" s="821"/>
      <c r="AC13" s="821"/>
      <c r="AD13" s="821"/>
      <c r="AE13" s="821"/>
      <c r="AF13" s="821"/>
      <c r="AG13" s="821"/>
      <c r="AH13" s="821"/>
      <c r="AI13" s="821"/>
      <c r="AJ13" s="821"/>
      <c r="AK13" s="821"/>
      <c r="AL13" s="821"/>
      <c r="AM13" s="823"/>
      <c r="AN13" s="823"/>
      <c r="AO13" s="823"/>
      <c r="AP13" s="823"/>
      <c r="AQ13" s="43"/>
      <c r="AR13" s="43"/>
      <c r="AS13" s="43"/>
    </row>
    <row r="14" spans="1:54" s="44" customFormat="1" ht="12" customHeight="1">
      <c r="A14" s="43"/>
      <c r="B14" s="43"/>
      <c r="C14" s="43"/>
      <c r="D14" s="43"/>
      <c r="E14" s="43"/>
      <c r="F14" s="824"/>
      <c r="G14" s="824"/>
      <c r="H14" s="824"/>
      <c r="I14" s="824"/>
      <c r="J14" s="824"/>
      <c r="K14" s="824"/>
      <c r="L14" s="824"/>
      <c r="M14" s="824"/>
      <c r="N14" s="824"/>
      <c r="O14" s="824"/>
      <c r="P14" s="824"/>
      <c r="Q14" s="824"/>
      <c r="R14" s="824"/>
      <c r="S14" s="824"/>
      <c r="T14" s="824"/>
      <c r="U14" s="824"/>
      <c r="V14" s="824"/>
      <c r="W14" s="824"/>
      <c r="X14" s="824"/>
      <c r="Y14" s="824"/>
      <c r="Z14" s="824"/>
      <c r="AA14" s="824"/>
      <c r="AB14" s="824"/>
      <c r="AC14" s="824"/>
      <c r="AD14" s="824"/>
      <c r="AE14" s="824"/>
      <c r="AF14" s="824"/>
      <c r="AG14" s="824"/>
      <c r="AH14" s="824"/>
      <c r="AI14" s="824"/>
      <c r="AJ14" s="824"/>
      <c r="AK14" s="824"/>
      <c r="AL14" s="824"/>
      <c r="AM14" s="824"/>
      <c r="AN14" s="824"/>
      <c r="AO14" s="824"/>
      <c r="AP14" s="824"/>
      <c r="AQ14" s="43"/>
      <c r="AR14" s="43"/>
      <c r="AS14" s="43"/>
    </row>
    <row r="15" spans="1:54" ht="51" customHeight="1">
      <c r="A15" s="35"/>
      <c r="B15" s="825" t="s">
        <v>13328</v>
      </c>
      <c r="C15" s="825"/>
      <c r="D15" s="825"/>
      <c r="E15" s="825"/>
      <c r="F15" s="825"/>
      <c r="G15" s="825"/>
      <c r="H15" s="825"/>
      <c r="I15" s="825"/>
      <c r="J15" s="825"/>
      <c r="K15" s="825"/>
      <c r="L15" s="825"/>
      <c r="M15" s="825"/>
      <c r="N15" s="825"/>
      <c r="O15" s="825"/>
      <c r="P15" s="825"/>
      <c r="Q15" s="825"/>
      <c r="R15" s="825"/>
      <c r="S15" s="825"/>
      <c r="T15" s="825"/>
      <c r="U15" s="825"/>
      <c r="V15" s="825"/>
      <c r="W15" s="825"/>
      <c r="X15" s="825"/>
      <c r="Y15" s="825"/>
      <c r="Z15" s="825"/>
      <c r="AA15" s="825"/>
      <c r="AB15" s="825"/>
      <c r="AC15" s="825"/>
      <c r="AD15" s="825"/>
      <c r="AE15" s="825"/>
      <c r="AF15" s="825"/>
      <c r="AG15" s="825"/>
      <c r="AH15" s="825"/>
      <c r="AI15" s="825"/>
      <c r="AJ15" s="825"/>
      <c r="AK15" s="825"/>
      <c r="AL15" s="825"/>
      <c r="AM15" s="825"/>
      <c r="AN15" s="825"/>
      <c r="AO15" s="825"/>
      <c r="AP15" s="825"/>
      <c r="AQ15" s="825"/>
      <c r="AR15" s="825"/>
      <c r="AS15" s="825"/>
      <c r="AT15" s="825"/>
      <c r="AU15" s="825"/>
      <c r="AV15" s="825"/>
      <c r="AW15" s="825"/>
    </row>
    <row r="16" spans="1:54" ht="28.15" customHeight="1">
      <c r="A16" s="35"/>
      <c r="B16" s="826" t="s">
        <v>13329</v>
      </c>
      <c r="C16" s="826"/>
      <c r="D16" s="826"/>
      <c r="E16" s="826"/>
      <c r="F16" s="826"/>
      <c r="G16" s="826"/>
      <c r="H16" s="826"/>
      <c r="I16" s="826"/>
      <c r="J16" s="826"/>
      <c r="K16" s="826"/>
      <c r="L16" s="826"/>
      <c r="M16" s="826"/>
      <c r="N16" s="826"/>
      <c r="O16" s="826"/>
      <c r="P16" s="826"/>
      <c r="Q16" s="826"/>
      <c r="R16" s="826"/>
      <c r="S16" s="826"/>
      <c r="T16" s="826"/>
      <c r="U16" s="826"/>
      <c r="V16" s="826"/>
      <c r="W16" s="826"/>
      <c r="X16" s="826"/>
      <c r="Y16" s="826"/>
      <c r="Z16" s="826"/>
      <c r="AA16" s="826"/>
      <c r="AB16" s="826"/>
      <c r="AC16" s="826"/>
      <c r="AD16" s="826"/>
      <c r="AE16" s="826"/>
      <c r="AF16" s="826"/>
      <c r="AG16" s="826"/>
      <c r="AH16" s="826"/>
      <c r="AI16" s="826"/>
      <c r="AJ16" s="826"/>
      <c r="AK16" s="826"/>
      <c r="AL16" s="826"/>
      <c r="AM16" s="826"/>
      <c r="AN16" s="826"/>
      <c r="AO16" s="826"/>
      <c r="AP16" s="826"/>
      <c r="AQ16" s="826"/>
      <c r="AR16" s="826"/>
      <c r="AS16" s="826"/>
      <c r="AT16" s="826"/>
      <c r="AU16" s="826"/>
      <c r="AV16" s="826"/>
      <c r="AW16" s="826"/>
    </row>
    <row r="17" spans="1:53" ht="15">
      <c r="A17" s="35"/>
      <c r="B17" s="43"/>
      <c r="C17" s="43"/>
      <c r="D17" s="43"/>
      <c r="E17" s="43"/>
      <c r="F17" s="43"/>
      <c r="G17" s="43"/>
      <c r="H17" s="43"/>
      <c r="I17" s="43"/>
      <c r="J17" s="43"/>
      <c r="K17" s="43"/>
      <c r="L17" s="43"/>
      <c r="M17" s="43"/>
      <c r="N17" s="43"/>
      <c r="O17" s="43"/>
      <c r="P17" s="43"/>
      <c r="Q17" s="43"/>
      <c r="R17" s="43"/>
      <c r="S17" s="43"/>
      <c r="T17" s="43"/>
      <c r="U17" s="43"/>
      <c r="V17" s="43"/>
      <c r="W17" s="43"/>
      <c r="X17" s="43"/>
      <c r="Y17" s="43"/>
      <c r="Z17" s="43"/>
      <c r="AA17" s="43"/>
      <c r="AB17" s="43"/>
      <c r="AC17" s="43"/>
      <c r="AD17" s="43"/>
      <c r="AE17" s="43"/>
      <c r="AF17" s="43"/>
      <c r="AG17" s="43"/>
      <c r="AH17" s="43"/>
      <c r="AI17" s="43"/>
      <c r="AJ17" s="43"/>
      <c r="AK17" s="43"/>
      <c r="AL17" s="43"/>
      <c r="AM17" s="43"/>
      <c r="AN17" s="43"/>
      <c r="AO17" s="43"/>
      <c r="AP17" s="43"/>
      <c r="AQ17" s="43"/>
      <c r="AR17" s="43"/>
      <c r="AS17" s="43"/>
      <c r="AT17" s="43"/>
      <c r="AU17" s="43"/>
      <c r="AV17" s="43"/>
    </row>
    <row r="18" spans="1:53" ht="15">
      <c r="A18" s="35"/>
      <c r="B18" s="43"/>
      <c r="C18" s="43"/>
      <c r="D18" s="43"/>
      <c r="E18" s="43"/>
      <c r="F18" s="820" t="s">
        <v>13330</v>
      </c>
      <c r="G18" s="820"/>
      <c r="H18" s="820"/>
      <c r="I18" s="820"/>
      <c r="J18" s="820"/>
      <c r="K18" s="820"/>
      <c r="L18" s="820"/>
      <c r="M18" s="820"/>
      <c r="N18" s="820"/>
      <c r="O18" s="820"/>
      <c r="P18" s="820"/>
      <c r="Q18" s="820"/>
      <c r="R18" s="820"/>
      <c r="S18" s="820"/>
      <c r="T18" s="820"/>
      <c r="U18" s="820"/>
      <c r="V18" s="820"/>
      <c r="W18" s="820"/>
      <c r="X18" s="820"/>
      <c r="Y18" s="820"/>
      <c r="Z18" s="820"/>
      <c r="AA18" s="820"/>
      <c r="AB18" s="820"/>
      <c r="AC18" s="820"/>
      <c r="AD18" s="820"/>
      <c r="AE18" s="820"/>
      <c r="AF18" s="820"/>
      <c r="AG18" s="820"/>
      <c r="AH18" s="820"/>
      <c r="AI18" s="820"/>
      <c r="AJ18" s="820"/>
      <c r="AK18" s="820"/>
      <c r="AL18" s="820"/>
      <c r="AM18" s="820" t="s">
        <v>13322</v>
      </c>
      <c r="AN18" s="820"/>
      <c r="AO18" s="820" t="s">
        <v>13323</v>
      </c>
      <c r="AP18" s="820"/>
      <c r="AQ18" s="43"/>
      <c r="AR18" s="43"/>
      <c r="AS18" s="43"/>
      <c r="AT18" s="43"/>
      <c r="AU18" s="43"/>
    </row>
    <row r="19" spans="1:53" ht="36" customHeight="1">
      <c r="A19" s="35"/>
      <c r="B19" s="43"/>
      <c r="C19" s="43"/>
      <c r="D19" s="43"/>
      <c r="E19" s="43"/>
      <c r="F19" s="828" t="s">
        <v>13331</v>
      </c>
      <c r="G19" s="828"/>
      <c r="H19" s="828"/>
      <c r="I19" s="828"/>
      <c r="J19" s="828"/>
      <c r="K19" s="828"/>
      <c r="L19" s="828"/>
      <c r="M19" s="828"/>
      <c r="N19" s="828"/>
      <c r="O19" s="828"/>
      <c r="P19" s="828"/>
      <c r="Q19" s="828"/>
      <c r="R19" s="828"/>
      <c r="S19" s="828"/>
      <c r="T19" s="828"/>
      <c r="U19" s="828"/>
      <c r="V19" s="828"/>
      <c r="W19" s="828"/>
      <c r="X19" s="828"/>
      <c r="Y19" s="828"/>
      <c r="Z19" s="828"/>
      <c r="AA19" s="828"/>
      <c r="AB19" s="828"/>
      <c r="AC19" s="828"/>
      <c r="AD19" s="828"/>
      <c r="AE19" s="828"/>
      <c r="AF19" s="828"/>
      <c r="AG19" s="828"/>
      <c r="AH19" s="828"/>
      <c r="AI19" s="828"/>
      <c r="AJ19" s="828"/>
      <c r="AK19" s="828"/>
      <c r="AL19" s="828"/>
      <c r="AM19" s="827"/>
      <c r="AN19" s="827"/>
      <c r="AO19" s="822"/>
      <c r="AP19" s="822"/>
      <c r="AQ19" s="43"/>
      <c r="AR19" s="43"/>
      <c r="AS19" s="43"/>
      <c r="AT19" s="43"/>
      <c r="AU19" s="43"/>
    </row>
    <row r="20" spans="1:53" ht="29.65" customHeight="1">
      <c r="A20" s="35"/>
      <c r="B20" s="43"/>
      <c r="C20" s="43"/>
      <c r="D20" s="43"/>
      <c r="E20" s="43"/>
      <c r="F20" s="828" t="s">
        <v>13332</v>
      </c>
      <c r="G20" s="828"/>
      <c r="H20" s="828"/>
      <c r="I20" s="828"/>
      <c r="J20" s="828"/>
      <c r="K20" s="828"/>
      <c r="L20" s="828"/>
      <c r="M20" s="828"/>
      <c r="N20" s="828"/>
      <c r="O20" s="828"/>
      <c r="P20" s="828"/>
      <c r="Q20" s="828"/>
      <c r="R20" s="828"/>
      <c r="S20" s="828"/>
      <c r="T20" s="828"/>
      <c r="U20" s="828"/>
      <c r="V20" s="828"/>
      <c r="W20" s="828"/>
      <c r="X20" s="828"/>
      <c r="Y20" s="828"/>
      <c r="Z20" s="828"/>
      <c r="AA20" s="828"/>
      <c r="AB20" s="828"/>
      <c r="AC20" s="828"/>
      <c r="AD20" s="828"/>
      <c r="AE20" s="828"/>
      <c r="AF20" s="828"/>
      <c r="AG20" s="828"/>
      <c r="AH20" s="828"/>
      <c r="AI20" s="828"/>
      <c r="AJ20" s="828"/>
      <c r="AK20" s="828"/>
      <c r="AL20" s="828"/>
      <c r="AM20" s="827"/>
      <c r="AN20" s="827"/>
      <c r="AO20" s="822"/>
      <c r="AP20" s="822"/>
      <c r="AQ20" s="43"/>
      <c r="AR20" s="43"/>
      <c r="AS20" s="43"/>
      <c r="AT20" s="43"/>
      <c r="AU20" s="43"/>
    </row>
    <row r="21" spans="1:53" ht="39.6" customHeight="1">
      <c r="A21" s="35"/>
      <c r="B21" s="43"/>
      <c r="C21" s="43"/>
      <c r="D21" s="43"/>
      <c r="E21" s="43"/>
      <c r="F21" s="828" t="s">
        <v>13333</v>
      </c>
      <c r="G21" s="828"/>
      <c r="H21" s="828"/>
      <c r="I21" s="828"/>
      <c r="J21" s="828"/>
      <c r="K21" s="828"/>
      <c r="L21" s="828"/>
      <c r="M21" s="828"/>
      <c r="N21" s="828"/>
      <c r="O21" s="828"/>
      <c r="P21" s="828"/>
      <c r="Q21" s="828"/>
      <c r="R21" s="828"/>
      <c r="S21" s="828"/>
      <c r="T21" s="828"/>
      <c r="U21" s="828"/>
      <c r="V21" s="828"/>
      <c r="W21" s="828"/>
      <c r="X21" s="828"/>
      <c r="Y21" s="828"/>
      <c r="Z21" s="828"/>
      <c r="AA21" s="828"/>
      <c r="AB21" s="828"/>
      <c r="AC21" s="828"/>
      <c r="AD21" s="828"/>
      <c r="AE21" s="828"/>
      <c r="AF21" s="828"/>
      <c r="AG21" s="828"/>
      <c r="AH21" s="828"/>
      <c r="AI21" s="828"/>
      <c r="AJ21" s="828"/>
      <c r="AK21" s="828"/>
      <c r="AL21" s="828"/>
      <c r="AM21" s="827"/>
      <c r="AN21" s="827"/>
      <c r="AO21" s="827"/>
      <c r="AP21" s="827"/>
      <c r="AQ21" s="43"/>
      <c r="AR21" s="43"/>
      <c r="AS21" s="43"/>
      <c r="AT21" s="43"/>
      <c r="AU21" s="43"/>
    </row>
    <row r="22" spans="1:53" ht="46.9" customHeight="1">
      <c r="A22" s="35"/>
      <c r="B22" s="43"/>
      <c r="C22" s="43"/>
      <c r="D22" s="43"/>
      <c r="E22" s="43"/>
      <c r="F22" s="828" t="s">
        <v>13334</v>
      </c>
      <c r="G22" s="828"/>
      <c r="H22" s="828"/>
      <c r="I22" s="828"/>
      <c r="J22" s="828"/>
      <c r="K22" s="828"/>
      <c r="L22" s="828"/>
      <c r="M22" s="828"/>
      <c r="N22" s="828"/>
      <c r="O22" s="828"/>
      <c r="P22" s="828"/>
      <c r="Q22" s="828"/>
      <c r="R22" s="828"/>
      <c r="S22" s="828"/>
      <c r="T22" s="828"/>
      <c r="U22" s="828"/>
      <c r="V22" s="828"/>
      <c r="W22" s="828"/>
      <c r="X22" s="828"/>
      <c r="Y22" s="828"/>
      <c r="Z22" s="828"/>
      <c r="AA22" s="828"/>
      <c r="AB22" s="828"/>
      <c r="AC22" s="828"/>
      <c r="AD22" s="828"/>
      <c r="AE22" s="828"/>
      <c r="AF22" s="828"/>
      <c r="AG22" s="828"/>
      <c r="AH22" s="828"/>
      <c r="AI22" s="828"/>
      <c r="AJ22" s="828"/>
      <c r="AK22" s="828"/>
      <c r="AL22" s="828"/>
      <c r="AM22" s="827"/>
      <c r="AN22" s="827"/>
      <c r="AO22" s="827"/>
      <c r="AP22" s="827"/>
      <c r="AQ22" s="43"/>
      <c r="AR22" s="43"/>
      <c r="AS22" s="43"/>
      <c r="AT22" s="43"/>
      <c r="AU22" s="43"/>
    </row>
    <row r="23" spans="1:53" ht="14.65" customHeight="1">
      <c r="A23" s="35"/>
      <c r="B23" s="43"/>
      <c r="C23" s="43"/>
      <c r="D23" s="43"/>
      <c r="E23" s="43"/>
      <c r="F23" s="309"/>
      <c r="G23" s="309"/>
      <c r="H23" s="309"/>
      <c r="I23" s="309"/>
      <c r="J23" s="309"/>
      <c r="K23" s="309"/>
      <c r="L23" s="309"/>
      <c r="M23" s="309"/>
      <c r="N23" s="309"/>
      <c r="O23" s="309"/>
      <c r="P23" s="309"/>
      <c r="Q23" s="309"/>
      <c r="R23" s="309"/>
      <c r="S23" s="309"/>
      <c r="T23" s="309"/>
      <c r="U23" s="309"/>
      <c r="V23" s="309"/>
      <c r="W23" s="309"/>
      <c r="X23" s="309"/>
      <c r="Y23" s="309"/>
      <c r="Z23" s="309"/>
      <c r="AA23" s="309"/>
      <c r="AB23" s="309"/>
      <c r="AC23" s="309"/>
      <c r="AD23" s="309"/>
      <c r="AE23" s="309"/>
      <c r="AF23" s="309"/>
      <c r="AG23" s="309"/>
      <c r="AH23" s="309"/>
      <c r="AI23" s="309"/>
      <c r="AJ23" s="309"/>
      <c r="AK23" s="309"/>
      <c r="AL23" s="309"/>
      <c r="AM23" s="310"/>
      <c r="AN23" s="310"/>
      <c r="AO23" s="310"/>
      <c r="AP23" s="310"/>
      <c r="AQ23" s="43"/>
      <c r="AR23" s="43"/>
      <c r="AS23" s="43"/>
      <c r="AT23" s="43"/>
      <c r="AU23" s="43"/>
    </row>
    <row r="24" spans="1:53" ht="15">
      <c r="A24" s="35"/>
      <c r="B24" s="43"/>
      <c r="C24" s="43"/>
      <c r="D24" s="43"/>
      <c r="E24" s="43"/>
      <c r="F24" s="842" t="s">
        <v>13330</v>
      </c>
      <c r="G24" s="842"/>
      <c r="H24" s="842"/>
      <c r="I24" s="842"/>
      <c r="J24" s="842"/>
      <c r="K24" s="842"/>
      <c r="L24" s="842"/>
      <c r="M24" s="842"/>
      <c r="N24" s="842"/>
      <c r="O24" s="842"/>
      <c r="P24" s="842"/>
      <c r="Q24" s="842"/>
      <c r="R24" s="842"/>
      <c r="S24" s="842"/>
      <c r="T24" s="842"/>
      <c r="U24" s="842"/>
      <c r="V24" s="842"/>
      <c r="W24" s="842"/>
      <c r="X24" s="842"/>
      <c r="Y24" s="842"/>
      <c r="Z24" s="842"/>
      <c r="AA24" s="842"/>
      <c r="AB24" s="842"/>
      <c r="AC24" s="842"/>
      <c r="AD24" s="842"/>
      <c r="AE24" s="842"/>
      <c r="AF24" s="842"/>
      <c r="AG24" s="842"/>
      <c r="AH24" s="842"/>
      <c r="AI24" s="842"/>
      <c r="AJ24" s="842"/>
      <c r="AK24" s="842"/>
      <c r="AL24" s="842"/>
      <c r="AM24" s="843" t="s">
        <v>13322</v>
      </c>
      <c r="AN24" s="843"/>
      <c r="AO24" s="843" t="s">
        <v>13323</v>
      </c>
      <c r="AP24" s="843"/>
      <c r="AQ24" s="43"/>
      <c r="AR24" s="43"/>
      <c r="AS24" s="43"/>
      <c r="AT24" s="43"/>
      <c r="AU24" s="43"/>
    </row>
    <row r="25" spans="1:53" ht="60" customHeight="1">
      <c r="A25" s="45"/>
      <c r="B25" s="35"/>
      <c r="C25" s="35"/>
      <c r="D25" s="35"/>
      <c r="E25" s="35"/>
      <c r="F25" s="828" t="s">
        <v>13335</v>
      </c>
      <c r="G25" s="828"/>
      <c r="H25" s="828"/>
      <c r="I25" s="828"/>
      <c r="J25" s="828"/>
      <c r="K25" s="828"/>
      <c r="L25" s="828"/>
      <c r="M25" s="828"/>
      <c r="N25" s="828"/>
      <c r="O25" s="828"/>
      <c r="P25" s="828"/>
      <c r="Q25" s="828"/>
      <c r="R25" s="828"/>
      <c r="S25" s="828"/>
      <c r="T25" s="828"/>
      <c r="U25" s="828"/>
      <c r="V25" s="828"/>
      <c r="W25" s="828"/>
      <c r="X25" s="828"/>
      <c r="Y25" s="828"/>
      <c r="Z25" s="828"/>
      <c r="AA25" s="828"/>
      <c r="AB25" s="828"/>
      <c r="AC25" s="828"/>
      <c r="AD25" s="828"/>
      <c r="AE25" s="828"/>
      <c r="AF25" s="828"/>
      <c r="AG25" s="828"/>
      <c r="AH25" s="828"/>
      <c r="AI25" s="828"/>
      <c r="AJ25" s="828"/>
      <c r="AK25" s="828"/>
      <c r="AL25" s="828"/>
      <c r="AM25" s="827"/>
      <c r="AN25" s="827"/>
      <c r="AO25" s="827"/>
      <c r="AP25" s="827"/>
      <c r="AQ25" s="46"/>
      <c r="AR25" s="46"/>
      <c r="AS25" s="46"/>
      <c r="AT25" s="46"/>
      <c r="AU25" s="46"/>
    </row>
    <row r="26" spans="1:53" ht="90" customHeight="1">
      <c r="A26" s="45"/>
      <c r="B26" s="35"/>
      <c r="C26" s="35"/>
      <c r="D26" s="35"/>
      <c r="E26" s="35"/>
      <c r="F26" s="828" t="s">
        <v>13336</v>
      </c>
      <c r="G26" s="828"/>
      <c r="H26" s="828"/>
      <c r="I26" s="828"/>
      <c r="J26" s="828"/>
      <c r="K26" s="828"/>
      <c r="L26" s="828"/>
      <c r="M26" s="828"/>
      <c r="N26" s="828"/>
      <c r="O26" s="828"/>
      <c r="P26" s="828"/>
      <c r="Q26" s="828"/>
      <c r="R26" s="828"/>
      <c r="S26" s="828"/>
      <c r="T26" s="828"/>
      <c r="U26" s="828"/>
      <c r="V26" s="828"/>
      <c r="W26" s="828"/>
      <c r="X26" s="828"/>
      <c r="Y26" s="828"/>
      <c r="Z26" s="828"/>
      <c r="AA26" s="828"/>
      <c r="AB26" s="828"/>
      <c r="AC26" s="828"/>
      <c r="AD26" s="828"/>
      <c r="AE26" s="828"/>
      <c r="AF26" s="828"/>
      <c r="AG26" s="828"/>
      <c r="AH26" s="828"/>
      <c r="AI26" s="828"/>
      <c r="AJ26" s="828"/>
      <c r="AK26" s="828"/>
      <c r="AL26" s="828" t="s">
        <v>13322</v>
      </c>
      <c r="AM26" s="827"/>
      <c r="AN26" s="827"/>
      <c r="AO26" s="827"/>
      <c r="AP26" s="827"/>
    </row>
    <row r="27" spans="1:53" ht="15">
      <c r="A27" s="35"/>
      <c r="B27" s="35"/>
      <c r="C27" s="35"/>
      <c r="D27" s="35"/>
      <c r="E27" s="35"/>
      <c r="F27" s="35"/>
      <c r="G27" s="35"/>
      <c r="H27" s="35"/>
      <c r="I27" s="35"/>
      <c r="J27" s="35"/>
      <c r="K27" s="35"/>
      <c r="L27" s="35"/>
      <c r="M27" s="35"/>
      <c r="N27" s="35"/>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row>
    <row r="28" spans="1:53" ht="15">
      <c r="A28" s="35"/>
      <c r="B28" s="35"/>
      <c r="C28" s="35"/>
      <c r="D28" s="35"/>
      <c r="E28" s="35"/>
      <c r="F28" s="35"/>
      <c r="G28" s="35"/>
      <c r="H28" s="35"/>
      <c r="I28" s="35"/>
      <c r="J28" s="35"/>
      <c r="K28" s="35"/>
      <c r="L28" s="35"/>
      <c r="M28" s="35"/>
      <c r="N28" s="35"/>
      <c r="O28" s="35"/>
      <c r="P28" s="47"/>
      <c r="Q28" s="47"/>
      <c r="R28" s="47"/>
      <c r="S28" s="47"/>
      <c r="T28" s="47"/>
      <c r="U28" s="47"/>
      <c r="V28" s="47"/>
      <c r="W28" s="47"/>
      <c r="X28" s="47"/>
      <c r="Y28" s="47"/>
      <c r="Z28" s="47"/>
      <c r="AA28" s="47"/>
      <c r="AB28" s="47"/>
      <c r="AC28" s="47"/>
      <c r="AD28" s="35"/>
      <c r="AE28" s="35"/>
      <c r="AF28" s="35"/>
      <c r="AG28" s="35"/>
      <c r="AH28" s="35"/>
      <c r="AI28" s="35"/>
      <c r="AJ28" s="35"/>
      <c r="AK28" s="35"/>
      <c r="AL28" s="35"/>
      <c r="AM28" s="35"/>
      <c r="AN28" s="35"/>
      <c r="AO28" s="35"/>
      <c r="AP28" s="35"/>
      <c r="AQ28" s="35"/>
      <c r="AR28" s="35"/>
      <c r="AS28" s="35"/>
      <c r="AT28" s="35"/>
      <c r="AU28" s="35"/>
      <c r="AV28" s="35"/>
    </row>
    <row r="29" spans="1:53" ht="15">
      <c r="A29" s="35"/>
      <c r="B29" s="35"/>
      <c r="C29" s="35"/>
      <c r="D29" s="35"/>
      <c r="E29" s="35"/>
      <c r="F29" s="35"/>
      <c r="G29" s="35"/>
      <c r="H29" s="35"/>
      <c r="I29" s="35"/>
      <c r="J29" s="35"/>
      <c r="K29" s="35"/>
      <c r="L29" s="35"/>
      <c r="M29" s="35"/>
      <c r="N29" s="35"/>
      <c r="O29" s="35"/>
      <c r="P29" s="547"/>
      <c r="Q29" s="547"/>
      <c r="R29" s="547"/>
      <c r="S29" s="547"/>
      <c r="T29" s="547"/>
      <c r="U29" s="547"/>
      <c r="V29" s="547"/>
      <c r="W29" s="547"/>
      <c r="X29" s="547"/>
      <c r="Y29" s="547"/>
      <c r="Z29" s="547"/>
      <c r="AA29" s="547"/>
      <c r="AB29" s="547"/>
      <c r="AC29" s="547"/>
      <c r="AD29" s="35"/>
      <c r="AE29" s="35"/>
      <c r="AF29" s="35"/>
      <c r="AG29" s="35"/>
      <c r="AH29" s="35"/>
      <c r="AI29" s="35"/>
      <c r="AJ29" s="35"/>
      <c r="AK29" s="35"/>
      <c r="AL29" s="35"/>
      <c r="AM29" s="35"/>
      <c r="AN29" s="35"/>
      <c r="AO29" s="35"/>
      <c r="AP29" s="35"/>
      <c r="AQ29" s="35"/>
      <c r="AR29" s="35"/>
      <c r="AS29" s="35"/>
      <c r="AT29" s="35"/>
      <c r="AU29" s="35"/>
      <c r="AV29" s="35"/>
    </row>
    <row r="30" spans="1:53" ht="15">
      <c r="A30" s="35"/>
      <c r="AK30" s="35"/>
      <c r="AL30" s="35"/>
      <c r="AM30" s="35"/>
      <c r="AN30" s="35"/>
      <c r="AO30" s="35"/>
      <c r="AP30" s="35"/>
      <c r="AQ30" s="35"/>
      <c r="AR30" s="35"/>
      <c r="AS30" s="35"/>
      <c r="AT30" s="35"/>
      <c r="AU30" s="35"/>
      <c r="AV30" s="35"/>
    </row>
    <row r="31" spans="1:53" ht="14.65" customHeight="1">
      <c r="A31" s="35"/>
      <c r="AK31" s="35"/>
      <c r="AL31" s="35"/>
      <c r="AM31" s="35"/>
      <c r="AN31" s="35"/>
      <c r="AO31" s="35"/>
      <c r="AP31" s="35"/>
      <c r="AQ31" s="35"/>
      <c r="AR31" s="35"/>
      <c r="AS31" s="35"/>
      <c r="AT31" s="35"/>
      <c r="AU31" s="35"/>
      <c r="AV31" s="35"/>
      <c r="AY31" s="840" t="s">
        <v>13337</v>
      </c>
      <c r="AZ31" s="840"/>
      <c r="BA31" s="840"/>
    </row>
    <row r="32" spans="1:53" ht="15">
      <c r="A32" s="35"/>
      <c r="B32" s="835" t="s">
        <v>13338</v>
      </c>
      <c r="C32" s="835"/>
      <c r="D32" s="835"/>
      <c r="E32" s="835"/>
      <c r="F32" s="835"/>
      <c r="G32" s="835"/>
      <c r="H32" s="835"/>
      <c r="I32" s="835"/>
      <c r="J32" s="835"/>
      <c r="K32" s="835"/>
      <c r="L32" s="835"/>
      <c r="M32" s="836">
        <v>4</v>
      </c>
      <c r="N32" s="836"/>
      <c r="O32" s="835" t="s">
        <v>13339</v>
      </c>
      <c r="P32" s="835"/>
      <c r="Q32" s="835"/>
      <c r="R32" s="835"/>
      <c r="S32" s="835"/>
      <c r="T32" s="835"/>
      <c r="U32" s="835"/>
      <c r="V32" s="835"/>
      <c r="W32" s="837" t="s">
        <v>15</v>
      </c>
      <c r="X32" s="837"/>
      <c r="Y32" s="837"/>
      <c r="Z32" s="837"/>
      <c r="AA32" s="837"/>
      <c r="AB32" s="837"/>
      <c r="AC32" s="837"/>
      <c r="AD32" s="837"/>
      <c r="AE32" s="837"/>
      <c r="AF32" s="835" t="s">
        <v>13239</v>
      </c>
      <c r="AG32" s="835"/>
      <c r="AH32" s="841" t="s">
        <v>13340</v>
      </c>
      <c r="AI32" s="841"/>
      <c r="AJ32" s="841"/>
      <c r="AK32" s="35"/>
      <c r="AL32" s="35"/>
      <c r="AM32" s="35"/>
      <c r="AN32" s="35"/>
      <c r="AO32" s="35"/>
      <c r="AP32" s="35"/>
      <c r="AQ32" s="35"/>
      <c r="AR32" s="35"/>
      <c r="AS32" s="35"/>
      <c r="AT32" s="35"/>
      <c r="AU32" s="35"/>
      <c r="AV32" s="35"/>
      <c r="AX32" s="137"/>
      <c r="AY32" s="840"/>
      <c r="AZ32" s="840"/>
      <c r="BA32" s="840"/>
    </row>
    <row r="33" spans="1:53" ht="15">
      <c r="A33" s="35"/>
      <c r="B33" s="35"/>
      <c r="C33" s="35"/>
      <c r="D33" s="35"/>
      <c r="E33" s="35"/>
      <c r="F33" s="35"/>
      <c r="G33" s="831"/>
      <c r="H33" s="831"/>
      <c r="I33" s="831"/>
      <c r="J33" s="831"/>
      <c r="K33" s="831"/>
      <c r="L33" s="831"/>
      <c r="M33" s="831"/>
      <c r="N33" s="831"/>
      <c r="O33" s="831"/>
      <c r="P33" s="831"/>
      <c r="Q33" s="831"/>
      <c r="R33" s="831"/>
      <c r="S33" s="831"/>
      <c r="T33" s="831"/>
      <c r="U33" s="831"/>
      <c r="V33" s="831"/>
      <c r="W33" s="831"/>
      <c r="X33" s="831"/>
      <c r="Y33" s="831"/>
      <c r="Z33" s="831"/>
      <c r="AA33" s="831"/>
      <c r="AB33" s="831"/>
      <c r="AC33" s="831"/>
      <c r="AD33" s="831"/>
      <c r="AE33" s="831"/>
      <c r="AF33" s="831"/>
      <c r="AG33" s="831"/>
      <c r="AH33" s="35"/>
      <c r="AI33" s="35"/>
      <c r="AJ33" s="35"/>
      <c r="AK33" s="35"/>
      <c r="AL33" s="35"/>
      <c r="AM33" s="35"/>
      <c r="AN33" s="35"/>
      <c r="AO33" s="35"/>
      <c r="AP33" s="35"/>
      <c r="AQ33" s="35"/>
      <c r="AR33" s="35"/>
      <c r="AS33" s="35"/>
      <c r="AT33" s="35"/>
      <c r="AU33" s="35"/>
      <c r="AV33" s="35"/>
      <c r="AY33" s="840"/>
      <c r="AZ33" s="840"/>
      <c r="BA33" s="840"/>
    </row>
    <row r="34" spans="1:53" ht="30.6" customHeight="1">
      <c r="A34" s="35"/>
      <c r="B34" s="35"/>
      <c r="C34" s="35"/>
      <c r="D34" s="35"/>
      <c r="E34" s="35"/>
      <c r="F34" s="35"/>
      <c r="G34" s="831"/>
      <c r="H34" s="831"/>
      <c r="I34" s="831"/>
      <c r="J34" s="831"/>
      <c r="K34" s="831"/>
      <c r="L34" s="831"/>
      <c r="M34" s="831"/>
      <c r="N34" s="831"/>
      <c r="O34" s="831"/>
      <c r="P34" s="831"/>
      <c r="Q34" s="831"/>
      <c r="R34" s="831"/>
      <c r="S34" s="831"/>
      <c r="T34" s="831"/>
      <c r="U34" s="831"/>
      <c r="V34" s="831"/>
      <c r="W34" s="831"/>
      <c r="X34" s="831"/>
      <c r="Y34" s="831"/>
      <c r="Z34" s="831"/>
      <c r="AA34" s="831"/>
      <c r="AB34" s="831"/>
      <c r="AC34" s="831"/>
      <c r="AD34" s="831"/>
      <c r="AE34" s="831"/>
      <c r="AF34" s="831"/>
      <c r="AG34" s="831"/>
      <c r="AH34" s="35"/>
      <c r="AI34" s="35"/>
      <c r="AJ34" s="35"/>
      <c r="AK34" s="35"/>
      <c r="AL34" s="35"/>
      <c r="AM34" s="35"/>
      <c r="AN34" s="35"/>
      <c r="AO34" s="35"/>
      <c r="AP34" s="35"/>
      <c r="AQ34" s="35"/>
      <c r="AR34" s="35"/>
      <c r="AS34" s="35"/>
      <c r="AT34" s="35"/>
      <c r="AU34" s="35"/>
      <c r="AV34" s="35"/>
    </row>
    <row r="35" spans="1:53" ht="29.65" customHeight="1">
      <c r="A35" s="35"/>
      <c r="B35" s="833" t="s">
        <v>13341</v>
      </c>
      <c r="C35" s="833"/>
      <c r="D35" s="833"/>
      <c r="E35" s="833"/>
      <c r="F35" s="833"/>
      <c r="G35" s="832"/>
      <c r="H35" s="832"/>
      <c r="I35" s="832"/>
      <c r="J35" s="832"/>
      <c r="K35" s="832"/>
      <c r="L35" s="832"/>
      <c r="M35" s="832"/>
      <c r="N35" s="832"/>
      <c r="O35" s="832"/>
      <c r="P35" s="832"/>
      <c r="Q35" s="832"/>
      <c r="R35" s="832"/>
      <c r="S35" s="832"/>
      <c r="T35" s="832"/>
      <c r="U35" s="832"/>
      <c r="V35" s="832"/>
      <c r="W35" s="832"/>
      <c r="X35" s="832"/>
      <c r="Y35" s="832"/>
      <c r="Z35" s="832"/>
      <c r="AA35" s="832"/>
      <c r="AB35" s="832"/>
      <c r="AC35" s="832"/>
      <c r="AD35" s="832"/>
      <c r="AE35" s="832"/>
      <c r="AF35" s="832"/>
      <c r="AG35" s="832"/>
      <c r="AH35" s="27"/>
      <c r="AI35" s="27"/>
      <c r="AJ35" s="27"/>
      <c r="AK35" s="27"/>
      <c r="AL35" s="27"/>
      <c r="AM35" s="27"/>
      <c r="AN35" s="27"/>
      <c r="AO35" s="27"/>
      <c r="AP35" s="27"/>
      <c r="AQ35" s="27"/>
      <c r="AR35" s="27"/>
      <c r="AS35" s="27"/>
      <c r="AT35" s="27"/>
      <c r="AU35" s="27"/>
      <c r="AV35" s="547"/>
      <c r="AW35" s="57"/>
    </row>
    <row r="36" spans="1:53" ht="15">
      <c r="A36" s="26"/>
      <c r="B36" s="815" t="s">
        <v>13342</v>
      </c>
      <c r="C36" s="815"/>
      <c r="D36" s="815"/>
      <c r="E36" s="815"/>
      <c r="F36" s="815"/>
      <c r="G36" s="815" t="str">
        <f>VLOOKUP($A$2,'Base de datos'!$B$7:$AM$1257,3,0)</f>
        <v>KENETH DUBAN BORJA RINCON</v>
      </c>
      <c r="H36" s="815"/>
      <c r="I36" s="815"/>
      <c r="J36" s="815"/>
      <c r="K36" s="815"/>
      <c r="L36" s="815"/>
      <c r="M36" s="815"/>
      <c r="N36" s="815"/>
      <c r="O36" s="815"/>
      <c r="P36" s="815"/>
      <c r="Q36" s="815"/>
      <c r="R36" s="815"/>
      <c r="S36" s="815"/>
      <c r="T36" s="815"/>
      <c r="U36" s="815"/>
      <c r="V36" s="815"/>
      <c r="W36" s="815"/>
      <c r="X36" s="815"/>
      <c r="Y36" s="815"/>
      <c r="Z36" s="815"/>
      <c r="AA36" s="815"/>
      <c r="AB36" s="815"/>
      <c r="AC36" s="815"/>
      <c r="AD36" s="815"/>
      <c r="AE36" s="815"/>
      <c r="AF36" s="815"/>
      <c r="AG36" s="815"/>
      <c r="AH36" s="815"/>
      <c r="AI36" s="815"/>
      <c r="AJ36" s="815"/>
      <c r="AK36" s="815"/>
      <c r="AL36" s="815"/>
      <c r="AM36" s="815"/>
      <c r="AN36" s="815"/>
      <c r="AO36" s="815"/>
      <c r="AP36" s="815"/>
      <c r="AQ36" s="815"/>
      <c r="AR36" s="815"/>
      <c r="AS36" s="815"/>
      <c r="AT36" s="815"/>
      <c r="AU36" s="815"/>
      <c r="AV36" s="815"/>
      <c r="AW36" s="815"/>
    </row>
    <row r="37" spans="1:53" ht="15">
      <c r="A37" s="26"/>
      <c r="B37" s="545" t="s">
        <v>13343</v>
      </c>
      <c r="C37" s="545"/>
      <c r="D37" s="545"/>
      <c r="E37" s="109"/>
      <c r="F37" s="109"/>
      <c r="G37" s="834">
        <f>AP6</f>
        <v>1015476536</v>
      </c>
      <c r="H37" s="834"/>
      <c r="I37" s="834"/>
      <c r="J37" s="834"/>
      <c r="K37" s="834"/>
      <c r="L37" s="834"/>
      <c r="M37" s="834"/>
      <c r="N37" s="109" t="str">
        <f>"de "&amp;M7</f>
        <v xml:space="preserve">de </v>
      </c>
      <c r="O37" s="109"/>
      <c r="P37" s="109"/>
      <c r="Q37" s="109"/>
      <c r="R37" s="109"/>
      <c r="S37" s="109"/>
      <c r="T37" s="109"/>
      <c r="U37" s="109"/>
      <c r="V37" s="109"/>
      <c r="W37" s="109"/>
      <c r="X37" s="109"/>
      <c r="Y37" s="109"/>
      <c r="Z37" s="545"/>
      <c r="AA37" s="545"/>
      <c r="AB37" s="545"/>
      <c r="AC37" s="545"/>
      <c r="AD37" s="545"/>
      <c r="AE37" s="545"/>
      <c r="AF37" s="545"/>
      <c r="AG37" s="545"/>
      <c r="AH37" s="545"/>
      <c r="AI37" s="545"/>
      <c r="AJ37" s="545"/>
      <c r="AK37" s="545"/>
      <c r="AL37" s="545"/>
      <c r="AM37" s="545"/>
      <c r="AN37" s="545"/>
      <c r="AO37" s="545"/>
      <c r="AP37" s="545"/>
      <c r="AQ37" s="545"/>
      <c r="AR37" s="545"/>
      <c r="AS37" s="545"/>
      <c r="AT37" s="545"/>
      <c r="AU37" s="545"/>
      <c r="AV37" s="545"/>
      <c r="AW37" s="79"/>
    </row>
    <row r="38" spans="1:53" ht="15">
      <c r="A38" s="26"/>
      <c r="B38" s="815" t="s">
        <v>13344</v>
      </c>
      <c r="C38" s="815"/>
      <c r="D38" s="815"/>
      <c r="E38" s="815"/>
      <c r="F38" s="815"/>
      <c r="G38" s="815"/>
      <c r="H38" s="815"/>
      <c r="I38" s="815"/>
      <c r="J38" s="815"/>
      <c r="K38" s="815"/>
      <c r="L38" s="815"/>
      <c r="M38" s="815"/>
      <c r="N38" s="815"/>
      <c r="O38" s="815"/>
      <c r="P38" s="815"/>
      <c r="Q38" s="815" t="str">
        <f>VLOOKUP($A$2,'Base de datos'!$B$7:$AM$1257,33,0)</f>
        <v>CL 128 D BIS 87 B</v>
      </c>
      <c r="R38" s="815"/>
      <c r="S38" s="815"/>
      <c r="T38" s="815"/>
      <c r="U38" s="815"/>
      <c r="V38" s="815"/>
      <c r="W38" s="815"/>
      <c r="X38" s="815"/>
      <c r="Y38" s="815"/>
      <c r="Z38" s="815"/>
      <c r="AA38" s="815"/>
      <c r="AB38" s="815"/>
      <c r="AC38" s="815"/>
      <c r="AD38" s="815"/>
      <c r="AE38" s="815"/>
      <c r="AF38" s="815"/>
      <c r="AG38" s="815"/>
      <c r="AH38" s="815"/>
      <c r="AI38" s="815"/>
      <c r="AJ38" s="815"/>
      <c r="AK38" s="815"/>
      <c r="AL38" s="815"/>
      <c r="AM38" s="815"/>
      <c r="AN38" s="815"/>
      <c r="AO38" s="815"/>
      <c r="AP38" s="815"/>
      <c r="AQ38" s="815"/>
      <c r="AR38" s="815"/>
      <c r="AS38" s="815"/>
      <c r="AT38" s="815"/>
      <c r="AU38" s="815"/>
      <c r="AV38" s="815"/>
      <c r="AW38" s="815"/>
    </row>
    <row r="39" spans="1:53" ht="15">
      <c r="A39" s="26"/>
      <c r="B39" s="815" t="s">
        <v>13345</v>
      </c>
      <c r="C39" s="815"/>
      <c r="D39" s="815"/>
      <c r="E39" s="815"/>
      <c r="F39" s="815"/>
      <c r="G39" s="815"/>
      <c r="H39" s="815"/>
      <c r="I39" s="815"/>
      <c r="J39" s="815"/>
      <c r="K39" s="815"/>
      <c r="L39" s="815"/>
      <c r="M39" s="815">
        <f>VLOOKUP($A$2,'Base de datos'!$B$7:$AM$1257,34,0)</f>
        <v>3133942134</v>
      </c>
      <c r="N39" s="815"/>
      <c r="O39" s="815"/>
      <c r="P39" s="815"/>
      <c r="Q39" s="815"/>
      <c r="R39" s="815"/>
      <c r="S39" s="815"/>
      <c r="T39" s="815"/>
      <c r="U39" s="815"/>
      <c r="V39" s="815"/>
      <c r="W39" s="815"/>
      <c r="X39" s="815"/>
      <c r="Y39" s="815"/>
      <c r="Z39" s="815"/>
      <c r="AA39" s="815"/>
      <c r="AB39" s="815"/>
      <c r="AC39" s="815"/>
      <c r="AD39" s="815"/>
      <c r="AE39" s="815"/>
      <c r="AF39" s="815"/>
      <c r="AG39" s="815"/>
      <c r="AH39" s="815"/>
      <c r="AI39" s="815"/>
      <c r="AJ39" s="815"/>
      <c r="AK39" s="815"/>
      <c r="AL39" s="815"/>
      <c r="AM39" s="815"/>
      <c r="AN39" s="815"/>
      <c r="AO39" s="815"/>
      <c r="AP39" s="815"/>
      <c r="AQ39" s="815"/>
      <c r="AR39" s="815"/>
      <c r="AS39" s="815"/>
      <c r="AT39" s="815"/>
      <c r="AU39" s="815"/>
      <c r="AV39" s="815"/>
      <c r="AW39" s="815"/>
    </row>
    <row r="40" spans="1:53" ht="15">
      <c r="A40" s="26"/>
      <c r="B40" s="815" t="s">
        <v>13346</v>
      </c>
      <c r="C40" s="815"/>
      <c r="D40" s="815"/>
      <c r="E40" s="815"/>
      <c r="F40" s="815"/>
      <c r="G40" s="815"/>
      <c r="H40" s="815"/>
      <c r="I40" s="815"/>
      <c r="J40" s="815"/>
      <c r="K40" s="815"/>
      <c r="L40" s="815"/>
      <c r="M40" s="815"/>
      <c r="N40" s="815"/>
      <c r="O40" s="815"/>
      <c r="P40" s="815"/>
      <c r="Q40" s="830" t="s">
        <v>7347</v>
      </c>
      <c r="R40" s="839"/>
      <c r="S40" s="839"/>
      <c r="T40" s="839"/>
      <c r="U40" s="839"/>
      <c r="V40" s="839"/>
      <c r="W40" s="839"/>
      <c r="X40" s="839"/>
      <c r="Y40" s="839"/>
      <c r="Z40" s="839"/>
      <c r="AA40" s="839"/>
      <c r="AB40" s="839"/>
      <c r="AC40" s="839"/>
      <c r="AD40" s="839"/>
      <c r="AE40" s="839"/>
      <c r="AF40" s="839"/>
      <c r="AG40" s="839"/>
      <c r="AH40" s="839"/>
      <c r="AI40" s="839"/>
      <c r="AJ40" s="839"/>
      <c r="AK40" s="839"/>
      <c r="AL40" s="839"/>
      <c r="AM40" s="839"/>
      <c r="AN40" s="839"/>
      <c r="AO40" s="839"/>
      <c r="AP40" s="839"/>
      <c r="AQ40" s="839"/>
      <c r="AR40" s="839"/>
      <c r="AS40" s="839"/>
      <c r="AT40" s="839"/>
      <c r="AU40" s="839"/>
      <c r="AV40" s="839"/>
      <c r="AW40" s="839"/>
    </row>
    <row r="41" spans="1:53" ht="15">
      <c r="A41" s="26"/>
      <c r="B41" s="829" t="s">
        <v>13347</v>
      </c>
      <c r="C41" s="829"/>
      <c r="D41" s="829"/>
      <c r="E41" s="829"/>
      <c r="F41" s="829"/>
      <c r="G41" s="829"/>
      <c r="H41" s="829"/>
      <c r="I41" s="829"/>
      <c r="J41" s="829"/>
      <c r="K41" s="829"/>
      <c r="L41" s="829"/>
      <c r="M41" s="829"/>
      <c r="N41" s="829"/>
      <c r="O41" s="830" t="str">
        <f>VLOOKUP($A$2,'Base de datos'!$B$7:$AM$1257,38,0)</f>
        <v>suministrosasualcance@gmail.com</v>
      </c>
      <c r="P41" s="830"/>
      <c r="Q41" s="830"/>
      <c r="R41" s="830"/>
      <c r="S41" s="830"/>
      <c r="T41" s="830"/>
      <c r="U41" s="830"/>
      <c r="V41" s="830"/>
      <c r="W41" s="830"/>
      <c r="X41" s="830"/>
      <c r="Y41" s="830"/>
      <c r="Z41" s="830"/>
      <c r="AA41" s="830"/>
      <c r="AB41" s="830"/>
      <c r="AC41" s="830"/>
      <c r="AD41" s="830"/>
      <c r="AE41" s="830"/>
      <c r="AF41" s="830"/>
      <c r="AG41" s="830"/>
      <c r="AH41" s="830"/>
      <c r="AI41" s="830"/>
      <c r="AJ41" s="830"/>
      <c r="AK41" s="830"/>
      <c r="AL41" s="830"/>
      <c r="AM41" s="830"/>
      <c r="AN41" s="830"/>
      <c r="AO41" s="830"/>
      <c r="AP41" s="830"/>
      <c r="AQ41" s="830"/>
      <c r="AR41" s="830"/>
      <c r="AS41" s="830"/>
      <c r="AT41" s="830"/>
      <c r="AU41" s="830"/>
      <c r="AV41" s="830"/>
      <c r="AW41" s="830"/>
    </row>
  </sheetData>
  <sheetProtection algorithmName="SHA-512" hashValue="NTMngNkjuj78r1GGBrGMM0oey8VmHtOh0cBLZ7y6v/fVQw+eRL8b2I146EZc6idO5XMKBwUFtZpsFkTgPrsItA==" saltValue="M2zw5h8gLfTpa6kvNKK8qg==" spinCount="100000" sheet="1" formatCells="0"/>
  <mergeCells count="71">
    <mergeCell ref="AY6:BB8"/>
    <mergeCell ref="B39:L39"/>
    <mergeCell ref="M39:AW39"/>
    <mergeCell ref="B40:P40"/>
    <mergeCell ref="Q40:AW40"/>
    <mergeCell ref="AY31:BA33"/>
    <mergeCell ref="AF32:AG32"/>
    <mergeCell ref="AH32:AJ32"/>
    <mergeCell ref="F24:AL24"/>
    <mergeCell ref="AM24:AN24"/>
    <mergeCell ref="AO24:AP24"/>
    <mergeCell ref="F25:AL25"/>
    <mergeCell ref="AM25:AN25"/>
    <mergeCell ref="AO25:AP25"/>
    <mergeCell ref="F21:AL21"/>
    <mergeCell ref="AM21:AN21"/>
    <mergeCell ref="B41:N41"/>
    <mergeCell ref="O41:AW41"/>
    <mergeCell ref="B38:P38"/>
    <mergeCell ref="Q38:AW38"/>
    <mergeCell ref="F26:AL26"/>
    <mergeCell ref="AM26:AN26"/>
    <mergeCell ref="AO26:AP26"/>
    <mergeCell ref="G33:AG35"/>
    <mergeCell ref="B35:F35"/>
    <mergeCell ref="B36:F36"/>
    <mergeCell ref="G36:AW36"/>
    <mergeCell ref="G37:M37"/>
    <mergeCell ref="B32:L32"/>
    <mergeCell ref="M32:N32"/>
    <mergeCell ref="O32:V32"/>
    <mergeCell ref="W32:AE32"/>
    <mergeCell ref="AO21:AP21"/>
    <mergeCell ref="F22:AL22"/>
    <mergeCell ref="AM22:AN22"/>
    <mergeCell ref="AO22:AP22"/>
    <mergeCell ref="F19:AL19"/>
    <mergeCell ref="AM19:AN19"/>
    <mergeCell ref="AO19:AP19"/>
    <mergeCell ref="F20:AL20"/>
    <mergeCell ref="AM20:AN20"/>
    <mergeCell ref="AO20:AP20"/>
    <mergeCell ref="F14:AP14"/>
    <mergeCell ref="B15:AW15"/>
    <mergeCell ref="B16:AW16"/>
    <mergeCell ref="F18:AL18"/>
    <mergeCell ref="AM18:AN18"/>
    <mergeCell ref="AO18:AP18"/>
    <mergeCell ref="F12:AL12"/>
    <mergeCell ref="AM12:AN12"/>
    <mergeCell ref="AO12:AP12"/>
    <mergeCell ref="F13:AL13"/>
    <mergeCell ref="AM13:AN13"/>
    <mergeCell ref="AO13:AP13"/>
    <mergeCell ref="F10:AL10"/>
    <mergeCell ref="AM10:AN10"/>
    <mergeCell ref="AO10:AP10"/>
    <mergeCell ref="F11:AL11"/>
    <mergeCell ref="AM11:AN11"/>
    <mergeCell ref="AO11:AP11"/>
    <mergeCell ref="B7:L7"/>
    <mergeCell ref="M7:Z7"/>
    <mergeCell ref="F9:AL9"/>
    <mergeCell ref="AM9:AN9"/>
    <mergeCell ref="AO9:AP9"/>
    <mergeCell ref="V2:AW2"/>
    <mergeCell ref="V3:AW3"/>
    <mergeCell ref="B4:L4"/>
    <mergeCell ref="M4:R4"/>
    <mergeCell ref="D6:AB6"/>
    <mergeCell ref="AP6:AW6"/>
  </mergeCells>
  <dataValidations count="2">
    <dataValidation allowBlank="1" showInputMessage="1" showErrorMessage="1" promptTitle="SELECCIONE RESPUESTA" prompt="Marque con una X lo correspondiente " sqref="AO11:AP13 AM10:AM13 AO10 G11:AL13 AO19:AO20" xr:uid="{6439C4EF-D16D-4334-AAF7-658F7CB95D45}"/>
    <dataValidation allowBlank="1" showInputMessage="1" showErrorMessage="1" promptTitle="INGRESE CIUDAD EXPEDICIÓN" prompt="Digite la ciudad en la que fue expedida su cédula" sqref="M7" xr:uid="{43EF98E5-A526-4001-9432-526AFBDB0638}"/>
  </dataValidations>
  <pageMargins left="0.70866141732283472" right="0.19685039370078741" top="1.5354330708661419" bottom="0.74803149606299213" header="0.59055118110236227" footer="0.70866141732283472"/>
  <pageSetup scale="92" orientation="portrait" r:id="rId1"/>
  <headerFooter>
    <oddHeader>&amp;L&amp;G</oddHeader>
    <oddFooter>&amp;L&amp;"Garamond,Normal"&amp;10&amp;G&amp;C&amp;"Garamond,Normal"&amp;10Código: GCO-GCI-F138
Versión: 07
Vigencia: 21 de febrero de 2025
Caso HOLA: 124431
Página &amp;P de &amp;N</oddFooter>
  </headerFooter>
  <rowBreaks count="1" manualBreakCount="1">
    <brk id="23" max="48" man="1"/>
  </rowBreaks>
  <ignoredErrors>
    <ignoredError sqref="O41" unlockedFormula="1"/>
  </ignoredErrors>
  <drawing r:id="rId2"/>
  <legacyDrawing r:id="rId3"/>
  <legacyDrawingHF r:id="rId4"/>
  <extLst>
    <ext xmlns:x14="http://schemas.microsoft.com/office/spreadsheetml/2009/9/main" uri="{CCE6A557-97BC-4b89-ADB6-D9C93CAAB3DF}">
      <x14:dataValidations xmlns:xm="http://schemas.microsoft.com/office/excel/2006/main" count="2">
        <x14:dataValidation type="list" allowBlank="1" showInputMessage="1" showErrorMessage="1" xr:uid="{B0484AEB-D4C6-4DCA-8966-41F00FDD79CE}">
          <x14:formula1>
            <xm:f>LISTA!$H$1:$H$4</xm:f>
          </x14:formula1>
          <xm:sqref>W32:AE32</xm:sqref>
        </x14:dataValidation>
        <x14:dataValidation type="list" allowBlank="1" showInputMessage="1" showErrorMessage="1" xr:uid="{70D0A741-8F1F-4404-885C-043C2F200D8E}">
          <x14:formula1>
            <xm:f>LISTA!$G$1:$G$3</xm:f>
          </x14:formula1>
          <xm:sqref>M32:N32</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8E98D2-69A5-41C0-B788-E5DCA3ADF43B}">
  <sheetPr codeName="Hoja12"/>
  <dimension ref="A1:N74"/>
  <sheetViews>
    <sheetView showGridLines="0" view="pageBreakPreview" topLeftCell="A33" zoomScale="70" zoomScaleNormal="70" zoomScaleSheetLayoutView="70" zoomScalePageLayoutView="70" workbookViewId="0">
      <selection activeCell="A57" sqref="A57"/>
    </sheetView>
  </sheetViews>
  <sheetFormatPr baseColWidth="10" defaultColWidth="9.375" defaultRowHeight="12.75"/>
  <cols>
    <col min="1" max="1" width="19" style="311" customWidth="1"/>
    <col min="2" max="2" width="25.375" style="311" customWidth="1"/>
    <col min="3" max="3" width="14.375" style="311" customWidth="1"/>
    <col min="4" max="4" width="13.375" style="311" customWidth="1"/>
    <col min="5" max="5" width="19.375" style="311" customWidth="1"/>
    <col min="6" max="6" width="16.375" style="311" customWidth="1"/>
    <col min="7" max="7" width="15.375" style="311" customWidth="1"/>
    <col min="8" max="8" width="13.375" style="311" customWidth="1"/>
    <col min="9" max="9" width="20.625" style="311" customWidth="1"/>
    <col min="10" max="10" width="12.625" style="311" customWidth="1"/>
    <col min="11" max="11" width="5.375" style="311" customWidth="1"/>
    <col min="12" max="12" width="11.375" style="311" customWidth="1"/>
    <col min="13" max="13" width="21.375" style="311" customWidth="1"/>
    <col min="14" max="256" width="11.375" style="311" customWidth="1"/>
    <col min="257" max="16384" width="9.375" style="311"/>
  </cols>
  <sheetData>
    <row r="1" spans="1:13" ht="124.5" customHeight="1">
      <c r="A1" s="847"/>
      <c r="B1" s="848"/>
      <c r="C1" s="849" t="s">
        <v>13348</v>
      </c>
      <c r="D1" s="848"/>
      <c r="E1" s="848"/>
      <c r="F1" s="848"/>
      <c r="G1" s="848"/>
      <c r="H1" s="848"/>
      <c r="I1" s="848"/>
      <c r="J1" s="850" t="s">
        <v>13349</v>
      </c>
      <c r="K1" s="850"/>
      <c r="L1" s="850"/>
      <c r="M1" s="851"/>
    </row>
    <row r="2" spans="1:13" ht="28.15" customHeight="1">
      <c r="A2" s="852" t="s">
        <v>13350</v>
      </c>
      <c r="B2" s="853"/>
      <c r="C2" s="853"/>
      <c r="D2" s="853"/>
      <c r="E2" s="853"/>
      <c r="F2" s="853"/>
      <c r="G2" s="853"/>
      <c r="H2" s="853"/>
      <c r="I2" s="853"/>
      <c r="J2" s="347" t="str">
        <f>'Datos de entrada'!$D$7</f>
        <v>128-2025</v>
      </c>
      <c r="K2" s="854" t="s">
        <v>13351</v>
      </c>
      <c r="L2" s="854"/>
      <c r="M2" s="855"/>
    </row>
    <row r="3" spans="1:13" s="312" customFormat="1" ht="58.9" customHeight="1">
      <c r="A3" s="844" t="s">
        <v>13352</v>
      </c>
      <c r="B3" s="845"/>
      <c r="C3" s="845"/>
      <c r="D3" s="845"/>
      <c r="E3" s="845"/>
      <c r="F3" s="845"/>
      <c r="G3" s="845"/>
      <c r="H3" s="845"/>
      <c r="I3" s="845"/>
      <c r="J3" s="845"/>
      <c r="K3" s="845"/>
      <c r="L3" s="845"/>
      <c r="M3" s="846"/>
    </row>
    <row r="4" spans="1:13" s="312" customFormat="1" ht="24" customHeight="1">
      <c r="A4" s="859" t="s">
        <v>13353</v>
      </c>
      <c r="B4" s="860"/>
      <c r="C4" s="860"/>
      <c r="D4" s="860"/>
      <c r="E4" s="860"/>
      <c r="F4" s="860"/>
      <c r="G4" s="860"/>
      <c r="H4" s="860"/>
      <c r="I4" s="860"/>
      <c r="J4" s="860"/>
      <c r="K4" s="860"/>
      <c r="L4" s="313"/>
      <c r="M4" s="314"/>
    </row>
    <row r="5" spans="1:13" s="312" customFormat="1" ht="24" customHeight="1">
      <c r="A5" s="315" t="str">
        <f>'Datos de entrada'!D7</f>
        <v>128-2025</v>
      </c>
      <c r="B5" s="316"/>
      <c r="C5" s="316"/>
      <c r="D5" s="316"/>
      <c r="E5" s="316"/>
      <c r="F5" s="316"/>
      <c r="G5" s="316"/>
      <c r="H5" s="316"/>
      <c r="I5" s="316"/>
      <c r="J5" s="316"/>
      <c r="K5" s="316"/>
      <c r="L5" s="313"/>
      <c r="M5" s="314"/>
    </row>
    <row r="6" spans="1:13" s="312" customFormat="1" ht="24" customHeight="1" thickBot="1">
      <c r="A6" s="317"/>
      <c r="B6" s="318"/>
      <c r="C6" s="318"/>
      <c r="D6" s="318"/>
      <c r="E6" s="318"/>
      <c r="F6" s="318"/>
      <c r="G6" s="318"/>
      <c r="H6" s="318"/>
      <c r="I6" s="318"/>
      <c r="J6" s="318"/>
      <c r="K6" s="318"/>
      <c r="L6" s="318"/>
      <c r="M6" s="319"/>
    </row>
    <row r="7" spans="1:13" s="312" customFormat="1" ht="24" customHeight="1" thickBot="1">
      <c r="A7" s="861" t="s">
        <v>13354</v>
      </c>
      <c r="B7" s="862"/>
      <c r="C7" s="548" t="s">
        <v>13355</v>
      </c>
      <c r="D7" s="348">
        <f>'Pago 1 - Cert. Tributaria'!M32</f>
        <v>4</v>
      </c>
      <c r="E7" s="548" t="s">
        <v>3</v>
      </c>
      <c r="F7" s="348" t="str">
        <f>'Pago 1 - Cert. Tributaria'!W32</f>
        <v>NOVIEMBRE</v>
      </c>
      <c r="G7" s="548" t="s">
        <v>13356</v>
      </c>
      <c r="H7" s="348">
        <v>2025</v>
      </c>
      <c r="I7" s="318"/>
      <c r="J7" s="318"/>
      <c r="K7" s="318"/>
      <c r="L7" s="318"/>
      <c r="M7" s="319"/>
    </row>
    <row r="8" spans="1:13" s="312" customFormat="1" ht="24" customHeight="1">
      <c r="A8" s="317"/>
      <c r="B8" s="318"/>
      <c r="C8" s="318"/>
      <c r="D8" s="318"/>
      <c r="E8" s="318"/>
      <c r="F8" s="318"/>
      <c r="G8" s="318"/>
      <c r="H8" s="318"/>
      <c r="I8" s="318"/>
      <c r="J8" s="318"/>
      <c r="K8" s="318"/>
      <c r="L8" s="318"/>
      <c r="M8" s="319"/>
    </row>
    <row r="9" spans="1:13" s="312" customFormat="1" ht="24" customHeight="1">
      <c r="A9" s="863" t="s">
        <v>13357</v>
      </c>
      <c r="B9" s="864"/>
      <c r="C9" s="864"/>
      <c r="D9" s="864"/>
      <c r="E9" s="864"/>
      <c r="F9" s="320"/>
      <c r="G9" s="320"/>
      <c r="H9" s="320"/>
      <c r="I9" s="320"/>
      <c r="J9" s="320"/>
      <c r="K9" s="320"/>
      <c r="L9" s="320"/>
      <c r="M9" s="321"/>
    </row>
    <row r="10" spans="1:13" s="312" customFormat="1" ht="24" customHeight="1" thickBot="1">
      <c r="A10" s="317"/>
      <c r="B10" s="318"/>
      <c r="C10" s="318"/>
      <c r="D10" s="318"/>
      <c r="E10" s="318"/>
      <c r="F10" s="318"/>
      <c r="G10" s="318"/>
      <c r="H10" s="318"/>
      <c r="I10" s="318"/>
      <c r="J10" s="318"/>
      <c r="K10" s="318"/>
      <c r="L10" s="318"/>
      <c r="M10" s="319"/>
    </row>
    <row r="11" spans="1:13" s="312" customFormat="1" ht="36.75" customHeight="1" thickBot="1">
      <c r="A11" s="865" t="s">
        <v>13358</v>
      </c>
      <c r="B11" s="866"/>
      <c r="C11" s="866"/>
      <c r="D11" s="867"/>
      <c r="E11" s="322"/>
      <c r="F11" s="323" t="s">
        <v>13359</v>
      </c>
      <c r="G11" s="322"/>
      <c r="H11" s="868" t="s">
        <v>13360</v>
      </c>
      <c r="I11" s="869"/>
      <c r="J11" s="869"/>
      <c r="K11" s="870"/>
      <c r="L11" s="318"/>
      <c r="M11" s="324" t="s">
        <v>7330</v>
      </c>
    </row>
    <row r="12" spans="1:13" s="312" customFormat="1" ht="24" customHeight="1" thickBot="1">
      <c r="A12" s="871" t="str">
        <f>VLOOKUP($A$5,'Base de datos'!$B$7:$AK$1257,3,0)</f>
        <v>KENETH DUBAN BORJA RINCON</v>
      </c>
      <c r="B12" s="872"/>
      <c r="C12" s="872"/>
      <c r="D12" s="873"/>
      <c r="E12" s="318"/>
      <c r="F12" s="349">
        <f>VLOOKUP($A$5,'Base de datos'!$B$7:$AK$1257,4,0)</f>
        <v>1015476536</v>
      </c>
      <c r="G12" s="318"/>
      <c r="H12" s="874"/>
      <c r="I12" s="875"/>
      <c r="J12" s="875"/>
      <c r="K12" s="876"/>
      <c r="L12" s="318"/>
      <c r="M12" s="350" t="s">
        <v>13361</v>
      </c>
    </row>
    <row r="13" spans="1:13" s="312" customFormat="1" ht="24" customHeight="1">
      <c r="A13" s="317"/>
      <c r="B13" s="318"/>
      <c r="C13" s="318"/>
      <c r="D13" s="318"/>
      <c r="E13" s="318"/>
      <c r="F13" s="318"/>
      <c r="G13" s="318"/>
      <c r="H13" s="318"/>
      <c r="I13" s="318"/>
      <c r="J13" s="318"/>
      <c r="K13" s="318"/>
      <c r="L13" s="318"/>
      <c r="M13" s="319"/>
    </row>
    <row r="14" spans="1:13" s="312" customFormat="1" ht="69.75" customHeight="1">
      <c r="A14" s="877" t="s">
        <v>13362</v>
      </c>
      <c r="B14" s="878"/>
      <c r="C14" s="878"/>
      <c r="D14" s="878"/>
      <c r="E14" s="878"/>
      <c r="F14" s="878"/>
      <c r="G14" s="878"/>
      <c r="H14" s="878"/>
      <c r="I14" s="878"/>
      <c r="J14" s="878"/>
      <c r="K14" s="878"/>
      <c r="L14" s="878"/>
      <c r="M14" s="319"/>
    </row>
    <row r="15" spans="1:13" s="312" customFormat="1" ht="24" customHeight="1">
      <c r="A15" s="317" t="s">
        <v>13363</v>
      </c>
      <c r="B15" s="318"/>
      <c r="C15" s="318"/>
      <c r="D15" s="318"/>
      <c r="E15" s="318"/>
      <c r="F15" s="318"/>
      <c r="G15" s="318"/>
      <c r="H15" s="318"/>
      <c r="I15" s="318"/>
      <c r="J15" s="318"/>
      <c r="K15" s="318"/>
      <c r="L15" s="318"/>
      <c r="M15" s="319"/>
    </row>
    <row r="16" spans="1:13" s="312" customFormat="1" ht="24" customHeight="1" thickBot="1">
      <c r="A16" s="317"/>
      <c r="B16" s="318"/>
      <c r="C16" s="318"/>
      <c r="D16" s="318"/>
      <c r="E16" s="318"/>
      <c r="F16" s="318"/>
      <c r="G16" s="318"/>
      <c r="H16" s="318"/>
      <c r="I16" s="318"/>
      <c r="J16" s="318"/>
      <c r="K16" s="318"/>
      <c r="L16" s="318"/>
      <c r="M16" s="319"/>
    </row>
    <row r="17" spans="1:14" s="312" customFormat="1" ht="24" customHeight="1">
      <c r="A17" s="879" t="s">
        <v>13364</v>
      </c>
      <c r="B17" s="880"/>
      <c r="C17" s="880"/>
      <c r="D17" s="880"/>
      <c r="E17" s="880" t="s">
        <v>13365</v>
      </c>
      <c r="F17" s="880"/>
      <c r="G17" s="880" t="s">
        <v>13366</v>
      </c>
      <c r="H17" s="880"/>
      <c r="I17" s="880" t="s">
        <v>13367</v>
      </c>
      <c r="J17" s="880"/>
      <c r="K17" s="881"/>
      <c r="L17" s="318"/>
      <c r="M17" s="319"/>
    </row>
    <row r="18" spans="1:14" s="312" customFormat="1" ht="24" customHeight="1">
      <c r="A18" s="856"/>
      <c r="B18" s="857"/>
      <c r="C18" s="857"/>
      <c r="D18" s="857"/>
      <c r="E18" s="857"/>
      <c r="F18" s="857"/>
      <c r="G18" s="857"/>
      <c r="H18" s="857"/>
      <c r="I18" s="857"/>
      <c r="J18" s="857"/>
      <c r="K18" s="858"/>
      <c r="L18" s="318"/>
      <c r="M18" s="319"/>
    </row>
    <row r="19" spans="1:14" s="312" customFormat="1" ht="24" customHeight="1">
      <c r="A19" s="856"/>
      <c r="B19" s="857"/>
      <c r="C19" s="857"/>
      <c r="D19" s="857"/>
      <c r="E19" s="857"/>
      <c r="F19" s="857"/>
      <c r="G19" s="857"/>
      <c r="H19" s="857"/>
      <c r="I19" s="857"/>
      <c r="J19" s="857"/>
      <c r="K19" s="858"/>
      <c r="L19" s="318"/>
      <c r="M19" s="319"/>
    </row>
    <row r="20" spans="1:14" s="312" customFormat="1" ht="24" customHeight="1">
      <c r="A20" s="856"/>
      <c r="B20" s="857"/>
      <c r="C20" s="857"/>
      <c r="D20" s="857"/>
      <c r="E20" s="857"/>
      <c r="F20" s="857"/>
      <c r="G20" s="857"/>
      <c r="H20" s="857"/>
      <c r="I20" s="857"/>
      <c r="J20" s="857"/>
      <c r="K20" s="858"/>
      <c r="L20" s="318"/>
      <c r="M20" s="319"/>
    </row>
    <row r="21" spans="1:14" s="312" customFormat="1" ht="24" customHeight="1">
      <c r="A21" s="856"/>
      <c r="B21" s="857"/>
      <c r="C21" s="857"/>
      <c r="D21" s="857"/>
      <c r="E21" s="857"/>
      <c r="F21" s="857"/>
      <c r="G21" s="857"/>
      <c r="H21" s="857"/>
      <c r="I21" s="857"/>
      <c r="J21" s="857"/>
      <c r="K21" s="858"/>
      <c r="L21" s="318"/>
      <c r="M21" s="319"/>
    </row>
    <row r="22" spans="1:14" s="312" customFormat="1" ht="24" customHeight="1">
      <c r="A22" s="856"/>
      <c r="B22" s="857"/>
      <c r="C22" s="857"/>
      <c r="D22" s="857"/>
      <c r="E22" s="857"/>
      <c r="F22" s="857"/>
      <c r="G22" s="857"/>
      <c r="H22" s="857"/>
      <c r="I22" s="857"/>
      <c r="J22" s="857"/>
      <c r="K22" s="858"/>
      <c r="L22" s="318"/>
      <c r="M22" s="319"/>
    </row>
    <row r="23" spans="1:14" s="312" customFormat="1" ht="24" customHeight="1">
      <c r="A23" s="856"/>
      <c r="B23" s="857"/>
      <c r="C23" s="857"/>
      <c r="D23" s="857"/>
      <c r="E23" s="857"/>
      <c r="F23" s="857"/>
      <c r="G23" s="857"/>
      <c r="H23" s="857"/>
      <c r="I23" s="857"/>
      <c r="J23" s="857"/>
      <c r="K23" s="858"/>
      <c r="L23" s="318"/>
      <c r="M23" s="319"/>
    </row>
    <row r="24" spans="1:14" s="312" customFormat="1" ht="24" customHeight="1">
      <c r="A24" s="856"/>
      <c r="B24" s="857"/>
      <c r="C24" s="857"/>
      <c r="D24" s="857"/>
      <c r="E24" s="857"/>
      <c r="F24" s="857"/>
      <c r="G24" s="857"/>
      <c r="H24" s="857"/>
      <c r="I24" s="857"/>
      <c r="J24" s="857"/>
      <c r="K24" s="858"/>
      <c r="L24" s="318"/>
      <c r="M24" s="319"/>
    </row>
    <row r="25" spans="1:14" s="325" customFormat="1" ht="21.75" customHeight="1" thickBot="1">
      <c r="A25" s="884"/>
      <c r="B25" s="885"/>
      <c r="C25" s="885"/>
      <c r="D25" s="885"/>
      <c r="E25" s="885"/>
      <c r="F25" s="885"/>
      <c r="G25" s="885"/>
      <c r="H25" s="885"/>
      <c r="I25" s="885"/>
      <c r="J25" s="885"/>
      <c r="K25" s="886"/>
      <c r="L25" s="318"/>
      <c r="M25" s="319"/>
    </row>
    <row r="26" spans="1:14" s="325" customFormat="1" ht="15.75" customHeight="1">
      <c r="A26" s="317"/>
      <c r="B26" s="318"/>
      <c r="C26" s="318"/>
      <c r="D26" s="318"/>
      <c r="E26" s="318"/>
      <c r="F26" s="318"/>
      <c r="G26" s="318"/>
      <c r="H26" s="318"/>
      <c r="I26" s="318"/>
      <c r="J26" s="318"/>
      <c r="K26" s="318"/>
      <c r="L26" s="318"/>
      <c r="M26" s="319"/>
    </row>
    <row r="27" spans="1:14" s="325" customFormat="1" ht="15.75" customHeight="1">
      <c r="A27" s="887" t="s">
        <v>13368</v>
      </c>
      <c r="B27" s="882"/>
      <c r="C27" s="882"/>
      <c r="D27" s="882"/>
      <c r="E27" s="882"/>
      <c r="F27" s="318"/>
      <c r="G27" s="318"/>
      <c r="H27" s="318"/>
      <c r="I27" s="318"/>
      <c r="J27" s="318"/>
      <c r="K27" s="318"/>
      <c r="L27" s="318"/>
      <c r="M27" s="319"/>
    </row>
    <row r="28" spans="1:14" s="326" customFormat="1" ht="15.75" customHeight="1" thickBot="1">
      <c r="A28" s="317"/>
      <c r="B28" s="318"/>
      <c r="C28" s="318"/>
      <c r="D28" s="318"/>
      <c r="E28" s="318"/>
      <c r="F28" s="318"/>
      <c r="G28" s="318"/>
      <c r="H28" s="318"/>
      <c r="I28" s="318"/>
      <c r="J28" s="318"/>
      <c r="K28" s="318"/>
      <c r="L28" s="318"/>
      <c r="M28" s="319"/>
    </row>
    <row r="29" spans="1:14" s="326" customFormat="1" ht="33.75" customHeight="1" thickBot="1">
      <c r="A29" s="888" t="s">
        <v>13369</v>
      </c>
      <c r="B29" s="889"/>
      <c r="C29" s="889"/>
      <c r="D29" s="889"/>
      <c r="E29" s="889"/>
      <c r="F29" s="889"/>
      <c r="G29" s="889"/>
      <c r="H29" s="889"/>
      <c r="I29" s="889"/>
      <c r="J29" s="889"/>
      <c r="K29" s="890"/>
      <c r="L29" s="388"/>
      <c r="M29" s="327"/>
      <c r="N29" s="328"/>
    </row>
    <row r="30" spans="1:14" s="326" customFormat="1" ht="25.5" customHeight="1" thickBot="1">
      <c r="A30" s="329" t="s">
        <v>13370</v>
      </c>
      <c r="B30" s="882" t="s">
        <v>13371</v>
      </c>
      <c r="C30" s="882"/>
      <c r="D30" s="882"/>
      <c r="E30" s="882"/>
      <c r="F30" s="882"/>
      <c r="G30" s="882"/>
      <c r="H30" s="882"/>
      <c r="I30" s="882"/>
      <c r="J30" s="882"/>
      <c r="K30" s="882"/>
      <c r="L30" s="882"/>
      <c r="M30" s="883"/>
    </row>
    <row r="31" spans="1:14" s="326" customFormat="1" ht="38.25" customHeight="1" thickBot="1">
      <c r="A31" s="891" t="s">
        <v>13372</v>
      </c>
      <c r="B31" s="892"/>
      <c r="C31" s="892"/>
      <c r="D31" s="892"/>
      <c r="E31" s="892"/>
      <c r="F31" s="892"/>
      <c r="G31" s="892"/>
      <c r="H31" s="892"/>
      <c r="I31" s="892"/>
      <c r="J31" s="892"/>
      <c r="K31" s="330"/>
      <c r="L31" s="388"/>
      <c r="M31" s="331"/>
    </row>
    <row r="32" spans="1:14" s="326" customFormat="1" ht="30" customHeight="1">
      <c r="A32" s="329" t="s">
        <v>13373</v>
      </c>
      <c r="B32" s="893" t="s">
        <v>13374</v>
      </c>
      <c r="C32" s="893"/>
      <c r="D32" s="893"/>
      <c r="E32" s="893"/>
      <c r="F32" s="893"/>
      <c r="G32" s="893"/>
      <c r="H32" s="893"/>
      <c r="I32" s="893"/>
      <c r="J32" s="893"/>
      <c r="K32" s="893"/>
      <c r="L32" s="893"/>
      <c r="M32" s="894"/>
    </row>
    <row r="33" spans="1:13" s="326" customFormat="1" ht="15.75" customHeight="1">
      <c r="A33" s="332" t="s">
        <v>13375</v>
      </c>
      <c r="B33" s="882" t="s">
        <v>13376</v>
      </c>
      <c r="C33" s="882"/>
      <c r="D33" s="882"/>
      <c r="E33" s="882"/>
      <c r="F33" s="882"/>
      <c r="G33" s="882"/>
      <c r="H33" s="882"/>
      <c r="I33" s="882"/>
      <c r="J33" s="882"/>
      <c r="K33" s="882"/>
      <c r="L33" s="882"/>
      <c r="M33" s="883"/>
    </row>
    <row r="34" spans="1:13" s="326" customFormat="1" ht="15.75" customHeight="1">
      <c r="A34" s="332" t="s">
        <v>13375</v>
      </c>
      <c r="B34" s="882" t="s">
        <v>13377</v>
      </c>
      <c r="C34" s="882"/>
      <c r="D34" s="882"/>
      <c r="E34" s="882"/>
      <c r="F34" s="882"/>
      <c r="G34" s="882"/>
      <c r="H34" s="882"/>
      <c r="I34" s="882"/>
      <c r="J34" s="882"/>
      <c r="K34" s="882"/>
      <c r="L34" s="882"/>
      <c r="M34" s="883"/>
    </row>
    <row r="35" spans="1:13" s="326" customFormat="1" ht="15.75" customHeight="1">
      <c r="A35" s="332" t="s">
        <v>13375</v>
      </c>
      <c r="B35" s="882" t="s">
        <v>13371</v>
      </c>
      <c r="C35" s="882"/>
      <c r="D35" s="882"/>
      <c r="E35" s="882"/>
      <c r="F35" s="882"/>
      <c r="G35" s="882"/>
      <c r="H35" s="882"/>
      <c r="I35" s="882"/>
      <c r="J35" s="882"/>
      <c r="K35" s="882"/>
      <c r="L35" s="882"/>
      <c r="M35" s="883"/>
    </row>
    <row r="36" spans="1:13" s="326" customFormat="1" ht="15.75" customHeight="1" thickBot="1">
      <c r="A36" s="332"/>
      <c r="B36" s="549"/>
      <c r="C36" s="549"/>
      <c r="D36" s="549"/>
      <c r="E36" s="549"/>
      <c r="F36" s="549"/>
      <c r="G36" s="549"/>
      <c r="H36" s="549"/>
      <c r="I36" s="549"/>
      <c r="J36" s="549"/>
      <c r="K36" s="549"/>
      <c r="L36" s="549"/>
      <c r="M36" s="550"/>
    </row>
    <row r="37" spans="1:13" s="326" customFormat="1" ht="27.75" customHeight="1" thickBot="1">
      <c r="A37" s="888" t="s">
        <v>13378</v>
      </c>
      <c r="B37" s="889"/>
      <c r="C37" s="889"/>
      <c r="D37" s="889"/>
      <c r="E37" s="889"/>
      <c r="F37" s="889"/>
      <c r="G37" s="889"/>
      <c r="H37" s="889"/>
      <c r="I37" s="889"/>
      <c r="J37" s="889"/>
      <c r="K37" s="890"/>
      <c r="L37" s="388"/>
      <c r="M37" s="327"/>
    </row>
    <row r="38" spans="1:13" s="326" customFormat="1" ht="14.25" customHeight="1">
      <c r="A38" s="329" t="s">
        <v>13373</v>
      </c>
      <c r="B38" s="318"/>
      <c r="C38" s="318"/>
      <c r="D38" s="318"/>
      <c r="E38" s="318"/>
      <c r="F38" s="318"/>
      <c r="G38" s="318"/>
      <c r="H38" s="318"/>
      <c r="I38" s="318"/>
      <c r="J38" s="318"/>
      <c r="K38" s="318"/>
      <c r="L38" s="318"/>
      <c r="M38" s="319"/>
    </row>
    <row r="39" spans="1:13" s="326" customFormat="1" ht="15.75" customHeight="1">
      <c r="A39" s="332" t="s">
        <v>13375</v>
      </c>
      <c r="B39" s="882" t="s">
        <v>13371</v>
      </c>
      <c r="C39" s="882"/>
      <c r="D39" s="882"/>
      <c r="E39" s="882"/>
      <c r="F39" s="882"/>
      <c r="G39" s="882"/>
      <c r="H39" s="882"/>
      <c r="I39" s="882"/>
      <c r="J39" s="882"/>
      <c r="K39" s="882"/>
      <c r="L39" s="882"/>
      <c r="M39" s="883"/>
    </row>
    <row r="40" spans="1:13" s="326" customFormat="1" ht="15.75" customHeight="1" thickBot="1">
      <c r="A40" s="332" t="s">
        <v>13375</v>
      </c>
      <c r="B40" s="882" t="s">
        <v>13379</v>
      </c>
      <c r="C40" s="882"/>
      <c r="D40" s="882"/>
      <c r="E40" s="882"/>
      <c r="F40" s="882"/>
      <c r="G40" s="882"/>
      <c r="H40" s="882"/>
      <c r="I40" s="882"/>
      <c r="J40" s="882"/>
      <c r="K40" s="882"/>
      <c r="L40" s="882"/>
      <c r="M40" s="883"/>
    </row>
    <row r="41" spans="1:13" s="326" customFormat="1" ht="51" customHeight="1" thickBot="1">
      <c r="A41" s="891" t="s">
        <v>13380</v>
      </c>
      <c r="B41" s="892"/>
      <c r="C41" s="892"/>
      <c r="D41" s="892"/>
      <c r="E41" s="892"/>
      <c r="F41" s="892"/>
      <c r="G41" s="892"/>
      <c r="H41" s="892"/>
      <c r="I41" s="892"/>
      <c r="J41" s="892"/>
      <c r="K41" s="895"/>
      <c r="L41" s="388"/>
      <c r="M41" s="331"/>
    </row>
    <row r="42" spans="1:13" s="326" customFormat="1" ht="16.5" customHeight="1">
      <c r="A42" s="329" t="s">
        <v>13373</v>
      </c>
      <c r="B42" s="318"/>
      <c r="C42" s="318"/>
      <c r="D42" s="318"/>
      <c r="E42" s="318"/>
      <c r="F42" s="318"/>
      <c r="G42" s="318"/>
      <c r="H42" s="318"/>
      <c r="I42" s="318"/>
      <c r="J42" s="318"/>
      <c r="K42" s="318"/>
      <c r="L42" s="318"/>
      <c r="M42" s="319"/>
    </row>
    <row r="43" spans="1:13" s="326" customFormat="1" ht="12" customHeight="1">
      <c r="A43" s="332" t="s">
        <v>13375</v>
      </c>
      <c r="B43" s="882" t="s">
        <v>13381</v>
      </c>
      <c r="C43" s="882"/>
      <c r="D43" s="882"/>
      <c r="E43" s="882"/>
      <c r="F43" s="882"/>
      <c r="G43" s="882"/>
      <c r="H43" s="882"/>
      <c r="I43" s="882"/>
      <c r="J43" s="882"/>
      <c r="K43" s="882"/>
      <c r="L43" s="882"/>
      <c r="M43" s="883"/>
    </row>
    <row r="44" spans="1:13" s="326" customFormat="1" ht="12" customHeight="1">
      <c r="A44" s="332" t="s">
        <v>13375</v>
      </c>
      <c r="B44" s="893" t="s">
        <v>13382</v>
      </c>
      <c r="C44" s="893"/>
      <c r="D44" s="893"/>
      <c r="E44" s="893"/>
      <c r="F44" s="893"/>
      <c r="G44" s="893"/>
      <c r="H44" s="893"/>
      <c r="I44" s="893"/>
      <c r="J44" s="893"/>
      <c r="K44" s="893"/>
      <c r="L44" s="893"/>
      <c r="M44" s="894"/>
    </row>
    <row r="45" spans="1:13" s="326" customFormat="1" ht="12" customHeight="1">
      <c r="A45" s="332" t="s">
        <v>13375</v>
      </c>
      <c r="B45" s="893" t="s">
        <v>13383</v>
      </c>
      <c r="C45" s="893"/>
      <c r="D45" s="893"/>
      <c r="E45" s="893"/>
      <c r="F45" s="893"/>
      <c r="G45" s="893"/>
      <c r="H45" s="893"/>
      <c r="I45" s="893"/>
      <c r="J45" s="893"/>
      <c r="K45" s="893"/>
      <c r="L45" s="893"/>
      <c r="M45" s="894"/>
    </row>
    <row r="46" spans="1:13" s="326" customFormat="1" ht="12" customHeight="1" thickBot="1">
      <c r="A46" s="332" t="s">
        <v>13375</v>
      </c>
      <c r="B46" s="882" t="s">
        <v>13384</v>
      </c>
      <c r="C46" s="882"/>
      <c r="D46" s="882"/>
      <c r="E46" s="882"/>
      <c r="F46" s="882"/>
      <c r="G46" s="882"/>
      <c r="H46" s="882"/>
      <c r="I46" s="882"/>
      <c r="J46" s="882"/>
      <c r="K46" s="882"/>
      <c r="L46" s="882"/>
      <c r="M46" s="883"/>
    </row>
    <row r="47" spans="1:13" s="326" customFormat="1" ht="32.25" customHeight="1" thickBot="1">
      <c r="A47" s="891" t="s">
        <v>13385</v>
      </c>
      <c r="B47" s="892"/>
      <c r="C47" s="892"/>
      <c r="D47" s="892"/>
      <c r="E47" s="892"/>
      <c r="F47" s="892"/>
      <c r="G47" s="892"/>
      <c r="H47" s="892"/>
      <c r="I47" s="892"/>
      <c r="J47" s="892"/>
      <c r="K47" s="895"/>
      <c r="L47" s="388"/>
      <c r="M47" s="333"/>
    </row>
    <row r="48" spans="1:13" s="326" customFormat="1" ht="15.75" customHeight="1">
      <c r="A48" s="329" t="s">
        <v>13370</v>
      </c>
      <c r="B48" s="318"/>
      <c r="C48" s="318"/>
      <c r="D48" s="318"/>
      <c r="E48" s="318"/>
      <c r="F48" s="318"/>
      <c r="G48" s="318"/>
      <c r="H48" s="318"/>
      <c r="I48" s="318"/>
      <c r="J48" s="318"/>
      <c r="K48" s="318"/>
      <c r="L48" s="318"/>
      <c r="M48" s="319"/>
    </row>
    <row r="49" spans="1:13" ht="15.75">
      <c r="A49" s="332" t="s">
        <v>13375</v>
      </c>
      <c r="B49" s="882" t="s">
        <v>13386</v>
      </c>
      <c r="C49" s="882"/>
      <c r="D49" s="882"/>
      <c r="E49" s="882"/>
      <c r="F49" s="882"/>
      <c r="G49" s="882"/>
      <c r="H49" s="882"/>
      <c r="I49" s="882"/>
      <c r="J49" s="882"/>
      <c r="K49" s="882"/>
      <c r="L49" s="882"/>
      <c r="M49" s="883"/>
    </row>
    <row r="50" spans="1:13" ht="15.75">
      <c r="A50" s="332" t="s">
        <v>13375</v>
      </c>
      <c r="B50" s="882" t="s">
        <v>13387</v>
      </c>
      <c r="C50" s="882"/>
      <c r="D50" s="882"/>
      <c r="E50" s="882"/>
      <c r="F50" s="882"/>
      <c r="G50" s="882"/>
      <c r="H50" s="882"/>
      <c r="I50" s="882"/>
      <c r="J50" s="882"/>
      <c r="K50" s="882"/>
      <c r="L50" s="882"/>
      <c r="M50" s="883"/>
    </row>
    <row r="51" spans="1:13" ht="15.75">
      <c r="A51" s="332" t="s">
        <v>13375</v>
      </c>
      <c r="B51" s="893" t="s">
        <v>13388</v>
      </c>
      <c r="C51" s="893"/>
      <c r="D51" s="893"/>
      <c r="E51" s="893"/>
      <c r="F51" s="893"/>
      <c r="G51" s="893"/>
      <c r="H51" s="893"/>
      <c r="I51" s="893"/>
      <c r="J51" s="893"/>
      <c r="K51" s="893"/>
      <c r="L51" s="893"/>
      <c r="M51" s="894"/>
    </row>
    <row r="52" spans="1:13" ht="15.75">
      <c r="A52" s="332" t="s">
        <v>13375</v>
      </c>
      <c r="B52" s="882" t="s">
        <v>13389</v>
      </c>
      <c r="C52" s="882"/>
      <c r="D52" s="882"/>
      <c r="E52" s="882"/>
      <c r="F52" s="882"/>
      <c r="G52" s="882"/>
      <c r="H52" s="882"/>
      <c r="I52" s="882"/>
      <c r="J52" s="882"/>
      <c r="K52" s="882"/>
      <c r="L52" s="882"/>
      <c r="M52" s="883"/>
    </row>
    <row r="53" spans="1:13" ht="27.75" customHeight="1">
      <c r="A53" s="896" t="s">
        <v>13390</v>
      </c>
      <c r="B53" s="897"/>
      <c r="C53" s="897"/>
      <c r="D53" s="897"/>
      <c r="E53" s="897"/>
      <c r="F53" s="897"/>
      <c r="G53" s="897"/>
      <c r="H53" s="897"/>
      <c r="I53" s="897"/>
      <c r="J53" s="897"/>
      <c r="K53" s="897"/>
      <c r="L53" s="897"/>
      <c r="M53" s="898"/>
    </row>
    <row r="54" spans="1:13" ht="15">
      <c r="A54" s="317"/>
      <c r="B54" s="318"/>
      <c r="C54" s="318"/>
      <c r="D54" s="318"/>
      <c r="E54" s="318"/>
      <c r="F54" s="318"/>
      <c r="G54" s="318"/>
      <c r="H54" s="318"/>
      <c r="I54" s="318"/>
      <c r="J54" s="318"/>
      <c r="K54" s="318"/>
      <c r="L54" s="318"/>
      <c r="M54" s="319"/>
    </row>
    <row r="55" spans="1:13" ht="15.75">
      <c r="A55" s="899" t="s">
        <v>13391</v>
      </c>
      <c r="B55" s="900"/>
      <c r="C55" s="900"/>
      <c r="D55" s="900"/>
      <c r="E55" s="900"/>
      <c r="F55" s="900"/>
      <c r="G55" s="900"/>
      <c r="H55" s="900"/>
      <c r="I55" s="900"/>
      <c r="J55" s="900"/>
      <c r="K55" s="900"/>
      <c r="L55" s="900"/>
      <c r="M55" s="901"/>
    </row>
    <row r="56" spans="1:13" ht="15">
      <c r="A56" s="317"/>
      <c r="B56" s="318"/>
      <c r="C56" s="318"/>
      <c r="D56" s="318"/>
      <c r="E56" s="318"/>
      <c r="F56" s="318"/>
      <c r="G56" s="318"/>
      <c r="H56" s="318"/>
      <c r="I56" s="318"/>
      <c r="J56" s="318"/>
      <c r="K56" s="318"/>
      <c r="L56" s="318"/>
      <c r="M56" s="319"/>
    </row>
    <row r="57" spans="1:13" ht="66" customHeight="1">
      <c r="A57" s="317"/>
      <c r="B57" s="318"/>
      <c r="C57" s="318"/>
      <c r="D57" s="318"/>
      <c r="E57" s="902"/>
      <c r="F57" s="902"/>
      <c r="G57" s="902"/>
      <c r="H57" s="902"/>
      <c r="I57" s="318"/>
      <c r="J57" s="318"/>
      <c r="K57" s="318"/>
      <c r="L57" s="318"/>
      <c r="M57" s="319"/>
    </row>
    <row r="58" spans="1:13" ht="15">
      <c r="A58" s="317"/>
      <c r="B58" s="318"/>
      <c r="C58" s="318"/>
      <c r="D58" s="318"/>
      <c r="E58" s="903"/>
      <c r="F58" s="903"/>
      <c r="G58" s="903"/>
      <c r="H58" s="903"/>
      <c r="I58" s="318"/>
      <c r="J58" s="318"/>
      <c r="K58" s="318"/>
      <c r="L58" s="318"/>
      <c r="M58" s="319"/>
    </row>
    <row r="59" spans="1:13" ht="15">
      <c r="A59" s="861" t="s">
        <v>13392</v>
      </c>
      <c r="B59" s="862"/>
      <c r="C59" s="862"/>
      <c r="D59" s="862"/>
      <c r="E59" s="862"/>
      <c r="F59" s="862"/>
      <c r="G59" s="862"/>
      <c r="H59" s="862"/>
      <c r="I59" s="862"/>
      <c r="J59" s="862"/>
      <c r="K59" s="862"/>
      <c r="L59" s="862"/>
      <c r="M59" s="904"/>
    </row>
    <row r="60" spans="1:13" ht="15.75" thickBot="1">
      <c r="A60" s="334"/>
      <c r="B60" s="335"/>
      <c r="C60" s="335"/>
      <c r="D60" s="335"/>
      <c r="E60" s="335"/>
      <c r="F60" s="335"/>
      <c r="G60" s="335"/>
      <c r="H60" s="335"/>
      <c r="I60" s="335"/>
      <c r="J60" s="335"/>
      <c r="K60" s="335"/>
      <c r="L60" s="335"/>
      <c r="M60" s="336"/>
    </row>
    <row r="61" spans="1:13" ht="15">
      <c r="A61" s="337"/>
      <c r="B61" s="338"/>
      <c r="C61" s="338"/>
      <c r="D61" s="338"/>
      <c r="E61" s="338"/>
      <c r="F61" s="338"/>
      <c r="G61" s="338"/>
      <c r="H61" s="338"/>
      <c r="I61" s="338"/>
      <c r="J61" s="338"/>
      <c r="K61" s="338"/>
      <c r="L61" s="338"/>
      <c r="M61" s="339"/>
    </row>
    <row r="62" spans="1:13" ht="15">
      <c r="A62" s="329" t="s">
        <v>13393</v>
      </c>
      <c r="B62" s="318"/>
      <c r="C62" s="318"/>
      <c r="D62" s="318"/>
      <c r="E62" s="318"/>
      <c r="F62" s="318"/>
      <c r="G62" s="318"/>
      <c r="H62" s="318"/>
      <c r="I62" s="318"/>
      <c r="J62" s="318"/>
      <c r="K62" s="318"/>
      <c r="L62" s="318"/>
      <c r="M62" s="319"/>
    </row>
    <row r="63" spans="1:13" ht="15">
      <c r="A63" s="317" t="s">
        <v>13394</v>
      </c>
      <c r="B63" s="318"/>
      <c r="C63" s="318"/>
      <c r="D63" s="318"/>
      <c r="E63" s="318"/>
      <c r="F63" s="318"/>
      <c r="G63" s="318"/>
      <c r="H63" s="318"/>
      <c r="I63" s="318"/>
      <c r="J63" s="318"/>
      <c r="K63" s="318"/>
      <c r="L63" s="318"/>
      <c r="M63" s="319"/>
    </row>
    <row r="64" spans="1:13" ht="15">
      <c r="A64" s="340" t="s">
        <v>13395</v>
      </c>
      <c r="B64" s="341"/>
      <c r="C64" s="341"/>
      <c r="D64" s="341"/>
      <c r="E64" s="341"/>
      <c r="F64" s="341"/>
      <c r="G64" s="341"/>
      <c r="H64" s="341"/>
      <c r="I64" s="341"/>
      <c r="J64" s="341"/>
      <c r="K64" s="318"/>
      <c r="L64" s="318"/>
      <c r="M64" s="319"/>
    </row>
    <row r="65" spans="1:13" ht="15">
      <c r="A65" s="340" t="s">
        <v>13396</v>
      </c>
      <c r="B65" s="341"/>
      <c r="C65" s="341"/>
      <c r="D65" s="341"/>
      <c r="E65" s="341"/>
      <c r="F65" s="341"/>
      <c r="G65" s="341"/>
      <c r="H65" s="341"/>
      <c r="I65" s="341"/>
      <c r="J65" s="341"/>
      <c r="K65" s="318"/>
      <c r="L65" s="318"/>
      <c r="M65" s="319"/>
    </row>
    <row r="66" spans="1:13" ht="15">
      <c r="A66" s="340" t="s">
        <v>13397</v>
      </c>
      <c r="B66" s="341"/>
      <c r="C66" s="341"/>
      <c r="D66" s="341"/>
      <c r="E66" s="341"/>
      <c r="F66" s="341"/>
      <c r="G66" s="341"/>
      <c r="H66" s="341"/>
      <c r="I66" s="341"/>
      <c r="J66" s="341"/>
      <c r="K66" s="318"/>
      <c r="L66" s="318"/>
      <c r="M66" s="319"/>
    </row>
    <row r="67" spans="1:13" ht="15">
      <c r="A67" s="342" t="s">
        <v>13398</v>
      </c>
      <c r="B67" s="341"/>
      <c r="C67" s="341"/>
      <c r="D67" s="341"/>
      <c r="E67" s="341"/>
      <c r="F67" s="341"/>
      <c r="G67" s="341"/>
      <c r="H67" s="341"/>
      <c r="I67" s="341"/>
      <c r="J67" s="341"/>
      <c r="K67" s="318"/>
      <c r="L67" s="318"/>
      <c r="M67" s="319"/>
    </row>
    <row r="68" spans="1:13" ht="15">
      <c r="A68" s="340" t="s">
        <v>13399</v>
      </c>
      <c r="B68" s="341"/>
      <c r="C68" s="341"/>
      <c r="D68" s="341"/>
      <c r="E68" s="341"/>
      <c r="F68" s="341"/>
      <c r="G68" s="341"/>
      <c r="H68" s="341"/>
      <c r="I68" s="341"/>
      <c r="J68" s="341"/>
      <c r="K68" s="318"/>
      <c r="L68" s="318"/>
      <c r="M68" s="319"/>
    </row>
    <row r="69" spans="1:13" ht="15">
      <c r="A69" s="340" t="s">
        <v>13400</v>
      </c>
      <c r="B69" s="341"/>
      <c r="C69" s="341"/>
      <c r="D69" s="341"/>
      <c r="E69" s="341"/>
      <c r="F69" s="341"/>
      <c r="G69" s="341"/>
      <c r="H69" s="341"/>
      <c r="I69" s="341"/>
      <c r="J69" s="341"/>
      <c r="K69" s="318"/>
      <c r="L69" s="318"/>
      <c r="M69" s="319"/>
    </row>
    <row r="70" spans="1:13" ht="15">
      <c r="A70" s="340" t="s">
        <v>13401</v>
      </c>
      <c r="B70" s="341"/>
      <c r="C70" s="341"/>
      <c r="D70" s="341"/>
      <c r="E70" s="341"/>
      <c r="F70" s="341"/>
      <c r="G70" s="341"/>
      <c r="H70" s="341"/>
      <c r="I70" s="341"/>
      <c r="J70" s="341"/>
      <c r="K70" s="318"/>
      <c r="L70" s="318"/>
      <c r="M70" s="319"/>
    </row>
    <row r="71" spans="1:13" ht="15">
      <c r="A71" s="340" t="s">
        <v>13402</v>
      </c>
      <c r="B71" s="341"/>
      <c r="C71" s="341"/>
      <c r="D71" s="341"/>
      <c r="E71" s="341"/>
      <c r="F71" s="341"/>
      <c r="G71" s="341"/>
      <c r="H71" s="341"/>
      <c r="I71" s="341"/>
      <c r="J71" s="341"/>
      <c r="K71" s="318"/>
      <c r="L71" s="318"/>
      <c r="M71" s="319"/>
    </row>
    <row r="72" spans="1:13" ht="15">
      <c r="A72" s="340" t="s">
        <v>13403</v>
      </c>
      <c r="B72" s="341"/>
      <c r="C72" s="341"/>
      <c r="D72" s="341"/>
      <c r="E72" s="341"/>
      <c r="F72" s="341"/>
      <c r="G72" s="341"/>
      <c r="H72" s="341"/>
      <c r="I72" s="341"/>
      <c r="J72" s="341"/>
      <c r="K72" s="318"/>
      <c r="L72" s="318"/>
      <c r="M72" s="319"/>
    </row>
    <row r="73" spans="1:13" ht="15">
      <c r="A73" s="340" t="s">
        <v>13404</v>
      </c>
      <c r="B73" s="341"/>
      <c r="C73" s="341"/>
      <c r="D73" s="341"/>
      <c r="E73" s="341"/>
      <c r="F73" s="341"/>
      <c r="G73" s="341"/>
      <c r="H73" s="341"/>
      <c r="I73" s="341"/>
      <c r="J73" s="341"/>
      <c r="K73" s="318"/>
      <c r="L73" s="318"/>
      <c r="M73" s="319"/>
    </row>
    <row r="74" spans="1:13" ht="15.75" thickBot="1">
      <c r="A74" s="343" t="s">
        <v>13405</v>
      </c>
      <c r="B74" s="344"/>
      <c r="C74" s="344"/>
      <c r="D74" s="344"/>
      <c r="E74" s="344"/>
      <c r="F74" s="344"/>
      <c r="G74" s="344"/>
      <c r="H74" s="344"/>
      <c r="I74" s="344"/>
      <c r="J74" s="344"/>
      <c r="K74" s="335"/>
      <c r="L74" s="335"/>
      <c r="M74" s="345"/>
    </row>
  </sheetData>
  <sheetProtection algorithmName="SHA-512" hashValue="2UyyA6WYyXdQ0aZxUu4ebBpqW+blDRjahUPCpIunO1vyqnHaxuMnMplV6H6TLUMdc2u5t/bEyAnvImqK8rGzDQ==" saltValue="0JZG0rVAI48OB/aUaFbt5A==" spinCount="100000" sheet="1" formatCells="0"/>
  <mergeCells count="75">
    <mergeCell ref="B52:M52"/>
    <mergeCell ref="A53:M53"/>
    <mergeCell ref="A55:M55"/>
    <mergeCell ref="E57:H58"/>
    <mergeCell ref="A59:M59"/>
    <mergeCell ref="B51:M51"/>
    <mergeCell ref="A37:K37"/>
    <mergeCell ref="B39:M39"/>
    <mergeCell ref="B40:M40"/>
    <mergeCell ref="A41:K41"/>
    <mergeCell ref="B43:M43"/>
    <mergeCell ref="B44:M44"/>
    <mergeCell ref="B45:M45"/>
    <mergeCell ref="B46:M46"/>
    <mergeCell ref="A47:K47"/>
    <mergeCell ref="B49:M49"/>
    <mergeCell ref="B50:M50"/>
    <mergeCell ref="B35:M35"/>
    <mergeCell ref="A25:D25"/>
    <mergeCell ref="E25:F25"/>
    <mergeCell ref="G25:H25"/>
    <mergeCell ref="I25:K25"/>
    <mergeCell ref="A27:E27"/>
    <mergeCell ref="A29:K29"/>
    <mergeCell ref="B30:M30"/>
    <mergeCell ref="A31:J31"/>
    <mergeCell ref="B32:M32"/>
    <mergeCell ref="B33:M33"/>
    <mergeCell ref="B34:M34"/>
    <mergeCell ref="A23:D23"/>
    <mergeCell ref="E23:F23"/>
    <mergeCell ref="G23:H23"/>
    <mergeCell ref="I23:K23"/>
    <mergeCell ref="A24:D24"/>
    <mergeCell ref="E24:F24"/>
    <mergeCell ref="G24:H24"/>
    <mergeCell ref="I24:K24"/>
    <mergeCell ref="A21:D21"/>
    <mergeCell ref="E21:F21"/>
    <mergeCell ref="G21:H21"/>
    <mergeCell ref="I21:K21"/>
    <mergeCell ref="A22:D22"/>
    <mergeCell ref="E22:F22"/>
    <mergeCell ref="G22:H22"/>
    <mergeCell ref="I22:K22"/>
    <mergeCell ref="A19:D19"/>
    <mergeCell ref="E19:F19"/>
    <mergeCell ref="G19:H19"/>
    <mergeCell ref="I19:K19"/>
    <mergeCell ref="A20:D20"/>
    <mergeCell ref="E20:F20"/>
    <mergeCell ref="G20:H20"/>
    <mergeCell ref="I20:K20"/>
    <mergeCell ref="A18:D18"/>
    <mergeCell ref="E18:F18"/>
    <mergeCell ref="G18:H18"/>
    <mergeCell ref="I18:K18"/>
    <mergeCell ref="A4:K4"/>
    <mergeCell ref="A7:B7"/>
    <mergeCell ref="A9:E9"/>
    <mergeCell ref="A11:D11"/>
    <mergeCell ref="H11:K11"/>
    <mergeCell ref="A12:D12"/>
    <mergeCell ref="H12:K12"/>
    <mergeCell ref="A14:L14"/>
    <mergeCell ref="A17:D17"/>
    <mergeCell ref="E17:F17"/>
    <mergeCell ref="G17:H17"/>
    <mergeCell ref="I17:K17"/>
    <mergeCell ref="A3:M3"/>
    <mergeCell ref="A1:B1"/>
    <mergeCell ref="C1:I1"/>
    <mergeCell ref="J1:M1"/>
    <mergeCell ref="A2:I2"/>
    <mergeCell ref="K2:M2"/>
  </mergeCells>
  <pageMargins left="0.39370078740157483" right="0.39370078740157483" top="0.39370078740157483" bottom="0.39370078740157483" header="0.31496062992125984" footer="0.31496062992125984"/>
  <pageSetup scale="45" fitToHeight="0"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A252A1-69C4-4045-BFAF-BB947ABE363D}">
  <sheetPr codeName="Hoja13"/>
  <dimension ref="A1:N26"/>
  <sheetViews>
    <sheetView view="pageBreakPreview" zoomScale="88" zoomScaleNormal="100" zoomScaleSheetLayoutView="88" workbookViewId="0">
      <selection activeCell="C3" sqref="C3"/>
    </sheetView>
  </sheetViews>
  <sheetFormatPr baseColWidth="10" defaultColWidth="11.375" defaultRowHeight="16.5"/>
  <cols>
    <col min="1" max="1" width="8.375" style="259" customWidth="1"/>
    <col min="2" max="2" width="5.375" style="259" customWidth="1"/>
    <col min="3" max="3" width="9.375" style="259" customWidth="1"/>
    <col min="4" max="4" width="11.375" style="259"/>
    <col min="5" max="5" width="9.625" style="259" customWidth="1"/>
    <col min="6" max="6" width="11.375" style="259"/>
    <col min="7" max="7" width="11.375" style="259" customWidth="1"/>
    <col min="8" max="8" width="19.625" style="259" customWidth="1"/>
    <col min="9" max="16384" width="11.375" style="259"/>
  </cols>
  <sheetData>
    <row r="1" spans="1:8">
      <c r="A1" s="258"/>
      <c r="B1" s="258"/>
    </row>
    <row r="2" spans="1:8">
      <c r="A2" s="260" t="str">
        <f>'Datos de entrada'!D7</f>
        <v>128-2025</v>
      </c>
      <c r="B2" s="260"/>
    </row>
    <row r="3" spans="1:8">
      <c r="A3" s="258"/>
      <c r="B3" s="258"/>
    </row>
    <row r="4" spans="1:8">
      <c r="A4" s="258" t="s">
        <v>13406</v>
      </c>
      <c r="B4" s="258"/>
      <c r="C4" s="905">
        <f>'Datos de entrada'!D9</f>
        <v>45965</v>
      </c>
      <c r="D4" s="905"/>
      <c r="E4" s="905"/>
      <c r="F4" s="905"/>
    </row>
    <row r="5" spans="1:8">
      <c r="A5" s="258"/>
      <c r="B5" s="258"/>
    </row>
    <row r="6" spans="1:8">
      <c r="A6" s="258"/>
      <c r="B6" s="258"/>
    </row>
    <row r="7" spans="1:8">
      <c r="A7" s="258"/>
      <c r="B7" s="258"/>
    </row>
    <row r="8" spans="1:8">
      <c r="A8" s="258" t="s">
        <v>13407</v>
      </c>
      <c r="B8" s="258"/>
    </row>
    <row r="9" spans="1:8">
      <c r="A9" s="261" t="s">
        <v>13408</v>
      </c>
      <c r="B9" s="261"/>
    </row>
    <row r="10" spans="1:8">
      <c r="A10" s="261" t="s">
        <v>13311</v>
      </c>
      <c r="B10" s="261"/>
    </row>
    <row r="11" spans="1:8">
      <c r="A11" s="258" t="s">
        <v>13409</v>
      </c>
      <c r="B11" s="258"/>
    </row>
    <row r="12" spans="1:8">
      <c r="A12" s="258"/>
      <c r="B12" s="258"/>
    </row>
    <row r="13" spans="1:8">
      <c r="A13" s="258"/>
      <c r="B13" s="258"/>
    </row>
    <row r="14" spans="1:8">
      <c r="A14" s="258" t="s">
        <v>13410</v>
      </c>
      <c r="B14" s="258"/>
    </row>
    <row r="15" spans="1:8">
      <c r="A15" s="258"/>
      <c r="B15" s="258"/>
    </row>
    <row r="16" spans="1:8" ht="72.599999999999994" customHeight="1">
      <c r="A16" s="906" t="s">
        <v>13411</v>
      </c>
      <c r="B16" s="906"/>
      <c r="C16" s="906"/>
      <c r="D16" s="906"/>
      <c r="E16" s="906"/>
      <c r="F16" s="906"/>
      <c r="G16" s="906"/>
      <c r="H16" s="906"/>
    </row>
    <row r="17" spans="1:14">
      <c r="A17" s="258"/>
      <c r="B17" s="258"/>
    </row>
    <row r="18" spans="1:14">
      <c r="A18" s="258"/>
      <c r="B18" s="258"/>
    </row>
    <row r="19" spans="1:14">
      <c r="A19" s="258" t="s">
        <v>13412</v>
      </c>
      <c r="B19" s="258"/>
    </row>
    <row r="20" spans="1:14">
      <c r="A20" s="907"/>
      <c r="B20" s="907"/>
      <c r="C20" s="907"/>
      <c r="D20" s="907"/>
      <c r="E20" s="907"/>
    </row>
    <row r="21" spans="1:14">
      <c r="A21" s="907"/>
      <c r="B21" s="907"/>
      <c r="C21" s="907"/>
      <c r="D21" s="907"/>
      <c r="E21" s="907"/>
    </row>
    <row r="22" spans="1:14">
      <c r="A22" s="907"/>
      <c r="B22" s="907"/>
      <c r="C22" s="907"/>
      <c r="D22" s="907"/>
      <c r="E22" s="907"/>
    </row>
    <row r="23" spans="1:14">
      <c r="A23" s="908"/>
      <c r="B23" s="908"/>
      <c r="C23" s="908"/>
      <c r="D23" s="908"/>
      <c r="E23" s="908"/>
    </row>
    <row r="24" spans="1:14">
      <c r="A24" s="261" t="str">
        <f>VLOOKUP($A$2,'Base de datos'!$B$7:$AK$1257,3,0)</f>
        <v>KENETH DUBAN BORJA RINCON</v>
      </c>
      <c r="B24" s="261"/>
    </row>
    <row r="25" spans="1:14">
      <c r="A25" s="262" t="s">
        <v>13413</v>
      </c>
      <c r="B25" s="909">
        <f>VLOOKUP($A$2,'Base de datos'!$B$7:$AK$1257,4,0)</f>
        <v>1015476536</v>
      </c>
      <c r="C25" s="909"/>
      <c r="D25" s="551"/>
      <c r="E25" s="263"/>
      <c r="F25" s="263"/>
      <c r="G25" s="263"/>
      <c r="H25" s="263"/>
      <c r="I25" s="263"/>
      <c r="J25" s="263"/>
      <c r="K25" s="263"/>
      <c r="L25" s="264"/>
      <c r="M25" s="263"/>
      <c r="N25" s="263"/>
    </row>
    <row r="26" spans="1:14">
      <c r="A26" s="261" t="str">
        <f>"CPS "&amp;A2</f>
        <v>CPS 128-2025</v>
      </c>
      <c r="B26" s="261"/>
    </row>
  </sheetData>
  <sheetProtection algorithmName="SHA-512" hashValue="buFc29ba9qb2yis8/nBwZkGg7ozql0mpU9kw3UI/7B1PKOvJG9lFEHNadq1/Co6EDEzwOIHbTYs38vfeTcq53w==" saltValue="m2WjBzVX3J3VwrLRGGgD0w==" spinCount="100000" sheet="1"/>
  <mergeCells count="4">
    <mergeCell ref="C4:F4"/>
    <mergeCell ref="A16:H16"/>
    <mergeCell ref="A20:E23"/>
    <mergeCell ref="B25:C25"/>
  </mergeCells>
  <pageMargins left="0.70866141732283472" right="0.31496062992125984" top="0.74803149606299213" bottom="0.74803149606299213" header="0.31496062992125984" footer="0.31496062992125984"/>
  <pageSetup orientation="portrait" r:id="rId1"/>
</worksheet>
</file>

<file path=docMetadata/LabelInfo.xml><?xml version="1.0" encoding="utf-8"?>
<clbl:labelList xmlns:clbl="http://schemas.microsoft.com/office/2020/mipLabelMetadata">
  <clbl:label id="{40a6354e-6d04-4730-95c3-6ecb9619f301}" enabled="1" method="Privileged" siteId="{ef8a53ea-1a1c-4189-b792-c832dcaea568}"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13</vt:i4>
      </vt:variant>
      <vt:variant>
        <vt:lpstr>Rangos con nombre</vt:lpstr>
      </vt:variant>
      <vt:variant>
        <vt:i4>8</vt:i4>
      </vt:variant>
    </vt:vector>
  </HeadingPairs>
  <TitlesOfParts>
    <vt:vector size="21" baseType="lpstr">
      <vt:lpstr>Periodo de Cobro</vt:lpstr>
      <vt:lpstr>LISTA</vt:lpstr>
      <vt:lpstr>Obligaciones</vt:lpstr>
      <vt:lpstr>2024</vt:lpstr>
      <vt:lpstr>Base de datos</vt:lpstr>
      <vt:lpstr>Datos de entrada</vt:lpstr>
      <vt:lpstr>Cuenta de Cobro</vt:lpstr>
      <vt:lpstr>Cálculo de aportes</vt:lpstr>
      <vt:lpstr>Certificación de Cumplimiento</vt:lpstr>
      <vt:lpstr>Informe de actividades</vt:lpstr>
      <vt:lpstr>Pago 1 - Cert. Tributaria</vt:lpstr>
      <vt:lpstr>Pago 1 - Cert. Dependientes</vt:lpstr>
      <vt:lpstr>Carta NO orfeo</vt:lpstr>
      <vt:lpstr>'Cálculo de aportes'!Área_de_impresión</vt:lpstr>
      <vt:lpstr>'Carta NO orfeo'!Área_de_impresión</vt:lpstr>
      <vt:lpstr>'Certificación de Cumplimiento'!Área_de_impresión</vt:lpstr>
      <vt:lpstr>'Cuenta de Cobro'!Área_de_impresión</vt:lpstr>
      <vt:lpstr>'Datos de entrada'!Área_de_impresión</vt:lpstr>
      <vt:lpstr>'Informe de actividades'!Área_de_impresión</vt:lpstr>
      <vt:lpstr>'Pago 1 - Cert. Dependientes'!Área_de_impresión</vt:lpstr>
      <vt:lpstr>'Pago 1 - Cert. Tributaria'!Área_de_impresión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Magda Cristina Vargas Del Valle</dc:creator>
  <cp:keywords/>
  <dc:description/>
  <cp:lastModifiedBy>Jhon Jairo Toro Restrepo</cp:lastModifiedBy>
  <cp:revision/>
  <cp:lastPrinted>2025-10-31T15:48:33Z</cp:lastPrinted>
  <dcterms:created xsi:type="dcterms:W3CDTF">2024-07-27T03:33:53Z</dcterms:created>
  <dcterms:modified xsi:type="dcterms:W3CDTF">2025-10-31T16:57:20Z</dcterms:modified>
  <cp:category/>
  <cp:contentStatus/>
</cp:coreProperties>
</file>